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-210" yWindow="-180" windowWidth="16320" windowHeight="10095" tabRatio="760"/>
  </bookViews>
  <sheets>
    <sheet name="Cover" sheetId="170" r:id="rId1"/>
    <sheet name="Table of Contents" sheetId="106" r:id="rId2"/>
    <sheet name="Intro" sheetId="107" r:id="rId3"/>
    <sheet name="blank1" sheetId="108" r:id="rId4"/>
    <sheet name="All Years UW" sheetId="172" r:id="rId5"/>
    <sheet name="2011 - 2012 UW Compare" sheetId="110" r:id="rId6"/>
    <sheet name="2012 - 2013 UW Compare" sheetId="111" r:id="rId7"/>
    <sheet name="2013 - 2014 UW Compare" sheetId="112" r:id="rId8"/>
    <sheet name="2014 - 2015 UW Compare" sheetId="173" r:id="rId9"/>
    <sheet name="2011 - 2012 Ind Compare" sheetId="114" r:id="rId10"/>
    <sheet name="2012 - 2013 Ind Compare" sheetId="115" r:id="rId11"/>
    <sheet name="2013 - 2014 Ind Compare" sheetId="116" r:id="rId12"/>
    <sheet name="2014 - 2015 Ind Compare" sheetId="174" r:id="rId13"/>
    <sheet name="2011 - 2012 Aff Compare" sheetId="118" r:id="rId14"/>
    <sheet name="2012 - 2013 Aff Compare" sheetId="119" r:id="rId15"/>
    <sheet name="2013 - 2014 Aff Compare" sheetId="120" r:id="rId16"/>
    <sheet name="2014 - 2015 Aff Compare" sheetId="175" r:id="rId17"/>
    <sheet name="2011 - 2012 Dir Compare" sheetId="122" r:id="rId18"/>
    <sheet name="2012 - 2013 Dir Compare" sheetId="123" r:id="rId19"/>
    <sheet name="2013 - 2014 Dir Compare" sheetId="124" r:id="rId20"/>
    <sheet name="2014 - 2015 Dir Compare" sheetId="176" r:id="rId21"/>
    <sheet name="blank2" sheetId="126" r:id="rId22"/>
    <sheet name="POLICIES" sheetId="127" r:id="rId23"/>
    <sheet name="blank3" sheetId="128" r:id="rId24"/>
    <sheet name="2011 ALTA Income" sheetId="129" r:id="rId25"/>
    <sheet name="2011 ALTA Balance" sheetId="130" r:id="rId26"/>
    <sheet name="2012 ALTA Income" sheetId="131" r:id="rId27"/>
    <sheet name="2012 ALTA Balance" sheetId="132" r:id="rId28"/>
    <sheet name="2013 ALTA Income" sheetId="133" r:id="rId29"/>
    <sheet name="2013 ALTA Balance" sheetId="134" r:id="rId30"/>
    <sheet name="2014 ALTA Income" sheetId="135" r:id="rId31"/>
    <sheet name="2014 ALTA Balance" sheetId="136" r:id="rId32"/>
    <sheet name="2015 ALTA Income" sheetId="137" r:id="rId33"/>
    <sheet name="2015 ALTA Balance" sheetId="138" r:id="rId34"/>
    <sheet name="2011 Sched S-3" sheetId="139" r:id="rId35"/>
    <sheet name="2012 Sched S-3" sheetId="140" r:id="rId36"/>
    <sheet name="2013 Sched S-3" sheetId="141" r:id="rId37"/>
    <sheet name="2014 Sched S-3" sheetId="142" r:id="rId38"/>
    <sheet name="2015 Sched S-3" sheetId="143" r:id="rId39"/>
    <sheet name="blank4" sheetId="144" r:id="rId40"/>
    <sheet name="T-42 Detail" sheetId="145" r:id="rId41"/>
    <sheet name="blank5" sheetId="146" r:id="rId42"/>
    <sheet name="2011 ALTA Claims" sheetId="147" r:id="rId43"/>
    <sheet name="2012 ALTA Claims" sheetId="148" r:id="rId44"/>
    <sheet name="2013 ALTA Claims" sheetId="149" r:id="rId45"/>
    <sheet name="2014 ALTA Claims" sheetId="171" r:id="rId46"/>
    <sheet name="2015 ALTA Claims" sheetId="151" r:id="rId47"/>
    <sheet name="blank6" sheetId="152" r:id="rId48"/>
    <sheet name="2011 UW List" sheetId="153" r:id="rId49"/>
    <sheet name="2012 UW List" sheetId="154" r:id="rId50"/>
    <sheet name="2013 UW List" sheetId="155" r:id="rId51"/>
    <sheet name="2014 UW List" sheetId="156" r:id="rId52"/>
    <sheet name="2015 UW List" sheetId="157" r:id="rId53"/>
    <sheet name="blank7" sheetId="158" r:id="rId54"/>
    <sheet name="Form 1 - 2011" sheetId="159" r:id="rId55"/>
    <sheet name="Form 2 - 2011" sheetId="160" r:id="rId56"/>
    <sheet name="Form 1 - 2012" sheetId="161" r:id="rId57"/>
    <sheet name="Form 2 - 2012" sheetId="162" r:id="rId58"/>
    <sheet name="Form 1 - 2013" sheetId="163" r:id="rId59"/>
    <sheet name="Form 2 - 2013" sheetId="164" r:id="rId60"/>
    <sheet name="Form 1 - 2014" sheetId="165" r:id="rId61"/>
    <sheet name="Form 2 - 2014" sheetId="166" r:id="rId62"/>
    <sheet name="Form 1 - 2015" sheetId="177" r:id="rId63"/>
    <sheet name="Form 2 - 2015" sheetId="178" r:id="rId64"/>
    <sheet name="Back Cover" sheetId="169" r:id="rId65"/>
  </sheets>
  <externalReferences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_Fill" localSheetId="25" hidden="1">'[1]INCOME STMT'!#REF!</definedName>
    <definedName name="_Fill" localSheetId="42" hidden="1">'[1]INCOME STMT'!#REF!</definedName>
    <definedName name="_Fill" localSheetId="24" hidden="1">'[1]INCOME STMT'!#REF!</definedName>
    <definedName name="_Fill" localSheetId="34" hidden="1">'[1]INCOME STMT'!#REF!</definedName>
    <definedName name="_Fill" localSheetId="48" hidden="1">'[1]INCOME STMT'!#REF!</definedName>
    <definedName name="_Fill" localSheetId="27" hidden="1">'[1]INCOME STMT'!#REF!</definedName>
    <definedName name="_Fill" localSheetId="43" hidden="1">'[1]INCOME STMT'!#REF!</definedName>
    <definedName name="_Fill" localSheetId="26" hidden="1">'[1]INCOME STMT'!#REF!</definedName>
    <definedName name="_Fill" localSheetId="35" hidden="1">'[1]INCOME STMT'!#REF!</definedName>
    <definedName name="_Fill" localSheetId="49" hidden="1">'[1]INCOME STMT'!#REF!</definedName>
    <definedName name="_Fill" localSheetId="29" hidden="1">'[1]INCOME STMT'!#REF!</definedName>
    <definedName name="_Fill" localSheetId="44" hidden="1">'[1]INCOME STMT'!#REF!</definedName>
    <definedName name="_Fill" localSheetId="28" hidden="1">'[1]INCOME STMT'!#REF!</definedName>
    <definedName name="_Fill" localSheetId="36" hidden="1">'[1]INCOME STMT'!#REF!</definedName>
    <definedName name="_Fill" localSheetId="50" hidden="1">'[1]INCOME STMT'!#REF!</definedName>
    <definedName name="_Fill" localSheetId="16" hidden="1">'[1]INCOME STMT'!#REF!</definedName>
    <definedName name="_Fill" localSheetId="20" hidden="1">'[1]INCOME STMT'!#REF!</definedName>
    <definedName name="_Fill" localSheetId="12" hidden="1">'[1]INCOME STMT'!#REF!</definedName>
    <definedName name="_Fill" localSheetId="8" hidden="1">'[1]INCOME STMT'!#REF!</definedName>
    <definedName name="_Fill" localSheetId="31" hidden="1">'[1]INCOME STMT'!#REF!</definedName>
    <definedName name="_Fill" localSheetId="45" hidden="1">'[1]INCOME STMT'!#REF!</definedName>
    <definedName name="_Fill" localSheetId="30" hidden="1">'[1]INCOME STMT'!#REF!</definedName>
    <definedName name="_Fill" localSheetId="37" hidden="1">'[1]INCOME STMT'!#REF!</definedName>
    <definedName name="_Fill" localSheetId="51" hidden="1">'[1]INCOME STMT'!#REF!</definedName>
    <definedName name="_Fill" localSheetId="33" hidden="1">'[1]INCOME STMT'!#REF!</definedName>
    <definedName name="_Fill" localSheetId="46" hidden="1">'[1]INCOME STMT'!#REF!</definedName>
    <definedName name="_Fill" localSheetId="32" hidden="1">'[1]INCOME STMT'!#REF!</definedName>
    <definedName name="_Fill" localSheetId="38" hidden="1">'[1]INCOME STMT'!#REF!</definedName>
    <definedName name="_Fill" localSheetId="52" hidden="1">'[1]INCOME STMT'!#REF!</definedName>
    <definedName name="_Fill" localSheetId="4" hidden="1">'[1]INCOME STMT'!#REF!</definedName>
    <definedName name="_Fill" localSheetId="54" hidden="1">'[1]INCOME STMT'!#REF!</definedName>
    <definedName name="_Fill" localSheetId="56" hidden="1">'[1]INCOME STMT'!#REF!</definedName>
    <definedName name="_Fill" localSheetId="58" hidden="1">'[1]INCOME STMT'!#REF!</definedName>
    <definedName name="_Fill" localSheetId="60" hidden="1">'[1]INCOME STMT'!#REF!</definedName>
    <definedName name="_Fill" localSheetId="62" hidden="1">'[1]INCOME STMT'!#REF!</definedName>
    <definedName name="_Fill" localSheetId="55" hidden="1">'[1]INCOME STMT'!#REF!</definedName>
    <definedName name="_Fill" localSheetId="57" hidden="1">'[1]INCOME STMT'!#REF!</definedName>
    <definedName name="_Fill" localSheetId="59" hidden="1">'[1]INCOME STMT'!#REF!</definedName>
    <definedName name="_Fill" localSheetId="61" hidden="1">'[1]INCOME STMT'!#REF!</definedName>
    <definedName name="_Fill" localSheetId="63" hidden="1">'[1]INCOME STMT'!#REF!</definedName>
    <definedName name="_Fill" hidden="1">'[1]INCOME STMT'!#REF!</definedName>
    <definedName name="_Order1" hidden="1">0</definedName>
    <definedName name="A1Test">'[2]Gen Instr &amp; Prior Year Inputs'!$D$21</definedName>
    <definedName name="A2Test">'[2]Gen Instr &amp; Prior Year Inputs'!$D$22</definedName>
    <definedName name="back_color_1" localSheetId="16">#REF!</definedName>
    <definedName name="back_color_1" localSheetId="20">#REF!</definedName>
    <definedName name="back_color_1" localSheetId="12">#REF!</definedName>
    <definedName name="back_color_1" localSheetId="8">#REF!</definedName>
    <definedName name="back_color_1" localSheetId="45">#REF!</definedName>
    <definedName name="back_color_1" localSheetId="33">#REF!</definedName>
    <definedName name="back_color_1" localSheetId="46">#REF!</definedName>
    <definedName name="back_color_1" localSheetId="38">#REF!</definedName>
    <definedName name="back_color_1" localSheetId="4">#REF!</definedName>
    <definedName name="back_color_1" localSheetId="62">#REF!</definedName>
    <definedName name="back_color_1" localSheetId="63">#REF!</definedName>
    <definedName name="back_color_1">#REF!</definedName>
    <definedName name="back_color_2" localSheetId="16">#REF!</definedName>
    <definedName name="back_color_2" localSheetId="20">#REF!</definedName>
    <definedName name="back_color_2" localSheetId="12">#REF!</definedName>
    <definedName name="back_color_2" localSheetId="8">#REF!</definedName>
    <definedName name="back_color_2" localSheetId="45">#REF!</definedName>
    <definedName name="back_color_2" localSheetId="33">#REF!</definedName>
    <definedName name="back_color_2" localSheetId="46">#REF!</definedName>
    <definedName name="back_color_2" localSheetId="38">#REF!</definedName>
    <definedName name="back_color_2" localSheetId="4">#REF!</definedName>
    <definedName name="back_color_2" localSheetId="62">#REF!</definedName>
    <definedName name="back_color_2" localSheetId="63">#REF!</definedName>
    <definedName name="back_color_2">#REF!</definedName>
    <definedName name="back_color_3" localSheetId="16">#REF!</definedName>
    <definedName name="back_color_3" localSheetId="20">#REF!</definedName>
    <definedName name="back_color_3" localSheetId="12">#REF!</definedName>
    <definedName name="back_color_3" localSheetId="8">#REF!</definedName>
    <definedName name="back_color_3" localSheetId="45">#REF!</definedName>
    <definedName name="back_color_3" localSheetId="33">#REF!</definedName>
    <definedName name="back_color_3" localSheetId="46">#REF!</definedName>
    <definedName name="back_color_3" localSheetId="38">#REF!</definedName>
    <definedName name="back_color_3" localSheetId="4">#REF!</definedName>
    <definedName name="back_color_3" localSheetId="62">#REF!</definedName>
    <definedName name="back_color_3" localSheetId="63">#REF!</definedName>
    <definedName name="back_color_3">#REF!</definedName>
    <definedName name="back_color_4" localSheetId="16">#REF!</definedName>
    <definedName name="back_color_4" localSheetId="20">#REF!</definedName>
    <definedName name="back_color_4" localSheetId="12">#REF!</definedName>
    <definedName name="back_color_4" localSheetId="8">#REF!</definedName>
    <definedName name="back_color_4" localSheetId="45">#REF!</definedName>
    <definedName name="back_color_4" localSheetId="33">#REF!</definedName>
    <definedName name="back_color_4" localSheetId="46">#REF!</definedName>
    <definedName name="back_color_4" localSheetId="38">#REF!</definedName>
    <definedName name="back_color_4" localSheetId="4">#REF!</definedName>
    <definedName name="back_color_4" localSheetId="62">#REF!</definedName>
    <definedName name="back_color_4" localSheetId="63">#REF!</definedName>
    <definedName name="back_color_4">#REF!</definedName>
    <definedName name="back_color_5" localSheetId="16">#REF!</definedName>
    <definedName name="back_color_5" localSheetId="20">#REF!</definedName>
    <definedName name="back_color_5" localSheetId="12">#REF!</definedName>
    <definedName name="back_color_5" localSheetId="8">#REF!</definedName>
    <definedName name="back_color_5" localSheetId="45">#REF!</definedName>
    <definedName name="back_color_5" localSheetId="33">#REF!</definedName>
    <definedName name="back_color_5" localSheetId="46">#REF!</definedName>
    <definedName name="back_color_5" localSheetId="38">#REF!</definedName>
    <definedName name="back_color_5" localSheetId="4">#REF!</definedName>
    <definedName name="back_color_5" localSheetId="62">#REF!</definedName>
    <definedName name="back_color_5" localSheetId="63">#REF!</definedName>
    <definedName name="back_color_5">#REF!</definedName>
    <definedName name="cell_ids_assets" localSheetId="16">#REF!</definedName>
    <definedName name="cell_ids_assets" localSheetId="20">#REF!</definedName>
    <definedName name="cell_ids_assets" localSheetId="12">#REF!</definedName>
    <definedName name="cell_ids_assets" localSheetId="8">#REF!</definedName>
    <definedName name="cell_ids_assets" localSheetId="45">#REF!</definedName>
    <definedName name="cell_ids_assets" localSheetId="33">#REF!</definedName>
    <definedName name="cell_ids_assets" localSheetId="46">#REF!</definedName>
    <definedName name="cell_ids_assets" localSheetId="38">#REF!</definedName>
    <definedName name="cell_ids_assets" localSheetId="4">#REF!</definedName>
    <definedName name="cell_ids_assets" localSheetId="62">#REF!</definedName>
    <definedName name="cell_ids_assets" localSheetId="63">#REF!</definedName>
    <definedName name="cell_ids_assets">#REF!</definedName>
    <definedName name="cell_ids_assetsw_3" localSheetId="16">#REF!</definedName>
    <definedName name="cell_ids_assetsw_3" localSheetId="20">#REF!</definedName>
    <definedName name="cell_ids_assetsw_3" localSheetId="12">#REF!</definedName>
    <definedName name="cell_ids_assetsw_3" localSheetId="8">#REF!</definedName>
    <definedName name="cell_ids_assetsw_3" localSheetId="45">#REF!</definedName>
    <definedName name="cell_ids_assetsw_3" localSheetId="33">#REF!</definedName>
    <definedName name="cell_ids_assetsw_3" localSheetId="46">#REF!</definedName>
    <definedName name="cell_ids_assetsw_3" localSheetId="38">#REF!</definedName>
    <definedName name="cell_ids_assetsw_3" localSheetId="4">#REF!</definedName>
    <definedName name="cell_ids_assetsw_3" localSheetId="62">#REF!</definedName>
    <definedName name="cell_ids_assetsw_3" localSheetId="63">#REF!</definedName>
    <definedName name="cell_ids_assetsw_3">#REF!</definedName>
    <definedName name="cell_ids_assetsw_4" localSheetId="16">#REF!</definedName>
    <definedName name="cell_ids_assetsw_4" localSheetId="20">#REF!</definedName>
    <definedName name="cell_ids_assetsw_4" localSheetId="12">#REF!</definedName>
    <definedName name="cell_ids_assetsw_4" localSheetId="8">#REF!</definedName>
    <definedName name="cell_ids_assetsw_4" localSheetId="45">#REF!</definedName>
    <definedName name="cell_ids_assetsw_4" localSheetId="33">#REF!</definedName>
    <definedName name="cell_ids_assetsw_4" localSheetId="46">#REF!</definedName>
    <definedName name="cell_ids_assetsw_4" localSheetId="38">#REF!</definedName>
    <definedName name="cell_ids_assetsw_4" localSheetId="4">#REF!</definedName>
    <definedName name="cell_ids_assetsw_4" localSheetId="62">#REF!</definedName>
    <definedName name="cell_ids_assetsw_4" localSheetId="63">#REF!</definedName>
    <definedName name="cell_ids_assetsw_4">#REF!</definedName>
    <definedName name="cell_ids_exnetinvt" localSheetId="16">#REF!</definedName>
    <definedName name="cell_ids_exnetinvt" localSheetId="20">#REF!</definedName>
    <definedName name="cell_ids_exnetinvt" localSheetId="12">#REF!</definedName>
    <definedName name="cell_ids_exnetinvt" localSheetId="8">#REF!</definedName>
    <definedName name="cell_ids_exnetinvt" localSheetId="45">#REF!</definedName>
    <definedName name="cell_ids_exnetinvt" localSheetId="33">#REF!</definedName>
    <definedName name="cell_ids_exnetinvt" localSheetId="46">#REF!</definedName>
    <definedName name="cell_ids_exnetinvt" localSheetId="38">#REF!</definedName>
    <definedName name="cell_ids_exnetinvt" localSheetId="4">#REF!</definedName>
    <definedName name="cell_ids_exnetinvt" localSheetId="62">#REF!</definedName>
    <definedName name="cell_ids_exnetinvt" localSheetId="63">#REF!</definedName>
    <definedName name="cell_ids_exnetinvt">#REF!</definedName>
    <definedName name="cell_ids_exnetinvtw_3" localSheetId="16">#REF!</definedName>
    <definedName name="cell_ids_exnetinvtw_3" localSheetId="20">#REF!</definedName>
    <definedName name="cell_ids_exnetinvtw_3" localSheetId="12">#REF!</definedName>
    <definedName name="cell_ids_exnetinvtw_3" localSheetId="8">#REF!</definedName>
    <definedName name="cell_ids_exnetinvtw_3" localSheetId="45">#REF!</definedName>
    <definedName name="cell_ids_exnetinvtw_3" localSheetId="33">#REF!</definedName>
    <definedName name="cell_ids_exnetinvtw_3" localSheetId="46">#REF!</definedName>
    <definedName name="cell_ids_exnetinvtw_3" localSheetId="38">#REF!</definedName>
    <definedName name="cell_ids_exnetinvtw_3" localSheetId="4">#REF!</definedName>
    <definedName name="cell_ids_exnetinvtw_3" localSheetId="62">#REF!</definedName>
    <definedName name="cell_ids_exnetinvtw_3" localSheetId="63">#REF!</definedName>
    <definedName name="cell_ids_exnetinvtw_3">#REF!</definedName>
    <definedName name="cell_ids_exnetinvtw_4" localSheetId="16">#REF!</definedName>
    <definedName name="cell_ids_exnetinvtw_4" localSheetId="20">#REF!</definedName>
    <definedName name="cell_ids_exnetinvtw_4" localSheetId="12">#REF!</definedName>
    <definedName name="cell_ids_exnetinvtw_4" localSheetId="8">#REF!</definedName>
    <definedName name="cell_ids_exnetinvtw_4" localSheetId="45">#REF!</definedName>
    <definedName name="cell_ids_exnetinvtw_4" localSheetId="33">#REF!</definedName>
    <definedName name="cell_ids_exnetinvtw_4" localSheetId="46">#REF!</definedName>
    <definedName name="cell_ids_exnetinvtw_4" localSheetId="38">#REF!</definedName>
    <definedName name="cell_ids_exnetinvtw_4" localSheetId="4">#REF!</definedName>
    <definedName name="cell_ids_exnetinvtw_4" localSheetId="62">#REF!</definedName>
    <definedName name="cell_ids_exnetinvtw_4" localSheetId="63">#REF!</definedName>
    <definedName name="cell_ids_exnetinvtw_4">#REF!</definedName>
    <definedName name="cell_ids_qpt1" localSheetId="16">#REF!</definedName>
    <definedName name="cell_ids_qpt1" localSheetId="20">#REF!</definedName>
    <definedName name="cell_ids_qpt1" localSheetId="12">#REF!</definedName>
    <definedName name="cell_ids_qpt1" localSheetId="8">#REF!</definedName>
    <definedName name="cell_ids_qpt1" localSheetId="45">#REF!</definedName>
    <definedName name="cell_ids_qpt1" localSheetId="33">#REF!</definedName>
    <definedName name="cell_ids_qpt1" localSheetId="46">#REF!</definedName>
    <definedName name="cell_ids_qpt1" localSheetId="38">#REF!</definedName>
    <definedName name="cell_ids_qpt1" localSheetId="4">#REF!</definedName>
    <definedName name="cell_ids_qpt1" localSheetId="62">#REF!</definedName>
    <definedName name="cell_ids_qpt1" localSheetId="63">#REF!</definedName>
    <definedName name="cell_ids_qpt1">#REF!</definedName>
    <definedName name="cell_ids_qpt2" localSheetId="16">#REF!</definedName>
    <definedName name="cell_ids_qpt2" localSheetId="20">#REF!</definedName>
    <definedName name="cell_ids_qpt2" localSheetId="12">#REF!</definedName>
    <definedName name="cell_ids_qpt2" localSheetId="8">#REF!</definedName>
    <definedName name="cell_ids_qpt2" localSheetId="45">#REF!</definedName>
    <definedName name="cell_ids_qpt2" localSheetId="33">#REF!</definedName>
    <definedName name="cell_ids_qpt2" localSheetId="46">#REF!</definedName>
    <definedName name="cell_ids_qpt2" localSheetId="38">#REF!</definedName>
    <definedName name="cell_ids_qpt2" localSheetId="4">#REF!</definedName>
    <definedName name="cell_ids_qpt2" localSheetId="62">#REF!</definedName>
    <definedName name="cell_ids_qpt2" localSheetId="63">#REF!</definedName>
    <definedName name="cell_ids_qpt2">#REF!</definedName>
    <definedName name="cell_ids_qschtfsi_1" localSheetId="16">#REF!</definedName>
    <definedName name="cell_ids_qschtfsi_1" localSheetId="20">#REF!</definedName>
    <definedName name="cell_ids_qschtfsi_1" localSheetId="12">#REF!</definedName>
    <definedName name="cell_ids_qschtfsi_1" localSheetId="8">#REF!</definedName>
    <definedName name="cell_ids_qschtfsi_1" localSheetId="45">#REF!</definedName>
    <definedName name="cell_ids_qschtfsi_1" localSheetId="33">#REF!</definedName>
    <definedName name="cell_ids_qschtfsi_1" localSheetId="46">#REF!</definedName>
    <definedName name="cell_ids_qschtfsi_1" localSheetId="38">#REF!</definedName>
    <definedName name="cell_ids_qschtfsi_1" localSheetId="4">#REF!</definedName>
    <definedName name="cell_ids_qschtfsi_1" localSheetId="62">#REF!</definedName>
    <definedName name="cell_ids_qschtfsi_1" localSheetId="63">#REF!</definedName>
    <definedName name="cell_ids_qschtfsi_1">#REF!</definedName>
    <definedName name="cell_ids_qsct_1" localSheetId="16">#REF!</definedName>
    <definedName name="cell_ids_qsct_1" localSheetId="20">#REF!</definedName>
    <definedName name="cell_ids_qsct_1" localSheetId="12">#REF!</definedName>
    <definedName name="cell_ids_qsct_1" localSheetId="8">#REF!</definedName>
    <definedName name="cell_ids_qsct_1" localSheetId="45">#REF!</definedName>
    <definedName name="cell_ids_qsct_1" localSheetId="33">#REF!</definedName>
    <definedName name="cell_ids_qsct_1" localSheetId="46">#REF!</definedName>
    <definedName name="cell_ids_qsct_1" localSheetId="38">#REF!</definedName>
    <definedName name="cell_ids_qsct_1" localSheetId="4">#REF!</definedName>
    <definedName name="cell_ids_qsct_1" localSheetId="62">#REF!</definedName>
    <definedName name="cell_ids_qsct_1" localSheetId="63">#REF!</definedName>
    <definedName name="cell_ids_qsct_1">#REF!</definedName>
    <definedName name="cell_ids_qsct_2" localSheetId="16">#REF!</definedName>
    <definedName name="cell_ids_qsct_2" localSheetId="20">#REF!</definedName>
    <definedName name="cell_ids_qsct_2" localSheetId="12">#REF!</definedName>
    <definedName name="cell_ids_qsct_2" localSheetId="8">#REF!</definedName>
    <definedName name="cell_ids_qsct_2" localSheetId="45">#REF!</definedName>
    <definedName name="cell_ids_qsct_2" localSheetId="33">#REF!</definedName>
    <definedName name="cell_ids_qsct_2" localSheetId="46">#REF!</definedName>
    <definedName name="cell_ids_qsct_2" localSheetId="38">#REF!</definedName>
    <definedName name="cell_ids_qsct_2" localSheetId="4">#REF!</definedName>
    <definedName name="cell_ids_qsct_2" localSheetId="62">#REF!</definedName>
    <definedName name="cell_ids_qsct_2" localSheetId="63">#REF!</definedName>
    <definedName name="cell_ids_qsct_2">#REF!</definedName>
    <definedName name="cell_ids_qsct_3" localSheetId="16">#REF!</definedName>
    <definedName name="cell_ids_qsct_3" localSheetId="20">#REF!</definedName>
    <definedName name="cell_ids_qsct_3" localSheetId="12">#REF!</definedName>
    <definedName name="cell_ids_qsct_3" localSheetId="8">#REF!</definedName>
    <definedName name="cell_ids_qsct_3" localSheetId="45">#REF!</definedName>
    <definedName name="cell_ids_qsct_3" localSheetId="33">#REF!</definedName>
    <definedName name="cell_ids_qsct_3" localSheetId="46">#REF!</definedName>
    <definedName name="cell_ids_qsct_3" localSheetId="38">#REF!</definedName>
    <definedName name="cell_ids_qsct_3" localSheetId="4">#REF!</definedName>
    <definedName name="cell_ids_qsct_3" localSheetId="62">#REF!</definedName>
    <definedName name="cell_ids_qsct_3" localSheetId="63">#REF!</definedName>
    <definedName name="cell_ids_qsct_3">#REF!</definedName>
    <definedName name="cell_ids_qsctw" localSheetId="16">#REF!</definedName>
    <definedName name="cell_ids_qsctw" localSheetId="20">#REF!</definedName>
    <definedName name="cell_ids_qsctw" localSheetId="12">#REF!</definedName>
    <definedName name="cell_ids_qsctw" localSheetId="8">#REF!</definedName>
    <definedName name="cell_ids_qsctw" localSheetId="45">#REF!</definedName>
    <definedName name="cell_ids_qsctw" localSheetId="33">#REF!</definedName>
    <definedName name="cell_ids_qsctw" localSheetId="46">#REF!</definedName>
    <definedName name="cell_ids_qsctw" localSheetId="38">#REF!</definedName>
    <definedName name="cell_ids_qsctw" localSheetId="4">#REF!</definedName>
    <definedName name="cell_ids_qsctw" localSheetId="62">#REF!</definedName>
    <definedName name="cell_ids_qsctw" localSheetId="63">#REF!</definedName>
    <definedName name="cell_ids_qsctw">#REF!</definedName>
    <definedName name="cell_ids_qsctw_1" localSheetId="16">#REF!</definedName>
    <definedName name="cell_ids_qsctw_1" localSheetId="20">#REF!</definedName>
    <definedName name="cell_ids_qsctw_1" localSheetId="12">#REF!</definedName>
    <definedName name="cell_ids_qsctw_1" localSheetId="8">#REF!</definedName>
    <definedName name="cell_ids_qsctw_1" localSheetId="45">#REF!</definedName>
    <definedName name="cell_ids_qsctw_1" localSheetId="33">#REF!</definedName>
    <definedName name="cell_ids_qsctw_1" localSheetId="46">#REF!</definedName>
    <definedName name="cell_ids_qsctw_1" localSheetId="38">#REF!</definedName>
    <definedName name="cell_ids_qsctw_1" localSheetId="4">#REF!</definedName>
    <definedName name="cell_ids_qsctw_1" localSheetId="62">#REF!</definedName>
    <definedName name="cell_ids_qsctw_1" localSheetId="63">#REF!</definedName>
    <definedName name="cell_ids_qsctw_1">#REF!</definedName>
    <definedName name="cell_ids_qsctw_2" localSheetId="16">#REF!</definedName>
    <definedName name="cell_ids_qsctw_2" localSheetId="20">#REF!</definedName>
    <definedName name="cell_ids_qsctw_2" localSheetId="12">#REF!</definedName>
    <definedName name="cell_ids_qsctw_2" localSheetId="8">#REF!</definedName>
    <definedName name="cell_ids_qsctw_2" localSheetId="45">#REF!</definedName>
    <definedName name="cell_ids_qsctw_2" localSheetId="33">#REF!</definedName>
    <definedName name="cell_ids_qsctw_2" localSheetId="46">#REF!</definedName>
    <definedName name="cell_ids_qsctw_2" localSheetId="38">#REF!</definedName>
    <definedName name="cell_ids_qsctw_2" localSheetId="4">#REF!</definedName>
    <definedName name="cell_ids_qsctw_2" localSheetId="62">#REF!</definedName>
    <definedName name="cell_ids_qsctw_2" localSheetId="63">#REF!</definedName>
    <definedName name="cell_ids_qsctw_2">#REF!</definedName>
    <definedName name="Company_Name">[2]Cover!$B$11</definedName>
    <definedName name="CONAME">'[3]Basic Info'!$B$11</definedName>
    <definedName name="COUNTY_CODE_NAMES" localSheetId="33">'[4]County Codes'!$A$2:$A$255</definedName>
    <definedName name="COUNTY_CODE_NAMES">'[5]County Codes'!$A$2:$A$255</definedName>
    <definedName name="CY_Column">'[2]U-7'!$BW$6</definedName>
    <definedName name="data_assets" localSheetId="16">#REF!</definedName>
    <definedName name="data_assets" localSheetId="20">#REF!</definedName>
    <definedName name="data_assets" localSheetId="12">#REF!</definedName>
    <definedName name="data_assets" localSheetId="8">#REF!</definedName>
    <definedName name="data_assets" localSheetId="45">#REF!</definedName>
    <definedName name="data_assets" localSheetId="33">#REF!</definedName>
    <definedName name="data_assets" localSheetId="46">#REF!</definedName>
    <definedName name="data_assets" localSheetId="38">#REF!</definedName>
    <definedName name="data_assets" localSheetId="4">#REF!</definedName>
    <definedName name="data_assets" localSheetId="62">#REF!</definedName>
    <definedName name="data_assets" localSheetId="63">#REF!</definedName>
    <definedName name="data_assets">#REF!</definedName>
    <definedName name="data_assetsw_3" localSheetId="16">#REF!</definedName>
    <definedName name="data_assetsw_3" localSheetId="20">#REF!</definedName>
    <definedName name="data_assetsw_3" localSheetId="12">#REF!</definedName>
    <definedName name="data_assetsw_3" localSheetId="8">#REF!</definedName>
    <definedName name="data_assetsw_3" localSheetId="45">#REF!</definedName>
    <definedName name="data_assetsw_3" localSheetId="33">#REF!</definedName>
    <definedName name="data_assetsw_3" localSheetId="46">#REF!</definedName>
    <definedName name="data_assetsw_3" localSheetId="38">#REF!</definedName>
    <definedName name="data_assetsw_3" localSheetId="4">#REF!</definedName>
    <definedName name="data_assetsw_3" localSheetId="62">#REF!</definedName>
    <definedName name="data_assetsw_3" localSheetId="63">#REF!</definedName>
    <definedName name="data_assetsw_3">#REF!</definedName>
    <definedName name="data_assetsw_4" localSheetId="16">#REF!</definedName>
    <definedName name="data_assetsw_4" localSheetId="20">#REF!</definedName>
    <definedName name="data_assetsw_4" localSheetId="12">#REF!</definedName>
    <definedName name="data_assetsw_4" localSheetId="8">#REF!</definedName>
    <definedName name="data_assetsw_4" localSheetId="45">#REF!</definedName>
    <definedName name="data_assetsw_4" localSheetId="33">#REF!</definedName>
    <definedName name="data_assetsw_4" localSheetId="46">#REF!</definedName>
    <definedName name="data_assetsw_4" localSheetId="38">#REF!</definedName>
    <definedName name="data_assetsw_4" localSheetId="4">#REF!</definedName>
    <definedName name="data_assetsw_4" localSheetId="62">#REF!</definedName>
    <definedName name="data_assetsw_4" localSheetId="63">#REF!</definedName>
    <definedName name="data_assetsw_4">#REF!</definedName>
    <definedName name="data_exnetinvt" localSheetId="16">#REF!</definedName>
    <definedName name="data_exnetinvt" localSheetId="20">#REF!</definedName>
    <definedName name="data_exnetinvt" localSheetId="12">#REF!</definedName>
    <definedName name="data_exnetinvt" localSheetId="8">#REF!</definedName>
    <definedName name="data_exnetinvt" localSheetId="45">#REF!</definedName>
    <definedName name="data_exnetinvt" localSheetId="33">#REF!</definedName>
    <definedName name="data_exnetinvt" localSheetId="46">#REF!</definedName>
    <definedName name="data_exnetinvt" localSheetId="38">#REF!</definedName>
    <definedName name="data_exnetinvt" localSheetId="4">#REF!</definedName>
    <definedName name="data_exnetinvt" localSheetId="62">#REF!</definedName>
    <definedName name="data_exnetinvt" localSheetId="63">#REF!</definedName>
    <definedName name="data_exnetinvt">#REF!</definedName>
    <definedName name="data_exnetinvtw_3" localSheetId="16">#REF!</definedName>
    <definedName name="data_exnetinvtw_3" localSheetId="20">#REF!</definedName>
    <definedName name="data_exnetinvtw_3" localSheetId="12">#REF!</definedName>
    <definedName name="data_exnetinvtw_3" localSheetId="8">#REF!</definedName>
    <definedName name="data_exnetinvtw_3" localSheetId="45">#REF!</definedName>
    <definedName name="data_exnetinvtw_3" localSheetId="33">#REF!</definedName>
    <definedName name="data_exnetinvtw_3" localSheetId="46">#REF!</definedName>
    <definedName name="data_exnetinvtw_3" localSheetId="38">#REF!</definedName>
    <definedName name="data_exnetinvtw_3" localSheetId="4">#REF!</definedName>
    <definedName name="data_exnetinvtw_3" localSheetId="62">#REF!</definedName>
    <definedName name="data_exnetinvtw_3" localSheetId="63">#REF!</definedName>
    <definedName name="data_exnetinvtw_3">#REF!</definedName>
    <definedName name="data_exnetinvtw_4" localSheetId="16">#REF!</definedName>
    <definedName name="data_exnetinvtw_4" localSheetId="20">#REF!</definedName>
    <definedName name="data_exnetinvtw_4" localSheetId="12">#REF!</definedName>
    <definedName name="data_exnetinvtw_4" localSheetId="8">#REF!</definedName>
    <definedName name="data_exnetinvtw_4" localSheetId="45">#REF!</definedName>
    <definedName name="data_exnetinvtw_4" localSheetId="33">#REF!</definedName>
    <definedName name="data_exnetinvtw_4" localSheetId="46">#REF!</definedName>
    <definedName name="data_exnetinvtw_4" localSheetId="38">#REF!</definedName>
    <definedName name="data_exnetinvtw_4" localSheetId="4">#REF!</definedName>
    <definedName name="data_exnetinvtw_4" localSheetId="62">#REF!</definedName>
    <definedName name="data_exnetinvtw_4" localSheetId="63">#REF!</definedName>
    <definedName name="data_exnetinvtw_4">#REF!</definedName>
    <definedName name="data_qpt1" localSheetId="16">#REF!</definedName>
    <definedName name="data_qpt1" localSheetId="20">#REF!</definedName>
    <definedName name="data_qpt1" localSheetId="12">#REF!</definedName>
    <definedName name="data_qpt1" localSheetId="8">#REF!</definedName>
    <definedName name="data_qpt1" localSheetId="45">#REF!</definedName>
    <definedName name="data_qpt1" localSheetId="33">#REF!</definedName>
    <definedName name="data_qpt1" localSheetId="46">#REF!</definedName>
    <definedName name="data_qpt1" localSheetId="38">#REF!</definedName>
    <definedName name="data_qpt1" localSheetId="4">#REF!</definedName>
    <definedName name="data_qpt1" localSheetId="62">#REF!</definedName>
    <definedName name="data_qpt1" localSheetId="63">#REF!</definedName>
    <definedName name="data_qpt1">#REF!</definedName>
    <definedName name="data_qpt2" localSheetId="16">#REF!</definedName>
    <definedName name="data_qpt2" localSheetId="20">#REF!</definedName>
    <definedName name="data_qpt2" localSheetId="12">#REF!</definedName>
    <definedName name="data_qpt2" localSheetId="8">#REF!</definedName>
    <definedName name="data_qpt2" localSheetId="45">#REF!</definedName>
    <definedName name="data_qpt2" localSheetId="33">#REF!</definedName>
    <definedName name="data_qpt2" localSheetId="46">#REF!</definedName>
    <definedName name="data_qpt2" localSheetId="38">#REF!</definedName>
    <definedName name="data_qpt2" localSheetId="4">#REF!</definedName>
    <definedName name="data_qpt2" localSheetId="62">#REF!</definedName>
    <definedName name="data_qpt2" localSheetId="63">#REF!</definedName>
    <definedName name="data_qpt2">#REF!</definedName>
    <definedName name="data_qschtfsi_1" localSheetId="16">#REF!</definedName>
    <definedName name="data_qschtfsi_1" localSheetId="20">#REF!</definedName>
    <definedName name="data_qschtfsi_1" localSheetId="12">#REF!</definedName>
    <definedName name="data_qschtfsi_1" localSheetId="8">#REF!</definedName>
    <definedName name="data_qschtfsi_1" localSheetId="45">#REF!</definedName>
    <definedName name="data_qschtfsi_1" localSheetId="33">#REF!</definedName>
    <definedName name="data_qschtfsi_1" localSheetId="46">#REF!</definedName>
    <definedName name="data_qschtfsi_1" localSheetId="38">#REF!</definedName>
    <definedName name="data_qschtfsi_1" localSheetId="4">#REF!</definedName>
    <definedName name="data_qschtfsi_1" localSheetId="62">#REF!</definedName>
    <definedName name="data_qschtfsi_1" localSheetId="63">#REF!</definedName>
    <definedName name="data_qschtfsi_1">#REF!</definedName>
    <definedName name="data_qsct_1" localSheetId="16">#REF!</definedName>
    <definedName name="data_qsct_1" localSheetId="20">#REF!</definedName>
    <definedName name="data_qsct_1" localSheetId="12">#REF!</definedName>
    <definedName name="data_qsct_1" localSheetId="8">#REF!</definedName>
    <definedName name="data_qsct_1" localSheetId="45">#REF!</definedName>
    <definedName name="data_qsct_1" localSheetId="33">#REF!</definedName>
    <definedName name="data_qsct_1" localSheetId="46">#REF!</definedName>
    <definedName name="data_qsct_1" localSheetId="38">#REF!</definedName>
    <definedName name="data_qsct_1" localSheetId="4">#REF!</definedName>
    <definedName name="data_qsct_1" localSheetId="62">#REF!</definedName>
    <definedName name="data_qsct_1" localSheetId="63">#REF!</definedName>
    <definedName name="data_qsct_1">#REF!</definedName>
    <definedName name="data_qsct_2" localSheetId="16">#REF!</definedName>
    <definedName name="data_qsct_2" localSheetId="20">#REF!</definedName>
    <definedName name="data_qsct_2" localSheetId="12">#REF!</definedName>
    <definedName name="data_qsct_2" localSheetId="8">#REF!</definedName>
    <definedName name="data_qsct_2" localSheetId="45">#REF!</definedName>
    <definedName name="data_qsct_2" localSheetId="33">#REF!</definedName>
    <definedName name="data_qsct_2" localSheetId="46">#REF!</definedName>
    <definedName name="data_qsct_2" localSheetId="38">#REF!</definedName>
    <definedName name="data_qsct_2" localSheetId="4">#REF!</definedName>
    <definedName name="data_qsct_2" localSheetId="62">#REF!</definedName>
    <definedName name="data_qsct_2" localSheetId="63">#REF!</definedName>
    <definedName name="data_qsct_2">#REF!</definedName>
    <definedName name="data_qsct_3" localSheetId="16">#REF!</definedName>
    <definedName name="data_qsct_3" localSheetId="20">#REF!</definedName>
    <definedName name="data_qsct_3" localSheetId="12">#REF!</definedName>
    <definedName name="data_qsct_3" localSheetId="8">#REF!</definedName>
    <definedName name="data_qsct_3" localSheetId="45">#REF!</definedName>
    <definedName name="data_qsct_3" localSheetId="33">#REF!</definedName>
    <definedName name="data_qsct_3" localSheetId="46">#REF!</definedName>
    <definedName name="data_qsct_3" localSheetId="38">#REF!</definedName>
    <definedName name="data_qsct_3" localSheetId="4">#REF!</definedName>
    <definedName name="data_qsct_3" localSheetId="62">#REF!</definedName>
    <definedName name="data_qsct_3" localSheetId="63">#REF!</definedName>
    <definedName name="data_qsct_3">#REF!</definedName>
    <definedName name="data_qsctw" localSheetId="16">#REF!</definedName>
    <definedName name="data_qsctw" localSheetId="20">#REF!</definedName>
    <definedName name="data_qsctw" localSheetId="12">#REF!</definedName>
    <definedName name="data_qsctw" localSheetId="8">#REF!</definedName>
    <definedName name="data_qsctw" localSheetId="45">#REF!</definedName>
    <definedName name="data_qsctw" localSheetId="33">#REF!</definedName>
    <definedName name="data_qsctw" localSheetId="46">#REF!</definedName>
    <definedName name="data_qsctw" localSheetId="38">#REF!</definedName>
    <definedName name="data_qsctw" localSheetId="4">#REF!</definedName>
    <definedName name="data_qsctw" localSheetId="62">#REF!</definedName>
    <definedName name="data_qsctw" localSheetId="63">#REF!</definedName>
    <definedName name="data_qsctw">#REF!</definedName>
    <definedName name="data_qsctw_1" localSheetId="16">#REF!</definedName>
    <definedName name="data_qsctw_1" localSheetId="20">#REF!</definedName>
    <definedName name="data_qsctw_1" localSheetId="12">#REF!</definedName>
    <definedName name="data_qsctw_1" localSheetId="8">#REF!</definedName>
    <definedName name="data_qsctw_1" localSheetId="45">#REF!</definedName>
    <definedName name="data_qsctw_1" localSheetId="33">#REF!</definedName>
    <definedName name="data_qsctw_1" localSheetId="46">#REF!</definedName>
    <definedName name="data_qsctw_1" localSheetId="38">#REF!</definedName>
    <definedName name="data_qsctw_1" localSheetId="4">#REF!</definedName>
    <definedName name="data_qsctw_1" localSheetId="62">#REF!</definedName>
    <definedName name="data_qsctw_1" localSheetId="63">#REF!</definedName>
    <definedName name="data_qsctw_1">#REF!</definedName>
    <definedName name="data_qsctw_2" localSheetId="16">#REF!</definedName>
    <definedName name="data_qsctw_2" localSheetId="20">#REF!</definedName>
    <definedName name="data_qsctw_2" localSheetId="12">#REF!</definedName>
    <definedName name="data_qsctw_2" localSheetId="8">#REF!</definedName>
    <definedName name="data_qsctw_2" localSheetId="45">#REF!</definedName>
    <definedName name="data_qsctw_2" localSheetId="33">#REF!</definedName>
    <definedName name="data_qsctw_2" localSheetId="46">#REF!</definedName>
    <definedName name="data_qsctw_2" localSheetId="38">#REF!</definedName>
    <definedName name="data_qsctw_2" localSheetId="4">#REF!</definedName>
    <definedName name="data_qsctw_2" localSheetId="62">#REF!</definedName>
    <definedName name="data_qsctw_2" localSheetId="63">#REF!</definedName>
    <definedName name="data_qsctw_2">#REF!</definedName>
    <definedName name="footnote_format">[6]config!$E$27</definedName>
    <definedName name="freeze_1" localSheetId="16">#REF!</definedName>
    <definedName name="freeze_1" localSheetId="20">#REF!</definedName>
    <definedName name="freeze_1" localSheetId="12">#REF!</definedName>
    <definedName name="freeze_1" localSheetId="8">#REF!</definedName>
    <definedName name="freeze_1" localSheetId="45">#REF!</definedName>
    <definedName name="freeze_1" localSheetId="33">#REF!</definedName>
    <definedName name="freeze_1" localSheetId="46">#REF!</definedName>
    <definedName name="freeze_1" localSheetId="38">#REF!</definedName>
    <definedName name="freeze_1" localSheetId="4">#REF!</definedName>
    <definedName name="freeze_1" localSheetId="62">#REF!</definedName>
    <definedName name="freeze_1" localSheetId="63">#REF!</definedName>
    <definedName name="freeze_1">#REF!</definedName>
    <definedName name="freeze_2" localSheetId="16">#REF!</definedName>
    <definedName name="freeze_2" localSheetId="20">#REF!</definedName>
    <definedName name="freeze_2" localSheetId="12">#REF!</definedName>
    <definedName name="freeze_2" localSheetId="8">#REF!</definedName>
    <definedName name="freeze_2" localSheetId="45">#REF!</definedName>
    <definedName name="freeze_2" localSheetId="33">#REF!</definedName>
    <definedName name="freeze_2" localSheetId="46">#REF!</definedName>
    <definedName name="freeze_2" localSheetId="38">#REF!</definedName>
    <definedName name="freeze_2" localSheetId="4">#REF!</definedName>
    <definedName name="freeze_2" localSheetId="62">#REF!</definedName>
    <definedName name="freeze_2" localSheetId="63">#REF!</definedName>
    <definedName name="freeze_2">#REF!</definedName>
    <definedName name="hdr_58_overflow" localSheetId="16">#REF!</definedName>
    <definedName name="hdr_58_overflow" localSheetId="20">#REF!</definedName>
    <definedName name="hdr_58_overflow" localSheetId="12">#REF!</definedName>
    <definedName name="hdr_58_overflow" localSheetId="8">#REF!</definedName>
    <definedName name="hdr_58_overflow" localSheetId="45">#REF!</definedName>
    <definedName name="hdr_58_overflow" localSheetId="33">#REF!</definedName>
    <definedName name="hdr_58_overflow" localSheetId="46">#REF!</definedName>
    <definedName name="hdr_58_overflow" localSheetId="38">#REF!</definedName>
    <definedName name="hdr_58_overflow" localSheetId="4">#REF!</definedName>
    <definedName name="hdr_58_overflow" localSheetId="62">#REF!</definedName>
    <definedName name="hdr_58_overflow" localSheetId="63">#REF!</definedName>
    <definedName name="hdr_58_overflow">#REF!</definedName>
    <definedName name="hdr_exnetinvt" localSheetId="16">#REF!</definedName>
    <definedName name="hdr_exnetinvt" localSheetId="20">#REF!</definedName>
    <definedName name="hdr_exnetinvt" localSheetId="12">#REF!</definedName>
    <definedName name="hdr_exnetinvt" localSheetId="8">#REF!</definedName>
    <definedName name="hdr_exnetinvt" localSheetId="45">#REF!</definedName>
    <definedName name="hdr_exnetinvt" localSheetId="33">#REF!</definedName>
    <definedName name="hdr_exnetinvt" localSheetId="46">#REF!</definedName>
    <definedName name="hdr_exnetinvt" localSheetId="38">#REF!</definedName>
    <definedName name="hdr_exnetinvt" localSheetId="4">#REF!</definedName>
    <definedName name="hdr_exnetinvt" localSheetId="62">#REF!</definedName>
    <definedName name="hdr_exnetinvt" localSheetId="63">#REF!</definedName>
    <definedName name="hdr_exnetinvt">#REF!</definedName>
    <definedName name="hdr_main" localSheetId="16">#REF!</definedName>
    <definedName name="hdr_main" localSheetId="20">#REF!</definedName>
    <definedName name="hdr_main" localSheetId="12">#REF!</definedName>
    <definedName name="hdr_main" localSheetId="8">#REF!</definedName>
    <definedName name="hdr_main" localSheetId="45">#REF!</definedName>
    <definedName name="hdr_main" localSheetId="33">#REF!</definedName>
    <definedName name="hdr_main" localSheetId="46">#REF!</definedName>
    <definedName name="hdr_main" localSheetId="38">#REF!</definedName>
    <definedName name="hdr_main" localSheetId="4">#REF!</definedName>
    <definedName name="hdr_main" localSheetId="62">#REF!</definedName>
    <definedName name="hdr_main" localSheetId="63">#REF!</definedName>
    <definedName name="hdr_main">#REF!</definedName>
    <definedName name="hdr_overflow" localSheetId="16">#REF!</definedName>
    <definedName name="hdr_overflow" localSheetId="20">#REF!</definedName>
    <definedName name="hdr_overflow" localSheetId="12">#REF!</definedName>
    <definedName name="hdr_overflow" localSheetId="8">#REF!</definedName>
    <definedName name="hdr_overflow" localSheetId="45">#REF!</definedName>
    <definedName name="hdr_overflow" localSheetId="33">#REF!</definedName>
    <definedName name="hdr_overflow" localSheetId="46">#REF!</definedName>
    <definedName name="hdr_overflow" localSheetId="38">#REF!</definedName>
    <definedName name="hdr_overflow" localSheetId="4">#REF!</definedName>
    <definedName name="hdr_overflow" localSheetId="62">#REF!</definedName>
    <definedName name="hdr_overflow" localSheetId="63">#REF!</definedName>
    <definedName name="hdr_overflow">#REF!</definedName>
    <definedName name="hdr_qpt1" localSheetId="16">#REF!</definedName>
    <definedName name="hdr_qpt1" localSheetId="20">#REF!</definedName>
    <definedName name="hdr_qpt1" localSheetId="12">#REF!</definedName>
    <definedName name="hdr_qpt1" localSheetId="8">#REF!</definedName>
    <definedName name="hdr_qpt1" localSheetId="45">#REF!</definedName>
    <definedName name="hdr_qpt1" localSheetId="33">#REF!</definedName>
    <definedName name="hdr_qpt1" localSheetId="46">#REF!</definedName>
    <definedName name="hdr_qpt1" localSheetId="38">#REF!</definedName>
    <definedName name="hdr_qpt1" localSheetId="4">#REF!</definedName>
    <definedName name="hdr_qpt1" localSheetId="62">#REF!</definedName>
    <definedName name="hdr_qpt1" localSheetId="63">#REF!</definedName>
    <definedName name="hdr_qpt1">#REF!</definedName>
    <definedName name="hide_1" localSheetId="16">#REF!</definedName>
    <definedName name="hide_1" localSheetId="20">#REF!</definedName>
    <definedName name="hide_1" localSheetId="12">#REF!</definedName>
    <definedName name="hide_1" localSheetId="8">#REF!</definedName>
    <definedName name="hide_1" localSheetId="45">#REF!</definedName>
    <definedName name="hide_1" localSheetId="33">#REF!</definedName>
    <definedName name="hide_1" localSheetId="46">#REF!</definedName>
    <definedName name="hide_1" localSheetId="38">#REF!</definedName>
    <definedName name="hide_1" localSheetId="4">#REF!</definedName>
    <definedName name="hide_1" localSheetId="62">#REF!</definedName>
    <definedName name="hide_1" localSheetId="63">#REF!</definedName>
    <definedName name="hide_1">#REF!</definedName>
    <definedName name="hide_2" localSheetId="16">#REF!</definedName>
    <definedName name="hide_2" localSheetId="20">#REF!</definedName>
    <definedName name="hide_2" localSheetId="12">#REF!</definedName>
    <definedName name="hide_2" localSheetId="8">#REF!</definedName>
    <definedName name="hide_2" localSheetId="45">#REF!</definedName>
    <definedName name="hide_2" localSheetId="33">#REF!</definedName>
    <definedName name="hide_2" localSheetId="46">#REF!</definedName>
    <definedName name="hide_2" localSheetId="38">#REF!</definedName>
    <definedName name="hide_2" localSheetId="4">#REF!</definedName>
    <definedName name="hide_2" localSheetId="62">#REF!</definedName>
    <definedName name="hide_2" localSheetId="63">#REF!</definedName>
    <definedName name="hide_2">#REF!</definedName>
    <definedName name="inside_format">[7]Config!$G$7</definedName>
    <definedName name="Overflow_Print_1" localSheetId="16">#REF!</definedName>
    <definedName name="Overflow_Print_1" localSheetId="20">#REF!</definedName>
    <definedName name="Overflow_Print_1" localSheetId="12">#REF!</definedName>
    <definedName name="Overflow_Print_1" localSheetId="8">#REF!</definedName>
    <definedName name="Overflow_Print_1" localSheetId="45">#REF!</definedName>
    <definedName name="Overflow_Print_1" localSheetId="33">#REF!</definedName>
    <definedName name="Overflow_Print_1" localSheetId="46">#REF!</definedName>
    <definedName name="Overflow_Print_1" localSheetId="38">#REF!</definedName>
    <definedName name="Overflow_Print_1" localSheetId="4">#REF!</definedName>
    <definedName name="Overflow_Print_1" localSheetId="62">#REF!</definedName>
    <definedName name="Overflow_Print_1" localSheetId="63">#REF!</definedName>
    <definedName name="Overflow_Print_1">#REF!</definedName>
    <definedName name="Overflow_Print_1footer" localSheetId="16">#REF!</definedName>
    <definedName name="Overflow_Print_1footer" localSheetId="20">#REF!</definedName>
    <definedName name="Overflow_Print_1footer" localSheetId="12">#REF!</definedName>
    <definedName name="Overflow_Print_1footer" localSheetId="8">#REF!</definedName>
    <definedName name="Overflow_Print_1footer" localSheetId="45">#REF!</definedName>
    <definedName name="Overflow_Print_1footer" localSheetId="33">#REF!</definedName>
    <definedName name="Overflow_Print_1footer" localSheetId="46">#REF!</definedName>
    <definedName name="Overflow_Print_1footer" localSheetId="38">#REF!</definedName>
    <definedName name="Overflow_Print_1footer" localSheetId="4">#REF!</definedName>
    <definedName name="Overflow_Print_1footer" localSheetId="62">#REF!</definedName>
    <definedName name="Overflow_Print_1footer" localSheetId="63">#REF!</definedName>
    <definedName name="Overflow_Print_1footer">#REF!</definedName>
    <definedName name="PERIOD">'[3]Basic Info'!$B$13</definedName>
    <definedName name="_xlnm.Print_Area" localSheetId="25">'2011 ALTA Balance'!$A$1:$E$316</definedName>
    <definedName name="_xlnm.Print_Area" localSheetId="42">'2011 ALTA Claims'!$B:$H</definedName>
    <definedName name="_xlnm.Print_Area" localSheetId="24">'2011 ALTA Income'!$A$1:$E$382</definedName>
    <definedName name="_xlnm.Print_Area" localSheetId="34">'2011 Sched S-3'!$A$1:$D$492</definedName>
    <definedName name="_xlnm.Print_Area" localSheetId="48">'2011 UW List'!$A$1:$D$36</definedName>
    <definedName name="_xlnm.Print_Area" localSheetId="27">'2012 ALTA Balance'!$A$1:$E$334</definedName>
    <definedName name="_xlnm.Print_Area" localSheetId="43">'2012 ALTA Claims'!$B:$H</definedName>
    <definedName name="_xlnm.Print_Area" localSheetId="26">'2012 ALTA Income'!$A$1:$E$404</definedName>
    <definedName name="_xlnm.Print_Area" localSheetId="35">'2012 Sched S-3'!$A$1:$D$521</definedName>
    <definedName name="_xlnm.Print_Area" localSheetId="49">'2012 UW List'!$A$1:$D$37</definedName>
    <definedName name="_xlnm.Print_Area" localSheetId="29">'2013 ALTA Balance'!$A$1:$E$352</definedName>
    <definedName name="_xlnm.Print_Area" localSheetId="44">'2013 ALTA Claims'!$B:$H</definedName>
    <definedName name="_xlnm.Print_Area" localSheetId="28">'2013 ALTA Income'!$A$1:$E$426</definedName>
    <definedName name="_xlnm.Print_Area" localSheetId="36">'2013 Sched S-3'!$A$1:$D$548</definedName>
    <definedName name="_xlnm.Print_Area" localSheetId="50">'2013 UW List'!$A$1:$D$38</definedName>
    <definedName name="_xlnm.Print_Area" localSheetId="12">'2014 - 2015 Ind Compare'!$A$1:$G$63</definedName>
    <definedName name="_xlnm.Print_Area" localSheetId="31">'2014 ALTA Balance'!$A$1:$E$424</definedName>
    <definedName name="_xlnm.Print_Area" localSheetId="45">'2014 ALTA Claims'!$B:$H</definedName>
    <definedName name="_xlnm.Print_Area" localSheetId="30">'2014 ALTA Income'!$A$1:$E$514</definedName>
    <definedName name="_xlnm.Print_Area" localSheetId="37">'2014 Sched S-3'!$A$1:$D$660</definedName>
    <definedName name="_xlnm.Print_Area" localSheetId="51">'2014 UW List'!$A$1:$D$44</definedName>
    <definedName name="_xlnm.Print_Area" localSheetId="33">'2015 ALTA Balance'!$A$1:$E$460</definedName>
    <definedName name="_xlnm.Print_Area" localSheetId="46">'2015 ALTA Claims'!$B:$H</definedName>
    <definedName name="_xlnm.Print_Area" localSheetId="32">'2015 ALTA Income'!$A$1:$E$558</definedName>
    <definedName name="_xlnm.Print_Area" localSheetId="38">'2015 Sched S-3'!$A$1:$D$716</definedName>
    <definedName name="_xlnm.Print_Area" localSheetId="52">'2015 UW List'!$A$1:$D$49</definedName>
    <definedName name="_xlnm.Print_Area" localSheetId="0">Cover!$A$3:$I$99</definedName>
    <definedName name="_xlnm.Print_Area" localSheetId="54">'Form 1 - 2011'!$A$1:$I$390</definedName>
    <definedName name="_xlnm.Print_Area" localSheetId="56">'Form 1 - 2012'!$A$1:$I$412</definedName>
    <definedName name="_xlnm.Print_Area" localSheetId="58">'Form 1 - 2013'!$A$1:$I$434</definedName>
    <definedName name="_xlnm.Print_Area" localSheetId="60">'Form 1 - 2014'!$A$1:$I$522</definedName>
    <definedName name="_xlnm.Print_Area" localSheetId="62">'Form 1 - 2015'!$A$1:$I$564</definedName>
    <definedName name="_xlnm.Print_Area" localSheetId="55">'Form 2 - 2011'!$A$1:$H$791</definedName>
    <definedName name="_xlnm.Print_Area" localSheetId="57">'Form 2 - 2012'!$A$1:$H$836</definedName>
    <definedName name="_xlnm.Print_Area" localSheetId="59">'Form 2 - 2013'!$A$1:$H$881</definedName>
    <definedName name="_xlnm.Print_Area" localSheetId="61">'Form 2 - 2014'!$A$1:$H$1061</definedName>
    <definedName name="_xlnm.Print_Area" localSheetId="63">'Form 2 - 2015'!$A$1:$H$1151</definedName>
    <definedName name="_xlnm.Print_Area" localSheetId="22">POLICIES!$A$1:$I$51</definedName>
    <definedName name="Print_Area_exnetinvt" localSheetId="16">#REF!</definedName>
    <definedName name="Print_Area_exnetinvt" localSheetId="20">#REF!</definedName>
    <definedName name="Print_Area_exnetinvt" localSheetId="12">#REF!</definedName>
    <definedName name="Print_Area_exnetinvt" localSheetId="8">#REF!</definedName>
    <definedName name="Print_Area_exnetinvt" localSheetId="45">#REF!</definedName>
    <definedName name="Print_Area_exnetinvt" localSheetId="33">#REF!</definedName>
    <definedName name="Print_Area_exnetinvt" localSheetId="46">#REF!</definedName>
    <definedName name="Print_Area_exnetinvt" localSheetId="38">#REF!</definedName>
    <definedName name="Print_Area_exnetinvt" localSheetId="4">#REF!</definedName>
    <definedName name="Print_Area_exnetinvt" localSheetId="62">#REF!</definedName>
    <definedName name="Print_Area_exnetinvt" localSheetId="63">#REF!</definedName>
    <definedName name="Print_Area_exnetinvt">#REF!</definedName>
    <definedName name="Print_Area_main" localSheetId="16">#REF!</definedName>
    <definedName name="Print_Area_main" localSheetId="20">#REF!</definedName>
    <definedName name="Print_Area_main" localSheetId="12">#REF!</definedName>
    <definedName name="Print_Area_main" localSheetId="8">#REF!</definedName>
    <definedName name="Print_Area_main" localSheetId="45">#REF!</definedName>
    <definedName name="Print_Area_main" localSheetId="33">#REF!</definedName>
    <definedName name="Print_Area_main" localSheetId="46">#REF!</definedName>
    <definedName name="Print_Area_main" localSheetId="38">#REF!</definedName>
    <definedName name="Print_Area_main" localSheetId="4">#REF!</definedName>
    <definedName name="Print_Area_main" localSheetId="62">#REF!</definedName>
    <definedName name="Print_Area_main" localSheetId="63">#REF!</definedName>
    <definedName name="Print_Area_main">#REF!</definedName>
    <definedName name="Print_Area_qpt1" localSheetId="16">#REF!</definedName>
    <definedName name="Print_Area_qpt1" localSheetId="20">#REF!</definedName>
    <definedName name="Print_Area_qpt1" localSheetId="12">#REF!</definedName>
    <definedName name="Print_Area_qpt1" localSheetId="8">#REF!</definedName>
    <definedName name="Print_Area_qpt1" localSheetId="45">#REF!</definedName>
    <definedName name="Print_Area_qpt1" localSheetId="33">#REF!</definedName>
    <definedName name="Print_Area_qpt1" localSheetId="46">#REF!</definedName>
    <definedName name="Print_Area_qpt1" localSheetId="38">#REF!</definedName>
    <definedName name="Print_Area_qpt1" localSheetId="4">#REF!</definedName>
    <definedName name="Print_Area_qpt1" localSheetId="62">#REF!</definedName>
    <definedName name="Print_Area_qpt1" localSheetId="63">#REF!</definedName>
    <definedName name="Print_Area_qpt1">#REF!</definedName>
    <definedName name="Print_area_qpt2" localSheetId="16">#REF!</definedName>
    <definedName name="Print_area_qpt2" localSheetId="20">#REF!</definedName>
    <definedName name="Print_area_qpt2" localSheetId="12">#REF!</definedName>
    <definedName name="Print_area_qpt2" localSheetId="8">#REF!</definedName>
    <definedName name="Print_area_qpt2" localSheetId="45">#REF!</definedName>
    <definedName name="Print_area_qpt2" localSheetId="33">#REF!</definedName>
    <definedName name="Print_area_qpt2" localSheetId="46">#REF!</definedName>
    <definedName name="Print_area_qpt2" localSheetId="38">#REF!</definedName>
    <definedName name="Print_area_qpt2" localSheetId="4">#REF!</definedName>
    <definedName name="Print_area_qpt2" localSheetId="62">#REF!</definedName>
    <definedName name="Print_area_qpt2" localSheetId="63">#REF!</definedName>
    <definedName name="Print_area_qpt2">#REF!</definedName>
    <definedName name="Print_Main" localSheetId="16">#REF!</definedName>
    <definedName name="Print_Main" localSheetId="20">#REF!</definedName>
    <definedName name="Print_Main" localSheetId="12">#REF!</definedName>
    <definedName name="Print_Main" localSheetId="8">#REF!</definedName>
    <definedName name="Print_Main" localSheetId="45">#REF!</definedName>
    <definedName name="Print_Main" localSheetId="33">#REF!</definedName>
    <definedName name="Print_Main" localSheetId="46">#REF!</definedName>
    <definedName name="Print_Main" localSheetId="38">#REF!</definedName>
    <definedName name="Print_Main" localSheetId="4">#REF!</definedName>
    <definedName name="Print_Main" localSheetId="62">#REF!</definedName>
    <definedName name="Print_Main" localSheetId="63">#REF!</definedName>
    <definedName name="Print_Main">#REF!</definedName>
    <definedName name="print_tablehdr" localSheetId="16">#REF!</definedName>
    <definedName name="print_tablehdr" localSheetId="20">#REF!</definedName>
    <definedName name="print_tablehdr" localSheetId="12">#REF!</definedName>
    <definedName name="print_tablehdr" localSheetId="8">#REF!</definedName>
    <definedName name="print_tablehdr" localSheetId="45">#REF!</definedName>
    <definedName name="print_tablehdr" localSheetId="33">#REF!</definedName>
    <definedName name="print_tablehdr" localSheetId="46">#REF!</definedName>
    <definedName name="print_tablehdr" localSheetId="38">#REF!</definedName>
    <definedName name="print_tablehdr" localSheetId="4">#REF!</definedName>
    <definedName name="print_tablehdr" localSheetId="62">#REF!</definedName>
    <definedName name="print_tablehdr" localSheetId="63">#REF!</definedName>
    <definedName name="print_tablehdr">#REF!</definedName>
    <definedName name="print_title" localSheetId="16">#REF!</definedName>
    <definedName name="print_title" localSheetId="20">#REF!</definedName>
    <definedName name="print_title" localSheetId="12">#REF!</definedName>
    <definedName name="print_title" localSheetId="8">#REF!</definedName>
    <definedName name="print_title" localSheetId="45">#REF!</definedName>
    <definedName name="print_title" localSheetId="33">#REF!</definedName>
    <definedName name="print_title" localSheetId="46">#REF!</definedName>
    <definedName name="print_title" localSheetId="38">#REF!</definedName>
    <definedName name="print_title" localSheetId="4">#REF!</definedName>
    <definedName name="print_title" localSheetId="62">#REF!</definedName>
    <definedName name="print_title" localSheetId="63">#REF!</definedName>
    <definedName name="print_title">#REF!</definedName>
    <definedName name="_xlnm.Print_Titles" localSheetId="42">'2011 ALTA Claims'!$1:$4</definedName>
    <definedName name="_xlnm.Print_Titles" localSheetId="43">'2012 ALTA Claims'!$1:$4</definedName>
    <definedName name="_xlnm.Print_Titles" localSheetId="44">'2013 ALTA Claims'!$1:$4</definedName>
    <definedName name="_xlnm.Print_Titles" localSheetId="45">'2014 ALTA Claims'!$1:$4</definedName>
    <definedName name="_xlnm.Print_Titles" localSheetId="46">'2015 ALTA Claims'!$1:$4</definedName>
    <definedName name="PY_Column">'[2]U-7'!$BW$7</definedName>
    <definedName name="tab">#REF!</definedName>
    <definedName name="Tolerance">[2]Tolerance_Checks!$L$14</definedName>
    <definedName name="top_qpt2" localSheetId="16">#REF!</definedName>
    <definedName name="top_qpt2" localSheetId="20">#REF!</definedName>
    <definedName name="top_qpt2" localSheetId="12">#REF!</definedName>
    <definedName name="top_qpt2" localSheetId="8">#REF!</definedName>
    <definedName name="top_qpt2" localSheetId="45">#REF!</definedName>
    <definedName name="top_qpt2" localSheetId="33">#REF!</definedName>
    <definedName name="top_qpt2" localSheetId="46">#REF!</definedName>
    <definedName name="top_qpt2" localSheetId="38">#REF!</definedName>
    <definedName name="top_qpt2" localSheetId="4">#REF!</definedName>
    <definedName name="top_qpt2" localSheetId="62">#REF!</definedName>
    <definedName name="top_qpt2" localSheetId="63">#REF!</definedName>
    <definedName name="top_qpt2">#REF!</definedName>
    <definedName name="U_5" localSheetId="16">#REF!</definedName>
    <definedName name="U_5" localSheetId="20">#REF!</definedName>
    <definedName name="U_5" localSheetId="12">#REF!</definedName>
    <definedName name="U_5" localSheetId="8">#REF!</definedName>
    <definedName name="U_5" localSheetId="45">#REF!</definedName>
    <definedName name="U_5" localSheetId="33">#REF!</definedName>
    <definedName name="U_5" localSheetId="46">#REF!</definedName>
    <definedName name="U_5" localSheetId="38">#REF!</definedName>
    <definedName name="U_5" localSheetId="4">#REF!</definedName>
    <definedName name="U_5" localSheetId="62">#REF!</definedName>
    <definedName name="U_5" localSheetId="63">#REF!</definedName>
    <definedName name="U_5">#REF!</definedName>
    <definedName name="U_5_Part2" localSheetId="16">#REF!</definedName>
    <definedName name="U_5_Part2" localSheetId="20">#REF!</definedName>
    <definedName name="U_5_Part2" localSheetId="12">#REF!</definedName>
    <definedName name="U_5_Part2" localSheetId="8">#REF!</definedName>
    <definedName name="U_5_Part2" localSheetId="45">#REF!</definedName>
    <definedName name="U_5_Part2" localSheetId="33">#REF!</definedName>
    <definedName name="U_5_Part2" localSheetId="46">#REF!</definedName>
    <definedName name="U_5_Part2" localSheetId="38">#REF!</definedName>
    <definedName name="U_5_Part2" localSheetId="4">#REF!</definedName>
    <definedName name="U_5_Part2" localSheetId="62">#REF!</definedName>
    <definedName name="U_5_Part2" localSheetId="63">#REF!</definedName>
    <definedName name="U_5_Part2">#REF!</definedName>
    <definedName name="u_5_pART3" localSheetId="16">#REF!</definedName>
    <definedName name="u_5_pART3" localSheetId="20">#REF!</definedName>
    <definedName name="u_5_pART3" localSheetId="12">#REF!</definedName>
    <definedName name="u_5_pART3" localSheetId="8">#REF!</definedName>
    <definedName name="u_5_pART3" localSheetId="45">#REF!</definedName>
    <definedName name="u_5_pART3" localSheetId="33">#REF!</definedName>
    <definedName name="u_5_pART3" localSheetId="46">#REF!</definedName>
    <definedName name="u_5_pART3" localSheetId="38">#REF!</definedName>
    <definedName name="u_5_pART3" localSheetId="4">#REF!</definedName>
    <definedName name="u_5_pART3" localSheetId="62">#REF!</definedName>
    <definedName name="u_5_pART3" localSheetId="63">#REF!</definedName>
    <definedName name="u_5_pART3">#REF!</definedName>
    <definedName name="US_1_N_AGENCY">'[2]US-1-N'!$M$1:'[2]US-1-N'!$P$126</definedName>
    <definedName name="US_1_N_ALL">'[2]US-1-N'!$Q$1:'[2]US-1-N'!$R$126</definedName>
    <definedName name="US_1_N_DO">'[2]US-1-N'!$I$1:'[2]US-1-N'!$L$126</definedName>
    <definedName name="value">[8]Config!$H$12:$H$16</definedName>
    <definedName name="xref_blank_printing">[8]Config!$C$31</definedName>
    <definedName name="xref_co_name">[9]Config!$C$25</definedName>
    <definedName name="xref_none_flags">[6]config!$C$26</definedName>
    <definedName name="xref_page_num">[8]Config!$C$29</definedName>
    <definedName name="xref_rpt_year">[10]config!$C$26</definedName>
    <definedName name="xref_sys_num">[11]Config!$C$35</definedName>
    <definedName name="Year">[2]Cover!$B$9</definedName>
  </definedNames>
  <calcPr calcId="152511"/>
</workbook>
</file>

<file path=xl/calcChain.xml><?xml version="1.0" encoding="utf-8"?>
<calcChain xmlns="http://schemas.openxmlformats.org/spreadsheetml/2006/main">
  <c r="H1151" i="178" l="1"/>
  <c r="G1151" i="178"/>
  <c r="F1151" i="178"/>
  <c r="E1151" i="178"/>
  <c r="D1151" i="178"/>
  <c r="C1151" i="178"/>
  <c r="H1126" i="178"/>
  <c r="G1126" i="178"/>
  <c r="F1126" i="178"/>
  <c r="E1126" i="178"/>
  <c r="D1126" i="178"/>
  <c r="C1126" i="178"/>
  <c r="H1101" i="178"/>
  <c r="G1101" i="178"/>
  <c r="F1101" i="178"/>
  <c r="E1101" i="178"/>
  <c r="D1101" i="178"/>
  <c r="C1101" i="178"/>
  <c r="H1076" i="178"/>
  <c r="G1076" i="178"/>
  <c r="F1076" i="178"/>
  <c r="E1076" i="178"/>
  <c r="D1076" i="178"/>
  <c r="C1076" i="178"/>
  <c r="H1051" i="178"/>
  <c r="G1051" i="178"/>
  <c r="F1051" i="178"/>
  <c r="E1051" i="178"/>
  <c r="D1051" i="178"/>
  <c r="C1051" i="178"/>
  <c r="H1026" i="178"/>
  <c r="G1026" i="178"/>
  <c r="F1026" i="178"/>
  <c r="E1026" i="178"/>
  <c r="D1026" i="178"/>
  <c r="C1026" i="178"/>
  <c r="H1001" i="178"/>
  <c r="F1001" i="178"/>
  <c r="H976" i="178"/>
  <c r="F976" i="178"/>
  <c r="H951" i="178"/>
  <c r="G951" i="178"/>
  <c r="H926" i="178"/>
  <c r="C926" i="178"/>
  <c r="H901" i="178"/>
  <c r="G901" i="178"/>
  <c r="F901" i="178"/>
  <c r="E901" i="178"/>
  <c r="D901" i="178"/>
  <c r="C901" i="178"/>
  <c r="H876" i="178"/>
  <c r="G876" i="178"/>
  <c r="E876" i="178"/>
  <c r="D876" i="178"/>
  <c r="H851" i="178"/>
  <c r="G851" i="178"/>
  <c r="E851" i="178"/>
  <c r="D851" i="178"/>
  <c r="H826" i="178"/>
  <c r="G826" i="178"/>
  <c r="E826" i="178"/>
  <c r="D826" i="178"/>
  <c r="H801" i="178"/>
  <c r="G801" i="178"/>
  <c r="F801" i="178"/>
  <c r="E801" i="178"/>
  <c r="D801" i="178"/>
  <c r="C801" i="178"/>
  <c r="H776" i="178"/>
  <c r="G776" i="178"/>
  <c r="E776" i="178"/>
  <c r="D776" i="178"/>
  <c r="H751" i="178"/>
  <c r="E751" i="178"/>
  <c r="D751" i="178"/>
  <c r="C751" i="178"/>
  <c r="H726" i="178"/>
  <c r="E726" i="178"/>
  <c r="D726" i="178"/>
  <c r="C726" i="178"/>
  <c r="H701" i="178"/>
  <c r="G701" i="178"/>
  <c r="F701" i="178"/>
  <c r="E701" i="178"/>
  <c r="D701" i="178"/>
  <c r="C701" i="178"/>
  <c r="H676" i="178"/>
  <c r="G676" i="178"/>
  <c r="F676" i="178"/>
  <c r="E676" i="178"/>
  <c r="D676" i="178"/>
  <c r="C676" i="178"/>
  <c r="H651" i="178"/>
  <c r="G651" i="178"/>
  <c r="F651" i="178"/>
  <c r="E651" i="178"/>
  <c r="D651" i="178"/>
  <c r="C651" i="178"/>
  <c r="H612" i="178"/>
  <c r="G612" i="178"/>
  <c r="F612" i="178"/>
  <c r="E612" i="178"/>
  <c r="D612" i="178"/>
  <c r="C612" i="178"/>
  <c r="H587" i="178"/>
  <c r="G587" i="178"/>
  <c r="F587" i="178"/>
  <c r="E587" i="178"/>
  <c r="D587" i="178"/>
  <c r="C587" i="178"/>
  <c r="H562" i="178"/>
  <c r="G562" i="178"/>
  <c r="F562" i="178"/>
  <c r="E562" i="178"/>
  <c r="D562" i="178"/>
  <c r="C562" i="178"/>
  <c r="H537" i="178"/>
  <c r="G537" i="178"/>
  <c r="F537" i="178"/>
  <c r="E537" i="178"/>
  <c r="D537" i="178"/>
  <c r="C537" i="178"/>
  <c r="H512" i="178"/>
  <c r="G512" i="178"/>
  <c r="F512" i="178"/>
  <c r="E512" i="178"/>
  <c r="D512" i="178"/>
  <c r="C512" i="178"/>
  <c r="H487" i="178"/>
  <c r="G487" i="178"/>
  <c r="F487" i="178"/>
  <c r="E487" i="178"/>
  <c r="D487" i="178"/>
  <c r="C487" i="178"/>
  <c r="H462" i="178"/>
  <c r="G462" i="178"/>
  <c r="F462" i="178"/>
  <c r="E462" i="178"/>
  <c r="D462" i="178"/>
  <c r="C462" i="178"/>
  <c r="H437" i="178"/>
  <c r="G437" i="178"/>
  <c r="F437" i="178"/>
  <c r="E437" i="178"/>
  <c r="D437" i="178"/>
  <c r="C437" i="178"/>
  <c r="H412" i="178"/>
  <c r="G412" i="178"/>
  <c r="F412" i="178"/>
  <c r="E412" i="178"/>
  <c r="D412" i="178"/>
  <c r="C412" i="178"/>
  <c r="H387" i="178"/>
  <c r="G387" i="178"/>
  <c r="F387" i="178"/>
  <c r="E387" i="178"/>
  <c r="D387" i="178"/>
  <c r="C387" i="178"/>
  <c r="H362" i="178"/>
  <c r="G362" i="178"/>
  <c r="F362" i="178"/>
  <c r="E362" i="178"/>
  <c r="D362" i="178"/>
  <c r="C362" i="178"/>
  <c r="H337" i="178"/>
  <c r="G337" i="178"/>
  <c r="F337" i="178"/>
  <c r="E337" i="178"/>
  <c r="D337" i="178"/>
  <c r="C337" i="178"/>
  <c r="H312" i="178"/>
  <c r="G312" i="178"/>
  <c r="F312" i="178"/>
  <c r="E312" i="178"/>
  <c r="D312" i="178"/>
  <c r="C312" i="178"/>
  <c r="H287" i="178"/>
  <c r="G287" i="178"/>
  <c r="F287" i="178"/>
  <c r="E287" i="178"/>
  <c r="D287" i="178"/>
  <c r="C287" i="178"/>
  <c r="H262" i="178"/>
  <c r="G262" i="178"/>
  <c r="F262" i="178"/>
  <c r="E262" i="178"/>
  <c r="D262" i="178"/>
  <c r="C262" i="178"/>
  <c r="H237" i="178"/>
  <c r="G237" i="178"/>
  <c r="F237" i="178"/>
  <c r="E237" i="178"/>
  <c r="D237" i="178"/>
  <c r="C237" i="178"/>
  <c r="H212" i="178"/>
  <c r="E212" i="178"/>
  <c r="D212" i="178"/>
  <c r="C212" i="178"/>
  <c r="H187" i="178"/>
  <c r="E187" i="178"/>
  <c r="D187" i="178"/>
  <c r="C187" i="178"/>
  <c r="H162" i="178"/>
  <c r="E162" i="178"/>
  <c r="D162" i="178"/>
  <c r="C162" i="178"/>
  <c r="H137" i="178"/>
  <c r="E137" i="178"/>
  <c r="D137" i="178"/>
  <c r="C137" i="178"/>
  <c r="H112" i="178"/>
  <c r="G112" i="178"/>
  <c r="F112" i="178"/>
  <c r="E112" i="178"/>
  <c r="D112" i="178"/>
  <c r="C112" i="178"/>
  <c r="H87" i="178"/>
  <c r="F87" i="178"/>
  <c r="C87" i="178"/>
  <c r="H62" i="178"/>
  <c r="G62" i="178"/>
  <c r="E62" i="178"/>
  <c r="D62" i="178"/>
  <c r="H37" i="178"/>
  <c r="G37" i="178"/>
  <c r="E37" i="178"/>
  <c r="D37" i="178"/>
  <c r="I564" i="177"/>
  <c r="F564" i="177"/>
  <c r="E564" i="177"/>
  <c r="D564" i="177"/>
  <c r="C564" i="177"/>
  <c r="I537" i="177"/>
  <c r="H537" i="177"/>
  <c r="G537" i="177"/>
  <c r="F537" i="177"/>
  <c r="D537" i="177"/>
  <c r="C537" i="177"/>
  <c r="I514" i="177"/>
  <c r="H514" i="177"/>
  <c r="G514" i="177"/>
  <c r="F514" i="177"/>
  <c r="D514" i="177"/>
  <c r="C514" i="177"/>
  <c r="I489" i="177"/>
  <c r="H489" i="177"/>
  <c r="G489" i="177"/>
  <c r="F489" i="177"/>
  <c r="D489" i="177"/>
  <c r="C489" i="177"/>
  <c r="I464" i="177"/>
  <c r="H464" i="177"/>
  <c r="I439" i="177"/>
  <c r="H439" i="177"/>
  <c r="G439" i="177"/>
  <c r="F439" i="177"/>
  <c r="D439" i="177"/>
  <c r="C439" i="177"/>
  <c r="I414" i="177"/>
  <c r="H414" i="177"/>
  <c r="I388" i="177"/>
  <c r="G388" i="177"/>
  <c r="I363" i="177"/>
  <c r="G363" i="177"/>
  <c r="I338" i="177"/>
  <c r="G338" i="177"/>
  <c r="I313" i="177"/>
  <c r="G313" i="177"/>
  <c r="I288" i="177"/>
  <c r="G288" i="177"/>
  <c r="I263" i="177"/>
  <c r="G263" i="177"/>
  <c r="I237" i="177"/>
  <c r="C237" i="177"/>
  <c r="I212" i="177"/>
  <c r="F212" i="177"/>
  <c r="D212" i="177"/>
  <c r="I187" i="177"/>
  <c r="F187" i="177"/>
  <c r="E187" i="177"/>
  <c r="D187" i="177"/>
  <c r="C187" i="177"/>
  <c r="I162" i="177"/>
  <c r="C162" i="177"/>
  <c r="I137" i="177"/>
  <c r="F137" i="177"/>
  <c r="E137" i="177"/>
  <c r="D137" i="177"/>
  <c r="I112" i="177"/>
  <c r="F112" i="177"/>
  <c r="D112" i="177"/>
  <c r="C112" i="177"/>
  <c r="I87" i="177"/>
  <c r="C87" i="177"/>
  <c r="I62" i="177"/>
  <c r="F62" i="177"/>
  <c r="E62" i="177"/>
  <c r="D62" i="177"/>
  <c r="I37" i="177"/>
  <c r="F37" i="177"/>
  <c r="E37" i="177"/>
  <c r="D37" i="177"/>
  <c r="G62" i="176"/>
  <c r="D62" i="176"/>
  <c r="G60" i="176"/>
  <c r="D60" i="176"/>
  <c r="G58" i="176"/>
  <c r="D58" i="176"/>
  <c r="G57" i="176"/>
  <c r="D57" i="176"/>
  <c r="G56" i="176"/>
  <c r="D56" i="176"/>
  <c r="G55" i="176"/>
  <c r="D55" i="176"/>
  <c r="G54" i="176"/>
  <c r="D54" i="176"/>
  <c r="G53" i="176"/>
  <c r="D53" i="176"/>
  <c r="G52" i="176"/>
  <c r="D52" i="176"/>
  <c r="G51" i="176"/>
  <c r="D51" i="176"/>
  <c r="G50" i="176"/>
  <c r="D50" i="176"/>
  <c r="G49" i="176"/>
  <c r="D49" i="176"/>
  <c r="G48" i="176"/>
  <c r="D48" i="176"/>
  <c r="G47" i="176"/>
  <c r="D47" i="176"/>
  <c r="G46" i="176"/>
  <c r="D46" i="176"/>
  <c r="G45" i="176"/>
  <c r="D45" i="176"/>
  <c r="G44" i="176"/>
  <c r="D44" i="176"/>
  <c r="G43" i="176"/>
  <c r="D43" i="176"/>
  <c r="G42" i="176"/>
  <c r="D42" i="176"/>
  <c r="G41" i="176"/>
  <c r="D41" i="176"/>
  <c r="G40" i="176"/>
  <c r="D40" i="176"/>
  <c r="G39" i="176"/>
  <c r="D39" i="176"/>
  <c r="G38" i="176"/>
  <c r="D38" i="176"/>
  <c r="G37" i="176"/>
  <c r="D37" i="176"/>
  <c r="G36" i="176"/>
  <c r="D36" i="176"/>
  <c r="G35" i="176"/>
  <c r="D35" i="176"/>
  <c r="G34" i="176"/>
  <c r="D34" i="176"/>
  <c r="G33" i="176"/>
  <c r="D33" i="176"/>
  <c r="G32" i="176"/>
  <c r="D32" i="176"/>
  <c r="G31" i="176"/>
  <c r="D31" i="176"/>
  <c r="G30" i="176"/>
  <c r="D30" i="176"/>
  <c r="G29" i="176"/>
  <c r="D29" i="176"/>
  <c r="G28" i="176"/>
  <c r="D28" i="176"/>
  <c r="G27" i="176"/>
  <c r="D27" i="176"/>
  <c r="G26" i="176"/>
  <c r="D26" i="176"/>
  <c r="G25" i="176"/>
  <c r="D25" i="176"/>
  <c r="G24" i="176"/>
  <c r="D24" i="176"/>
  <c r="G23" i="176"/>
  <c r="D23" i="176"/>
  <c r="G20" i="176"/>
  <c r="D20" i="176"/>
  <c r="G18" i="176"/>
  <c r="D18" i="176"/>
  <c r="G17" i="176"/>
  <c r="D17" i="176"/>
  <c r="G16" i="176"/>
  <c r="D16" i="176"/>
  <c r="G15" i="176"/>
  <c r="D15" i="176"/>
  <c r="G14" i="176"/>
  <c r="D14" i="176"/>
  <c r="G13" i="176"/>
  <c r="D13" i="176"/>
  <c r="G12" i="176"/>
  <c r="D12" i="176"/>
  <c r="G11" i="176"/>
  <c r="D11" i="176"/>
  <c r="G10" i="176"/>
  <c r="D10" i="176"/>
  <c r="G9" i="176"/>
  <c r="D9" i="176"/>
  <c r="G8" i="176"/>
  <c r="D8" i="176"/>
  <c r="G7" i="176"/>
  <c r="D7" i="176"/>
  <c r="G6" i="176"/>
  <c r="D6" i="176"/>
  <c r="G62" i="175"/>
  <c r="D62" i="175"/>
  <c r="G60" i="175"/>
  <c r="D60" i="175"/>
  <c r="G58" i="175"/>
  <c r="D58" i="175"/>
  <c r="G57" i="175"/>
  <c r="D57" i="175"/>
  <c r="G56" i="175"/>
  <c r="D56" i="175"/>
  <c r="G55" i="175"/>
  <c r="D55" i="175"/>
  <c r="G54" i="175"/>
  <c r="D54" i="175"/>
  <c r="G53" i="175"/>
  <c r="D53" i="175"/>
  <c r="G52" i="175"/>
  <c r="D52" i="175"/>
  <c r="G51" i="175"/>
  <c r="D51" i="175"/>
  <c r="G50" i="175"/>
  <c r="D50" i="175"/>
  <c r="G49" i="175"/>
  <c r="D49" i="175"/>
  <c r="G48" i="175"/>
  <c r="D48" i="175"/>
  <c r="G47" i="175"/>
  <c r="D47" i="175"/>
  <c r="G46" i="175"/>
  <c r="D46" i="175"/>
  <c r="G45" i="175"/>
  <c r="D45" i="175"/>
  <c r="G44" i="175"/>
  <c r="D44" i="175"/>
  <c r="G43" i="175"/>
  <c r="D43" i="175"/>
  <c r="G42" i="175"/>
  <c r="D42" i="175"/>
  <c r="G41" i="175"/>
  <c r="D41" i="175"/>
  <c r="G40" i="175"/>
  <c r="D40" i="175"/>
  <c r="G39" i="175"/>
  <c r="D39" i="175"/>
  <c r="G38" i="175"/>
  <c r="D38" i="175"/>
  <c r="G37" i="175"/>
  <c r="D37" i="175"/>
  <c r="G36" i="175"/>
  <c r="D36" i="175"/>
  <c r="G35" i="175"/>
  <c r="D35" i="175"/>
  <c r="G34" i="175"/>
  <c r="D34" i="175"/>
  <c r="G33" i="175"/>
  <c r="D33" i="175"/>
  <c r="G32" i="175"/>
  <c r="D32" i="175"/>
  <c r="G31" i="175"/>
  <c r="D31" i="175"/>
  <c r="G30" i="175"/>
  <c r="D30" i="175"/>
  <c r="G29" i="175"/>
  <c r="D29" i="175"/>
  <c r="G28" i="175"/>
  <c r="D28" i="175"/>
  <c r="G27" i="175"/>
  <c r="D27" i="175"/>
  <c r="G26" i="175"/>
  <c r="D26" i="175"/>
  <c r="G25" i="175"/>
  <c r="D25" i="175"/>
  <c r="G24" i="175"/>
  <c r="D24" i="175"/>
  <c r="G23" i="175"/>
  <c r="D23" i="175"/>
  <c r="G20" i="175"/>
  <c r="D20" i="175"/>
  <c r="G18" i="175"/>
  <c r="D18" i="175"/>
  <c r="G17" i="175"/>
  <c r="D17" i="175"/>
  <c r="G16" i="175"/>
  <c r="D16" i="175"/>
  <c r="G15" i="175"/>
  <c r="D15" i="175"/>
  <c r="G14" i="175"/>
  <c r="D14" i="175"/>
  <c r="G13" i="175"/>
  <c r="D13" i="175"/>
  <c r="G12" i="175"/>
  <c r="D12" i="175"/>
  <c r="G11" i="175"/>
  <c r="D11" i="175"/>
  <c r="G10" i="175"/>
  <c r="D10" i="175"/>
  <c r="G9" i="175"/>
  <c r="D9" i="175"/>
  <c r="G8" i="175"/>
  <c r="D8" i="175"/>
  <c r="G7" i="175"/>
  <c r="D7" i="175"/>
  <c r="G6" i="175"/>
  <c r="D6" i="175"/>
  <c r="G62" i="174"/>
  <c r="D62" i="174"/>
  <c r="G60" i="174"/>
  <c r="D60" i="174"/>
  <c r="G58" i="174"/>
  <c r="D58" i="174"/>
  <c r="G57" i="174"/>
  <c r="D57" i="174"/>
  <c r="G56" i="174"/>
  <c r="D56" i="174"/>
  <c r="G55" i="174"/>
  <c r="D55" i="174"/>
  <c r="G54" i="174"/>
  <c r="D54" i="174"/>
  <c r="G53" i="174"/>
  <c r="D53" i="174"/>
  <c r="G52" i="174"/>
  <c r="D52" i="174"/>
  <c r="G51" i="174"/>
  <c r="D51" i="174"/>
  <c r="G50" i="174"/>
  <c r="D50" i="174"/>
  <c r="G49" i="174"/>
  <c r="D49" i="174"/>
  <c r="G48" i="174"/>
  <c r="D48" i="174"/>
  <c r="G47" i="174"/>
  <c r="D47" i="174"/>
  <c r="G46" i="174"/>
  <c r="D46" i="174"/>
  <c r="G45" i="174"/>
  <c r="D45" i="174"/>
  <c r="G44" i="174"/>
  <c r="D44" i="174"/>
  <c r="G43" i="174"/>
  <c r="D43" i="174"/>
  <c r="G42" i="174"/>
  <c r="D42" i="174"/>
  <c r="G41" i="174"/>
  <c r="D41" i="174"/>
  <c r="G40" i="174"/>
  <c r="D40" i="174"/>
  <c r="G39" i="174"/>
  <c r="D39" i="174"/>
  <c r="G38" i="174"/>
  <c r="D38" i="174"/>
  <c r="G37" i="174"/>
  <c r="D37" i="174"/>
  <c r="G36" i="174"/>
  <c r="D36" i="174"/>
  <c r="G35" i="174"/>
  <c r="D35" i="174"/>
  <c r="G34" i="174"/>
  <c r="D34" i="174"/>
  <c r="G33" i="174"/>
  <c r="D33" i="174"/>
  <c r="G32" i="174"/>
  <c r="D32" i="174"/>
  <c r="G31" i="174"/>
  <c r="D31" i="174"/>
  <c r="G30" i="174"/>
  <c r="D30" i="174"/>
  <c r="G29" i="174"/>
  <c r="D29" i="174"/>
  <c r="G28" i="174"/>
  <c r="D28" i="174"/>
  <c r="G27" i="174"/>
  <c r="D27" i="174"/>
  <c r="G26" i="174"/>
  <c r="D26" i="174"/>
  <c r="G25" i="174"/>
  <c r="D25" i="174"/>
  <c r="G24" i="174"/>
  <c r="D24" i="174"/>
  <c r="G23" i="174"/>
  <c r="D23" i="174"/>
  <c r="G20" i="174"/>
  <c r="D20" i="174"/>
  <c r="G18" i="174"/>
  <c r="D18" i="174"/>
  <c r="G17" i="174"/>
  <c r="D17" i="174"/>
  <c r="G16" i="174"/>
  <c r="D16" i="174"/>
  <c r="G15" i="174"/>
  <c r="D15" i="174"/>
  <c r="G14" i="174"/>
  <c r="D14" i="174"/>
  <c r="G13" i="174"/>
  <c r="D13" i="174"/>
  <c r="G12" i="174"/>
  <c r="D12" i="174"/>
  <c r="G11" i="174"/>
  <c r="D11" i="174"/>
  <c r="G10" i="174"/>
  <c r="D10" i="174"/>
  <c r="G9" i="174"/>
  <c r="D9" i="174"/>
  <c r="G8" i="174"/>
  <c r="D8" i="174"/>
  <c r="G7" i="174"/>
  <c r="D7" i="174"/>
  <c r="G6" i="174"/>
  <c r="D6" i="174"/>
  <c r="C2075" i="151" l="1"/>
  <c r="C576" i="171"/>
  <c r="H576" i="171"/>
  <c r="G576" i="171"/>
  <c r="F576" i="171"/>
  <c r="E576" i="171"/>
  <c r="D576" i="171"/>
  <c r="H553" i="171"/>
  <c r="G553" i="171"/>
  <c r="F553" i="171"/>
  <c r="E553" i="171"/>
  <c r="D553" i="171"/>
  <c r="C553" i="171"/>
  <c r="H545" i="171"/>
  <c r="G545" i="171"/>
  <c r="F545" i="171"/>
  <c r="E545" i="171"/>
  <c r="D545" i="171"/>
  <c r="C545" i="171"/>
  <c r="H543" i="171"/>
  <c r="G543" i="171"/>
  <c r="F543" i="171"/>
  <c r="E543" i="171"/>
  <c r="D543" i="171"/>
  <c r="C543" i="171"/>
  <c r="H534" i="171"/>
  <c r="G534" i="171"/>
  <c r="F534" i="171"/>
  <c r="E534" i="171"/>
  <c r="D534" i="171"/>
  <c r="C534" i="171"/>
  <c r="H531" i="171"/>
  <c r="G531" i="171"/>
  <c r="F531" i="171"/>
  <c r="E531" i="171"/>
  <c r="D531" i="171"/>
  <c r="C531" i="171"/>
  <c r="H520" i="171"/>
  <c r="G520" i="171"/>
  <c r="F520" i="171"/>
  <c r="E520" i="171"/>
  <c r="D520" i="171"/>
  <c r="C520" i="171"/>
  <c r="H512" i="171"/>
  <c r="G512" i="171"/>
  <c r="F512" i="171"/>
  <c r="E512" i="171"/>
  <c r="D512" i="171"/>
  <c r="C512" i="171"/>
  <c r="H502" i="171"/>
  <c r="G502" i="171"/>
  <c r="F502" i="171"/>
  <c r="E502" i="171"/>
  <c r="D502" i="171"/>
  <c r="C502" i="171"/>
  <c r="H493" i="171"/>
  <c r="G493" i="171"/>
  <c r="F493" i="171"/>
  <c r="E493" i="171"/>
  <c r="D493" i="171"/>
  <c r="C493" i="171"/>
  <c r="H477" i="171"/>
  <c r="G477" i="171"/>
  <c r="F477" i="171"/>
  <c r="E477" i="171"/>
  <c r="D477" i="171"/>
  <c r="C477" i="171"/>
  <c r="H469" i="171"/>
  <c r="G469" i="171"/>
  <c r="F469" i="171"/>
  <c r="E469" i="171"/>
  <c r="D469" i="171"/>
  <c r="C469" i="171"/>
  <c r="H457" i="171"/>
  <c r="G457" i="171"/>
  <c r="F457" i="171"/>
  <c r="E457" i="171"/>
  <c r="D457" i="171"/>
  <c r="C457" i="171"/>
  <c r="H447" i="171"/>
  <c r="G447" i="171"/>
  <c r="F447" i="171"/>
  <c r="E447" i="171"/>
  <c r="D447" i="171"/>
  <c r="C447" i="171"/>
  <c r="H442" i="171"/>
  <c r="G442" i="171"/>
  <c r="F442" i="171"/>
  <c r="E442" i="171"/>
  <c r="D442" i="171"/>
  <c r="C442" i="171"/>
  <c r="H432" i="171"/>
  <c r="G432" i="171"/>
  <c r="F432" i="171"/>
  <c r="E432" i="171"/>
  <c r="D432" i="171"/>
  <c r="C432" i="171"/>
  <c r="H419" i="171"/>
  <c r="G419" i="171"/>
  <c r="F419" i="171"/>
  <c r="E419" i="171"/>
  <c r="D419" i="171"/>
  <c r="C419" i="171"/>
  <c r="H413" i="171"/>
  <c r="G413" i="171"/>
  <c r="F413" i="171"/>
  <c r="E413" i="171"/>
  <c r="D413" i="171"/>
  <c r="C413" i="171"/>
  <c r="H398" i="171"/>
  <c r="G398" i="171"/>
  <c r="F398" i="171"/>
  <c r="E398" i="171"/>
  <c r="D398" i="171"/>
  <c r="C398" i="171"/>
  <c r="H388" i="171"/>
  <c r="G388" i="171"/>
  <c r="F388" i="171"/>
  <c r="E388" i="171"/>
  <c r="D388" i="171"/>
  <c r="C388" i="171"/>
  <c r="H385" i="171"/>
  <c r="G385" i="171"/>
  <c r="F385" i="171"/>
  <c r="E385" i="171"/>
  <c r="D385" i="171"/>
  <c r="C385" i="171"/>
  <c r="H375" i="171"/>
  <c r="G375" i="171"/>
  <c r="F375" i="171"/>
  <c r="E375" i="171"/>
  <c r="D375" i="171"/>
  <c r="C375" i="171"/>
  <c r="H361" i="171"/>
  <c r="G361" i="171"/>
  <c r="F361" i="171"/>
  <c r="E361" i="171"/>
  <c r="D361" i="171"/>
  <c r="C361" i="171"/>
  <c r="H350" i="171"/>
  <c r="G350" i="171"/>
  <c r="F350" i="171"/>
  <c r="E350" i="171"/>
  <c r="D350" i="171"/>
  <c r="C350" i="171"/>
  <c r="H347" i="171"/>
  <c r="G347" i="171"/>
  <c r="F347" i="171"/>
  <c r="E347" i="171"/>
  <c r="D347" i="171"/>
  <c r="C347" i="171"/>
  <c r="H340" i="171"/>
  <c r="G340" i="171"/>
  <c r="F340" i="171"/>
  <c r="E340" i="171"/>
  <c r="D340" i="171"/>
  <c r="C340" i="171"/>
  <c r="H335" i="171"/>
  <c r="G335" i="171"/>
  <c r="F335" i="171"/>
  <c r="E335" i="171"/>
  <c r="D335" i="171"/>
  <c r="C335" i="171"/>
  <c r="H323" i="171"/>
  <c r="G323" i="171"/>
  <c r="F323" i="171"/>
  <c r="E323" i="171"/>
  <c r="D323" i="171"/>
  <c r="C323" i="171"/>
  <c r="H317" i="171"/>
  <c r="G317" i="171"/>
  <c r="F317" i="171"/>
  <c r="E317" i="171"/>
  <c r="D317" i="171"/>
  <c r="C317" i="171"/>
  <c r="H308" i="171"/>
  <c r="G308" i="171"/>
  <c r="F308" i="171"/>
  <c r="E308" i="171"/>
  <c r="D308" i="171"/>
  <c r="C308" i="171"/>
  <c r="H305" i="171"/>
  <c r="G305" i="171"/>
  <c r="F305" i="171"/>
  <c r="E305" i="171"/>
  <c r="D305" i="171"/>
  <c r="C305" i="171"/>
  <c r="H303" i="171"/>
  <c r="G303" i="171"/>
  <c r="F303" i="171"/>
  <c r="E303" i="171"/>
  <c r="D303" i="171"/>
  <c r="C303" i="171"/>
  <c r="H301" i="171"/>
  <c r="G301" i="171"/>
  <c r="F301" i="171"/>
  <c r="E301" i="171"/>
  <c r="D301" i="171"/>
  <c r="C301" i="171"/>
  <c r="H298" i="171"/>
  <c r="G298" i="171"/>
  <c r="F298" i="171"/>
  <c r="E298" i="171"/>
  <c r="D298" i="171"/>
  <c r="C298" i="171"/>
  <c r="H294" i="171"/>
  <c r="G294" i="171"/>
  <c r="F294" i="171"/>
  <c r="E294" i="171"/>
  <c r="D294" i="171"/>
  <c r="C294" i="171"/>
  <c r="H292" i="171"/>
  <c r="G292" i="171"/>
  <c r="F292" i="171"/>
  <c r="E292" i="171"/>
  <c r="D292" i="171"/>
  <c r="C292" i="171"/>
  <c r="H284" i="171"/>
  <c r="G284" i="171"/>
  <c r="F284" i="171"/>
  <c r="E284" i="171"/>
  <c r="D284" i="171"/>
  <c r="C284" i="171"/>
  <c r="H277" i="171"/>
  <c r="G277" i="171"/>
  <c r="F277" i="171"/>
  <c r="E277" i="171"/>
  <c r="D277" i="171"/>
  <c r="C277" i="171"/>
  <c r="H274" i="171"/>
  <c r="G274" i="171"/>
  <c r="F274" i="171"/>
  <c r="E274" i="171"/>
  <c r="D274" i="171"/>
  <c r="C274" i="171"/>
  <c r="H271" i="171"/>
  <c r="G271" i="171"/>
  <c r="F271" i="171"/>
  <c r="E271" i="171"/>
  <c r="D271" i="171"/>
  <c r="C271" i="171"/>
  <c r="H264" i="171"/>
  <c r="G264" i="171"/>
  <c r="F264" i="171"/>
  <c r="E264" i="171"/>
  <c r="D264" i="171"/>
  <c r="C264" i="171"/>
  <c r="H261" i="171"/>
  <c r="G261" i="171"/>
  <c r="F261" i="171"/>
  <c r="E261" i="171"/>
  <c r="D261" i="171"/>
  <c r="C261" i="171"/>
  <c r="H259" i="171"/>
  <c r="G259" i="171"/>
  <c r="F259" i="171"/>
  <c r="E259" i="171"/>
  <c r="D259" i="171"/>
  <c r="C259" i="171"/>
  <c r="H257" i="171"/>
  <c r="G257" i="171"/>
  <c r="F257" i="171"/>
  <c r="E257" i="171"/>
  <c r="D257" i="171"/>
  <c r="C257" i="171"/>
  <c r="H254" i="171"/>
  <c r="G254" i="171"/>
  <c r="F254" i="171"/>
  <c r="E254" i="171"/>
  <c r="D254" i="171"/>
  <c r="C254" i="171"/>
  <c r="H251" i="171"/>
  <c r="G251" i="171"/>
  <c r="F251" i="171"/>
  <c r="E251" i="171"/>
  <c r="D251" i="171"/>
  <c r="C251" i="171"/>
  <c r="H237" i="171"/>
  <c r="G237" i="171"/>
  <c r="F237" i="171"/>
  <c r="E237" i="171"/>
  <c r="D237" i="171"/>
  <c r="C237" i="171"/>
  <c r="H234" i="171"/>
  <c r="G234" i="171"/>
  <c r="F234" i="171"/>
  <c r="E234" i="171"/>
  <c r="D234" i="171"/>
  <c r="C234" i="171"/>
  <c r="H231" i="171"/>
  <c r="G231" i="171"/>
  <c r="F231" i="171"/>
  <c r="E231" i="171"/>
  <c r="D231" i="171"/>
  <c r="C231" i="171"/>
  <c r="H226" i="171"/>
  <c r="G226" i="171"/>
  <c r="F226" i="171"/>
  <c r="E226" i="171"/>
  <c r="D226" i="171"/>
  <c r="C226" i="171"/>
  <c r="H219" i="171"/>
  <c r="G219" i="171"/>
  <c r="F219" i="171"/>
  <c r="E219" i="171"/>
  <c r="D219" i="171"/>
  <c r="C219" i="171"/>
  <c r="H211" i="171"/>
  <c r="G211" i="171"/>
  <c r="F211" i="171"/>
  <c r="E211" i="171"/>
  <c r="D211" i="171"/>
  <c r="C211" i="171"/>
  <c r="H207" i="171"/>
  <c r="G207" i="171"/>
  <c r="F207" i="171"/>
  <c r="E207" i="171"/>
  <c r="D207" i="171"/>
  <c r="C207" i="171"/>
  <c r="H200" i="171"/>
  <c r="G200" i="171"/>
  <c r="F200" i="171"/>
  <c r="E200" i="171"/>
  <c r="D200" i="171"/>
  <c r="C200" i="171"/>
  <c r="H195" i="171"/>
  <c r="G195" i="171"/>
  <c r="F195" i="171"/>
  <c r="E195" i="171"/>
  <c r="D195" i="171"/>
  <c r="C195" i="171"/>
  <c r="H185" i="171"/>
  <c r="G185" i="171"/>
  <c r="F185" i="171"/>
  <c r="E185" i="171"/>
  <c r="D185" i="171"/>
  <c r="C185" i="171"/>
  <c r="H182" i="171"/>
  <c r="G182" i="171"/>
  <c r="F182" i="171"/>
  <c r="E182" i="171"/>
  <c r="D182" i="171"/>
  <c r="C182" i="171"/>
  <c r="H173" i="171"/>
  <c r="G173" i="171"/>
  <c r="F173" i="171"/>
  <c r="E173" i="171"/>
  <c r="D173" i="171"/>
  <c r="C173" i="171"/>
  <c r="H166" i="171"/>
  <c r="G166" i="171"/>
  <c r="F166" i="171"/>
  <c r="E166" i="171"/>
  <c r="D166" i="171"/>
  <c r="C166" i="171"/>
  <c r="H159" i="171"/>
  <c r="G159" i="171"/>
  <c r="F159" i="171"/>
  <c r="E159" i="171"/>
  <c r="D159" i="171"/>
  <c r="C159" i="171"/>
  <c r="H154" i="171"/>
  <c r="G154" i="171"/>
  <c r="F154" i="171"/>
  <c r="E154" i="171"/>
  <c r="D154" i="171"/>
  <c r="C154" i="171"/>
  <c r="H149" i="171"/>
  <c r="G149" i="171"/>
  <c r="F149" i="171"/>
  <c r="E149" i="171"/>
  <c r="D149" i="171"/>
  <c r="C149" i="171"/>
  <c r="H146" i="171"/>
  <c r="G146" i="171"/>
  <c r="F146" i="171"/>
  <c r="E146" i="171"/>
  <c r="D146" i="171"/>
  <c r="C146" i="171"/>
  <c r="H143" i="171"/>
  <c r="G143" i="171"/>
  <c r="F143" i="171"/>
  <c r="E143" i="171"/>
  <c r="D143" i="171"/>
  <c r="C143" i="171"/>
  <c r="H140" i="171"/>
  <c r="G140" i="171"/>
  <c r="F140" i="171"/>
  <c r="E140" i="171"/>
  <c r="D140" i="171"/>
  <c r="C140" i="171"/>
  <c r="H138" i="171"/>
  <c r="G138" i="171"/>
  <c r="F138" i="171"/>
  <c r="E138" i="171"/>
  <c r="D138" i="171"/>
  <c r="C138" i="171"/>
  <c r="H133" i="171"/>
  <c r="G133" i="171"/>
  <c r="F133" i="171"/>
  <c r="E133" i="171"/>
  <c r="D133" i="171"/>
  <c r="C133" i="171"/>
  <c r="H128" i="171"/>
  <c r="G128" i="171"/>
  <c r="F128" i="171"/>
  <c r="E128" i="171"/>
  <c r="D128" i="171"/>
  <c r="C128" i="171"/>
  <c r="H122" i="171"/>
  <c r="G122" i="171"/>
  <c r="F122" i="171"/>
  <c r="E122" i="171"/>
  <c r="D122" i="171"/>
  <c r="C122" i="171"/>
  <c r="H118" i="171"/>
  <c r="G118" i="171"/>
  <c r="F118" i="171"/>
  <c r="E118" i="171"/>
  <c r="D118" i="171"/>
  <c r="C118" i="171"/>
  <c r="H110" i="171"/>
  <c r="G110" i="171"/>
  <c r="F110" i="171"/>
  <c r="E110" i="171"/>
  <c r="D110" i="171"/>
  <c r="C110" i="171"/>
  <c r="H102" i="171"/>
  <c r="G102" i="171"/>
  <c r="F102" i="171"/>
  <c r="E102" i="171"/>
  <c r="D102" i="171"/>
  <c r="C102" i="171"/>
  <c r="H97" i="171"/>
  <c r="G97" i="171"/>
  <c r="F97" i="171"/>
  <c r="E97" i="171"/>
  <c r="D97" i="171"/>
  <c r="C97" i="171"/>
  <c r="H86" i="171"/>
  <c r="G86" i="171"/>
  <c r="F86" i="171"/>
  <c r="E86" i="171"/>
  <c r="D86" i="171"/>
  <c r="C86" i="171"/>
  <c r="H80" i="171"/>
  <c r="G80" i="171"/>
  <c r="F80" i="171"/>
  <c r="E80" i="171"/>
  <c r="D80" i="171"/>
  <c r="C80" i="171"/>
  <c r="H73" i="171"/>
  <c r="G73" i="171"/>
  <c r="F73" i="171"/>
  <c r="E73" i="171"/>
  <c r="D73" i="171"/>
  <c r="C73" i="171"/>
  <c r="H65" i="171"/>
  <c r="G65" i="171"/>
  <c r="F65" i="171"/>
  <c r="E65" i="171"/>
  <c r="D65" i="171"/>
  <c r="C65" i="171"/>
  <c r="H55" i="171"/>
  <c r="G55" i="171"/>
  <c r="F55" i="171"/>
  <c r="E55" i="171"/>
  <c r="D55" i="171"/>
  <c r="C55" i="171"/>
  <c r="H42" i="171"/>
  <c r="G42" i="171"/>
  <c r="F42" i="171"/>
  <c r="E42" i="171"/>
  <c r="D42" i="171"/>
  <c r="C42" i="171"/>
  <c r="H31" i="171"/>
  <c r="G31" i="171"/>
  <c r="F31" i="171"/>
  <c r="E31" i="171"/>
  <c r="D31" i="171"/>
  <c r="C31" i="171"/>
  <c r="H15" i="171"/>
  <c r="G15" i="171"/>
  <c r="F15" i="171"/>
  <c r="E15" i="171"/>
  <c r="D15" i="171"/>
  <c r="C15" i="171"/>
  <c r="E191" i="135" l="1"/>
  <c r="E1061" i="166" l="1"/>
  <c r="G1015" i="166"/>
  <c r="C1015" i="166"/>
  <c r="F1015" i="166"/>
  <c r="G992" i="166"/>
  <c r="F992" i="166"/>
  <c r="C992" i="166"/>
  <c r="E992" i="166"/>
  <c r="E969" i="166"/>
  <c r="F969" i="166"/>
  <c r="G969" i="166"/>
  <c r="C969" i="166"/>
  <c r="F946" i="166"/>
  <c r="E946" i="166"/>
  <c r="D946" i="166"/>
  <c r="H946" i="166"/>
  <c r="H923" i="166"/>
  <c r="F923" i="166"/>
  <c r="F900" i="166"/>
  <c r="C854" i="166"/>
  <c r="D831" i="166"/>
  <c r="F831" i="166"/>
  <c r="C831" i="166"/>
  <c r="D808" i="166"/>
  <c r="D785" i="166"/>
  <c r="G785" i="166"/>
  <c r="G762" i="166"/>
  <c r="D739" i="166"/>
  <c r="G739" i="166"/>
  <c r="G716" i="166"/>
  <c r="E716" i="166"/>
  <c r="D716" i="166"/>
  <c r="D693" i="166"/>
  <c r="C693" i="166"/>
  <c r="E670" i="166"/>
  <c r="G647" i="166"/>
  <c r="C647" i="166"/>
  <c r="G624" i="166"/>
  <c r="C624" i="166"/>
  <c r="D601" i="166"/>
  <c r="F601" i="166"/>
  <c r="E601" i="166"/>
  <c r="G564" i="166"/>
  <c r="D564" i="166"/>
  <c r="F541" i="166"/>
  <c r="D541" i="166"/>
  <c r="E541" i="166"/>
  <c r="C541" i="166"/>
  <c r="F518" i="166"/>
  <c r="D495" i="166"/>
  <c r="G495" i="166"/>
  <c r="D472" i="166"/>
  <c r="G472" i="166"/>
  <c r="D449" i="166"/>
  <c r="F449" i="166"/>
  <c r="G449" i="166"/>
  <c r="E449" i="166"/>
  <c r="F426" i="166"/>
  <c r="D426" i="166"/>
  <c r="F403" i="166"/>
  <c r="C403" i="166"/>
  <c r="H380" i="166"/>
  <c r="E380" i="166"/>
  <c r="C357" i="166"/>
  <c r="G357" i="166"/>
  <c r="E357" i="166"/>
  <c r="F334" i="166"/>
  <c r="D334" i="166"/>
  <c r="G334" i="166"/>
  <c r="C311" i="166"/>
  <c r="G311" i="166"/>
  <c r="F288" i="166"/>
  <c r="D288" i="166"/>
  <c r="G265" i="166"/>
  <c r="F265" i="166"/>
  <c r="E265" i="166"/>
  <c r="G242" i="166"/>
  <c r="C242" i="166"/>
  <c r="D242" i="166"/>
  <c r="E242" i="166"/>
  <c r="G219" i="166"/>
  <c r="C219" i="166"/>
  <c r="F219" i="166"/>
  <c r="D219" i="166"/>
  <c r="E219" i="166"/>
  <c r="E196" i="166"/>
  <c r="D196" i="166"/>
  <c r="H196" i="166"/>
  <c r="D173" i="166"/>
  <c r="C150" i="166"/>
  <c r="D150" i="166"/>
  <c r="E150" i="166"/>
  <c r="D127" i="166"/>
  <c r="F104" i="166"/>
  <c r="C104" i="166"/>
  <c r="G58" i="166"/>
  <c r="E58" i="166"/>
  <c r="G35" i="166"/>
  <c r="E35" i="166"/>
  <c r="C196" i="166" l="1"/>
  <c r="H35" i="166"/>
  <c r="D35" i="166"/>
  <c r="D58" i="166"/>
  <c r="F81" i="166"/>
  <c r="C81" i="166"/>
  <c r="H81" i="166"/>
  <c r="H104" i="166"/>
  <c r="D104" i="166"/>
  <c r="H127" i="166"/>
  <c r="F242" i="166"/>
  <c r="C265" i="166"/>
  <c r="G288" i="166"/>
  <c r="H288" i="166"/>
  <c r="D311" i="166"/>
  <c r="E334" i="166"/>
  <c r="D357" i="166"/>
  <c r="G380" i="166"/>
  <c r="D380" i="166"/>
  <c r="G403" i="166"/>
  <c r="G426" i="166"/>
  <c r="F472" i="166"/>
  <c r="E495" i="166"/>
  <c r="H541" i="166"/>
  <c r="D647" i="166"/>
  <c r="H58" i="166"/>
  <c r="E104" i="166"/>
  <c r="H150" i="166"/>
  <c r="C288" i="166"/>
  <c r="E311" i="166"/>
  <c r="F311" i="166"/>
  <c r="F357" i="166"/>
  <c r="C380" i="166"/>
  <c r="F380" i="166"/>
  <c r="D403" i="166"/>
  <c r="C426" i="166"/>
  <c r="H449" i="166"/>
  <c r="H472" i="166"/>
  <c r="E472" i="166"/>
  <c r="H854" i="166"/>
  <c r="H334" i="166"/>
  <c r="H403" i="166"/>
  <c r="H601" i="166"/>
  <c r="G104" i="166"/>
  <c r="E127" i="166"/>
  <c r="C127" i="166"/>
  <c r="E173" i="166"/>
  <c r="H173" i="166"/>
  <c r="H219" i="166"/>
  <c r="H242" i="166"/>
  <c r="H265" i="166"/>
  <c r="D265" i="166"/>
  <c r="E288" i="166"/>
  <c r="C334" i="166"/>
  <c r="H357" i="166"/>
  <c r="E403" i="166"/>
  <c r="E426" i="166"/>
  <c r="H426" i="166"/>
  <c r="C495" i="166"/>
  <c r="H518" i="166"/>
  <c r="C564" i="166"/>
  <c r="E624" i="166"/>
  <c r="C449" i="166"/>
  <c r="H495" i="166"/>
  <c r="F495" i="166"/>
  <c r="G518" i="166"/>
  <c r="H564" i="166"/>
  <c r="F564" i="166"/>
  <c r="G601" i="166"/>
  <c r="D624" i="166"/>
  <c r="C670" i="166"/>
  <c r="D670" i="166"/>
  <c r="F739" i="166"/>
  <c r="H739" i="166"/>
  <c r="C173" i="166"/>
  <c r="H311" i="166"/>
  <c r="C518" i="166"/>
  <c r="D518" i="166"/>
  <c r="G541" i="166"/>
  <c r="F624" i="166"/>
  <c r="E647" i="166"/>
  <c r="C472" i="166"/>
  <c r="E518" i="166"/>
  <c r="E564" i="166"/>
  <c r="C601" i="166"/>
  <c r="H647" i="166"/>
  <c r="F647" i="166"/>
  <c r="H670" i="166"/>
  <c r="C739" i="166"/>
  <c r="D762" i="166"/>
  <c r="H624" i="166"/>
  <c r="E693" i="166"/>
  <c r="E739" i="166"/>
  <c r="E762" i="166"/>
  <c r="E785" i="166"/>
  <c r="H877" i="166"/>
  <c r="E1015" i="166"/>
  <c r="C1038" i="166"/>
  <c r="G1038" i="166"/>
  <c r="F1038" i="166"/>
  <c r="H716" i="166"/>
  <c r="H762" i="166"/>
  <c r="G808" i="166"/>
  <c r="H693" i="166"/>
  <c r="D1061" i="166"/>
  <c r="E808" i="166"/>
  <c r="E831" i="166"/>
  <c r="H831" i="166"/>
  <c r="C1061" i="166"/>
  <c r="G1061" i="166"/>
  <c r="H785" i="166"/>
  <c r="H808" i="166"/>
  <c r="G831" i="166"/>
  <c r="C946" i="166"/>
  <c r="G946" i="166"/>
  <c r="D992" i="166"/>
  <c r="D1015" i="166"/>
  <c r="D1038" i="166"/>
  <c r="H1038" i="166"/>
  <c r="G877" i="166"/>
  <c r="H900" i="166"/>
  <c r="H969" i="166"/>
  <c r="D969" i="166"/>
  <c r="H992" i="166"/>
  <c r="H1015" i="166"/>
  <c r="E1038" i="166"/>
  <c r="F1061" i="166"/>
  <c r="H1061" i="166"/>
  <c r="E522" i="165" l="1"/>
  <c r="D522" i="165"/>
  <c r="C497" i="165"/>
  <c r="D474" i="165"/>
  <c r="G474" i="165"/>
  <c r="D405" i="165"/>
  <c r="H405" i="165"/>
  <c r="I358" i="165"/>
  <c r="G312" i="165"/>
  <c r="C219" i="165"/>
  <c r="I196" i="165"/>
  <c r="F196" i="165"/>
  <c r="D196" i="165"/>
  <c r="D173" i="165"/>
  <c r="I173" i="165"/>
  <c r="E173" i="165"/>
  <c r="C173" i="165"/>
  <c r="C150" i="165"/>
  <c r="E127" i="165"/>
  <c r="F104" i="165"/>
  <c r="E58" i="165"/>
  <c r="F58" i="165"/>
  <c r="F35" i="165"/>
  <c r="D35" i="165"/>
  <c r="I104" i="165" l="1"/>
  <c r="I150" i="165"/>
  <c r="G289" i="165"/>
  <c r="C81" i="165"/>
  <c r="C104" i="165"/>
  <c r="I127" i="165"/>
  <c r="F173" i="165"/>
  <c r="I382" i="165"/>
  <c r="F405" i="165"/>
  <c r="I474" i="165"/>
  <c r="F497" i="165"/>
  <c r="I58" i="165"/>
  <c r="I312" i="165"/>
  <c r="G358" i="165"/>
  <c r="H382" i="165"/>
  <c r="I428" i="165"/>
  <c r="D497" i="165"/>
  <c r="C522" i="165"/>
  <c r="I522" i="165"/>
  <c r="I35" i="165"/>
  <c r="D104" i="165"/>
  <c r="I243" i="165"/>
  <c r="G335" i="165"/>
  <c r="I335" i="165"/>
  <c r="C451" i="165"/>
  <c r="H451" i="165"/>
  <c r="I219" i="165"/>
  <c r="C405" i="165"/>
  <c r="D451" i="165"/>
  <c r="I451" i="165"/>
  <c r="G451" i="165"/>
  <c r="F474" i="165"/>
  <c r="E35" i="165"/>
  <c r="D127" i="165"/>
  <c r="G266" i="165"/>
  <c r="H428" i="165"/>
  <c r="F451" i="165"/>
  <c r="F127" i="165"/>
  <c r="G243" i="165"/>
  <c r="I289" i="165"/>
  <c r="D58" i="165"/>
  <c r="I81" i="165"/>
  <c r="I266" i="165"/>
  <c r="I405" i="165"/>
  <c r="H497" i="165"/>
  <c r="F522" i="165"/>
  <c r="C474" i="165"/>
  <c r="H474" i="165"/>
  <c r="G497" i="165"/>
  <c r="G405" i="165"/>
  <c r="I497" i="165"/>
  <c r="F881" i="164" l="1"/>
  <c r="E881" i="164"/>
  <c r="G881" i="164"/>
  <c r="D881" i="164"/>
  <c r="C881" i="164"/>
  <c r="G862" i="164"/>
  <c r="C862" i="164"/>
  <c r="F862" i="164"/>
  <c r="H862" i="164"/>
  <c r="D862" i="164"/>
  <c r="D843" i="164"/>
  <c r="F843" i="164"/>
  <c r="G843" i="164"/>
  <c r="E843" i="164"/>
  <c r="F824" i="164"/>
  <c r="D824" i="164"/>
  <c r="E824" i="164"/>
  <c r="C824" i="164"/>
  <c r="F805" i="164"/>
  <c r="D805" i="164"/>
  <c r="C805" i="164"/>
  <c r="G805" i="164"/>
  <c r="E805" i="164"/>
  <c r="E786" i="164"/>
  <c r="F786" i="164"/>
  <c r="D786" i="164"/>
  <c r="G786" i="164"/>
  <c r="H786" i="164"/>
  <c r="F748" i="164"/>
  <c r="G729" i="164"/>
  <c r="E691" i="164"/>
  <c r="F691" i="164"/>
  <c r="D691" i="164"/>
  <c r="C691" i="164"/>
  <c r="D672" i="164"/>
  <c r="E672" i="164"/>
  <c r="D653" i="164"/>
  <c r="G653" i="164"/>
  <c r="E653" i="164"/>
  <c r="D634" i="164"/>
  <c r="H634" i="164"/>
  <c r="E634" i="164"/>
  <c r="D615" i="164"/>
  <c r="H615" i="164"/>
  <c r="G615" i="164"/>
  <c r="F615" i="164"/>
  <c r="E615" i="164"/>
  <c r="C615" i="164"/>
  <c r="E596" i="164"/>
  <c r="H596" i="164"/>
  <c r="G596" i="164"/>
  <c r="D577" i="164"/>
  <c r="E577" i="164"/>
  <c r="C577" i="164"/>
  <c r="D558" i="164"/>
  <c r="C558" i="164"/>
  <c r="F539" i="164"/>
  <c r="D539" i="164"/>
  <c r="C539" i="164"/>
  <c r="H539" i="164"/>
  <c r="G539" i="164"/>
  <c r="D520" i="164"/>
  <c r="F520" i="164"/>
  <c r="G520" i="164"/>
  <c r="E520" i="164"/>
  <c r="F501" i="164"/>
  <c r="D501" i="164"/>
  <c r="G501" i="164"/>
  <c r="E501" i="164"/>
  <c r="D468" i="164"/>
  <c r="H468" i="164"/>
  <c r="G468" i="164"/>
  <c r="E468" i="164"/>
  <c r="C468" i="164"/>
  <c r="F449" i="164"/>
  <c r="D449" i="164"/>
  <c r="H449" i="164"/>
  <c r="G449" i="164"/>
  <c r="E449" i="164"/>
  <c r="C449" i="164"/>
  <c r="F430" i="164"/>
  <c r="D430" i="164"/>
  <c r="H430" i="164"/>
  <c r="G430" i="164"/>
  <c r="E430" i="164"/>
  <c r="F411" i="164"/>
  <c r="D411" i="164"/>
  <c r="G411" i="164"/>
  <c r="E411" i="164"/>
  <c r="C411" i="164"/>
  <c r="F392" i="164"/>
  <c r="G392" i="164"/>
  <c r="D392" i="164"/>
  <c r="H392" i="164"/>
  <c r="E392" i="164"/>
  <c r="C392" i="164"/>
  <c r="F373" i="164"/>
  <c r="D373" i="164"/>
  <c r="H373" i="164"/>
  <c r="G373" i="164"/>
  <c r="E373" i="164"/>
  <c r="C373" i="164"/>
  <c r="D354" i="164"/>
  <c r="F354" i="164"/>
  <c r="G354" i="164"/>
  <c r="E354" i="164"/>
  <c r="F335" i="164"/>
  <c r="D335" i="164"/>
  <c r="H335" i="164"/>
  <c r="G335" i="164"/>
  <c r="E335" i="164"/>
  <c r="C335" i="164"/>
  <c r="F316" i="164"/>
  <c r="D316" i="164"/>
  <c r="G316" i="164"/>
  <c r="E316" i="164"/>
  <c r="C316" i="164"/>
  <c r="F297" i="164"/>
  <c r="C297" i="164"/>
  <c r="G297" i="164"/>
  <c r="D297" i="164"/>
  <c r="E297" i="164"/>
  <c r="F278" i="164"/>
  <c r="E278" i="164"/>
  <c r="F259" i="164"/>
  <c r="E259" i="164"/>
  <c r="C259" i="164"/>
  <c r="D240" i="164"/>
  <c r="F240" i="164"/>
  <c r="H240" i="164"/>
  <c r="G240" i="164"/>
  <c r="E240" i="164"/>
  <c r="D221" i="164"/>
  <c r="F221" i="164"/>
  <c r="G221" i="164"/>
  <c r="E221" i="164"/>
  <c r="C221" i="164"/>
  <c r="F202" i="164"/>
  <c r="E202" i="164"/>
  <c r="D202" i="164"/>
  <c r="H202" i="164"/>
  <c r="G202" i="164"/>
  <c r="C202" i="164"/>
  <c r="D183" i="164"/>
  <c r="F183" i="164"/>
  <c r="G183" i="164"/>
  <c r="E183" i="164"/>
  <c r="D164" i="164"/>
  <c r="E164" i="164"/>
  <c r="C164" i="164"/>
  <c r="C145" i="164"/>
  <c r="D145" i="164"/>
  <c r="H145" i="164"/>
  <c r="E145" i="164"/>
  <c r="D126" i="164"/>
  <c r="C126" i="164"/>
  <c r="H126" i="164"/>
  <c r="C107" i="164"/>
  <c r="D107" i="164"/>
  <c r="H107" i="164"/>
  <c r="E107" i="164"/>
  <c r="F88" i="164"/>
  <c r="C88" i="164"/>
  <c r="E88" i="164"/>
  <c r="D88" i="164"/>
  <c r="H88" i="164"/>
  <c r="G88" i="164"/>
  <c r="F69" i="164"/>
  <c r="C69" i="164"/>
  <c r="D50" i="164"/>
  <c r="G50" i="164"/>
  <c r="H50" i="164"/>
  <c r="E50" i="164"/>
  <c r="E31" i="164"/>
  <c r="H31" i="164"/>
  <c r="G31" i="164"/>
  <c r="H69" i="164" l="1"/>
  <c r="D31" i="164"/>
  <c r="C183" i="164"/>
  <c r="D259" i="164"/>
  <c r="C278" i="164"/>
  <c r="E126" i="164"/>
  <c r="H164" i="164"/>
  <c r="H183" i="164"/>
  <c r="H221" i="164"/>
  <c r="C240" i="164"/>
  <c r="G259" i="164"/>
  <c r="G278" i="164"/>
  <c r="H297" i="164"/>
  <c r="H259" i="164"/>
  <c r="H278" i="164"/>
  <c r="D278" i="164"/>
  <c r="C354" i="164"/>
  <c r="C501" i="164"/>
  <c r="C520" i="164"/>
  <c r="E558" i="164"/>
  <c r="H316" i="164"/>
  <c r="H354" i="164"/>
  <c r="H411" i="164"/>
  <c r="F468" i="164"/>
  <c r="H501" i="164"/>
  <c r="H520" i="164"/>
  <c r="C430" i="164"/>
  <c r="E539" i="164"/>
  <c r="H558" i="164"/>
  <c r="D596" i="164"/>
  <c r="H691" i="164"/>
  <c r="H710" i="164"/>
  <c r="H824" i="164"/>
  <c r="C843" i="164"/>
  <c r="H577" i="164"/>
  <c r="H767" i="164"/>
  <c r="C786" i="164"/>
  <c r="G634" i="164"/>
  <c r="H653" i="164"/>
  <c r="G672" i="164"/>
  <c r="G691" i="164"/>
  <c r="H729" i="164"/>
  <c r="H748" i="164"/>
  <c r="E862" i="164"/>
  <c r="H881" i="164"/>
  <c r="H672" i="164"/>
  <c r="C710" i="164"/>
  <c r="F767" i="164"/>
  <c r="H805" i="164"/>
  <c r="G824" i="164"/>
  <c r="H843" i="164"/>
  <c r="G413" i="163" l="1"/>
  <c r="G394" i="163"/>
  <c r="I337" i="163"/>
  <c r="D337" i="163"/>
  <c r="H337" i="163"/>
  <c r="G298" i="163"/>
  <c r="G260" i="163"/>
  <c r="G222" i="163"/>
  <c r="I203" i="163"/>
  <c r="I164" i="163"/>
  <c r="D164" i="163"/>
  <c r="E145" i="163"/>
  <c r="C126" i="163"/>
  <c r="I107" i="163"/>
  <c r="F88" i="163"/>
  <c r="D88" i="163"/>
  <c r="I69" i="163"/>
  <c r="D50" i="163"/>
  <c r="D31" i="163"/>
  <c r="E31" i="163"/>
  <c r="F50" i="163" l="1"/>
  <c r="E50" i="163"/>
  <c r="C88" i="163"/>
  <c r="E107" i="163"/>
  <c r="I126" i="163"/>
  <c r="I31" i="163"/>
  <c r="C69" i="163"/>
  <c r="D107" i="163"/>
  <c r="I241" i="163"/>
  <c r="I356" i="163"/>
  <c r="H375" i="163"/>
  <c r="I88" i="163"/>
  <c r="D145" i="163"/>
  <c r="F145" i="163"/>
  <c r="C375" i="163"/>
  <c r="H394" i="163"/>
  <c r="F31" i="163"/>
  <c r="I50" i="163"/>
  <c r="F164" i="163"/>
  <c r="C394" i="163"/>
  <c r="F107" i="163"/>
  <c r="G203" i="163"/>
  <c r="I279" i="163"/>
  <c r="D375" i="163"/>
  <c r="I375" i="163"/>
  <c r="F434" i="163"/>
  <c r="E434" i="163"/>
  <c r="I222" i="163"/>
  <c r="G241" i="163"/>
  <c r="C337" i="163"/>
  <c r="I318" i="163"/>
  <c r="G337" i="163"/>
  <c r="F413" i="163"/>
  <c r="C183" i="163"/>
  <c r="I298" i="163"/>
  <c r="H356" i="163"/>
  <c r="F375" i="163"/>
  <c r="D394" i="163"/>
  <c r="I394" i="163"/>
  <c r="C413" i="163"/>
  <c r="H413" i="163"/>
  <c r="C434" i="163"/>
  <c r="I434" i="163"/>
  <c r="C145" i="163"/>
  <c r="I145" i="163"/>
  <c r="I183" i="163"/>
  <c r="I260" i="163"/>
  <c r="G279" i="163"/>
  <c r="H318" i="163"/>
  <c r="F337" i="163"/>
  <c r="G375" i="163"/>
  <c r="F394" i="163"/>
  <c r="D413" i="163"/>
  <c r="I413" i="163"/>
  <c r="D434" i="163"/>
  <c r="F836" i="162" l="1"/>
  <c r="G836" i="162"/>
  <c r="C836" i="162"/>
  <c r="C818" i="162"/>
  <c r="F800" i="162"/>
  <c r="E800" i="162"/>
  <c r="D800" i="162"/>
  <c r="E782" i="162"/>
  <c r="F782" i="162"/>
  <c r="D782" i="162"/>
  <c r="F764" i="162"/>
  <c r="D764" i="162"/>
  <c r="G746" i="162"/>
  <c r="D746" i="162"/>
  <c r="C746" i="162"/>
  <c r="F746" i="162"/>
  <c r="E746" i="162"/>
  <c r="G692" i="162"/>
  <c r="H656" i="162"/>
  <c r="G656" i="162"/>
  <c r="F656" i="162"/>
  <c r="E656" i="162"/>
  <c r="D656" i="162"/>
  <c r="D638" i="162"/>
  <c r="G620" i="162"/>
  <c r="D584" i="162"/>
  <c r="G584" i="162"/>
  <c r="G566" i="162"/>
  <c r="E566" i="162"/>
  <c r="C548" i="162"/>
  <c r="E530" i="162"/>
  <c r="F512" i="162"/>
  <c r="D512" i="162"/>
  <c r="F494" i="162"/>
  <c r="E494" i="162"/>
  <c r="F476" i="162"/>
  <c r="D476" i="162"/>
  <c r="G476" i="162"/>
  <c r="E476" i="162"/>
  <c r="C476" i="162"/>
  <c r="F444" i="162"/>
  <c r="G444" i="162"/>
  <c r="D444" i="162"/>
  <c r="C444" i="162"/>
  <c r="F426" i="162"/>
  <c r="H426" i="162"/>
  <c r="G408" i="162"/>
  <c r="F408" i="162"/>
  <c r="D408" i="162"/>
  <c r="E408" i="162"/>
  <c r="D390" i="162"/>
  <c r="C390" i="162"/>
  <c r="F390" i="162"/>
  <c r="G390" i="162"/>
  <c r="E390" i="162"/>
  <c r="F372" i="162"/>
  <c r="C372" i="162"/>
  <c r="D372" i="162"/>
  <c r="G372" i="162"/>
  <c r="E372" i="162"/>
  <c r="D354" i="162"/>
  <c r="F354" i="162"/>
  <c r="G354" i="162"/>
  <c r="C354" i="162"/>
  <c r="F336" i="162"/>
  <c r="G336" i="162"/>
  <c r="D336" i="162"/>
  <c r="C336" i="162"/>
  <c r="H318" i="162"/>
  <c r="F318" i="162"/>
  <c r="G318" i="162"/>
  <c r="D318" i="162"/>
  <c r="C318" i="162"/>
  <c r="F300" i="162"/>
  <c r="G300" i="162"/>
  <c r="H300" i="162"/>
  <c r="C300" i="162"/>
  <c r="G282" i="162"/>
  <c r="F282" i="162"/>
  <c r="E282" i="162"/>
  <c r="C282" i="162"/>
  <c r="F264" i="162"/>
  <c r="D264" i="162"/>
  <c r="G264" i="162"/>
  <c r="E264" i="162"/>
  <c r="D246" i="162"/>
  <c r="F246" i="162"/>
  <c r="C246" i="162"/>
  <c r="G246" i="162"/>
  <c r="F228" i="162"/>
  <c r="D228" i="162"/>
  <c r="E228" i="162"/>
  <c r="C228" i="162"/>
  <c r="F210" i="162"/>
  <c r="D210" i="162"/>
  <c r="E210" i="162"/>
  <c r="C210" i="162"/>
  <c r="F192" i="162"/>
  <c r="E192" i="162"/>
  <c r="D192" i="162"/>
  <c r="G192" i="162"/>
  <c r="D174" i="162"/>
  <c r="F174" i="162"/>
  <c r="G174" i="162"/>
  <c r="C174" i="162"/>
  <c r="D156" i="162"/>
  <c r="E156" i="162"/>
  <c r="D138" i="162"/>
  <c r="D120" i="162"/>
  <c r="D102" i="162"/>
  <c r="C102" i="162"/>
  <c r="G84" i="162"/>
  <c r="F84" i="162"/>
  <c r="H84" i="162"/>
  <c r="D84" i="162"/>
  <c r="C84" i="162"/>
  <c r="F66" i="162"/>
  <c r="G48" i="162"/>
  <c r="D48" i="162"/>
  <c r="E48" i="162"/>
  <c r="H30" i="162"/>
  <c r="G30" i="162"/>
  <c r="H264" i="162" l="1"/>
  <c r="H48" i="162"/>
  <c r="H156" i="162"/>
  <c r="H174" i="162"/>
  <c r="D300" i="162"/>
  <c r="H336" i="162"/>
  <c r="E764" i="162"/>
  <c r="H818" i="162"/>
  <c r="E30" i="162"/>
  <c r="C66" i="162"/>
  <c r="E102" i="162"/>
  <c r="H102" i="162"/>
  <c r="H138" i="162"/>
  <c r="C156" i="162"/>
  <c r="E174" i="162"/>
  <c r="G210" i="162"/>
  <c r="G228" i="162"/>
  <c r="H246" i="162"/>
  <c r="H282" i="162"/>
  <c r="E300" i="162"/>
  <c r="E336" i="162"/>
  <c r="H354" i="162"/>
  <c r="G426" i="162"/>
  <c r="G494" i="162"/>
  <c r="H584" i="162"/>
  <c r="H120" i="162"/>
  <c r="H228" i="162"/>
  <c r="H372" i="162"/>
  <c r="H390" i="162"/>
  <c r="E84" i="162"/>
  <c r="E120" i="162"/>
  <c r="C138" i="162"/>
  <c r="H476" i="162"/>
  <c r="H566" i="162"/>
  <c r="D30" i="162"/>
  <c r="H66" i="162"/>
  <c r="C120" i="162"/>
  <c r="E138" i="162"/>
  <c r="H192" i="162"/>
  <c r="H210" i="162"/>
  <c r="E246" i="162"/>
  <c r="C264" i="162"/>
  <c r="D282" i="162"/>
  <c r="E318" i="162"/>
  <c r="E354" i="162"/>
  <c r="C408" i="162"/>
  <c r="C426" i="162"/>
  <c r="D494" i="162"/>
  <c r="H530" i="162"/>
  <c r="E548" i="162"/>
  <c r="H494" i="162"/>
  <c r="C192" i="162"/>
  <c r="D426" i="162"/>
  <c r="C494" i="162"/>
  <c r="H512" i="162"/>
  <c r="D530" i="162"/>
  <c r="H602" i="162"/>
  <c r="E638" i="162"/>
  <c r="H692" i="162"/>
  <c r="C782" i="162"/>
  <c r="E444" i="162"/>
  <c r="G512" i="162"/>
  <c r="D566" i="162"/>
  <c r="D602" i="162"/>
  <c r="C764" i="162"/>
  <c r="D818" i="162"/>
  <c r="H408" i="162"/>
  <c r="E426" i="162"/>
  <c r="H444" i="162"/>
  <c r="C512" i="162"/>
  <c r="C530" i="162"/>
  <c r="E620" i="162"/>
  <c r="H764" i="162"/>
  <c r="E512" i="162"/>
  <c r="E584" i="162"/>
  <c r="E602" i="162"/>
  <c r="H620" i="162"/>
  <c r="D620" i="162"/>
  <c r="H638" i="162"/>
  <c r="C656" i="162"/>
  <c r="F710" i="162"/>
  <c r="C800" i="162"/>
  <c r="D548" i="162"/>
  <c r="H548" i="162"/>
  <c r="C584" i="162"/>
  <c r="G638" i="162"/>
  <c r="H674" i="162"/>
  <c r="H728" i="162"/>
  <c r="H746" i="162"/>
  <c r="G782" i="162"/>
  <c r="G818" i="162"/>
  <c r="F584" i="162"/>
  <c r="G602" i="162"/>
  <c r="C674" i="162"/>
  <c r="H710" i="162"/>
  <c r="F728" i="162"/>
  <c r="G764" i="162"/>
  <c r="H782" i="162"/>
  <c r="H800" i="162"/>
  <c r="G800" i="162"/>
  <c r="F818" i="162"/>
  <c r="D836" i="162"/>
  <c r="H836" i="162"/>
  <c r="E818" i="162"/>
  <c r="E836" i="162"/>
  <c r="F412" i="161" l="1"/>
  <c r="E412" i="161"/>
  <c r="C412" i="161"/>
  <c r="D392" i="161"/>
  <c r="F392" i="161"/>
  <c r="G374" i="161"/>
  <c r="F374" i="161"/>
  <c r="D356" i="161"/>
  <c r="F356" i="161"/>
  <c r="I338" i="161"/>
  <c r="H338" i="161"/>
  <c r="D320" i="161"/>
  <c r="G320" i="161"/>
  <c r="I283" i="161"/>
  <c r="G265" i="161"/>
  <c r="I229" i="161"/>
  <c r="G211" i="161"/>
  <c r="G193" i="161"/>
  <c r="D156" i="161"/>
  <c r="F156" i="161"/>
  <c r="I138" i="161"/>
  <c r="F138" i="161"/>
  <c r="C138" i="161"/>
  <c r="E138" i="161"/>
  <c r="D138" i="161"/>
  <c r="I120" i="161"/>
  <c r="D102" i="161"/>
  <c r="F102" i="161"/>
  <c r="I102" i="161"/>
  <c r="E102" i="161"/>
  <c r="F84" i="161"/>
  <c r="D84" i="161"/>
  <c r="I66" i="161"/>
  <c r="D48" i="161"/>
  <c r="E30" i="161"/>
  <c r="F30" i="161" l="1"/>
  <c r="D30" i="161"/>
  <c r="I30" i="161"/>
  <c r="I48" i="161"/>
  <c r="E48" i="161"/>
  <c r="F48" i="161"/>
  <c r="I84" i="161"/>
  <c r="I193" i="161"/>
  <c r="G229" i="161"/>
  <c r="F320" i="161"/>
  <c r="D374" i="161"/>
  <c r="I374" i="161"/>
  <c r="D412" i="161"/>
  <c r="C84" i="161"/>
  <c r="I156" i="161"/>
  <c r="G247" i="161"/>
  <c r="I247" i="161"/>
  <c r="H302" i="161"/>
  <c r="C320" i="161"/>
  <c r="H320" i="161"/>
  <c r="G356" i="161"/>
  <c r="I356" i="161"/>
  <c r="G392" i="161"/>
  <c r="I392" i="161"/>
  <c r="C66" i="161"/>
  <c r="C120" i="161"/>
  <c r="I174" i="161"/>
  <c r="I320" i="161"/>
  <c r="C174" i="161"/>
  <c r="I211" i="161"/>
  <c r="G283" i="161"/>
  <c r="I302" i="161"/>
  <c r="C356" i="161"/>
  <c r="H356" i="161"/>
  <c r="C374" i="161"/>
  <c r="H374" i="161"/>
  <c r="C392" i="161"/>
  <c r="H392" i="161"/>
  <c r="I265" i="161"/>
  <c r="I412" i="161"/>
  <c r="F791" i="160" l="1"/>
  <c r="H774" i="160"/>
  <c r="E774" i="160"/>
  <c r="D774" i="160"/>
  <c r="D757" i="160"/>
  <c r="F757" i="160"/>
  <c r="C757" i="160"/>
  <c r="G757" i="160"/>
  <c r="E757" i="160"/>
  <c r="G740" i="160"/>
  <c r="D740" i="160"/>
  <c r="F740" i="160"/>
  <c r="D723" i="160"/>
  <c r="F723" i="160"/>
  <c r="C723" i="160"/>
  <c r="F706" i="160"/>
  <c r="D706" i="160"/>
  <c r="G706" i="160"/>
  <c r="F689" i="160"/>
  <c r="H638" i="160"/>
  <c r="C638" i="160"/>
  <c r="F621" i="160"/>
  <c r="D621" i="160"/>
  <c r="C621" i="160"/>
  <c r="G621" i="160"/>
  <c r="E621" i="160"/>
  <c r="G604" i="160"/>
  <c r="D604" i="160"/>
  <c r="G570" i="160"/>
  <c r="E570" i="160"/>
  <c r="D553" i="160"/>
  <c r="G553" i="160"/>
  <c r="E553" i="160"/>
  <c r="E536" i="160"/>
  <c r="E519" i="160"/>
  <c r="H519" i="160"/>
  <c r="C519" i="160"/>
  <c r="D502" i="160"/>
  <c r="G485" i="160"/>
  <c r="F485" i="160"/>
  <c r="C485" i="160"/>
  <c r="E485" i="160"/>
  <c r="E468" i="160"/>
  <c r="E451" i="160"/>
  <c r="F451" i="160"/>
  <c r="D451" i="160"/>
  <c r="C451" i="160"/>
  <c r="H451" i="160"/>
  <c r="E420" i="160"/>
  <c r="F420" i="160"/>
  <c r="D420" i="160"/>
  <c r="H420" i="160"/>
  <c r="G420" i="160"/>
  <c r="C420" i="160"/>
  <c r="F403" i="160"/>
  <c r="D403" i="160"/>
  <c r="G403" i="160"/>
  <c r="E403" i="160"/>
  <c r="F386" i="160"/>
  <c r="D386" i="160"/>
  <c r="G386" i="160"/>
  <c r="C386" i="160"/>
  <c r="F369" i="160"/>
  <c r="E369" i="160"/>
  <c r="C369" i="160"/>
  <c r="F352" i="160"/>
  <c r="E352" i="160"/>
  <c r="D352" i="160"/>
  <c r="C352" i="160"/>
  <c r="F335" i="160"/>
  <c r="H335" i="160"/>
  <c r="E335" i="160"/>
  <c r="F318" i="160"/>
  <c r="D318" i="160"/>
  <c r="E318" i="160"/>
  <c r="G318" i="160"/>
  <c r="F301" i="160"/>
  <c r="G301" i="160"/>
  <c r="E301" i="160"/>
  <c r="C301" i="160"/>
  <c r="E284" i="160"/>
  <c r="F284" i="160"/>
  <c r="D284" i="160"/>
  <c r="H284" i="160"/>
  <c r="G284" i="160"/>
  <c r="C284" i="160"/>
  <c r="F267" i="160"/>
  <c r="D267" i="160"/>
  <c r="H267" i="160"/>
  <c r="G267" i="160"/>
  <c r="E267" i="160"/>
  <c r="C267" i="160"/>
  <c r="F250" i="160"/>
  <c r="G250" i="160"/>
  <c r="D250" i="160"/>
  <c r="H250" i="160"/>
  <c r="E250" i="160"/>
  <c r="C250" i="160"/>
  <c r="F233" i="160"/>
  <c r="E233" i="160"/>
  <c r="G233" i="160"/>
  <c r="D233" i="160"/>
  <c r="C233" i="160"/>
  <c r="F216" i="160"/>
  <c r="D216" i="160"/>
  <c r="C216" i="160"/>
  <c r="H216" i="160"/>
  <c r="G216" i="160"/>
  <c r="E216" i="160"/>
  <c r="G199" i="160"/>
  <c r="F199" i="160"/>
  <c r="C199" i="160"/>
  <c r="H199" i="160"/>
  <c r="E199" i="160"/>
  <c r="F182" i="160"/>
  <c r="C182" i="160"/>
  <c r="G182" i="160"/>
  <c r="D182" i="160"/>
  <c r="H182" i="160"/>
  <c r="E182" i="160"/>
  <c r="E165" i="160"/>
  <c r="F165" i="160"/>
  <c r="D165" i="160"/>
  <c r="H165" i="160"/>
  <c r="G165" i="160"/>
  <c r="C165" i="160"/>
  <c r="D148" i="160"/>
  <c r="H148" i="160"/>
  <c r="E148" i="160"/>
  <c r="C148" i="160"/>
  <c r="D131" i="160"/>
  <c r="H131" i="160"/>
  <c r="E131" i="160"/>
  <c r="D114" i="160"/>
  <c r="C114" i="160"/>
  <c r="H114" i="160"/>
  <c r="E114" i="160"/>
  <c r="C97" i="160"/>
  <c r="E97" i="160"/>
  <c r="D97" i="160"/>
  <c r="F80" i="160"/>
  <c r="D80" i="160"/>
  <c r="G80" i="160"/>
  <c r="E80" i="160"/>
  <c r="F63" i="160"/>
  <c r="H63" i="160"/>
  <c r="G46" i="160"/>
  <c r="D46" i="160"/>
  <c r="H46" i="160"/>
  <c r="E46" i="160"/>
  <c r="H29" i="160"/>
  <c r="G29" i="160"/>
  <c r="E29" i="160"/>
  <c r="C63" i="160" l="1"/>
  <c r="H80" i="160"/>
  <c r="C131" i="160"/>
  <c r="D301" i="160"/>
  <c r="H536" i="160"/>
  <c r="C80" i="160"/>
  <c r="H97" i="160"/>
  <c r="H233" i="160"/>
  <c r="C335" i="160"/>
  <c r="H352" i="160"/>
  <c r="G369" i="160"/>
  <c r="E386" i="160"/>
  <c r="C403" i="160"/>
  <c r="G451" i="160"/>
  <c r="G536" i="160"/>
  <c r="D29" i="160"/>
  <c r="H301" i="160"/>
  <c r="C318" i="160"/>
  <c r="H468" i="160"/>
  <c r="D199" i="160"/>
  <c r="H318" i="160"/>
  <c r="G335" i="160"/>
  <c r="D335" i="160"/>
  <c r="H386" i="160"/>
  <c r="H403" i="160"/>
  <c r="H689" i="160"/>
  <c r="H757" i="160"/>
  <c r="H369" i="160"/>
  <c r="H723" i="160"/>
  <c r="G352" i="160"/>
  <c r="E502" i="160"/>
  <c r="D369" i="160"/>
  <c r="G468" i="160"/>
  <c r="D468" i="160"/>
  <c r="D485" i="160"/>
  <c r="C553" i="160"/>
  <c r="H553" i="160"/>
  <c r="H587" i="160"/>
  <c r="E604" i="160"/>
  <c r="E723" i="160"/>
  <c r="H740" i="160"/>
  <c r="C740" i="160"/>
  <c r="C468" i="160"/>
  <c r="F468" i="160"/>
  <c r="C502" i="160"/>
  <c r="D519" i="160"/>
  <c r="D536" i="160"/>
  <c r="F553" i="160"/>
  <c r="H604" i="160"/>
  <c r="H706" i="160"/>
  <c r="E706" i="160"/>
  <c r="D791" i="160"/>
  <c r="H791" i="160"/>
  <c r="H485" i="160"/>
  <c r="H502" i="160"/>
  <c r="H655" i="160"/>
  <c r="G655" i="160"/>
  <c r="F672" i="160"/>
  <c r="E791" i="160"/>
  <c r="E587" i="160"/>
  <c r="D587" i="160"/>
  <c r="H672" i="160"/>
  <c r="C706" i="160"/>
  <c r="E740" i="160"/>
  <c r="F774" i="160"/>
  <c r="H570" i="160"/>
  <c r="D570" i="160"/>
  <c r="G587" i="160"/>
  <c r="H621" i="160"/>
  <c r="G723" i="160"/>
  <c r="C774" i="160"/>
  <c r="G774" i="160"/>
  <c r="C791" i="160"/>
  <c r="G791" i="160"/>
  <c r="F390" i="159" l="1"/>
  <c r="I390" i="159"/>
  <c r="E390" i="159"/>
  <c r="C390" i="159"/>
  <c r="D371" i="159"/>
  <c r="H371" i="159"/>
  <c r="C371" i="159"/>
  <c r="H354" i="159"/>
  <c r="F354" i="159"/>
  <c r="G337" i="159"/>
  <c r="H303" i="159"/>
  <c r="G303" i="159"/>
  <c r="H286" i="159"/>
  <c r="I268" i="159"/>
  <c r="G234" i="159"/>
  <c r="G183" i="159"/>
  <c r="I165" i="159"/>
  <c r="I148" i="159"/>
  <c r="F148" i="159"/>
  <c r="D148" i="159"/>
  <c r="I131" i="159"/>
  <c r="F131" i="159"/>
  <c r="E131" i="159"/>
  <c r="D131" i="159"/>
  <c r="C131" i="159"/>
  <c r="C114" i="159"/>
  <c r="F97" i="159"/>
  <c r="D97" i="159"/>
  <c r="I97" i="159"/>
  <c r="I80" i="159"/>
  <c r="F80" i="159"/>
  <c r="D80" i="159"/>
  <c r="I63" i="159"/>
  <c r="C63" i="159"/>
  <c r="D46" i="159"/>
  <c r="I46" i="159"/>
  <c r="F46" i="159"/>
  <c r="E46" i="159"/>
  <c r="F29" i="159"/>
  <c r="D29" i="159"/>
  <c r="I29" i="159"/>
  <c r="E29" i="159"/>
  <c r="C80" i="159" l="1"/>
  <c r="E97" i="159"/>
  <c r="C165" i="159"/>
  <c r="I217" i="159"/>
  <c r="I234" i="159"/>
  <c r="G251" i="159"/>
  <c r="G268" i="159"/>
  <c r="F303" i="159"/>
  <c r="H320" i="159"/>
  <c r="F337" i="159"/>
  <c r="D354" i="159"/>
  <c r="I354" i="159"/>
  <c r="G371" i="159"/>
  <c r="D390" i="159"/>
  <c r="I114" i="159"/>
  <c r="I183" i="159"/>
  <c r="G200" i="159"/>
  <c r="G217" i="159"/>
  <c r="I286" i="159"/>
  <c r="C303" i="159"/>
  <c r="C337" i="159"/>
  <c r="H337" i="159"/>
  <c r="G354" i="159"/>
  <c r="I371" i="159"/>
  <c r="I320" i="159"/>
  <c r="I200" i="159"/>
  <c r="I251" i="159"/>
  <c r="D303" i="159"/>
  <c r="I303" i="159"/>
  <c r="D337" i="159"/>
  <c r="I337" i="159"/>
  <c r="C354" i="159"/>
  <c r="F371" i="159"/>
  <c r="D47" i="157" l="1"/>
  <c r="D44" i="157"/>
  <c r="D41" i="157"/>
  <c r="D38" i="157"/>
  <c r="D31" i="157"/>
  <c r="D28" i="157"/>
  <c r="D25" i="157"/>
  <c r="D22" i="157"/>
  <c r="D18" i="157"/>
  <c r="D14" i="157"/>
  <c r="D49" i="157" s="1"/>
  <c r="D41" i="156" l="1"/>
  <c r="D38" i="156"/>
  <c r="D35" i="156"/>
  <c r="D28" i="156"/>
  <c r="D25" i="156"/>
  <c r="D22" i="156"/>
  <c r="D18" i="156"/>
  <c r="D14" i="156"/>
  <c r="D44" i="156" s="1"/>
  <c r="D35" i="155" l="1"/>
  <c r="D32" i="155"/>
  <c r="D25" i="155"/>
  <c r="D22" i="155"/>
  <c r="D19" i="155"/>
  <c r="D16" i="155"/>
  <c r="D13" i="155"/>
  <c r="D38" i="155" s="1"/>
  <c r="D34" i="154" l="1"/>
  <c r="D31" i="154"/>
  <c r="D24" i="154"/>
  <c r="D21" i="154"/>
  <c r="D18" i="154"/>
  <c r="D37" i="154" s="1"/>
  <c r="D15" i="154"/>
  <c r="D12" i="154"/>
  <c r="D33" i="153" l="1"/>
  <c r="D30" i="153"/>
  <c r="D23" i="153"/>
  <c r="D20" i="153"/>
  <c r="D36" i="153" s="1"/>
  <c r="D17" i="153"/>
  <c r="D14" i="153"/>
  <c r="D11" i="153"/>
  <c r="D2095" i="151" l="1"/>
  <c r="F2092" i="151"/>
  <c r="H2081" i="151"/>
  <c r="D2075" i="151"/>
  <c r="H2075" i="151"/>
  <c r="G2075" i="151"/>
  <c r="F2075" i="151"/>
  <c r="E2075" i="151"/>
  <c r="F2045" i="151"/>
  <c r="H2045" i="151"/>
  <c r="G2045" i="151"/>
  <c r="D2045" i="151"/>
  <c r="C2045" i="151"/>
  <c r="D2020" i="151"/>
  <c r="H2020" i="151"/>
  <c r="G2020" i="151"/>
  <c r="F2020" i="151"/>
  <c r="E2020" i="151"/>
  <c r="C2020" i="151"/>
  <c r="G1994" i="151"/>
  <c r="F1994" i="151"/>
  <c r="E1994" i="151"/>
  <c r="C1994" i="151"/>
  <c r="E1968" i="151"/>
  <c r="H1968" i="151"/>
  <c r="D1968" i="151"/>
  <c r="F1943" i="151"/>
  <c r="H1943" i="151"/>
  <c r="G1943" i="151"/>
  <c r="D1943" i="151"/>
  <c r="C1943" i="151"/>
  <c r="D1918" i="151"/>
  <c r="H1918" i="151"/>
  <c r="G1918" i="151"/>
  <c r="F1918" i="151"/>
  <c r="E1918" i="151"/>
  <c r="C1918" i="151"/>
  <c r="G1893" i="151"/>
  <c r="F1893" i="151"/>
  <c r="E1893" i="151"/>
  <c r="C1893" i="151"/>
  <c r="H1867" i="151"/>
  <c r="E1867" i="151"/>
  <c r="D1867" i="151"/>
  <c r="F1841" i="151"/>
  <c r="H1841" i="151"/>
  <c r="G1841" i="151"/>
  <c r="D1841" i="151"/>
  <c r="C1841" i="151"/>
  <c r="D1815" i="151"/>
  <c r="H1815" i="151"/>
  <c r="G1815" i="151"/>
  <c r="F1815" i="151"/>
  <c r="E1815" i="151"/>
  <c r="C1815" i="151"/>
  <c r="G1790" i="151"/>
  <c r="F1790" i="151"/>
  <c r="E1790" i="151"/>
  <c r="C1790" i="151"/>
  <c r="E1765" i="151"/>
  <c r="H1765" i="151"/>
  <c r="D1765" i="151"/>
  <c r="F1740" i="151"/>
  <c r="H1740" i="151"/>
  <c r="G1740" i="151"/>
  <c r="D1740" i="151"/>
  <c r="C1740" i="151"/>
  <c r="D1715" i="151"/>
  <c r="H1715" i="151"/>
  <c r="G1715" i="151"/>
  <c r="F1715" i="151"/>
  <c r="E1715" i="151"/>
  <c r="C1715" i="151"/>
  <c r="G1690" i="151"/>
  <c r="F1690" i="151"/>
  <c r="E1690" i="151"/>
  <c r="C1690" i="151"/>
  <c r="H1664" i="151"/>
  <c r="E1664" i="151"/>
  <c r="D1664" i="151"/>
  <c r="F1639" i="151"/>
  <c r="H1639" i="151"/>
  <c r="G1639" i="151"/>
  <c r="D1639" i="151"/>
  <c r="C1639" i="151"/>
  <c r="D1614" i="151"/>
  <c r="H1614" i="151"/>
  <c r="G1614" i="151"/>
  <c r="F1614" i="151"/>
  <c r="E1614" i="151"/>
  <c r="C1614" i="151"/>
  <c r="G1588" i="151"/>
  <c r="F1588" i="151"/>
  <c r="E1588" i="151"/>
  <c r="C1588" i="151"/>
  <c r="E1563" i="151"/>
  <c r="H1563" i="151"/>
  <c r="D1563" i="151"/>
  <c r="F1538" i="151"/>
  <c r="H1538" i="151"/>
  <c r="G1538" i="151"/>
  <c r="D1538" i="151"/>
  <c r="C1538" i="151"/>
  <c r="D1513" i="151"/>
  <c r="H1513" i="151"/>
  <c r="G1513" i="151"/>
  <c r="F1513" i="151"/>
  <c r="E1513" i="151"/>
  <c r="C1513" i="151"/>
  <c r="G1487" i="151"/>
  <c r="F1487" i="151"/>
  <c r="E1487" i="151"/>
  <c r="C1487" i="151"/>
  <c r="H1462" i="151"/>
  <c r="E1462" i="151"/>
  <c r="D1462" i="151"/>
  <c r="F1437" i="151"/>
  <c r="H1437" i="151"/>
  <c r="G1437" i="151"/>
  <c r="D1437" i="151"/>
  <c r="C1437" i="151"/>
  <c r="D1412" i="151"/>
  <c r="H1412" i="151"/>
  <c r="G1412" i="151"/>
  <c r="F1412" i="151"/>
  <c r="E1412" i="151"/>
  <c r="C1412" i="151"/>
  <c r="G1387" i="151"/>
  <c r="F1387" i="151"/>
  <c r="E1387" i="151"/>
  <c r="C1387" i="151"/>
  <c r="E1361" i="151"/>
  <c r="H1361" i="151"/>
  <c r="D1361" i="151"/>
  <c r="G1336" i="151"/>
  <c r="H1336" i="151"/>
  <c r="F1336" i="151"/>
  <c r="E1336" i="151"/>
  <c r="D1336" i="151"/>
  <c r="G1311" i="151"/>
  <c r="D1311" i="151"/>
  <c r="H1311" i="151"/>
  <c r="E1311" i="151"/>
  <c r="C1311" i="151"/>
  <c r="E1286" i="151"/>
  <c r="G1286" i="151"/>
  <c r="F1286" i="151"/>
  <c r="C1286" i="151"/>
  <c r="H1261" i="151"/>
  <c r="G1261" i="151"/>
  <c r="F1261" i="151"/>
  <c r="D1261" i="151"/>
  <c r="C1261" i="151"/>
  <c r="F1236" i="151"/>
  <c r="H1236" i="151"/>
  <c r="E1236" i="151"/>
  <c r="D1236" i="151"/>
  <c r="G1211" i="151"/>
  <c r="H1211" i="151"/>
  <c r="E1211" i="151"/>
  <c r="D1211" i="151"/>
  <c r="C1211" i="151"/>
  <c r="H2097" i="151"/>
  <c r="G1186" i="151"/>
  <c r="F1186" i="151"/>
  <c r="C1186" i="151"/>
  <c r="H1161" i="151"/>
  <c r="G1161" i="151"/>
  <c r="D1161" i="151"/>
  <c r="C1161" i="151"/>
  <c r="E1136" i="151"/>
  <c r="H1136" i="151"/>
  <c r="G1136" i="151"/>
  <c r="F1136" i="151"/>
  <c r="D1136" i="151"/>
  <c r="C1136" i="151"/>
  <c r="H1111" i="151"/>
  <c r="G1111" i="151"/>
  <c r="F1111" i="151"/>
  <c r="E1111" i="151"/>
  <c r="D1111" i="151"/>
  <c r="C1111" i="151"/>
  <c r="E1086" i="151"/>
  <c r="H1086" i="151"/>
  <c r="G1086" i="151"/>
  <c r="F1086" i="151"/>
  <c r="D1086" i="151"/>
  <c r="C1086" i="151"/>
  <c r="G1061" i="151"/>
  <c r="H1061" i="151"/>
  <c r="F1061" i="151"/>
  <c r="E1061" i="151"/>
  <c r="D1061" i="151"/>
  <c r="C1061" i="151"/>
  <c r="H1036" i="151"/>
  <c r="F1036" i="151"/>
  <c r="E1036" i="151"/>
  <c r="D1036" i="151"/>
  <c r="H1011" i="151"/>
  <c r="G1011" i="151"/>
  <c r="F1011" i="151"/>
  <c r="D1011" i="151"/>
  <c r="C1011" i="151"/>
  <c r="H986" i="151"/>
  <c r="F986" i="151"/>
  <c r="E986" i="151"/>
  <c r="D986" i="151"/>
  <c r="H961" i="151"/>
  <c r="G961" i="151"/>
  <c r="F961" i="151"/>
  <c r="D961" i="151"/>
  <c r="C961" i="151"/>
  <c r="E936" i="151"/>
  <c r="H936" i="151"/>
  <c r="G936" i="151"/>
  <c r="F936" i="151"/>
  <c r="D936" i="151"/>
  <c r="C936" i="151"/>
  <c r="H911" i="151"/>
  <c r="G911" i="151"/>
  <c r="F911" i="151"/>
  <c r="E911" i="151"/>
  <c r="D911" i="151"/>
  <c r="C911" i="151"/>
  <c r="E886" i="151"/>
  <c r="H886" i="151"/>
  <c r="G886" i="151"/>
  <c r="F886" i="151"/>
  <c r="D886" i="151"/>
  <c r="C886" i="151"/>
  <c r="G861" i="151"/>
  <c r="H861" i="151"/>
  <c r="F861" i="151"/>
  <c r="E861" i="151"/>
  <c r="D861" i="151"/>
  <c r="C861" i="151"/>
  <c r="H836" i="151"/>
  <c r="F836" i="151"/>
  <c r="E836" i="151"/>
  <c r="D836" i="151"/>
  <c r="H811" i="151"/>
  <c r="G811" i="151"/>
  <c r="F811" i="151"/>
  <c r="D811" i="151"/>
  <c r="C811" i="151"/>
  <c r="H786" i="151"/>
  <c r="F786" i="151"/>
  <c r="E786" i="151"/>
  <c r="D786" i="151"/>
  <c r="H761" i="151"/>
  <c r="G761" i="151"/>
  <c r="F761" i="151"/>
  <c r="D761" i="151"/>
  <c r="C761" i="151"/>
  <c r="E736" i="151"/>
  <c r="H736" i="151"/>
  <c r="G736" i="151"/>
  <c r="F736" i="151"/>
  <c r="D736" i="151"/>
  <c r="C736" i="151"/>
  <c r="H711" i="151"/>
  <c r="G711" i="151"/>
  <c r="F711" i="151"/>
  <c r="E711" i="151"/>
  <c r="D711" i="151"/>
  <c r="C711" i="151"/>
  <c r="E686" i="151"/>
  <c r="H686" i="151"/>
  <c r="G686" i="151"/>
  <c r="F686" i="151"/>
  <c r="D686" i="151"/>
  <c r="C686" i="151"/>
  <c r="G660" i="151"/>
  <c r="H660" i="151"/>
  <c r="F660" i="151"/>
  <c r="E660" i="151"/>
  <c r="D660" i="151"/>
  <c r="C660" i="151"/>
  <c r="H635" i="151"/>
  <c r="F635" i="151"/>
  <c r="E635" i="151"/>
  <c r="D635" i="151"/>
  <c r="H610" i="151"/>
  <c r="G610" i="151"/>
  <c r="F610" i="151"/>
  <c r="D610" i="151"/>
  <c r="C610" i="151"/>
  <c r="H585" i="151"/>
  <c r="F585" i="151"/>
  <c r="E585" i="151"/>
  <c r="D585" i="151"/>
  <c r="H560" i="151"/>
  <c r="G560" i="151"/>
  <c r="F560" i="151"/>
  <c r="D560" i="151"/>
  <c r="C560" i="151"/>
  <c r="E535" i="151"/>
  <c r="H535" i="151"/>
  <c r="G535" i="151"/>
  <c r="F535" i="151"/>
  <c r="D535" i="151"/>
  <c r="C535" i="151"/>
  <c r="H510" i="151"/>
  <c r="G510" i="151"/>
  <c r="F510" i="151"/>
  <c r="E510" i="151"/>
  <c r="D510" i="151"/>
  <c r="C510" i="151"/>
  <c r="E485" i="151"/>
  <c r="H485" i="151"/>
  <c r="G485" i="151"/>
  <c r="F485" i="151"/>
  <c r="D485" i="151"/>
  <c r="C485" i="151"/>
  <c r="G460" i="151"/>
  <c r="H460" i="151"/>
  <c r="F460" i="151"/>
  <c r="E460" i="151"/>
  <c r="D460" i="151"/>
  <c r="C460" i="151"/>
  <c r="H435" i="151"/>
  <c r="F435" i="151"/>
  <c r="E435" i="151"/>
  <c r="D435" i="151"/>
  <c r="H410" i="151"/>
  <c r="G410" i="151"/>
  <c r="F410" i="151"/>
  <c r="D410" i="151"/>
  <c r="C410" i="151"/>
  <c r="H385" i="151"/>
  <c r="F385" i="151"/>
  <c r="E385" i="151"/>
  <c r="D385" i="151"/>
  <c r="H360" i="151"/>
  <c r="G360" i="151"/>
  <c r="F360" i="151"/>
  <c r="D360" i="151"/>
  <c r="C360" i="151"/>
  <c r="E335" i="151"/>
  <c r="H335" i="151"/>
  <c r="G335" i="151"/>
  <c r="F335" i="151"/>
  <c r="D335" i="151"/>
  <c r="C335" i="151"/>
  <c r="H310" i="151"/>
  <c r="G310" i="151"/>
  <c r="F310" i="151"/>
  <c r="E310" i="151"/>
  <c r="D310" i="151"/>
  <c r="C310" i="151"/>
  <c r="E285" i="151"/>
  <c r="H285" i="151"/>
  <c r="G285" i="151"/>
  <c r="F285" i="151"/>
  <c r="D285" i="151"/>
  <c r="C285" i="151"/>
  <c r="G260" i="151"/>
  <c r="H260" i="151"/>
  <c r="F260" i="151"/>
  <c r="E260" i="151"/>
  <c r="D260" i="151"/>
  <c r="C260" i="151"/>
  <c r="H235" i="151"/>
  <c r="F235" i="151"/>
  <c r="E235" i="151"/>
  <c r="D235" i="151"/>
  <c r="H210" i="151"/>
  <c r="G210" i="151"/>
  <c r="F210" i="151"/>
  <c r="D210" i="151"/>
  <c r="C210" i="151"/>
  <c r="H185" i="151"/>
  <c r="F185" i="151"/>
  <c r="E185" i="151"/>
  <c r="D185" i="151"/>
  <c r="H160" i="151"/>
  <c r="G160" i="151"/>
  <c r="F160" i="151"/>
  <c r="D160" i="151"/>
  <c r="C160" i="151"/>
  <c r="E135" i="151"/>
  <c r="H135" i="151"/>
  <c r="G135" i="151"/>
  <c r="F135" i="151"/>
  <c r="D135" i="151"/>
  <c r="C135" i="151"/>
  <c r="H110" i="151"/>
  <c r="G110" i="151"/>
  <c r="F110" i="151"/>
  <c r="E110" i="151"/>
  <c r="D110" i="151"/>
  <c r="C110" i="151"/>
  <c r="E85" i="151"/>
  <c r="H85" i="151"/>
  <c r="G85" i="151"/>
  <c r="F85" i="151"/>
  <c r="D85" i="151"/>
  <c r="C85" i="151"/>
  <c r="G60" i="151"/>
  <c r="H60" i="151"/>
  <c r="F60" i="151"/>
  <c r="E60" i="151"/>
  <c r="D60" i="151"/>
  <c r="C60" i="151"/>
  <c r="G2099" i="151"/>
  <c r="D2099" i="151"/>
  <c r="C2099" i="151"/>
  <c r="E2098" i="151"/>
  <c r="G2097" i="151"/>
  <c r="C2097" i="151"/>
  <c r="E2096" i="151"/>
  <c r="G2095" i="151"/>
  <c r="C2095" i="151"/>
  <c r="E2094" i="151"/>
  <c r="H2093" i="151"/>
  <c r="G2093" i="151"/>
  <c r="C2093" i="151"/>
  <c r="E2092" i="151"/>
  <c r="H2091" i="151"/>
  <c r="G2091" i="151"/>
  <c r="D2091" i="151"/>
  <c r="C2091" i="151"/>
  <c r="F2090" i="151"/>
  <c r="E2090" i="151"/>
  <c r="H2089" i="151"/>
  <c r="G2089" i="151"/>
  <c r="D2089" i="151"/>
  <c r="C2089" i="151"/>
  <c r="F2088" i="151"/>
  <c r="E2088" i="151"/>
  <c r="H2087" i="151"/>
  <c r="G2087" i="151"/>
  <c r="D2087" i="151"/>
  <c r="C2087" i="151"/>
  <c r="F2086" i="151"/>
  <c r="E2086" i="151"/>
  <c r="H2085" i="151"/>
  <c r="G2085" i="151"/>
  <c r="D2085" i="151"/>
  <c r="C2085" i="151"/>
  <c r="F2084" i="151"/>
  <c r="E2084" i="151"/>
  <c r="H2083" i="151"/>
  <c r="G2083" i="151"/>
  <c r="D2083" i="151"/>
  <c r="C2083" i="151"/>
  <c r="F2082" i="151"/>
  <c r="E2082" i="151"/>
  <c r="G2081" i="151"/>
  <c r="D2081" i="151"/>
  <c r="C2081" i="151"/>
  <c r="F2080" i="151"/>
  <c r="E2080" i="151"/>
  <c r="H2079" i="151"/>
  <c r="G2079" i="151"/>
  <c r="D2079" i="151"/>
  <c r="C2079" i="151"/>
  <c r="F2078" i="151"/>
  <c r="E2078" i="151"/>
  <c r="H2077" i="151"/>
  <c r="G2077" i="151"/>
  <c r="D2077" i="151"/>
  <c r="C2077" i="151"/>
  <c r="F35" i="151"/>
  <c r="E2076" i="151"/>
  <c r="E1186" i="151" l="1"/>
  <c r="F2096" i="151"/>
  <c r="E2077" i="151"/>
  <c r="C2080" i="151"/>
  <c r="G2082" i="151"/>
  <c r="E2085" i="151"/>
  <c r="C2088" i="151"/>
  <c r="G2090" i="151"/>
  <c r="E2093" i="151"/>
  <c r="C2096" i="151"/>
  <c r="G2098" i="151"/>
  <c r="E160" i="151"/>
  <c r="C185" i="151"/>
  <c r="G185" i="151"/>
  <c r="E360" i="151"/>
  <c r="C385" i="151"/>
  <c r="G385" i="151"/>
  <c r="E560" i="151"/>
  <c r="C585" i="151"/>
  <c r="G585" i="151"/>
  <c r="E761" i="151"/>
  <c r="C786" i="151"/>
  <c r="G786" i="151"/>
  <c r="E961" i="151"/>
  <c r="C986" i="151"/>
  <c r="G986" i="151"/>
  <c r="E1161" i="151"/>
  <c r="C35" i="151"/>
  <c r="G2078" i="151"/>
  <c r="E2081" i="151"/>
  <c r="C2084" i="151"/>
  <c r="G2086" i="151"/>
  <c r="E2089" i="151"/>
  <c r="C2092" i="151"/>
  <c r="G2094" i="151"/>
  <c r="E2097" i="151"/>
  <c r="E35" i="151"/>
  <c r="E210" i="151"/>
  <c r="C235" i="151"/>
  <c r="G235" i="151"/>
  <c r="E410" i="151"/>
  <c r="C435" i="151"/>
  <c r="G435" i="151"/>
  <c r="E610" i="151"/>
  <c r="C635" i="151"/>
  <c r="G635" i="151"/>
  <c r="E811" i="151"/>
  <c r="C836" i="151"/>
  <c r="G836" i="151"/>
  <c r="E1011" i="151"/>
  <c r="C1036" i="151"/>
  <c r="G1036" i="151"/>
  <c r="F2076" i="151"/>
  <c r="F2094" i="151"/>
  <c r="D2097" i="151"/>
  <c r="H2099" i="151"/>
  <c r="D2076" i="151"/>
  <c r="H2076" i="151"/>
  <c r="F2077" i="151"/>
  <c r="D2078" i="151"/>
  <c r="H2078" i="151"/>
  <c r="F2079" i="151"/>
  <c r="D2080" i="151"/>
  <c r="H2080" i="151"/>
  <c r="F2081" i="151"/>
  <c r="D2082" i="151"/>
  <c r="H2082" i="151"/>
  <c r="F2083" i="151"/>
  <c r="D2084" i="151"/>
  <c r="H2084" i="151"/>
  <c r="F2085" i="151"/>
  <c r="D2086" i="151"/>
  <c r="H2086" i="151"/>
  <c r="F2087" i="151"/>
  <c r="D2088" i="151"/>
  <c r="H2088" i="151"/>
  <c r="F2089" i="151"/>
  <c r="D2090" i="151"/>
  <c r="H2090" i="151"/>
  <c r="F2091" i="151"/>
  <c r="D2092" i="151"/>
  <c r="H2092" i="151"/>
  <c r="F2093" i="151"/>
  <c r="D2094" i="151"/>
  <c r="H2094" i="151"/>
  <c r="F2095" i="151"/>
  <c r="D2096" i="151"/>
  <c r="H2096" i="151"/>
  <c r="F2097" i="151"/>
  <c r="D2098" i="151"/>
  <c r="H2098" i="151"/>
  <c r="F2099" i="151"/>
  <c r="D35" i="151"/>
  <c r="H35" i="151"/>
  <c r="F1161" i="151"/>
  <c r="C1236" i="151"/>
  <c r="G1236" i="151"/>
  <c r="E1261" i="151"/>
  <c r="C1336" i="151"/>
  <c r="C2076" i="151"/>
  <c r="D2093" i="151"/>
  <c r="H2095" i="151"/>
  <c r="F2098" i="151"/>
  <c r="G2076" i="151"/>
  <c r="C2078" i="151"/>
  <c r="E2079" i="151"/>
  <c r="G2080" i="151"/>
  <c r="C2082" i="151"/>
  <c r="E2083" i="151"/>
  <c r="G2084" i="151"/>
  <c r="C2086" i="151"/>
  <c r="E2087" i="151"/>
  <c r="G2088" i="151"/>
  <c r="C2090" i="151"/>
  <c r="E2091" i="151"/>
  <c r="G2092" i="151"/>
  <c r="C2094" i="151"/>
  <c r="E2095" i="151"/>
  <c r="G2096" i="151"/>
  <c r="C2098" i="151"/>
  <c r="E2099" i="151"/>
  <c r="G35" i="151"/>
  <c r="D1186" i="151"/>
  <c r="H1186" i="151"/>
  <c r="F1211" i="151"/>
  <c r="D1286" i="151"/>
  <c r="H1286" i="151"/>
  <c r="F1311" i="151"/>
  <c r="F1361" i="151"/>
  <c r="E1437" i="151"/>
  <c r="F1462" i="151"/>
  <c r="E1538" i="151"/>
  <c r="F1563" i="151"/>
  <c r="E1639" i="151"/>
  <c r="F1664" i="151"/>
  <c r="E1740" i="151"/>
  <c r="F1765" i="151"/>
  <c r="E1841" i="151"/>
  <c r="F1867" i="151"/>
  <c r="E1943" i="151"/>
  <c r="F1968" i="151"/>
  <c r="E2045" i="151"/>
  <c r="C1361" i="151"/>
  <c r="G1361" i="151"/>
  <c r="D1387" i="151"/>
  <c r="H1387" i="151"/>
  <c r="C1462" i="151"/>
  <c r="G1462" i="151"/>
  <c r="D1487" i="151"/>
  <c r="H1487" i="151"/>
  <c r="C1563" i="151"/>
  <c r="G1563" i="151"/>
  <c r="D1588" i="151"/>
  <c r="H1588" i="151"/>
  <c r="C1664" i="151"/>
  <c r="G1664" i="151"/>
  <c r="D1690" i="151"/>
  <c r="H1690" i="151"/>
  <c r="C1765" i="151"/>
  <c r="G1765" i="151"/>
  <c r="D1790" i="151"/>
  <c r="H1790" i="151"/>
  <c r="C1867" i="151"/>
  <c r="G1867" i="151"/>
  <c r="D1893" i="151"/>
  <c r="H1893" i="151"/>
  <c r="C1968" i="151"/>
  <c r="G1968" i="151"/>
  <c r="D1994" i="151"/>
  <c r="H1994" i="151"/>
  <c r="E2100" i="151" l="1"/>
  <c r="D2100" i="151"/>
  <c r="F2100" i="151"/>
  <c r="G2100" i="151"/>
  <c r="C2100" i="151"/>
  <c r="H2100" i="151"/>
  <c r="H612" i="149" l="1"/>
  <c r="G612" i="149"/>
  <c r="F612" i="149"/>
  <c r="E612" i="149"/>
  <c r="D612" i="149"/>
  <c r="C612" i="149"/>
  <c r="H593" i="149"/>
  <c r="G593" i="149"/>
  <c r="F593" i="149"/>
  <c r="E593" i="149"/>
  <c r="D593" i="149"/>
  <c r="C593" i="149"/>
  <c r="H586" i="149"/>
  <c r="G586" i="149"/>
  <c r="F586" i="149"/>
  <c r="E586" i="149"/>
  <c r="D586" i="149"/>
  <c r="C586" i="149"/>
  <c r="H584" i="149"/>
  <c r="G584" i="149"/>
  <c r="F584" i="149"/>
  <c r="E584" i="149"/>
  <c r="D584" i="149"/>
  <c r="C584" i="149"/>
  <c r="H579" i="149"/>
  <c r="G579" i="149"/>
  <c r="F579" i="149"/>
  <c r="E579" i="149"/>
  <c r="D579" i="149"/>
  <c r="C579" i="149"/>
  <c r="H576" i="149"/>
  <c r="G576" i="149"/>
  <c r="F576" i="149"/>
  <c r="E576" i="149"/>
  <c r="D576" i="149"/>
  <c r="C576" i="149"/>
  <c r="H567" i="149"/>
  <c r="G567" i="149"/>
  <c r="F567" i="149"/>
  <c r="E567" i="149"/>
  <c r="D567" i="149"/>
  <c r="C567" i="149"/>
  <c r="H559" i="149"/>
  <c r="G559" i="149"/>
  <c r="F559" i="149"/>
  <c r="E559" i="149"/>
  <c r="D559" i="149"/>
  <c r="C559" i="149"/>
  <c r="H549" i="149"/>
  <c r="G549" i="149"/>
  <c r="F549" i="149"/>
  <c r="E549" i="149"/>
  <c r="D549" i="149"/>
  <c r="C549" i="149"/>
  <c r="H540" i="149"/>
  <c r="G540" i="149"/>
  <c r="F540" i="149"/>
  <c r="E540" i="149"/>
  <c r="D540" i="149"/>
  <c r="C540" i="149"/>
  <c r="H523" i="149"/>
  <c r="G523" i="149"/>
  <c r="F523" i="149"/>
  <c r="E523" i="149"/>
  <c r="D523" i="149"/>
  <c r="C523" i="149"/>
  <c r="H512" i="149"/>
  <c r="G512" i="149"/>
  <c r="F512" i="149"/>
  <c r="E512" i="149"/>
  <c r="D512" i="149"/>
  <c r="C512" i="149"/>
  <c r="H501" i="149"/>
  <c r="G501" i="149"/>
  <c r="F501" i="149"/>
  <c r="E501" i="149"/>
  <c r="D501" i="149"/>
  <c r="C501" i="149"/>
  <c r="H490" i="149"/>
  <c r="G490" i="149"/>
  <c r="F490" i="149"/>
  <c r="E490" i="149"/>
  <c r="D490" i="149"/>
  <c r="C490" i="149"/>
  <c r="H483" i="149"/>
  <c r="G483" i="149"/>
  <c r="F483" i="149"/>
  <c r="E483" i="149"/>
  <c r="D483" i="149"/>
  <c r="C483" i="149"/>
  <c r="H472" i="149"/>
  <c r="G472" i="149"/>
  <c r="F472" i="149"/>
  <c r="E472" i="149"/>
  <c r="D472" i="149"/>
  <c r="C472" i="149"/>
  <c r="H458" i="149"/>
  <c r="G458" i="149"/>
  <c r="F458" i="149"/>
  <c r="E458" i="149"/>
  <c r="D458" i="149"/>
  <c r="C458" i="149"/>
  <c r="H450" i="149"/>
  <c r="G450" i="149"/>
  <c r="F450" i="149"/>
  <c r="E450" i="149"/>
  <c r="D450" i="149"/>
  <c r="C450" i="149"/>
  <c r="H436" i="149"/>
  <c r="G436" i="149"/>
  <c r="F436" i="149"/>
  <c r="E436" i="149"/>
  <c r="D436" i="149"/>
  <c r="C436" i="149"/>
  <c r="H425" i="149"/>
  <c r="G425" i="149"/>
  <c r="F425" i="149"/>
  <c r="E425" i="149"/>
  <c r="D425" i="149"/>
  <c r="C425" i="149"/>
  <c r="H422" i="149"/>
  <c r="G422" i="149"/>
  <c r="F422" i="149"/>
  <c r="E422" i="149"/>
  <c r="D422" i="149"/>
  <c r="C422" i="149"/>
  <c r="H412" i="149"/>
  <c r="G412" i="149"/>
  <c r="F412" i="149"/>
  <c r="E412" i="149"/>
  <c r="D412" i="149"/>
  <c r="C412" i="149"/>
  <c r="H400" i="149"/>
  <c r="G400" i="149"/>
  <c r="F400" i="149"/>
  <c r="E400" i="149"/>
  <c r="D400" i="149"/>
  <c r="C400" i="149"/>
  <c r="H388" i="149"/>
  <c r="G388" i="149"/>
  <c r="F388" i="149"/>
  <c r="E388" i="149"/>
  <c r="D388" i="149"/>
  <c r="C388" i="149"/>
  <c r="H383" i="149"/>
  <c r="G383" i="149"/>
  <c r="F383" i="149"/>
  <c r="E383" i="149"/>
  <c r="D383" i="149"/>
  <c r="C383" i="149"/>
  <c r="H374" i="149"/>
  <c r="G374" i="149"/>
  <c r="F374" i="149"/>
  <c r="E374" i="149"/>
  <c r="D374" i="149"/>
  <c r="C374" i="149"/>
  <c r="H366" i="149"/>
  <c r="G366" i="149"/>
  <c r="F366" i="149"/>
  <c r="E366" i="149"/>
  <c r="D366" i="149"/>
  <c r="C366" i="149"/>
  <c r="H352" i="149"/>
  <c r="G352" i="149"/>
  <c r="F352" i="149"/>
  <c r="E352" i="149"/>
  <c r="D352" i="149"/>
  <c r="C352" i="149"/>
  <c r="H345" i="149"/>
  <c r="G345" i="149"/>
  <c r="F345" i="149"/>
  <c r="E345" i="149"/>
  <c r="D345" i="149"/>
  <c r="C345" i="149"/>
  <c r="H336" i="149"/>
  <c r="G336" i="149"/>
  <c r="F336" i="149"/>
  <c r="E336" i="149"/>
  <c r="D336" i="149"/>
  <c r="C336" i="149"/>
  <c r="H333" i="149"/>
  <c r="G333" i="149"/>
  <c r="F333" i="149"/>
  <c r="E333" i="149"/>
  <c r="D333" i="149"/>
  <c r="C333" i="149"/>
  <c r="H329" i="149"/>
  <c r="G329" i="149"/>
  <c r="F329" i="149"/>
  <c r="E329" i="149"/>
  <c r="D329" i="149"/>
  <c r="C329" i="149"/>
  <c r="H326" i="149"/>
  <c r="G326" i="149"/>
  <c r="F326" i="149"/>
  <c r="E326" i="149"/>
  <c r="D326" i="149"/>
  <c r="C326" i="149"/>
  <c r="H322" i="149"/>
  <c r="G322" i="149"/>
  <c r="F322" i="149"/>
  <c r="E322" i="149"/>
  <c r="D322" i="149"/>
  <c r="C322" i="149"/>
  <c r="H317" i="149"/>
  <c r="G317" i="149"/>
  <c r="F317" i="149"/>
  <c r="E317" i="149"/>
  <c r="D317" i="149"/>
  <c r="C317" i="149"/>
  <c r="H315" i="149"/>
  <c r="G315" i="149"/>
  <c r="F315" i="149"/>
  <c r="E315" i="149"/>
  <c r="D315" i="149"/>
  <c r="C315" i="149"/>
  <c r="H306" i="149"/>
  <c r="G306" i="149"/>
  <c r="F306" i="149"/>
  <c r="E306" i="149"/>
  <c r="D306" i="149"/>
  <c r="C306" i="149"/>
  <c r="H299" i="149"/>
  <c r="G299" i="149"/>
  <c r="F299" i="149"/>
  <c r="E299" i="149"/>
  <c r="D299" i="149"/>
  <c r="C299" i="149"/>
  <c r="H297" i="149"/>
  <c r="G297" i="149"/>
  <c r="F297" i="149"/>
  <c r="E297" i="149"/>
  <c r="D297" i="149"/>
  <c r="C297" i="149"/>
  <c r="H295" i="149"/>
  <c r="G295" i="149"/>
  <c r="F295" i="149"/>
  <c r="E295" i="149"/>
  <c r="D295" i="149"/>
  <c r="C295" i="149"/>
  <c r="H290" i="149"/>
  <c r="G290" i="149"/>
  <c r="F290" i="149"/>
  <c r="E290" i="149"/>
  <c r="D290" i="149"/>
  <c r="C290" i="149"/>
  <c r="H283" i="149"/>
  <c r="G283" i="149"/>
  <c r="F283" i="149"/>
  <c r="E283" i="149"/>
  <c r="D283" i="149"/>
  <c r="C283" i="149"/>
  <c r="H278" i="149"/>
  <c r="G278" i="149"/>
  <c r="F278" i="149"/>
  <c r="E278" i="149"/>
  <c r="D278" i="149"/>
  <c r="C278" i="149"/>
  <c r="H274" i="149"/>
  <c r="G274" i="149"/>
  <c r="F274" i="149"/>
  <c r="E274" i="149"/>
  <c r="D274" i="149"/>
  <c r="C274" i="149"/>
  <c r="H272" i="149"/>
  <c r="G272" i="149"/>
  <c r="F272" i="149"/>
  <c r="E272" i="149"/>
  <c r="D272" i="149"/>
  <c r="C272" i="149"/>
  <c r="H268" i="149"/>
  <c r="G268" i="149"/>
  <c r="F268" i="149"/>
  <c r="E268" i="149"/>
  <c r="D268" i="149"/>
  <c r="C268" i="149"/>
  <c r="H265" i="149"/>
  <c r="G265" i="149"/>
  <c r="F265" i="149"/>
  <c r="E265" i="149"/>
  <c r="D265" i="149"/>
  <c r="C265" i="149"/>
  <c r="H263" i="149"/>
  <c r="G263" i="149"/>
  <c r="F263" i="149"/>
  <c r="E263" i="149"/>
  <c r="D263" i="149"/>
  <c r="C263" i="149"/>
  <c r="H251" i="149"/>
  <c r="G251" i="149"/>
  <c r="F251" i="149"/>
  <c r="E251" i="149"/>
  <c r="D251" i="149"/>
  <c r="C251" i="149"/>
  <c r="H246" i="149"/>
  <c r="G246" i="149"/>
  <c r="F246" i="149"/>
  <c r="E246" i="149"/>
  <c r="D246" i="149"/>
  <c r="C246" i="149"/>
  <c r="H240" i="149"/>
  <c r="G240" i="149"/>
  <c r="F240" i="149"/>
  <c r="E240" i="149"/>
  <c r="D240" i="149"/>
  <c r="C240" i="149"/>
  <c r="H233" i="149"/>
  <c r="G233" i="149"/>
  <c r="F233" i="149"/>
  <c r="E233" i="149"/>
  <c r="D233" i="149"/>
  <c r="C233" i="149"/>
  <c r="H227" i="149"/>
  <c r="G227" i="149"/>
  <c r="F227" i="149"/>
  <c r="E227" i="149"/>
  <c r="D227" i="149"/>
  <c r="C227" i="149"/>
  <c r="H220" i="149"/>
  <c r="G220" i="149"/>
  <c r="F220" i="149"/>
  <c r="E220" i="149"/>
  <c r="D220" i="149"/>
  <c r="C220" i="149"/>
  <c r="H215" i="149"/>
  <c r="G215" i="149"/>
  <c r="F215" i="149"/>
  <c r="E215" i="149"/>
  <c r="D215" i="149"/>
  <c r="C215" i="149"/>
  <c r="H208" i="149"/>
  <c r="G208" i="149"/>
  <c r="F208" i="149"/>
  <c r="E208" i="149"/>
  <c r="D208" i="149"/>
  <c r="C208" i="149"/>
  <c r="H201" i="149"/>
  <c r="G201" i="149"/>
  <c r="F201" i="149"/>
  <c r="E201" i="149"/>
  <c r="D201" i="149"/>
  <c r="C201" i="149"/>
  <c r="H191" i="149"/>
  <c r="G191" i="149"/>
  <c r="F191" i="149"/>
  <c r="E191" i="149"/>
  <c r="D191" i="149"/>
  <c r="C191" i="149"/>
  <c r="H186" i="149"/>
  <c r="G186" i="149"/>
  <c r="F186" i="149"/>
  <c r="E186" i="149"/>
  <c r="D186" i="149"/>
  <c r="C186" i="149"/>
  <c r="H177" i="149"/>
  <c r="G177" i="149"/>
  <c r="F177" i="149"/>
  <c r="E177" i="149"/>
  <c r="D177" i="149"/>
  <c r="C177" i="149"/>
  <c r="H170" i="149"/>
  <c r="G170" i="149"/>
  <c r="F170" i="149"/>
  <c r="E170" i="149"/>
  <c r="D170" i="149"/>
  <c r="C170" i="149"/>
  <c r="H165" i="149"/>
  <c r="G165" i="149"/>
  <c r="F165" i="149"/>
  <c r="E165" i="149"/>
  <c r="D165" i="149"/>
  <c r="C165" i="149"/>
  <c r="H160" i="149"/>
  <c r="G160" i="149"/>
  <c r="F160" i="149"/>
  <c r="E160" i="149"/>
  <c r="D160" i="149"/>
  <c r="C160" i="149"/>
  <c r="H155" i="149"/>
  <c r="G155" i="149"/>
  <c r="F155" i="149"/>
  <c r="E155" i="149"/>
  <c r="D155" i="149"/>
  <c r="C155" i="149"/>
  <c r="H150" i="149"/>
  <c r="G150" i="149"/>
  <c r="F150" i="149"/>
  <c r="E150" i="149"/>
  <c r="D150" i="149"/>
  <c r="C150" i="149"/>
  <c r="H146" i="149"/>
  <c r="G146" i="149"/>
  <c r="F146" i="149"/>
  <c r="E146" i="149"/>
  <c r="D146" i="149"/>
  <c r="C146" i="149"/>
  <c r="H141" i="149"/>
  <c r="G141" i="149"/>
  <c r="F141" i="149"/>
  <c r="E141" i="149"/>
  <c r="D141" i="149"/>
  <c r="C141" i="149"/>
  <c r="H137" i="149"/>
  <c r="G137" i="149"/>
  <c r="F137" i="149"/>
  <c r="E137" i="149"/>
  <c r="D137" i="149"/>
  <c r="C137" i="149"/>
  <c r="H135" i="149"/>
  <c r="G135" i="149"/>
  <c r="F135" i="149"/>
  <c r="E135" i="149"/>
  <c r="D135" i="149"/>
  <c r="C135" i="149"/>
  <c r="H133" i="149"/>
  <c r="G133" i="149"/>
  <c r="F133" i="149"/>
  <c r="E133" i="149"/>
  <c r="D133" i="149"/>
  <c r="C133" i="149"/>
  <c r="H130" i="149"/>
  <c r="G130" i="149"/>
  <c r="F130" i="149"/>
  <c r="E130" i="149"/>
  <c r="D130" i="149"/>
  <c r="C130" i="149"/>
  <c r="H126" i="149"/>
  <c r="G126" i="149"/>
  <c r="F126" i="149"/>
  <c r="E126" i="149"/>
  <c r="D126" i="149"/>
  <c r="C126" i="149"/>
  <c r="H120" i="149"/>
  <c r="G120" i="149"/>
  <c r="F120" i="149"/>
  <c r="E120" i="149"/>
  <c r="D120" i="149"/>
  <c r="C120" i="149"/>
  <c r="H115" i="149"/>
  <c r="G115" i="149"/>
  <c r="F115" i="149"/>
  <c r="E115" i="149"/>
  <c r="D115" i="149"/>
  <c r="C115" i="149"/>
  <c r="H110" i="149"/>
  <c r="G110" i="149"/>
  <c r="F110" i="149"/>
  <c r="E110" i="149"/>
  <c r="D110" i="149"/>
  <c r="C110" i="149"/>
  <c r="H103" i="149"/>
  <c r="G103" i="149"/>
  <c r="F103" i="149"/>
  <c r="E103" i="149"/>
  <c r="D103" i="149"/>
  <c r="C103" i="149"/>
  <c r="H100" i="149"/>
  <c r="G100" i="149"/>
  <c r="F100" i="149"/>
  <c r="E100" i="149"/>
  <c r="D100" i="149"/>
  <c r="C100" i="149"/>
  <c r="H95" i="149"/>
  <c r="G95" i="149"/>
  <c r="F95" i="149"/>
  <c r="E95" i="149"/>
  <c r="D95" i="149"/>
  <c r="C95" i="149"/>
  <c r="H85" i="149"/>
  <c r="G85" i="149"/>
  <c r="F85" i="149"/>
  <c r="E85" i="149"/>
  <c r="D85" i="149"/>
  <c r="C85" i="149"/>
  <c r="H79" i="149"/>
  <c r="G79" i="149"/>
  <c r="F79" i="149"/>
  <c r="E79" i="149"/>
  <c r="D79" i="149"/>
  <c r="C79" i="149"/>
  <c r="H71" i="149"/>
  <c r="G71" i="149"/>
  <c r="F71" i="149"/>
  <c r="E71" i="149"/>
  <c r="D71" i="149"/>
  <c r="C71" i="149"/>
  <c r="H63" i="149"/>
  <c r="G63" i="149"/>
  <c r="F63" i="149"/>
  <c r="E63" i="149"/>
  <c r="D63" i="149"/>
  <c r="C63" i="149"/>
  <c r="H52" i="149"/>
  <c r="G52" i="149"/>
  <c r="F52" i="149"/>
  <c r="E52" i="149"/>
  <c r="D52" i="149"/>
  <c r="C52" i="149"/>
  <c r="H39" i="149"/>
  <c r="G39" i="149"/>
  <c r="F39" i="149"/>
  <c r="E39" i="149"/>
  <c r="D39" i="149"/>
  <c r="C39" i="149"/>
  <c r="H27" i="149"/>
  <c r="G27" i="149"/>
  <c r="F27" i="149"/>
  <c r="E27" i="149"/>
  <c r="D27" i="149"/>
  <c r="C27" i="149"/>
  <c r="H13" i="149"/>
  <c r="G13" i="149"/>
  <c r="F13" i="149"/>
  <c r="E13" i="149"/>
  <c r="D13" i="149"/>
  <c r="C13" i="149"/>
  <c r="H621" i="148" l="1"/>
  <c r="G621" i="148"/>
  <c r="F621" i="148"/>
  <c r="E621" i="148"/>
  <c r="D621" i="148"/>
  <c r="C621" i="148"/>
  <c r="H598" i="148"/>
  <c r="G598" i="148"/>
  <c r="F598" i="148"/>
  <c r="E598" i="148"/>
  <c r="D598" i="148"/>
  <c r="C598" i="148"/>
  <c r="H595" i="148"/>
  <c r="G595" i="148"/>
  <c r="F595" i="148"/>
  <c r="E595" i="148"/>
  <c r="D595" i="148"/>
  <c r="C595" i="148"/>
  <c r="H592" i="148"/>
  <c r="G592" i="148"/>
  <c r="F592" i="148"/>
  <c r="E592" i="148"/>
  <c r="D592" i="148"/>
  <c r="C592" i="148"/>
  <c r="H587" i="148"/>
  <c r="G587" i="148"/>
  <c r="F587" i="148"/>
  <c r="E587" i="148"/>
  <c r="D587" i="148"/>
  <c r="C587" i="148"/>
  <c r="H583" i="148"/>
  <c r="G583" i="148"/>
  <c r="F583" i="148"/>
  <c r="E583" i="148"/>
  <c r="D583" i="148"/>
  <c r="C583" i="148"/>
  <c r="H575" i="148"/>
  <c r="G575" i="148"/>
  <c r="F575" i="148"/>
  <c r="E575" i="148"/>
  <c r="D575" i="148"/>
  <c r="C575" i="148"/>
  <c r="H569" i="148"/>
  <c r="G569" i="148"/>
  <c r="F569" i="148"/>
  <c r="E569" i="148"/>
  <c r="D569" i="148"/>
  <c r="C569" i="148"/>
  <c r="H560" i="148"/>
  <c r="G560" i="148"/>
  <c r="F560" i="148"/>
  <c r="E560" i="148"/>
  <c r="D560" i="148"/>
  <c r="C560" i="148"/>
  <c r="H552" i="148"/>
  <c r="G552" i="148"/>
  <c r="F552" i="148"/>
  <c r="E552" i="148"/>
  <c r="D552" i="148"/>
  <c r="C552" i="148"/>
  <c r="H537" i="148"/>
  <c r="G537" i="148"/>
  <c r="F537" i="148"/>
  <c r="E537" i="148"/>
  <c r="D537" i="148"/>
  <c r="C537" i="148"/>
  <c r="H527" i="148"/>
  <c r="G527" i="148"/>
  <c r="F527" i="148"/>
  <c r="E527" i="148"/>
  <c r="D527" i="148"/>
  <c r="C527" i="148"/>
  <c r="H518" i="148"/>
  <c r="G518" i="148"/>
  <c r="F518" i="148"/>
  <c r="E518" i="148"/>
  <c r="D518" i="148"/>
  <c r="C518" i="148"/>
  <c r="H508" i="148"/>
  <c r="G508" i="148"/>
  <c r="F508" i="148"/>
  <c r="E508" i="148"/>
  <c r="D508" i="148"/>
  <c r="C508" i="148"/>
  <c r="H501" i="148"/>
  <c r="G501" i="148"/>
  <c r="F501" i="148"/>
  <c r="E501" i="148"/>
  <c r="D501" i="148"/>
  <c r="C501" i="148"/>
  <c r="H489" i="148"/>
  <c r="G489" i="148"/>
  <c r="F489" i="148"/>
  <c r="E489" i="148"/>
  <c r="D489" i="148"/>
  <c r="C489" i="148"/>
  <c r="H478" i="148"/>
  <c r="G478" i="148"/>
  <c r="F478" i="148"/>
  <c r="E478" i="148"/>
  <c r="D478" i="148"/>
  <c r="C478" i="148"/>
  <c r="H471" i="148"/>
  <c r="G471" i="148"/>
  <c r="F471" i="148"/>
  <c r="E471" i="148"/>
  <c r="D471" i="148"/>
  <c r="C471" i="148"/>
  <c r="H458" i="148"/>
  <c r="G458" i="148"/>
  <c r="F458" i="148"/>
  <c r="E458" i="148"/>
  <c r="D458" i="148"/>
  <c r="C458" i="148"/>
  <c r="H445" i="148"/>
  <c r="G445" i="148"/>
  <c r="F445" i="148"/>
  <c r="E445" i="148"/>
  <c r="D445" i="148"/>
  <c r="C445" i="148"/>
  <c r="H436" i="148"/>
  <c r="G436" i="148"/>
  <c r="F436" i="148"/>
  <c r="E436" i="148"/>
  <c r="D436" i="148"/>
  <c r="C436" i="148"/>
  <c r="H428" i="148"/>
  <c r="G428" i="148"/>
  <c r="F428" i="148"/>
  <c r="E428" i="148"/>
  <c r="D428" i="148"/>
  <c r="C428" i="148"/>
  <c r="H417" i="148"/>
  <c r="G417" i="148"/>
  <c r="F417" i="148"/>
  <c r="E417" i="148"/>
  <c r="D417" i="148"/>
  <c r="C417" i="148"/>
  <c r="H413" i="148"/>
  <c r="G413" i="148"/>
  <c r="F413" i="148"/>
  <c r="E413" i="148"/>
  <c r="D413" i="148"/>
  <c r="C413" i="148"/>
  <c r="H404" i="148"/>
  <c r="G404" i="148"/>
  <c r="F404" i="148"/>
  <c r="E404" i="148"/>
  <c r="D404" i="148"/>
  <c r="C404" i="148"/>
  <c r="H395" i="148"/>
  <c r="G395" i="148"/>
  <c r="F395" i="148"/>
  <c r="E395" i="148"/>
  <c r="D395" i="148"/>
  <c r="C395" i="148"/>
  <c r="H380" i="148"/>
  <c r="G380" i="148"/>
  <c r="F380" i="148"/>
  <c r="E380" i="148"/>
  <c r="D380" i="148"/>
  <c r="C380" i="148"/>
  <c r="H371" i="148"/>
  <c r="G371" i="148"/>
  <c r="F371" i="148"/>
  <c r="E371" i="148"/>
  <c r="D371" i="148"/>
  <c r="C371" i="148"/>
  <c r="H363" i="148"/>
  <c r="G363" i="148"/>
  <c r="F363" i="148"/>
  <c r="E363" i="148"/>
  <c r="D363" i="148"/>
  <c r="C363" i="148"/>
  <c r="H361" i="148"/>
  <c r="G361" i="148"/>
  <c r="F361" i="148"/>
  <c r="E361" i="148"/>
  <c r="D361" i="148"/>
  <c r="C361" i="148"/>
  <c r="H357" i="148"/>
  <c r="G357" i="148"/>
  <c r="F357" i="148"/>
  <c r="E357" i="148"/>
  <c r="D357" i="148"/>
  <c r="C357" i="148"/>
  <c r="H355" i="148"/>
  <c r="G355" i="148"/>
  <c r="F355" i="148"/>
  <c r="E355" i="148"/>
  <c r="D355" i="148"/>
  <c r="C355" i="148"/>
  <c r="H351" i="148"/>
  <c r="G351" i="148"/>
  <c r="F351" i="148"/>
  <c r="E351" i="148"/>
  <c r="D351" i="148"/>
  <c r="C351" i="148"/>
  <c r="H348" i="148"/>
  <c r="G348" i="148"/>
  <c r="F348" i="148"/>
  <c r="E348" i="148"/>
  <c r="D348" i="148"/>
  <c r="C348" i="148"/>
  <c r="H343" i="148"/>
  <c r="G343" i="148"/>
  <c r="F343" i="148"/>
  <c r="E343" i="148"/>
  <c r="D343" i="148"/>
  <c r="C343" i="148"/>
  <c r="H338" i="148"/>
  <c r="G338" i="148"/>
  <c r="F338" i="148"/>
  <c r="E338" i="148"/>
  <c r="D338" i="148"/>
  <c r="C338" i="148"/>
  <c r="H336" i="148"/>
  <c r="G336" i="148"/>
  <c r="F336" i="148"/>
  <c r="E336" i="148"/>
  <c r="D336" i="148"/>
  <c r="C336" i="148"/>
  <c r="H328" i="148"/>
  <c r="G328" i="148"/>
  <c r="F328" i="148"/>
  <c r="E328" i="148"/>
  <c r="D328" i="148"/>
  <c r="C328" i="148"/>
  <c r="H322" i="148"/>
  <c r="G322" i="148"/>
  <c r="F322" i="148"/>
  <c r="E322" i="148"/>
  <c r="D322" i="148"/>
  <c r="C322" i="148"/>
  <c r="H319" i="148"/>
  <c r="G319" i="148"/>
  <c r="F319" i="148"/>
  <c r="E319" i="148"/>
  <c r="D319" i="148"/>
  <c r="C319" i="148"/>
  <c r="H316" i="148"/>
  <c r="G316" i="148"/>
  <c r="F316" i="148"/>
  <c r="E316" i="148"/>
  <c r="D316" i="148"/>
  <c r="C316" i="148"/>
  <c r="H310" i="148"/>
  <c r="G310" i="148"/>
  <c r="F310" i="148"/>
  <c r="E310" i="148"/>
  <c r="D310" i="148"/>
  <c r="C310" i="148"/>
  <c r="H308" i="148"/>
  <c r="G308" i="148"/>
  <c r="F308" i="148"/>
  <c r="E308" i="148"/>
  <c r="D308" i="148"/>
  <c r="C308" i="148"/>
  <c r="H301" i="148"/>
  <c r="G301" i="148"/>
  <c r="F301" i="148"/>
  <c r="E301" i="148"/>
  <c r="D301" i="148"/>
  <c r="C301" i="148"/>
  <c r="H297" i="148"/>
  <c r="G297" i="148"/>
  <c r="F297" i="148"/>
  <c r="E297" i="148"/>
  <c r="D297" i="148"/>
  <c r="C297" i="148"/>
  <c r="H293" i="148"/>
  <c r="G293" i="148"/>
  <c r="F293" i="148"/>
  <c r="E293" i="148"/>
  <c r="D293" i="148"/>
  <c r="C293" i="148"/>
  <c r="H291" i="148"/>
  <c r="G291" i="148"/>
  <c r="F291" i="148"/>
  <c r="E291" i="148"/>
  <c r="D291" i="148"/>
  <c r="C291" i="148"/>
  <c r="H289" i="148"/>
  <c r="G289" i="148"/>
  <c r="F289" i="148"/>
  <c r="E289" i="148"/>
  <c r="D289" i="148"/>
  <c r="C289" i="148"/>
  <c r="H285" i="148"/>
  <c r="G285" i="148"/>
  <c r="F285" i="148"/>
  <c r="E285" i="148"/>
  <c r="D285" i="148"/>
  <c r="C285" i="148"/>
  <c r="H283" i="148"/>
  <c r="G283" i="148"/>
  <c r="F283" i="148"/>
  <c r="E283" i="148"/>
  <c r="D283" i="148"/>
  <c r="C283" i="148"/>
  <c r="H281" i="148"/>
  <c r="G281" i="148"/>
  <c r="F281" i="148"/>
  <c r="E281" i="148"/>
  <c r="D281" i="148"/>
  <c r="C281" i="148"/>
  <c r="H279" i="148"/>
  <c r="G279" i="148"/>
  <c r="F279" i="148"/>
  <c r="E279" i="148"/>
  <c r="D279" i="148"/>
  <c r="C279" i="148"/>
  <c r="H266" i="148"/>
  <c r="G266" i="148"/>
  <c r="F266" i="148"/>
  <c r="E266" i="148"/>
  <c r="D266" i="148"/>
  <c r="C266" i="148"/>
  <c r="H260" i="148"/>
  <c r="G260" i="148"/>
  <c r="F260" i="148"/>
  <c r="E260" i="148"/>
  <c r="D260" i="148"/>
  <c r="C260" i="148"/>
  <c r="H255" i="148"/>
  <c r="G255" i="148"/>
  <c r="F255" i="148"/>
  <c r="E255" i="148"/>
  <c r="D255" i="148"/>
  <c r="C255" i="148"/>
  <c r="H246" i="148"/>
  <c r="G246" i="148"/>
  <c r="F246" i="148"/>
  <c r="E246" i="148"/>
  <c r="D246" i="148"/>
  <c r="C246" i="148"/>
  <c r="H238" i="148"/>
  <c r="G238" i="148"/>
  <c r="F238" i="148"/>
  <c r="E238" i="148"/>
  <c r="D238" i="148"/>
  <c r="C238" i="148"/>
  <c r="H232" i="148"/>
  <c r="G232" i="148"/>
  <c r="F232" i="148"/>
  <c r="E232" i="148"/>
  <c r="D232" i="148"/>
  <c r="C232" i="148"/>
  <c r="H227" i="148"/>
  <c r="G227" i="148"/>
  <c r="F227" i="148"/>
  <c r="E227" i="148"/>
  <c r="D227" i="148"/>
  <c r="C227" i="148"/>
  <c r="H218" i="148"/>
  <c r="G218" i="148"/>
  <c r="F218" i="148"/>
  <c r="E218" i="148"/>
  <c r="D218" i="148"/>
  <c r="C218" i="148"/>
  <c r="H211" i="148"/>
  <c r="G211" i="148"/>
  <c r="F211" i="148"/>
  <c r="E211" i="148"/>
  <c r="D211" i="148"/>
  <c r="C211" i="148"/>
  <c r="H200" i="148"/>
  <c r="G200" i="148"/>
  <c r="F200" i="148"/>
  <c r="E200" i="148"/>
  <c r="D200" i="148"/>
  <c r="C200" i="148"/>
  <c r="H196" i="148"/>
  <c r="G196" i="148"/>
  <c r="F196" i="148"/>
  <c r="E196" i="148"/>
  <c r="D196" i="148"/>
  <c r="C196" i="148"/>
  <c r="H187" i="148"/>
  <c r="G187" i="148"/>
  <c r="F187" i="148"/>
  <c r="E187" i="148"/>
  <c r="D187" i="148"/>
  <c r="C187" i="148"/>
  <c r="H185" i="148"/>
  <c r="G185" i="148"/>
  <c r="F185" i="148"/>
  <c r="E185" i="148"/>
  <c r="D185" i="148"/>
  <c r="C185" i="148"/>
  <c r="H183" i="148"/>
  <c r="G183" i="148"/>
  <c r="F183" i="148"/>
  <c r="E183" i="148"/>
  <c r="D183" i="148"/>
  <c r="C183" i="148"/>
  <c r="H175" i="148"/>
  <c r="G175" i="148"/>
  <c r="F175" i="148"/>
  <c r="E175" i="148"/>
  <c r="D175" i="148"/>
  <c r="C175" i="148"/>
  <c r="H169" i="148"/>
  <c r="G169" i="148"/>
  <c r="F169" i="148"/>
  <c r="E169" i="148"/>
  <c r="D169" i="148"/>
  <c r="C169" i="148"/>
  <c r="H163" i="148"/>
  <c r="G163" i="148"/>
  <c r="F163" i="148"/>
  <c r="E163" i="148"/>
  <c r="D163" i="148"/>
  <c r="C163" i="148"/>
  <c r="H160" i="148"/>
  <c r="G160" i="148"/>
  <c r="F160" i="148"/>
  <c r="E160" i="148"/>
  <c r="D160" i="148"/>
  <c r="C160" i="148"/>
  <c r="H154" i="148"/>
  <c r="G154" i="148"/>
  <c r="F154" i="148"/>
  <c r="E154" i="148"/>
  <c r="D154" i="148"/>
  <c r="C154" i="148"/>
  <c r="H150" i="148"/>
  <c r="G150" i="148"/>
  <c r="F150" i="148"/>
  <c r="E150" i="148"/>
  <c r="D150" i="148"/>
  <c r="C150" i="148"/>
  <c r="H148" i="148"/>
  <c r="G148" i="148"/>
  <c r="F148" i="148"/>
  <c r="E148" i="148"/>
  <c r="D148" i="148"/>
  <c r="C148" i="148"/>
  <c r="H143" i="148"/>
  <c r="G143" i="148"/>
  <c r="F143" i="148"/>
  <c r="E143" i="148"/>
  <c r="D143" i="148"/>
  <c r="C143" i="148"/>
  <c r="H138" i="148"/>
  <c r="G138" i="148"/>
  <c r="F138" i="148"/>
  <c r="E138" i="148"/>
  <c r="D138" i="148"/>
  <c r="C138" i="148"/>
  <c r="H134" i="148"/>
  <c r="G134" i="148"/>
  <c r="F134" i="148"/>
  <c r="E134" i="148"/>
  <c r="D134" i="148"/>
  <c r="C134" i="148"/>
  <c r="H130" i="148"/>
  <c r="G130" i="148"/>
  <c r="F130" i="148"/>
  <c r="E130" i="148"/>
  <c r="D130" i="148"/>
  <c r="C130" i="148"/>
  <c r="H126" i="148"/>
  <c r="G126" i="148"/>
  <c r="F126" i="148"/>
  <c r="E126" i="148"/>
  <c r="D126" i="148"/>
  <c r="C126" i="148"/>
  <c r="H123" i="148"/>
  <c r="G123" i="148"/>
  <c r="F123" i="148"/>
  <c r="E123" i="148"/>
  <c r="D123" i="148"/>
  <c r="C123" i="148"/>
  <c r="H116" i="148"/>
  <c r="G116" i="148"/>
  <c r="F116" i="148"/>
  <c r="E116" i="148"/>
  <c r="D116" i="148"/>
  <c r="C116" i="148"/>
  <c r="H112" i="148"/>
  <c r="G112" i="148"/>
  <c r="F112" i="148"/>
  <c r="E112" i="148"/>
  <c r="D112" i="148"/>
  <c r="C112" i="148"/>
  <c r="H108" i="148"/>
  <c r="G108" i="148"/>
  <c r="F108" i="148"/>
  <c r="E108" i="148"/>
  <c r="D108" i="148"/>
  <c r="C108" i="148"/>
  <c r="H101" i="148"/>
  <c r="G101" i="148"/>
  <c r="F101" i="148"/>
  <c r="E101" i="148"/>
  <c r="D101" i="148"/>
  <c r="C101" i="148"/>
  <c r="H98" i="148"/>
  <c r="G98" i="148"/>
  <c r="F98" i="148"/>
  <c r="E98" i="148"/>
  <c r="D98" i="148"/>
  <c r="C98" i="148"/>
  <c r="H92" i="148"/>
  <c r="G92" i="148"/>
  <c r="F92" i="148"/>
  <c r="E92" i="148"/>
  <c r="D92" i="148"/>
  <c r="C92" i="148"/>
  <c r="H84" i="148"/>
  <c r="G84" i="148"/>
  <c r="F84" i="148"/>
  <c r="E84" i="148"/>
  <c r="D84" i="148"/>
  <c r="C84" i="148"/>
  <c r="H76" i="148"/>
  <c r="G76" i="148"/>
  <c r="F76" i="148"/>
  <c r="E76" i="148"/>
  <c r="D76" i="148"/>
  <c r="C76" i="148"/>
  <c r="H67" i="148"/>
  <c r="G67" i="148"/>
  <c r="F67" i="148"/>
  <c r="E67" i="148"/>
  <c r="D67" i="148"/>
  <c r="C67" i="148"/>
  <c r="H57" i="148"/>
  <c r="G57" i="148"/>
  <c r="F57" i="148"/>
  <c r="E57" i="148"/>
  <c r="D57" i="148"/>
  <c r="C57" i="148"/>
  <c r="H46" i="148"/>
  <c r="G46" i="148"/>
  <c r="F46" i="148"/>
  <c r="E46" i="148"/>
  <c r="D46" i="148"/>
  <c r="C46" i="148"/>
  <c r="H36" i="148"/>
  <c r="G36" i="148"/>
  <c r="F36" i="148"/>
  <c r="E36" i="148"/>
  <c r="D36" i="148"/>
  <c r="C36" i="148"/>
  <c r="H25" i="148"/>
  <c r="G25" i="148"/>
  <c r="F25" i="148"/>
  <c r="E25" i="148"/>
  <c r="D25" i="148"/>
  <c r="C25" i="148"/>
  <c r="H12" i="148"/>
  <c r="G12" i="148"/>
  <c r="F12" i="148"/>
  <c r="E12" i="148"/>
  <c r="D12" i="148"/>
  <c r="C12" i="148"/>
  <c r="H560" i="147" l="1"/>
  <c r="G560" i="147"/>
  <c r="F560" i="147"/>
  <c r="E560" i="147"/>
  <c r="D560" i="147"/>
  <c r="C560" i="147"/>
  <c r="H538" i="147"/>
  <c r="G538" i="147"/>
  <c r="F538" i="147"/>
  <c r="E538" i="147"/>
  <c r="D538" i="147"/>
  <c r="C538" i="147"/>
  <c r="H536" i="147"/>
  <c r="G536" i="147"/>
  <c r="F536" i="147"/>
  <c r="E536" i="147"/>
  <c r="D536" i="147"/>
  <c r="C536" i="147"/>
  <c r="H532" i="147"/>
  <c r="G532" i="147"/>
  <c r="F532" i="147"/>
  <c r="E532" i="147"/>
  <c r="D532" i="147"/>
  <c r="C532" i="147"/>
  <c r="H529" i="147"/>
  <c r="G529" i="147"/>
  <c r="F529" i="147"/>
  <c r="E529" i="147"/>
  <c r="D529" i="147"/>
  <c r="C529" i="147"/>
  <c r="H522" i="147"/>
  <c r="G522" i="147"/>
  <c r="F522" i="147"/>
  <c r="E522" i="147"/>
  <c r="D522" i="147"/>
  <c r="C522" i="147"/>
  <c r="H516" i="147"/>
  <c r="G516" i="147"/>
  <c r="F516" i="147"/>
  <c r="E516" i="147"/>
  <c r="D516" i="147"/>
  <c r="C516" i="147"/>
  <c r="H508" i="147"/>
  <c r="G508" i="147"/>
  <c r="F508" i="147"/>
  <c r="E508" i="147"/>
  <c r="D508" i="147"/>
  <c r="C508" i="147"/>
  <c r="H500" i="147"/>
  <c r="G500" i="147"/>
  <c r="F500" i="147"/>
  <c r="E500" i="147"/>
  <c r="D500" i="147"/>
  <c r="C500" i="147"/>
  <c r="H497" i="147"/>
  <c r="G497" i="147"/>
  <c r="F497" i="147"/>
  <c r="E497" i="147"/>
  <c r="D497" i="147"/>
  <c r="C497" i="147"/>
  <c r="H482" i="147"/>
  <c r="G482" i="147"/>
  <c r="F482" i="147"/>
  <c r="E482" i="147"/>
  <c r="D482" i="147"/>
  <c r="C482" i="147"/>
  <c r="H474" i="147"/>
  <c r="G474" i="147"/>
  <c r="F474" i="147"/>
  <c r="E474" i="147"/>
  <c r="D474" i="147"/>
  <c r="C474" i="147"/>
  <c r="H464" i="147"/>
  <c r="G464" i="147"/>
  <c r="F464" i="147"/>
  <c r="E464" i="147"/>
  <c r="D464" i="147"/>
  <c r="C464" i="147"/>
  <c r="H454" i="147"/>
  <c r="G454" i="147"/>
  <c r="F454" i="147"/>
  <c r="E454" i="147"/>
  <c r="D454" i="147"/>
  <c r="C454" i="147"/>
  <c r="H447" i="147"/>
  <c r="G447" i="147"/>
  <c r="F447" i="147"/>
  <c r="E447" i="147"/>
  <c r="D447" i="147"/>
  <c r="C447" i="147"/>
  <c r="H438" i="147"/>
  <c r="G438" i="147"/>
  <c r="F438" i="147"/>
  <c r="E438" i="147"/>
  <c r="D438" i="147"/>
  <c r="C438" i="147"/>
  <c r="H426" i="147"/>
  <c r="G426" i="147"/>
  <c r="F426" i="147"/>
  <c r="E426" i="147"/>
  <c r="D426" i="147"/>
  <c r="C426" i="147"/>
  <c r="H416" i="147"/>
  <c r="G416" i="147"/>
  <c r="F416" i="147"/>
  <c r="E416" i="147"/>
  <c r="D416" i="147"/>
  <c r="C416" i="147"/>
  <c r="H405" i="147"/>
  <c r="G405" i="147"/>
  <c r="F405" i="147"/>
  <c r="E405" i="147"/>
  <c r="D405" i="147"/>
  <c r="C405" i="147"/>
  <c r="H394" i="147"/>
  <c r="G394" i="147"/>
  <c r="F394" i="147"/>
  <c r="E394" i="147"/>
  <c r="D394" i="147"/>
  <c r="C394" i="147"/>
  <c r="H391" i="147"/>
  <c r="G391" i="147"/>
  <c r="F391" i="147"/>
  <c r="E391" i="147"/>
  <c r="D391" i="147"/>
  <c r="C391" i="147"/>
  <c r="H382" i="147"/>
  <c r="G382" i="147"/>
  <c r="F382" i="147"/>
  <c r="E382" i="147"/>
  <c r="D382" i="147"/>
  <c r="C382" i="147"/>
  <c r="H373" i="147"/>
  <c r="G373" i="147"/>
  <c r="F373" i="147"/>
  <c r="E373" i="147"/>
  <c r="D373" i="147"/>
  <c r="C373" i="147"/>
  <c r="H365" i="147"/>
  <c r="G365" i="147"/>
  <c r="F365" i="147"/>
  <c r="E365" i="147"/>
  <c r="D365" i="147"/>
  <c r="C365" i="147"/>
  <c r="H361" i="147"/>
  <c r="G361" i="147"/>
  <c r="F361" i="147"/>
  <c r="E361" i="147"/>
  <c r="D361" i="147"/>
  <c r="C361" i="147"/>
  <c r="H352" i="147"/>
  <c r="G352" i="147"/>
  <c r="F352" i="147"/>
  <c r="E352" i="147"/>
  <c r="D352" i="147"/>
  <c r="C352" i="147"/>
  <c r="H343" i="147"/>
  <c r="G343" i="147"/>
  <c r="F343" i="147"/>
  <c r="E343" i="147"/>
  <c r="D343" i="147"/>
  <c r="C343" i="147"/>
  <c r="H331" i="147"/>
  <c r="G331" i="147"/>
  <c r="F331" i="147"/>
  <c r="E331" i="147"/>
  <c r="D331" i="147"/>
  <c r="C331" i="147"/>
  <c r="H324" i="147"/>
  <c r="G324" i="147"/>
  <c r="F324" i="147"/>
  <c r="E324" i="147"/>
  <c r="D324" i="147"/>
  <c r="C324" i="147"/>
  <c r="H316" i="147"/>
  <c r="G316" i="147"/>
  <c r="F316" i="147"/>
  <c r="E316" i="147"/>
  <c r="D316" i="147"/>
  <c r="C316" i="147"/>
  <c r="H313" i="147"/>
  <c r="G313" i="147"/>
  <c r="F313" i="147"/>
  <c r="E313" i="147"/>
  <c r="D313" i="147"/>
  <c r="C313" i="147"/>
  <c r="H308" i="147"/>
  <c r="G308" i="147"/>
  <c r="F308" i="147"/>
  <c r="E308" i="147"/>
  <c r="D308" i="147"/>
  <c r="C308" i="147"/>
  <c r="H304" i="147"/>
  <c r="G304" i="147"/>
  <c r="F304" i="147"/>
  <c r="E304" i="147"/>
  <c r="D304" i="147"/>
  <c r="C304" i="147"/>
  <c r="H299" i="147"/>
  <c r="G299" i="147"/>
  <c r="F299" i="147"/>
  <c r="E299" i="147"/>
  <c r="D299" i="147"/>
  <c r="C299" i="147"/>
  <c r="H297" i="147"/>
  <c r="G297" i="147"/>
  <c r="F297" i="147"/>
  <c r="E297" i="147"/>
  <c r="D297" i="147"/>
  <c r="C297" i="147"/>
  <c r="H290" i="147"/>
  <c r="G290" i="147"/>
  <c r="F290" i="147"/>
  <c r="E290" i="147"/>
  <c r="D290" i="147"/>
  <c r="C290" i="147"/>
  <c r="H284" i="147"/>
  <c r="G284" i="147"/>
  <c r="F284" i="147"/>
  <c r="E284" i="147"/>
  <c r="D284" i="147"/>
  <c r="C284" i="147"/>
  <c r="H281" i="147"/>
  <c r="G281" i="147"/>
  <c r="F281" i="147"/>
  <c r="E281" i="147"/>
  <c r="D281" i="147"/>
  <c r="C281" i="147"/>
  <c r="H276" i="147"/>
  <c r="G276" i="147"/>
  <c r="F276" i="147"/>
  <c r="E276" i="147"/>
  <c r="D276" i="147"/>
  <c r="C276" i="147"/>
  <c r="H269" i="147"/>
  <c r="G269" i="147"/>
  <c r="F269" i="147"/>
  <c r="E269" i="147"/>
  <c r="D269" i="147"/>
  <c r="C269" i="147"/>
  <c r="H267" i="147"/>
  <c r="G267" i="147"/>
  <c r="F267" i="147"/>
  <c r="E267" i="147"/>
  <c r="D267" i="147"/>
  <c r="C267" i="147"/>
  <c r="H262" i="147"/>
  <c r="G262" i="147"/>
  <c r="F262" i="147"/>
  <c r="E262" i="147"/>
  <c r="D262" i="147"/>
  <c r="C262" i="147"/>
  <c r="H260" i="147"/>
  <c r="G260" i="147"/>
  <c r="F260" i="147"/>
  <c r="E260" i="147"/>
  <c r="D260" i="147"/>
  <c r="C260" i="147"/>
  <c r="H257" i="147"/>
  <c r="G257" i="147"/>
  <c r="F257" i="147"/>
  <c r="E257" i="147"/>
  <c r="D257" i="147"/>
  <c r="C257" i="147"/>
  <c r="H254" i="147"/>
  <c r="G254" i="147"/>
  <c r="F254" i="147"/>
  <c r="E254" i="147"/>
  <c r="D254" i="147"/>
  <c r="C254" i="147"/>
  <c r="H250" i="147"/>
  <c r="G250" i="147"/>
  <c r="F250" i="147"/>
  <c r="E250" i="147"/>
  <c r="D250" i="147"/>
  <c r="C250" i="147"/>
  <c r="H238" i="147"/>
  <c r="G238" i="147"/>
  <c r="F238" i="147"/>
  <c r="E238" i="147"/>
  <c r="D238" i="147"/>
  <c r="C238" i="147"/>
  <c r="H234" i="147"/>
  <c r="G234" i="147"/>
  <c r="F234" i="147"/>
  <c r="E234" i="147"/>
  <c r="D234" i="147"/>
  <c r="C234" i="147"/>
  <c r="H229" i="147"/>
  <c r="G229" i="147"/>
  <c r="F229" i="147"/>
  <c r="E229" i="147"/>
  <c r="D229" i="147"/>
  <c r="C229" i="147"/>
  <c r="H224" i="147"/>
  <c r="G224" i="147"/>
  <c r="F224" i="147"/>
  <c r="E224" i="147"/>
  <c r="D224" i="147"/>
  <c r="C224" i="147"/>
  <c r="H217" i="147"/>
  <c r="G217" i="147"/>
  <c r="F217" i="147"/>
  <c r="E217" i="147"/>
  <c r="D217" i="147"/>
  <c r="C217" i="147"/>
  <c r="H210" i="147"/>
  <c r="G210" i="147"/>
  <c r="F210" i="147"/>
  <c r="E210" i="147"/>
  <c r="D210" i="147"/>
  <c r="C210" i="147"/>
  <c r="H205" i="147"/>
  <c r="G205" i="147"/>
  <c r="F205" i="147"/>
  <c r="E205" i="147"/>
  <c r="D205" i="147"/>
  <c r="C205" i="147"/>
  <c r="H196" i="147"/>
  <c r="G196" i="147"/>
  <c r="F196" i="147"/>
  <c r="E196" i="147"/>
  <c r="D196" i="147"/>
  <c r="C196" i="147"/>
  <c r="H190" i="147"/>
  <c r="G190" i="147"/>
  <c r="F190" i="147"/>
  <c r="E190" i="147"/>
  <c r="D190" i="147"/>
  <c r="C190" i="147"/>
  <c r="H181" i="147"/>
  <c r="G181" i="147"/>
  <c r="F181" i="147"/>
  <c r="E181" i="147"/>
  <c r="D181" i="147"/>
  <c r="C181" i="147"/>
  <c r="H178" i="147"/>
  <c r="G178" i="147"/>
  <c r="F178" i="147"/>
  <c r="E178" i="147"/>
  <c r="D178" i="147"/>
  <c r="C178" i="147"/>
  <c r="H167" i="147"/>
  <c r="G167" i="147"/>
  <c r="F167" i="147"/>
  <c r="E167" i="147"/>
  <c r="D167" i="147"/>
  <c r="C167" i="147"/>
  <c r="H160" i="147"/>
  <c r="G160" i="147"/>
  <c r="F160" i="147"/>
  <c r="E160" i="147"/>
  <c r="D160" i="147"/>
  <c r="C160" i="147"/>
  <c r="H153" i="147"/>
  <c r="G153" i="147"/>
  <c r="F153" i="147"/>
  <c r="E153" i="147"/>
  <c r="D153" i="147"/>
  <c r="C153" i="147"/>
  <c r="H151" i="147"/>
  <c r="G151" i="147"/>
  <c r="F151" i="147"/>
  <c r="E151" i="147"/>
  <c r="D151" i="147"/>
  <c r="C151" i="147"/>
  <c r="H148" i="147"/>
  <c r="G148" i="147"/>
  <c r="F148" i="147"/>
  <c r="E148" i="147"/>
  <c r="D148" i="147"/>
  <c r="C148" i="147"/>
  <c r="H144" i="147"/>
  <c r="G144" i="147"/>
  <c r="F144" i="147"/>
  <c r="E144" i="147"/>
  <c r="D144" i="147"/>
  <c r="C144" i="147"/>
  <c r="H140" i="147"/>
  <c r="G140" i="147"/>
  <c r="F140" i="147"/>
  <c r="E140" i="147"/>
  <c r="D140" i="147"/>
  <c r="C140" i="147"/>
  <c r="H137" i="147"/>
  <c r="G137" i="147"/>
  <c r="F137" i="147"/>
  <c r="E137" i="147"/>
  <c r="D137" i="147"/>
  <c r="C137" i="147"/>
  <c r="H132" i="147"/>
  <c r="G132" i="147"/>
  <c r="F132" i="147"/>
  <c r="E132" i="147"/>
  <c r="D132" i="147"/>
  <c r="C132" i="147"/>
  <c r="H128" i="147"/>
  <c r="G128" i="147"/>
  <c r="F128" i="147"/>
  <c r="E128" i="147"/>
  <c r="D128" i="147"/>
  <c r="C128" i="147"/>
  <c r="H125" i="147"/>
  <c r="G125" i="147"/>
  <c r="F125" i="147"/>
  <c r="E125" i="147"/>
  <c r="D125" i="147"/>
  <c r="C125" i="147"/>
  <c r="H122" i="147"/>
  <c r="G122" i="147"/>
  <c r="F122" i="147"/>
  <c r="E122" i="147"/>
  <c r="D122" i="147"/>
  <c r="C122" i="147"/>
  <c r="H118" i="147"/>
  <c r="G118" i="147"/>
  <c r="F118" i="147"/>
  <c r="E118" i="147"/>
  <c r="D118" i="147"/>
  <c r="C118" i="147"/>
  <c r="H112" i="147"/>
  <c r="G112" i="147"/>
  <c r="F112" i="147"/>
  <c r="E112" i="147"/>
  <c r="D112" i="147"/>
  <c r="C112" i="147"/>
  <c r="H106" i="147"/>
  <c r="G106" i="147"/>
  <c r="F106" i="147"/>
  <c r="E106" i="147"/>
  <c r="D106" i="147"/>
  <c r="C106" i="147"/>
  <c r="H103" i="147"/>
  <c r="G103" i="147"/>
  <c r="F103" i="147"/>
  <c r="E103" i="147"/>
  <c r="D103" i="147"/>
  <c r="C103" i="147"/>
  <c r="H97" i="147"/>
  <c r="G97" i="147"/>
  <c r="F97" i="147"/>
  <c r="E97" i="147"/>
  <c r="D97" i="147"/>
  <c r="C97" i="147"/>
  <c r="H93" i="147"/>
  <c r="G93" i="147"/>
  <c r="F93" i="147"/>
  <c r="E93" i="147"/>
  <c r="D93" i="147"/>
  <c r="C93" i="147"/>
  <c r="H85" i="147"/>
  <c r="G85" i="147"/>
  <c r="F85" i="147"/>
  <c r="E85" i="147"/>
  <c r="D85" i="147"/>
  <c r="C85" i="147"/>
  <c r="H78" i="147"/>
  <c r="G78" i="147"/>
  <c r="F78" i="147"/>
  <c r="E78" i="147"/>
  <c r="D78" i="147"/>
  <c r="C78" i="147"/>
  <c r="H71" i="147"/>
  <c r="G71" i="147"/>
  <c r="F71" i="147"/>
  <c r="E71" i="147"/>
  <c r="D71" i="147"/>
  <c r="C71" i="147"/>
  <c r="H62" i="147"/>
  <c r="G62" i="147"/>
  <c r="F62" i="147"/>
  <c r="E62" i="147"/>
  <c r="D62" i="147"/>
  <c r="C62" i="147"/>
  <c r="H54" i="147"/>
  <c r="G54" i="147"/>
  <c r="F54" i="147"/>
  <c r="E54" i="147"/>
  <c r="D54" i="147"/>
  <c r="C54" i="147"/>
  <c r="H43" i="147"/>
  <c r="G43" i="147"/>
  <c r="F43" i="147"/>
  <c r="E43" i="147"/>
  <c r="D43" i="147"/>
  <c r="C43" i="147"/>
  <c r="H34" i="147"/>
  <c r="G34" i="147"/>
  <c r="F34" i="147"/>
  <c r="E34" i="147"/>
  <c r="D34" i="147"/>
  <c r="C34" i="147"/>
  <c r="H24" i="147"/>
  <c r="G24" i="147"/>
  <c r="F24" i="147"/>
  <c r="E24" i="147"/>
  <c r="D24" i="147"/>
  <c r="C24" i="147"/>
  <c r="H12" i="147"/>
  <c r="G12" i="147"/>
  <c r="F12" i="147"/>
  <c r="E12" i="147"/>
  <c r="D12" i="147"/>
  <c r="C12" i="147"/>
  <c r="C41" i="143" l="1"/>
  <c r="D41" i="143"/>
  <c r="C216" i="143"/>
  <c r="C266" i="143"/>
  <c r="C316" i="143"/>
  <c r="C366" i="143"/>
  <c r="C416" i="143"/>
  <c r="C466" i="143"/>
  <c r="C516" i="143"/>
  <c r="C566" i="143"/>
  <c r="C616" i="143"/>
  <c r="C666" i="143"/>
  <c r="D660" i="142"/>
  <c r="C660" i="142"/>
  <c r="D591" i="142"/>
  <c r="C591" i="142"/>
  <c r="D545" i="142"/>
  <c r="C545" i="142"/>
  <c r="C522" i="142"/>
  <c r="D499" i="142"/>
  <c r="C499" i="142"/>
  <c r="D430" i="142"/>
  <c r="C315" i="142"/>
  <c r="D292" i="142"/>
  <c r="D269" i="142"/>
  <c r="C200" i="142"/>
  <c r="C154" i="142"/>
  <c r="D154" i="142"/>
  <c r="C131" i="142"/>
  <c r="D108" i="142"/>
  <c r="C108" i="142"/>
  <c r="D85" i="142"/>
  <c r="C85" i="142"/>
  <c r="D62" i="142"/>
  <c r="C62" i="142"/>
  <c r="D39" i="142"/>
  <c r="D641" i="143" l="1"/>
  <c r="D541" i="143"/>
  <c r="D141" i="143"/>
  <c r="D616" i="143"/>
  <c r="D516" i="143"/>
  <c r="D416" i="143"/>
  <c r="D316" i="143"/>
  <c r="D216" i="143"/>
  <c r="C116" i="143"/>
  <c r="D441" i="143"/>
  <c r="D341" i="143"/>
  <c r="D241" i="143"/>
  <c r="C691" i="143"/>
  <c r="C591" i="143"/>
  <c r="C491" i="143"/>
  <c r="C391" i="143"/>
  <c r="C291" i="143"/>
  <c r="C191" i="143"/>
  <c r="C91" i="143"/>
  <c r="D116" i="143"/>
  <c r="C166" i="143"/>
  <c r="C66" i="143"/>
  <c r="D691" i="143"/>
  <c r="D591" i="143"/>
  <c r="D491" i="143"/>
  <c r="D391" i="143"/>
  <c r="D291" i="143"/>
  <c r="D191" i="143"/>
  <c r="D91" i="143"/>
  <c r="C641" i="143"/>
  <c r="C541" i="143"/>
  <c r="C441" i="143"/>
  <c r="C341" i="143"/>
  <c r="C241" i="143"/>
  <c r="C141" i="143"/>
  <c r="D666" i="143"/>
  <c r="D566" i="143"/>
  <c r="D466" i="143"/>
  <c r="D366" i="143"/>
  <c r="D266" i="143"/>
  <c r="D166" i="143"/>
  <c r="D66" i="143"/>
  <c r="D131" i="142"/>
  <c r="C223" i="142"/>
  <c r="D407" i="142"/>
  <c r="C39" i="142"/>
  <c r="C177" i="142"/>
  <c r="D200" i="142"/>
  <c r="C246" i="142"/>
  <c r="D453" i="142"/>
  <c r="D177" i="142"/>
  <c r="C269" i="142"/>
  <c r="D223" i="142"/>
  <c r="C292" i="142"/>
  <c r="D315" i="142"/>
  <c r="D246" i="142"/>
  <c r="D361" i="142"/>
  <c r="D384" i="142"/>
  <c r="C407" i="142"/>
  <c r="C430" i="142"/>
  <c r="C453" i="142"/>
  <c r="C338" i="142"/>
  <c r="C361" i="142"/>
  <c r="C384" i="142"/>
  <c r="C476" i="142"/>
  <c r="D338" i="142"/>
  <c r="D476" i="142"/>
  <c r="D522" i="142"/>
  <c r="C568" i="142"/>
  <c r="C614" i="142"/>
  <c r="C637" i="142"/>
  <c r="D568" i="142"/>
  <c r="D614" i="142"/>
  <c r="D637" i="142"/>
  <c r="D716" i="143" l="1"/>
  <c r="C716" i="143"/>
  <c r="D548" i="141" l="1"/>
  <c r="C548" i="141"/>
  <c r="C529" i="141"/>
  <c r="D510" i="141"/>
  <c r="C510" i="141"/>
  <c r="C491" i="141"/>
  <c r="C472" i="141"/>
  <c r="D472" i="141"/>
  <c r="C453" i="141"/>
  <c r="C434" i="141"/>
  <c r="C415" i="141"/>
  <c r="C396" i="141"/>
  <c r="C358" i="141"/>
  <c r="D358" i="141"/>
  <c r="D339" i="141"/>
  <c r="D320" i="141"/>
  <c r="D301" i="141"/>
  <c r="D282" i="141"/>
  <c r="D263" i="141"/>
  <c r="C263" i="141"/>
  <c r="C206" i="141"/>
  <c r="D187" i="141"/>
  <c r="C168" i="141"/>
  <c r="D149" i="141"/>
  <c r="C130" i="141"/>
  <c r="D111" i="141"/>
  <c r="D92" i="141"/>
  <c r="C92" i="141"/>
  <c r="D73" i="141"/>
  <c r="D54" i="141"/>
  <c r="C54" i="141"/>
  <c r="D35" i="141"/>
  <c r="C35" i="141" l="1"/>
  <c r="C73" i="141"/>
  <c r="C111" i="141"/>
  <c r="C225" i="141"/>
  <c r="D130" i="141"/>
  <c r="D168" i="141"/>
  <c r="D244" i="141"/>
  <c r="C282" i="141"/>
  <c r="C320" i="141"/>
  <c r="D377" i="141"/>
  <c r="D434" i="141"/>
  <c r="D453" i="141"/>
  <c r="C149" i="141"/>
  <c r="C301" i="141"/>
  <c r="D206" i="141"/>
  <c r="D225" i="141"/>
  <c r="D491" i="141"/>
  <c r="C187" i="141"/>
  <c r="C339" i="141"/>
  <c r="C244" i="141"/>
  <c r="C377" i="141"/>
  <c r="D396" i="141"/>
  <c r="D415" i="141"/>
  <c r="D529" i="141"/>
  <c r="C521" i="140" l="1"/>
  <c r="D521" i="140"/>
  <c r="C503" i="140"/>
  <c r="C485" i="140"/>
  <c r="C467" i="140"/>
  <c r="C449" i="140"/>
  <c r="D431" i="140"/>
  <c r="C431" i="140"/>
  <c r="D395" i="140"/>
  <c r="C341" i="140"/>
  <c r="C323" i="140"/>
  <c r="D305" i="140"/>
  <c r="C305" i="140"/>
  <c r="D287" i="140"/>
  <c r="C287" i="140"/>
  <c r="C269" i="140"/>
  <c r="C251" i="140"/>
  <c r="D233" i="140"/>
  <c r="C233" i="140"/>
  <c r="D215" i="140"/>
  <c r="C215" i="140"/>
  <c r="C197" i="140"/>
  <c r="D179" i="140"/>
  <c r="C179" i="140"/>
  <c r="D161" i="140"/>
  <c r="C161" i="140"/>
  <c r="D143" i="140"/>
  <c r="C143" i="140"/>
  <c r="C125" i="140"/>
  <c r="C107" i="140"/>
  <c r="D89" i="140"/>
  <c r="C89" i="140"/>
  <c r="D71" i="140"/>
  <c r="C71" i="140"/>
  <c r="C53" i="140"/>
  <c r="D35" i="140"/>
  <c r="C35" i="140"/>
  <c r="D125" i="140" l="1"/>
  <c r="D53" i="140"/>
  <c r="D107" i="140"/>
  <c r="D341" i="140"/>
  <c r="D449" i="140"/>
  <c r="D323" i="140"/>
  <c r="D359" i="140"/>
  <c r="D269" i="140"/>
  <c r="D197" i="140"/>
  <c r="D251" i="140"/>
  <c r="D377" i="140"/>
  <c r="C395" i="140"/>
  <c r="C359" i="140"/>
  <c r="C377" i="140"/>
  <c r="D413" i="140"/>
  <c r="D485" i="140"/>
  <c r="D467" i="140"/>
  <c r="C413" i="140"/>
  <c r="D503" i="140"/>
  <c r="D492" i="139" l="1"/>
  <c r="C492" i="139"/>
  <c r="D475" i="139"/>
  <c r="D458" i="139"/>
  <c r="C458" i="139"/>
  <c r="D441" i="139"/>
  <c r="D424" i="139"/>
  <c r="C424" i="139"/>
  <c r="D407" i="139"/>
  <c r="C407" i="139"/>
  <c r="D390" i="139"/>
  <c r="C390" i="139"/>
  <c r="D373" i="139"/>
  <c r="C373" i="139"/>
  <c r="D356" i="139"/>
  <c r="C356" i="139"/>
  <c r="D339" i="139"/>
  <c r="C339" i="139"/>
  <c r="D322" i="139"/>
  <c r="C322" i="139"/>
  <c r="C305" i="139"/>
  <c r="D288" i="139"/>
  <c r="C288" i="139"/>
  <c r="D271" i="139"/>
  <c r="C254" i="139"/>
  <c r="D237" i="139"/>
  <c r="D203" i="139"/>
  <c r="D186" i="139"/>
  <c r="D169" i="139"/>
  <c r="D135" i="139"/>
  <c r="D118" i="139"/>
  <c r="C118" i="139"/>
  <c r="D101" i="139"/>
  <c r="C101" i="139"/>
  <c r="D84" i="139"/>
  <c r="D67" i="139"/>
  <c r="C67" i="139"/>
  <c r="D50" i="139"/>
  <c r="D33" i="139"/>
  <c r="C50" i="139" l="1"/>
  <c r="C152" i="139"/>
  <c r="D220" i="139"/>
  <c r="C237" i="139"/>
  <c r="C135" i="139"/>
  <c r="D152" i="139"/>
  <c r="C186" i="139"/>
  <c r="D254" i="139"/>
  <c r="C203" i="139"/>
  <c r="C33" i="139"/>
  <c r="C84" i="139"/>
  <c r="C169" i="139"/>
  <c r="C220" i="139"/>
  <c r="C271" i="139"/>
  <c r="D305" i="139"/>
  <c r="C441" i="139"/>
  <c r="C475" i="139"/>
  <c r="D460" i="138" l="1"/>
  <c r="C460" i="138"/>
  <c r="C435" i="138"/>
  <c r="D410" i="138"/>
  <c r="C410" i="138"/>
  <c r="E385" i="138"/>
  <c r="D360" i="138"/>
  <c r="C360" i="138"/>
  <c r="D335" i="138"/>
  <c r="D310" i="138"/>
  <c r="E310" i="138"/>
  <c r="D285" i="138"/>
  <c r="C285" i="138"/>
  <c r="D234" i="138"/>
  <c r="D209" i="138"/>
  <c r="C209" i="138"/>
  <c r="D184" i="138"/>
  <c r="C184" i="138"/>
  <c r="E184" i="138"/>
  <c r="C159" i="138"/>
  <c r="D159" i="138"/>
  <c r="D134" i="138"/>
  <c r="C134" i="138"/>
  <c r="E108" i="138"/>
  <c r="D108" i="138"/>
  <c r="C108" i="138"/>
  <c r="C83" i="138"/>
  <c r="E83" i="138"/>
  <c r="D83" i="138"/>
  <c r="E58" i="138"/>
  <c r="D58" i="138"/>
  <c r="C58" i="138"/>
  <c r="D33" i="138"/>
  <c r="C33" i="138"/>
  <c r="E33" i="138"/>
  <c r="C260" i="138" l="1"/>
  <c r="E435" i="138"/>
  <c r="E134" i="138"/>
  <c r="E159" i="138"/>
  <c r="E209" i="138"/>
  <c r="D260" i="138"/>
  <c r="C310" i="138"/>
  <c r="E410" i="138"/>
  <c r="C234" i="138"/>
  <c r="E260" i="138"/>
  <c r="E285" i="138"/>
  <c r="E335" i="138"/>
  <c r="D385" i="138"/>
  <c r="E234" i="138"/>
  <c r="E360" i="138"/>
  <c r="D435" i="138"/>
  <c r="E460" i="138"/>
  <c r="C385" i="138"/>
  <c r="C335" i="138"/>
  <c r="D558" i="137" l="1"/>
  <c r="C558" i="137"/>
  <c r="D533" i="137"/>
  <c r="D508" i="137"/>
  <c r="D458" i="137"/>
  <c r="C458" i="137"/>
  <c r="D433" i="137"/>
  <c r="C408" i="137"/>
  <c r="D408" i="137"/>
  <c r="D382" i="137"/>
  <c r="C382" i="137"/>
  <c r="E357" i="137"/>
  <c r="C357" i="137"/>
  <c r="C332" i="137"/>
  <c r="D332" i="137"/>
  <c r="D307" i="137"/>
  <c r="C307" i="137"/>
  <c r="D282" i="137"/>
  <c r="D257" i="137"/>
  <c r="E257" i="137"/>
  <c r="E232" i="137"/>
  <c r="C232" i="137"/>
  <c r="E207" i="137"/>
  <c r="D207" i="137"/>
  <c r="C207" i="137"/>
  <c r="E182" i="137"/>
  <c r="D182" i="137"/>
  <c r="C182" i="137"/>
  <c r="D157" i="137"/>
  <c r="D132" i="137"/>
  <c r="D82" i="137"/>
  <c r="E82" i="137"/>
  <c r="C82" i="137"/>
  <c r="E57" i="137"/>
  <c r="D57" i="137"/>
  <c r="C57" i="137"/>
  <c r="C32" i="137"/>
  <c r="E32" i="137"/>
  <c r="D32" i="137"/>
  <c r="E282" i="137" l="1"/>
  <c r="E332" i="137"/>
  <c r="D107" i="137"/>
  <c r="E107" i="137"/>
  <c r="E132" i="137"/>
  <c r="E157" i="137"/>
  <c r="C257" i="137"/>
  <c r="E307" i="137"/>
  <c r="C483" i="137"/>
  <c r="C282" i="137"/>
  <c r="C107" i="137"/>
  <c r="C132" i="137"/>
  <c r="D232" i="137"/>
  <c r="C157" i="137"/>
  <c r="D357" i="137"/>
  <c r="E408" i="137"/>
  <c r="E382" i="137"/>
  <c r="C433" i="137"/>
  <c r="E433" i="137"/>
  <c r="E458" i="137"/>
  <c r="D483" i="137"/>
  <c r="C508" i="137"/>
  <c r="C533" i="137"/>
  <c r="E483" i="137"/>
  <c r="E508" i="137"/>
  <c r="E533" i="137"/>
  <c r="E558" i="137"/>
  <c r="D424" i="136" l="1"/>
  <c r="C424" i="136"/>
  <c r="D401" i="136"/>
  <c r="C401" i="136"/>
  <c r="E378" i="136"/>
  <c r="D378" i="136"/>
  <c r="C378" i="136"/>
  <c r="E355" i="136"/>
  <c r="C355" i="136"/>
  <c r="E332" i="136"/>
  <c r="C332" i="136"/>
  <c r="D286" i="136"/>
  <c r="E286" i="136"/>
  <c r="D263" i="136"/>
  <c r="D240" i="136"/>
  <c r="C240" i="136"/>
  <c r="C216" i="136"/>
  <c r="C170" i="136"/>
  <c r="E170" i="136"/>
  <c r="D170" i="136"/>
  <c r="C147" i="136"/>
  <c r="D124" i="136"/>
  <c r="D100" i="136"/>
  <c r="C100" i="136"/>
  <c r="D77" i="136"/>
  <c r="D54" i="136"/>
  <c r="C54" i="136"/>
  <c r="E31" i="136"/>
  <c r="C31" i="136" l="1"/>
  <c r="C77" i="136"/>
  <c r="D31" i="136"/>
  <c r="D193" i="136"/>
  <c r="E77" i="136"/>
  <c r="C124" i="136"/>
  <c r="E193" i="136"/>
  <c r="D332" i="136"/>
  <c r="E147" i="136"/>
  <c r="E124" i="136"/>
  <c r="C193" i="136"/>
  <c r="D309" i="136"/>
  <c r="E54" i="136"/>
  <c r="E100" i="136"/>
  <c r="D147" i="136"/>
  <c r="E216" i="136"/>
  <c r="C263" i="136"/>
  <c r="E263" i="136"/>
  <c r="C286" i="136"/>
  <c r="E424" i="136"/>
  <c r="D216" i="136"/>
  <c r="E240" i="136"/>
  <c r="C309" i="136"/>
  <c r="D355" i="136"/>
  <c r="E401" i="136"/>
  <c r="E309" i="136"/>
  <c r="E514" i="135" l="1"/>
  <c r="D514" i="135"/>
  <c r="C514" i="135"/>
  <c r="E491" i="135"/>
  <c r="C491" i="135"/>
  <c r="E468" i="135"/>
  <c r="E445" i="135"/>
  <c r="E422" i="135"/>
  <c r="D422" i="135"/>
  <c r="D399" i="135"/>
  <c r="C399" i="135"/>
  <c r="C376" i="135"/>
  <c r="D352" i="135"/>
  <c r="D329" i="135"/>
  <c r="C329" i="135"/>
  <c r="C306" i="135"/>
  <c r="D283" i="135"/>
  <c r="C283" i="135"/>
  <c r="C260" i="135"/>
  <c r="D237" i="135"/>
  <c r="C237" i="135"/>
  <c r="D214" i="135"/>
  <c r="C191" i="135"/>
  <c r="D168" i="135"/>
  <c r="E168" i="135"/>
  <c r="C168" i="135"/>
  <c r="C145" i="135"/>
  <c r="D122" i="135"/>
  <c r="D99" i="135"/>
  <c r="C99" i="135"/>
  <c r="E99" i="135"/>
  <c r="E76" i="135"/>
  <c r="D76" i="135"/>
  <c r="C76" i="135"/>
  <c r="D53" i="135"/>
  <c r="C53" i="135"/>
  <c r="D30" i="135"/>
  <c r="C30" i="135" l="1"/>
  <c r="E283" i="135"/>
  <c r="C422" i="135"/>
  <c r="E53" i="135"/>
  <c r="E214" i="135"/>
  <c r="E260" i="135"/>
  <c r="E352" i="135"/>
  <c r="C122" i="135"/>
  <c r="E122" i="135"/>
  <c r="E145" i="135"/>
  <c r="D145" i="135"/>
  <c r="D260" i="135"/>
  <c r="D306" i="135"/>
  <c r="E329" i="135"/>
  <c r="E30" i="135"/>
  <c r="D191" i="135"/>
  <c r="C214" i="135"/>
  <c r="E306" i="135"/>
  <c r="E399" i="135"/>
  <c r="D468" i="135"/>
  <c r="D491" i="135"/>
  <c r="E237" i="135"/>
  <c r="D376" i="135"/>
  <c r="C445" i="135"/>
  <c r="C352" i="135"/>
  <c r="D445" i="135"/>
  <c r="C468" i="135"/>
  <c r="E376" i="135"/>
  <c r="D352" i="134" l="1"/>
  <c r="C352" i="134"/>
  <c r="D333" i="134"/>
  <c r="D314" i="134"/>
  <c r="C314" i="134"/>
  <c r="C295" i="134"/>
  <c r="D295" i="134"/>
  <c r="E295" i="134"/>
  <c r="D276" i="134"/>
  <c r="E257" i="134"/>
  <c r="C257" i="134"/>
  <c r="D238" i="134"/>
  <c r="D219" i="134"/>
  <c r="C219" i="134"/>
  <c r="D200" i="134"/>
  <c r="E200" i="134"/>
  <c r="C200" i="134"/>
  <c r="E180" i="134"/>
  <c r="D180" i="134"/>
  <c r="C180" i="134"/>
  <c r="E161" i="134"/>
  <c r="D161" i="134"/>
  <c r="C161" i="134"/>
  <c r="C142" i="134"/>
  <c r="E123" i="134"/>
  <c r="D123" i="134"/>
  <c r="C104" i="134"/>
  <c r="E84" i="134"/>
  <c r="D84" i="134"/>
  <c r="D65" i="134"/>
  <c r="D46" i="134"/>
  <c r="E46" i="134"/>
  <c r="D27" i="134"/>
  <c r="E104" i="134" l="1"/>
  <c r="D104" i="134"/>
  <c r="E142" i="134"/>
  <c r="D142" i="134"/>
  <c r="C65" i="134"/>
  <c r="C123" i="134"/>
  <c r="C238" i="134"/>
  <c r="D257" i="134"/>
  <c r="C276" i="134"/>
  <c r="E65" i="134"/>
  <c r="C84" i="134"/>
  <c r="C27" i="134"/>
  <c r="E27" i="134"/>
  <c r="C46" i="134"/>
  <c r="E219" i="134"/>
  <c r="E238" i="134"/>
  <c r="E276" i="134"/>
  <c r="E314" i="134"/>
  <c r="C333" i="134"/>
  <c r="E352" i="134"/>
  <c r="E333" i="134"/>
  <c r="E426" i="133" l="1"/>
  <c r="D426" i="133"/>
  <c r="C426" i="133"/>
  <c r="D407" i="133"/>
  <c r="C407" i="133"/>
  <c r="D388" i="133"/>
  <c r="C388" i="133"/>
  <c r="D369" i="133"/>
  <c r="D331" i="133"/>
  <c r="C331" i="133"/>
  <c r="D312" i="133"/>
  <c r="D292" i="133"/>
  <c r="C273" i="133"/>
  <c r="D235" i="133"/>
  <c r="C235" i="133"/>
  <c r="D216" i="133"/>
  <c r="C197" i="133"/>
  <c r="E178" i="133"/>
  <c r="C178" i="133"/>
  <c r="E140" i="133"/>
  <c r="D140" i="133"/>
  <c r="C140" i="133"/>
  <c r="D121" i="133"/>
  <c r="D102" i="133"/>
  <c r="C102" i="133"/>
  <c r="D83" i="133"/>
  <c r="D64" i="133"/>
  <c r="C64" i="133"/>
  <c r="C45" i="133"/>
  <c r="C26" i="133"/>
  <c r="E159" i="133" l="1"/>
  <c r="E26" i="133"/>
  <c r="D45" i="133"/>
  <c r="E83" i="133"/>
  <c r="E121" i="133"/>
  <c r="D178" i="133"/>
  <c r="C254" i="133"/>
  <c r="E273" i="133"/>
  <c r="D26" i="133"/>
  <c r="E45" i="133"/>
  <c r="C83" i="133"/>
  <c r="C121" i="133"/>
  <c r="C159" i="133"/>
  <c r="E216" i="133"/>
  <c r="E64" i="133"/>
  <c r="E235" i="133"/>
  <c r="E102" i="133"/>
  <c r="D159" i="133"/>
  <c r="E197" i="133"/>
  <c r="D254" i="133"/>
  <c r="E292" i="133"/>
  <c r="C369" i="133"/>
  <c r="D197" i="133"/>
  <c r="C216" i="133"/>
  <c r="E254" i="133"/>
  <c r="E350" i="133"/>
  <c r="D273" i="133"/>
  <c r="E312" i="133"/>
  <c r="E369" i="133"/>
  <c r="E407" i="133"/>
  <c r="C312" i="133"/>
  <c r="C350" i="133"/>
  <c r="C292" i="133"/>
  <c r="E331" i="133"/>
  <c r="D350" i="133"/>
  <c r="E388" i="133"/>
  <c r="D334" i="132" l="1"/>
  <c r="C334" i="132"/>
  <c r="E298" i="132"/>
  <c r="D298" i="132"/>
  <c r="C298" i="132"/>
  <c r="C280" i="132"/>
  <c r="E280" i="132"/>
  <c r="E262" i="132"/>
  <c r="C262" i="132"/>
  <c r="E244" i="132"/>
  <c r="D208" i="132"/>
  <c r="C208" i="132"/>
  <c r="C190" i="132"/>
  <c r="E190" i="132"/>
  <c r="D190" i="132"/>
  <c r="E171" i="132"/>
  <c r="D171" i="132"/>
  <c r="C171" i="132"/>
  <c r="E153" i="132"/>
  <c r="D153" i="132"/>
  <c r="C153" i="132"/>
  <c r="D135" i="132"/>
  <c r="E135" i="132"/>
  <c r="C117" i="132"/>
  <c r="E117" i="132"/>
  <c r="C99" i="132"/>
  <c r="E80" i="132"/>
  <c r="D80" i="132"/>
  <c r="C80" i="132"/>
  <c r="C62" i="132"/>
  <c r="E62" i="132"/>
  <c r="D44" i="132"/>
  <c r="C44" i="132"/>
  <c r="D26" i="132"/>
  <c r="C26" i="132"/>
  <c r="E26" i="132" l="1"/>
  <c r="D62" i="132"/>
  <c r="D99" i="132"/>
  <c r="D226" i="132"/>
  <c r="C316" i="132"/>
  <c r="E226" i="132"/>
  <c r="D244" i="132"/>
  <c r="D262" i="132"/>
  <c r="D280" i="132"/>
  <c r="D316" i="132"/>
  <c r="E316" i="132"/>
  <c r="E334" i="132"/>
  <c r="E44" i="132"/>
  <c r="C226" i="132"/>
  <c r="E99" i="132"/>
  <c r="D117" i="132"/>
  <c r="C135" i="132"/>
  <c r="E208" i="132"/>
  <c r="C244" i="132"/>
  <c r="E404" i="131" l="1"/>
  <c r="D404" i="131"/>
  <c r="C404" i="131"/>
  <c r="D386" i="131"/>
  <c r="C386" i="131"/>
  <c r="D368" i="131"/>
  <c r="C368" i="131"/>
  <c r="D350" i="131"/>
  <c r="D332" i="131"/>
  <c r="C314" i="131"/>
  <c r="D314" i="131"/>
  <c r="D296" i="131"/>
  <c r="E277" i="131"/>
  <c r="D277" i="131"/>
  <c r="E259" i="131"/>
  <c r="D259" i="131"/>
  <c r="C259" i="131"/>
  <c r="C241" i="131"/>
  <c r="C223" i="131"/>
  <c r="E223" i="131"/>
  <c r="D223" i="131"/>
  <c r="D205" i="131"/>
  <c r="C205" i="131"/>
  <c r="D187" i="131"/>
  <c r="C187" i="131"/>
  <c r="E187" i="131"/>
  <c r="D169" i="131"/>
  <c r="E169" i="131"/>
  <c r="C169" i="131"/>
  <c r="C151" i="131"/>
  <c r="D151" i="131"/>
  <c r="D133" i="131"/>
  <c r="C133" i="131"/>
  <c r="D115" i="131"/>
  <c r="C115" i="131"/>
  <c r="D97" i="131"/>
  <c r="C97" i="131"/>
  <c r="E97" i="131"/>
  <c r="D79" i="131"/>
  <c r="C79" i="131"/>
  <c r="E61" i="131"/>
  <c r="D61" i="131"/>
  <c r="C61" i="131"/>
  <c r="D43" i="131"/>
  <c r="C43" i="131"/>
  <c r="D25" i="131"/>
  <c r="E25" i="131"/>
  <c r="C25" i="131"/>
  <c r="E43" i="131" l="1"/>
  <c r="E151" i="131"/>
  <c r="E205" i="131"/>
  <c r="D241" i="131"/>
  <c r="E332" i="131"/>
  <c r="C350" i="131"/>
  <c r="E350" i="131"/>
  <c r="E368" i="131"/>
  <c r="E79" i="131"/>
  <c r="E241" i="131"/>
  <c r="E115" i="131"/>
  <c r="E133" i="131"/>
  <c r="C277" i="131"/>
  <c r="E314" i="131"/>
  <c r="C332" i="131"/>
  <c r="C296" i="131"/>
  <c r="E296" i="131"/>
  <c r="E386" i="131"/>
  <c r="D316" i="130" l="1"/>
  <c r="C316" i="130"/>
  <c r="D299" i="130"/>
  <c r="E282" i="130"/>
  <c r="D282" i="130"/>
  <c r="C282" i="130"/>
  <c r="E265" i="130"/>
  <c r="E248" i="130"/>
  <c r="D248" i="130"/>
  <c r="C248" i="130"/>
  <c r="E231" i="130"/>
  <c r="E214" i="130"/>
  <c r="D214" i="130"/>
  <c r="D197" i="130"/>
  <c r="C197" i="130"/>
  <c r="C180" i="130"/>
  <c r="E162" i="130"/>
  <c r="C162" i="130"/>
  <c r="E145" i="130"/>
  <c r="C145" i="130"/>
  <c r="D128" i="130"/>
  <c r="C128" i="130"/>
  <c r="C111" i="130"/>
  <c r="E111" i="130"/>
  <c r="C94" i="130"/>
  <c r="E76" i="130"/>
  <c r="D76" i="130"/>
  <c r="C76" i="130"/>
  <c r="D59" i="130"/>
  <c r="C59" i="130"/>
  <c r="C42" i="130"/>
  <c r="C25" i="130"/>
  <c r="D25" i="130"/>
  <c r="E197" i="130" l="1"/>
  <c r="E25" i="130"/>
  <c r="E42" i="130"/>
  <c r="E59" i="130"/>
  <c r="D162" i="130"/>
  <c r="C214" i="130"/>
  <c r="D42" i="130"/>
  <c r="D111" i="130"/>
  <c r="D180" i="130"/>
  <c r="C265" i="130"/>
  <c r="C299" i="130"/>
  <c r="E94" i="130"/>
  <c r="D145" i="130"/>
  <c r="D231" i="130"/>
  <c r="D265" i="130"/>
  <c r="E299" i="130"/>
  <c r="D94" i="130"/>
  <c r="E180" i="130"/>
  <c r="C231" i="130"/>
  <c r="E316" i="130"/>
  <c r="E128" i="130"/>
  <c r="E382" i="129" l="1"/>
  <c r="D382" i="129"/>
  <c r="E365" i="129"/>
  <c r="D365" i="129"/>
  <c r="D348" i="129"/>
  <c r="C314" i="129"/>
  <c r="D297" i="129"/>
  <c r="C280" i="129"/>
  <c r="D262" i="129"/>
  <c r="C262" i="129"/>
  <c r="E211" i="129"/>
  <c r="D211" i="129"/>
  <c r="C211" i="129"/>
  <c r="E194" i="129"/>
  <c r="C194" i="129"/>
  <c r="D160" i="129"/>
  <c r="D126" i="129"/>
  <c r="C126" i="129"/>
  <c r="D109" i="129"/>
  <c r="C109" i="129"/>
  <c r="D92" i="129"/>
  <c r="C92" i="129"/>
  <c r="D75" i="129"/>
  <c r="C75" i="129"/>
  <c r="E75" i="129"/>
  <c r="D58" i="129"/>
  <c r="C58" i="129"/>
  <c r="D41" i="129"/>
  <c r="C24" i="129"/>
  <c r="D24" i="129"/>
  <c r="E24" i="129"/>
  <c r="C143" i="129" l="1"/>
  <c r="C41" i="129"/>
  <c r="E41" i="129"/>
  <c r="E126" i="129"/>
  <c r="E331" i="129"/>
  <c r="E160" i="129"/>
  <c r="D228" i="129"/>
  <c r="E314" i="129"/>
  <c r="C348" i="129"/>
  <c r="C382" i="129"/>
  <c r="E58" i="129"/>
  <c r="E92" i="129"/>
  <c r="E109" i="129"/>
  <c r="D143" i="129"/>
  <c r="C160" i="129"/>
  <c r="C177" i="129"/>
  <c r="E177" i="129"/>
  <c r="E228" i="129"/>
  <c r="E143" i="129"/>
  <c r="D177" i="129"/>
  <c r="C228" i="129"/>
  <c r="C245" i="129"/>
  <c r="D245" i="129"/>
  <c r="E262" i="129"/>
  <c r="E297" i="129"/>
  <c r="D194" i="129"/>
  <c r="E280" i="129"/>
  <c r="C297" i="129"/>
  <c r="D314" i="129"/>
  <c r="D331" i="129"/>
  <c r="E348" i="129"/>
  <c r="E245" i="129"/>
  <c r="D280" i="129"/>
  <c r="C331" i="129"/>
  <c r="C365" i="129"/>
  <c r="G62" i="124" l="1"/>
  <c r="G60" i="124"/>
  <c r="G58" i="124"/>
  <c r="G57" i="124"/>
  <c r="G56" i="124"/>
  <c r="G55" i="124"/>
  <c r="G54" i="124"/>
  <c r="G53" i="124"/>
  <c r="G52" i="124"/>
  <c r="G51" i="124"/>
  <c r="G50" i="124"/>
  <c r="G49" i="124"/>
  <c r="G48" i="124"/>
  <c r="G47" i="124"/>
  <c r="G46" i="124"/>
  <c r="G45" i="124"/>
  <c r="G44" i="124"/>
  <c r="G43" i="124"/>
  <c r="G42" i="124"/>
  <c r="G41" i="124"/>
  <c r="G40" i="124"/>
  <c r="G39" i="124"/>
  <c r="G38" i="124"/>
  <c r="G37" i="124"/>
  <c r="G36" i="124"/>
  <c r="G35" i="124"/>
  <c r="G34" i="124"/>
  <c r="G33" i="124"/>
  <c r="G32" i="124"/>
  <c r="G31" i="124"/>
  <c r="G30" i="124"/>
  <c r="G29" i="124"/>
  <c r="G28" i="124"/>
  <c r="G27" i="124"/>
  <c r="G26" i="124"/>
  <c r="G25" i="124"/>
  <c r="G24" i="124"/>
  <c r="G23" i="124"/>
  <c r="G20" i="124"/>
  <c r="G18" i="124"/>
  <c r="G17" i="124"/>
  <c r="G16" i="124"/>
  <c r="G15" i="124"/>
  <c r="G14" i="124"/>
  <c r="G13" i="124"/>
  <c r="G12" i="124"/>
  <c r="G11" i="124"/>
  <c r="G10" i="124"/>
  <c r="G9" i="124"/>
  <c r="G8" i="124"/>
  <c r="G7" i="124"/>
  <c r="G6" i="124"/>
  <c r="D62" i="124"/>
  <c r="D60" i="124"/>
  <c r="D58" i="124"/>
  <c r="D57" i="124"/>
  <c r="D56" i="124"/>
  <c r="D55" i="124"/>
  <c r="D54" i="124"/>
  <c r="D53" i="124"/>
  <c r="D52" i="124"/>
  <c r="D51" i="124"/>
  <c r="D50" i="124"/>
  <c r="D49" i="124"/>
  <c r="D48" i="124"/>
  <c r="D47" i="124"/>
  <c r="D46" i="124"/>
  <c r="D45" i="124"/>
  <c r="D44" i="124"/>
  <c r="D43" i="124"/>
  <c r="D42" i="124"/>
  <c r="D41" i="124"/>
  <c r="D40" i="124"/>
  <c r="D39" i="124"/>
  <c r="D38" i="124"/>
  <c r="D37" i="124"/>
  <c r="D36" i="124"/>
  <c r="D35" i="124"/>
  <c r="D34" i="124"/>
  <c r="D33" i="124"/>
  <c r="D32" i="124"/>
  <c r="D31" i="124"/>
  <c r="D30" i="124"/>
  <c r="D29" i="124"/>
  <c r="D28" i="124"/>
  <c r="D27" i="124"/>
  <c r="D26" i="124"/>
  <c r="D25" i="124"/>
  <c r="D24" i="124"/>
  <c r="D23" i="124"/>
  <c r="D20" i="124"/>
  <c r="D18" i="124"/>
  <c r="D17" i="124"/>
  <c r="D16" i="124"/>
  <c r="D15" i="124"/>
  <c r="D14" i="124"/>
  <c r="D13" i="124"/>
  <c r="D12" i="124"/>
  <c r="D11" i="124"/>
  <c r="D10" i="124"/>
  <c r="D9" i="124"/>
  <c r="D8" i="124"/>
  <c r="D7" i="124"/>
  <c r="D6" i="124"/>
  <c r="G62" i="123"/>
  <c r="G60" i="123"/>
  <c r="G58" i="123"/>
  <c r="G57" i="123"/>
  <c r="G56" i="123"/>
  <c r="G55" i="123"/>
  <c r="G54" i="123"/>
  <c r="G53" i="123"/>
  <c r="G52" i="123"/>
  <c r="G51" i="123"/>
  <c r="G50" i="123"/>
  <c r="G49" i="123"/>
  <c r="G48" i="123"/>
  <c r="G47" i="123"/>
  <c r="G46" i="123"/>
  <c r="G45" i="123"/>
  <c r="G44" i="123"/>
  <c r="G43" i="123"/>
  <c r="G42" i="123"/>
  <c r="G41" i="123"/>
  <c r="G40" i="123"/>
  <c r="G39" i="123"/>
  <c r="G38" i="123"/>
  <c r="G37" i="123"/>
  <c r="G36" i="123"/>
  <c r="G35" i="123"/>
  <c r="G34" i="123"/>
  <c r="G33" i="123"/>
  <c r="G32" i="123"/>
  <c r="G31" i="123"/>
  <c r="G30" i="123"/>
  <c r="G29" i="123"/>
  <c r="G28" i="123"/>
  <c r="G27" i="123"/>
  <c r="G26" i="123"/>
  <c r="G25" i="123"/>
  <c r="G24" i="123"/>
  <c r="G23" i="123"/>
  <c r="G20" i="123"/>
  <c r="G18" i="123"/>
  <c r="G17" i="123"/>
  <c r="G16" i="123"/>
  <c r="G15" i="123"/>
  <c r="G14" i="123"/>
  <c r="G13" i="123"/>
  <c r="G12" i="123"/>
  <c r="G11" i="123"/>
  <c r="G10" i="123"/>
  <c r="G9" i="123"/>
  <c r="G8" i="123"/>
  <c r="G7" i="123"/>
  <c r="G6" i="123"/>
  <c r="D62" i="123"/>
  <c r="D60" i="123"/>
  <c r="D58" i="123"/>
  <c r="D57" i="123"/>
  <c r="D56" i="123"/>
  <c r="D55" i="123"/>
  <c r="D54" i="123"/>
  <c r="D53" i="123"/>
  <c r="D52" i="123"/>
  <c r="D51" i="123"/>
  <c r="D50" i="123"/>
  <c r="D49" i="123"/>
  <c r="D48" i="123"/>
  <c r="D47" i="123"/>
  <c r="D46" i="123"/>
  <c r="D45" i="123"/>
  <c r="D44" i="123"/>
  <c r="D43" i="123"/>
  <c r="D42" i="123"/>
  <c r="D41" i="123"/>
  <c r="D40" i="123"/>
  <c r="D39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6" i="123"/>
  <c r="D25" i="123"/>
  <c r="D24" i="123"/>
  <c r="D23" i="123"/>
  <c r="D20" i="123"/>
  <c r="D18" i="123"/>
  <c r="D17" i="123"/>
  <c r="D16" i="123"/>
  <c r="D15" i="123"/>
  <c r="D14" i="123"/>
  <c r="D13" i="123"/>
  <c r="D12" i="123"/>
  <c r="D11" i="123"/>
  <c r="D10" i="123"/>
  <c r="D9" i="123"/>
  <c r="D8" i="123"/>
  <c r="D7" i="123"/>
  <c r="D6" i="123"/>
  <c r="G62" i="122"/>
  <c r="G60" i="122"/>
  <c r="G58" i="122"/>
  <c r="G57" i="122"/>
  <c r="G56" i="122"/>
  <c r="G55" i="122"/>
  <c r="G54" i="122"/>
  <c r="G53" i="122"/>
  <c r="G52" i="122"/>
  <c r="G51" i="122"/>
  <c r="G50" i="122"/>
  <c r="G49" i="122"/>
  <c r="G48" i="122"/>
  <c r="G47" i="122"/>
  <c r="G46" i="122"/>
  <c r="G45" i="122"/>
  <c r="G44" i="122"/>
  <c r="G43" i="122"/>
  <c r="G42" i="122"/>
  <c r="G41" i="122"/>
  <c r="G40" i="122"/>
  <c r="G39" i="122"/>
  <c r="G38" i="122"/>
  <c r="G37" i="122"/>
  <c r="G36" i="122"/>
  <c r="G35" i="122"/>
  <c r="G34" i="122"/>
  <c r="G33" i="122"/>
  <c r="G32" i="122"/>
  <c r="G31" i="122"/>
  <c r="G30" i="122"/>
  <c r="G29" i="122"/>
  <c r="G28" i="122"/>
  <c r="G27" i="122"/>
  <c r="G26" i="122"/>
  <c r="G25" i="122"/>
  <c r="G24" i="122"/>
  <c r="G23" i="122"/>
  <c r="G20" i="122"/>
  <c r="G18" i="122"/>
  <c r="G17" i="122"/>
  <c r="G16" i="122"/>
  <c r="G15" i="122"/>
  <c r="G14" i="122"/>
  <c r="G13" i="122"/>
  <c r="G12" i="122"/>
  <c r="G11" i="122"/>
  <c r="G10" i="122"/>
  <c r="G9" i="122"/>
  <c r="G8" i="122"/>
  <c r="G7" i="122"/>
  <c r="G6" i="122"/>
  <c r="D62" i="122"/>
  <c r="D60" i="122"/>
  <c r="D58" i="122"/>
  <c r="D57" i="122"/>
  <c r="D56" i="122"/>
  <c r="D55" i="122"/>
  <c r="D54" i="122"/>
  <c r="D53" i="122"/>
  <c r="D52" i="122"/>
  <c r="D51" i="122"/>
  <c r="D50" i="122"/>
  <c r="D49" i="122"/>
  <c r="D48" i="122"/>
  <c r="D47" i="122"/>
  <c r="D46" i="122"/>
  <c r="D45" i="122"/>
  <c r="D44" i="122"/>
  <c r="D43" i="122"/>
  <c r="D42" i="122"/>
  <c r="D41" i="122"/>
  <c r="D40" i="122"/>
  <c r="D39" i="122"/>
  <c r="D38" i="122"/>
  <c r="D37" i="122"/>
  <c r="D36" i="122"/>
  <c r="D35" i="122"/>
  <c r="D34" i="122"/>
  <c r="D33" i="122"/>
  <c r="D32" i="122"/>
  <c r="D31" i="122"/>
  <c r="D30" i="122"/>
  <c r="D29" i="122"/>
  <c r="D28" i="122"/>
  <c r="D27" i="122"/>
  <c r="D26" i="122"/>
  <c r="D25" i="122"/>
  <c r="D24" i="122"/>
  <c r="D23" i="122"/>
  <c r="D20" i="122"/>
  <c r="D18" i="122"/>
  <c r="D17" i="122"/>
  <c r="D16" i="122"/>
  <c r="D15" i="122"/>
  <c r="D14" i="122"/>
  <c r="D13" i="122"/>
  <c r="D12" i="122"/>
  <c r="D11" i="122"/>
  <c r="D10" i="122"/>
  <c r="D9" i="122"/>
  <c r="D8" i="122"/>
  <c r="D7" i="122"/>
  <c r="D6" i="122"/>
  <c r="G62" i="120"/>
  <c r="G60" i="120"/>
  <c r="G58" i="120"/>
  <c r="G57" i="120"/>
  <c r="G56" i="120"/>
  <c r="G55" i="120"/>
  <c r="G54" i="120"/>
  <c r="G53" i="120"/>
  <c r="G52" i="120"/>
  <c r="G51" i="120"/>
  <c r="G50" i="120"/>
  <c r="G49" i="120"/>
  <c r="G48" i="120"/>
  <c r="G47" i="120"/>
  <c r="G46" i="120"/>
  <c r="G45" i="120"/>
  <c r="G44" i="120"/>
  <c r="G43" i="120"/>
  <c r="G42" i="120"/>
  <c r="G41" i="120"/>
  <c r="G40" i="120"/>
  <c r="G39" i="120"/>
  <c r="G38" i="120"/>
  <c r="G37" i="120"/>
  <c r="G36" i="120"/>
  <c r="G35" i="120"/>
  <c r="G34" i="120"/>
  <c r="G33" i="120"/>
  <c r="G32" i="120"/>
  <c r="G31" i="120"/>
  <c r="G30" i="120"/>
  <c r="G29" i="120"/>
  <c r="G28" i="120"/>
  <c r="G27" i="120"/>
  <c r="G26" i="120"/>
  <c r="G25" i="120"/>
  <c r="G24" i="120"/>
  <c r="G23" i="120"/>
  <c r="G20" i="120"/>
  <c r="G18" i="120"/>
  <c r="G17" i="120"/>
  <c r="G16" i="120"/>
  <c r="G15" i="120"/>
  <c r="G14" i="120"/>
  <c r="G13" i="120"/>
  <c r="G12" i="120"/>
  <c r="G11" i="120"/>
  <c r="G10" i="120"/>
  <c r="G9" i="120"/>
  <c r="G8" i="120"/>
  <c r="G7" i="120"/>
  <c r="G6" i="120"/>
  <c r="D62" i="120"/>
  <c r="D60" i="120"/>
  <c r="D58" i="120"/>
  <c r="D57" i="120"/>
  <c r="D56" i="120"/>
  <c r="D55" i="120"/>
  <c r="D54" i="120"/>
  <c r="D53" i="120"/>
  <c r="D52" i="120"/>
  <c r="D51" i="120"/>
  <c r="D50" i="120"/>
  <c r="D49" i="120"/>
  <c r="D48" i="120"/>
  <c r="D47" i="120"/>
  <c r="D46" i="120"/>
  <c r="D45" i="120"/>
  <c r="D44" i="120"/>
  <c r="D43" i="120"/>
  <c r="D42" i="120"/>
  <c r="D41" i="120"/>
  <c r="D40" i="120"/>
  <c r="D39" i="120"/>
  <c r="D38" i="120"/>
  <c r="D37" i="120"/>
  <c r="D36" i="120"/>
  <c r="D35" i="120"/>
  <c r="D34" i="120"/>
  <c r="D33" i="120"/>
  <c r="D32" i="120"/>
  <c r="D31" i="120"/>
  <c r="D30" i="120"/>
  <c r="D29" i="120"/>
  <c r="D28" i="120"/>
  <c r="D27" i="120"/>
  <c r="D26" i="120"/>
  <c r="D25" i="120"/>
  <c r="D24" i="120"/>
  <c r="D23" i="120"/>
  <c r="D20" i="120"/>
  <c r="D18" i="120"/>
  <c r="D17" i="120"/>
  <c r="D16" i="120"/>
  <c r="D15" i="120"/>
  <c r="D14" i="120"/>
  <c r="D13" i="120"/>
  <c r="D12" i="120"/>
  <c r="D11" i="120"/>
  <c r="D10" i="120"/>
  <c r="D9" i="120"/>
  <c r="D8" i="120"/>
  <c r="D7" i="120"/>
  <c r="D6" i="120"/>
  <c r="G62" i="119"/>
  <c r="G60" i="119"/>
  <c r="G58" i="119"/>
  <c r="G57" i="119"/>
  <c r="G56" i="119"/>
  <c r="G55" i="119"/>
  <c r="G54" i="119"/>
  <c r="G53" i="119"/>
  <c r="G52" i="119"/>
  <c r="G51" i="119"/>
  <c r="G50" i="119"/>
  <c r="G49" i="119"/>
  <c r="G48" i="119"/>
  <c r="G47" i="119"/>
  <c r="G46" i="119"/>
  <c r="G45" i="119"/>
  <c r="G44" i="119"/>
  <c r="G43" i="119"/>
  <c r="G42" i="119"/>
  <c r="G41" i="119"/>
  <c r="G40" i="119"/>
  <c r="G39" i="119"/>
  <c r="G38" i="119"/>
  <c r="G37" i="119"/>
  <c r="G36" i="119"/>
  <c r="G35" i="119"/>
  <c r="G34" i="119"/>
  <c r="G33" i="119"/>
  <c r="G32" i="119"/>
  <c r="G31" i="119"/>
  <c r="G30" i="119"/>
  <c r="G29" i="119"/>
  <c r="G28" i="119"/>
  <c r="G27" i="119"/>
  <c r="G26" i="119"/>
  <c r="G25" i="119"/>
  <c r="G24" i="119"/>
  <c r="G23" i="119"/>
  <c r="G20" i="119"/>
  <c r="G18" i="119"/>
  <c r="G17" i="119"/>
  <c r="G16" i="119"/>
  <c r="G15" i="119"/>
  <c r="G14" i="119"/>
  <c r="G13" i="119"/>
  <c r="G12" i="119"/>
  <c r="G11" i="119"/>
  <c r="G10" i="119"/>
  <c r="G9" i="119"/>
  <c r="G8" i="119"/>
  <c r="G7" i="119"/>
  <c r="G6" i="119"/>
  <c r="D62" i="119"/>
  <c r="D60" i="119"/>
  <c r="D58" i="119"/>
  <c r="D57" i="119"/>
  <c r="D56" i="119"/>
  <c r="D55" i="119"/>
  <c r="D54" i="119"/>
  <c r="D53" i="119"/>
  <c r="D52" i="119"/>
  <c r="D51" i="119"/>
  <c r="D50" i="119"/>
  <c r="D49" i="119"/>
  <c r="D48" i="119"/>
  <c r="D47" i="119"/>
  <c r="D46" i="119"/>
  <c r="D45" i="119"/>
  <c r="D44" i="119"/>
  <c r="D43" i="119"/>
  <c r="D42" i="119"/>
  <c r="D41" i="119"/>
  <c r="D40" i="119"/>
  <c r="D39" i="119"/>
  <c r="D38" i="119"/>
  <c r="D37" i="119"/>
  <c r="D36" i="119"/>
  <c r="D35" i="119"/>
  <c r="D34" i="119"/>
  <c r="D33" i="119"/>
  <c r="D32" i="119"/>
  <c r="D31" i="119"/>
  <c r="D30" i="119"/>
  <c r="D29" i="119"/>
  <c r="D28" i="119"/>
  <c r="D27" i="119"/>
  <c r="D26" i="119"/>
  <c r="D25" i="119"/>
  <c r="D24" i="119"/>
  <c r="D23" i="119"/>
  <c r="D20" i="119"/>
  <c r="D18" i="119"/>
  <c r="D17" i="119"/>
  <c r="D16" i="119"/>
  <c r="D15" i="119"/>
  <c r="D14" i="119"/>
  <c r="D13" i="119"/>
  <c r="D12" i="119"/>
  <c r="D11" i="119"/>
  <c r="D10" i="119"/>
  <c r="D9" i="119"/>
  <c r="D8" i="119"/>
  <c r="D7" i="119"/>
  <c r="D6" i="119"/>
  <c r="G62" i="118"/>
  <c r="G60" i="118"/>
  <c r="G58" i="118"/>
  <c r="G57" i="118"/>
  <c r="G56" i="118"/>
  <c r="G55" i="118"/>
  <c r="G54" i="118"/>
  <c r="G53" i="118"/>
  <c r="G52" i="118"/>
  <c r="G51" i="118"/>
  <c r="G50" i="118"/>
  <c r="G49" i="118"/>
  <c r="G48" i="118"/>
  <c r="G47" i="118"/>
  <c r="G46" i="118"/>
  <c r="G45" i="118"/>
  <c r="G44" i="118"/>
  <c r="G43" i="118"/>
  <c r="G42" i="118"/>
  <c r="G41" i="118"/>
  <c r="G40" i="118"/>
  <c r="G39" i="118"/>
  <c r="G38" i="118"/>
  <c r="G37" i="118"/>
  <c r="G36" i="118"/>
  <c r="G35" i="118"/>
  <c r="G34" i="118"/>
  <c r="G33" i="118"/>
  <c r="G32" i="118"/>
  <c r="G31" i="118"/>
  <c r="G30" i="118"/>
  <c r="G29" i="118"/>
  <c r="G28" i="118"/>
  <c r="G27" i="118"/>
  <c r="G26" i="118"/>
  <c r="G25" i="118"/>
  <c r="G24" i="118"/>
  <c r="G23" i="118"/>
  <c r="G20" i="118"/>
  <c r="G18" i="118"/>
  <c r="G17" i="118"/>
  <c r="G16" i="118"/>
  <c r="G15" i="118"/>
  <c r="G14" i="118"/>
  <c r="G13" i="118"/>
  <c r="G12" i="118"/>
  <c r="G11" i="118"/>
  <c r="G10" i="118"/>
  <c r="G9" i="118"/>
  <c r="G8" i="118"/>
  <c r="G7" i="118"/>
  <c r="G6" i="118"/>
  <c r="D62" i="118"/>
  <c r="D60" i="118"/>
  <c r="D58" i="118"/>
  <c r="D57" i="118"/>
  <c r="D56" i="118"/>
  <c r="D55" i="118"/>
  <c r="D54" i="118"/>
  <c r="D53" i="118"/>
  <c r="D52" i="118"/>
  <c r="D51" i="118"/>
  <c r="D50" i="118"/>
  <c r="D49" i="118"/>
  <c r="D48" i="118"/>
  <c r="D47" i="118"/>
  <c r="D46" i="118"/>
  <c r="D45" i="118"/>
  <c r="D44" i="118"/>
  <c r="D43" i="118"/>
  <c r="D42" i="118"/>
  <c r="D41" i="118"/>
  <c r="D40" i="118"/>
  <c r="D39" i="118"/>
  <c r="D38" i="118"/>
  <c r="D37" i="118"/>
  <c r="D36" i="118"/>
  <c r="D35" i="118"/>
  <c r="D34" i="118"/>
  <c r="D33" i="118"/>
  <c r="D32" i="118"/>
  <c r="D31" i="118"/>
  <c r="D30" i="118"/>
  <c r="D29" i="118"/>
  <c r="D28" i="118"/>
  <c r="D27" i="118"/>
  <c r="D26" i="118"/>
  <c r="D25" i="118"/>
  <c r="D24" i="118"/>
  <c r="D23" i="118"/>
  <c r="D20" i="118"/>
  <c r="D18" i="118"/>
  <c r="D17" i="118"/>
  <c r="D16" i="118"/>
  <c r="D15" i="118"/>
  <c r="D14" i="118"/>
  <c r="D13" i="118"/>
  <c r="D12" i="118"/>
  <c r="D11" i="118"/>
  <c r="D10" i="118"/>
  <c r="D9" i="118"/>
  <c r="D8" i="118"/>
  <c r="D7" i="118"/>
  <c r="D6" i="118"/>
  <c r="G62" i="116" l="1"/>
  <c r="G60" i="116"/>
  <c r="G58" i="116"/>
  <c r="G57" i="116"/>
  <c r="G56" i="116"/>
  <c r="G55" i="116"/>
  <c r="G54" i="116"/>
  <c r="G53" i="116"/>
  <c r="G52" i="116"/>
  <c r="G51" i="116"/>
  <c r="G50" i="116"/>
  <c r="G49" i="116"/>
  <c r="G48" i="116"/>
  <c r="G47" i="116"/>
  <c r="G46" i="116"/>
  <c r="G45" i="116"/>
  <c r="G44" i="116"/>
  <c r="G43" i="116"/>
  <c r="G42" i="116"/>
  <c r="G41" i="116"/>
  <c r="G40" i="116"/>
  <c r="G39" i="116"/>
  <c r="G38" i="116"/>
  <c r="G37" i="116"/>
  <c r="G36" i="116"/>
  <c r="G35" i="116"/>
  <c r="G34" i="116"/>
  <c r="G33" i="116"/>
  <c r="G32" i="116"/>
  <c r="G31" i="116"/>
  <c r="G30" i="116"/>
  <c r="G29" i="116"/>
  <c r="G28" i="116"/>
  <c r="G27" i="116"/>
  <c r="G26" i="116"/>
  <c r="G25" i="116"/>
  <c r="G24" i="116"/>
  <c r="G23" i="116"/>
  <c r="G20" i="116"/>
  <c r="G18" i="116"/>
  <c r="G17" i="116"/>
  <c r="G16" i="116"/>
  <c r="G15" i="116"/>
  <c r="G14" i="116"/>
  <c r="G13" i="116"/>
  <c r="G12" i="116"/>
  <c r="G11" i="116"/>
  <c r="G10" i="116"/>
  <c r="G9" i="116"/>
  <c r="G8" i="116"/>
  <c r="G7" i="116"/>
  <c r="G6" i="116"/>
  <c r="D62" i="116" l="1"/>
  <c r="D60" i="116"/>
  <c r="D58" i="116"/>
  <c r="D57" i="116"/>
  <c r="D56" i="116"/>
  <c r="D55" i="116"/>
  <c r="D54" i="116"/>
  <c r="D53" i="116"/>
  <c r="D52" i="116"/>
  <c r="D51" i="116"/>
  <c r="D50" i="116"/>
  <c r="D49" i="116"/>
  <c r="D48" i="116"/>
  <c r="D47" i="116"/>
  <c r="D46" i="116"/>
  <c r="D45" i="116"/>
  <c r="D44" i="116"/>
  <c r="D43" i="116"/>
  <c r="D42" i="116"/>
  <c r="D41" i="116"/>
  <c r="D40" i="116"/>
  <c r="D39" i="116"/>
  <c r="D38" i="116"/>
  <c r="D37" i="116"/>
  <c r="D36" i="116"/>
  <c r="D35" i="116"/>
  <c r="D34" i="116"/>
  <c r="D33" i="116"/>
  <c r="D32" i="116"/>
  <c r="D31" i="116"/>
  <c r="D30" i="116"/>
  <c r="D29" i="116"/>
  <c r="D28" i="116"/>
  <c r="D27" i="116"/>
  <c r="D26" i="116"/>
  <c r="D25" i="116"/>
  <c r="D24" i="116"/>
  <c r="D23" i="116"/>
  <c r="D20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D6" i="116"/>
  <c r="G62" i="115"/>
  <c r="G60" i="115"/>
  <c r="G58" i="115"/>
  <c r="G57" i="115"/>
  <c r="G56" i="115"/>
  <c r="G55" i="115"/>
  <c r="G54" i="115"/>
  <c r="G53" i="115"/>
  <c r="G52" i="115"/>
  <c r="G51" i="115"/>
  <c r="G50" i="115"/>
  <c r="G49" i="115"/>
  <c r="G48" i="115"/>
  <c r="G47" i="115"/>
  <c r="G46" i="115"/>
  <c r="G45" i="115"/>
  <c r="G44" i="115"/>
  <c r="G43" i="115"/>
  <c r="G42" i="115"/>
  <c r="G41" i="115"/>
  <c r="G40" i="115"/>
  <c r="G39" i="115"/>
  <c r="G38" i="115"/>
  <c r="G37" i="115"/>
  <c r="G36" i="115"/>
  <c r="G35" i="115"/>
  <c r="G34" i="115"/>
  <c r="G33" i="115"/>
  <c r="G32" i="115"/>
  <c r="G31" i="115"/>
  <c r="G30" i="115"/>
  <c r="G29" i="115"/>
  <c r="G28" i="115"/>
  <c r="G27" i="115"/>
  <c r="G26" i="115"/>
  <c r="G25" i="115"/>
  <c r="G24" i="115"/>
  <c r="G23" i="115"/>
  <c r="G20" i="115"/>
  <c r="G18" i="115"/>
  <c r="G17" i="115"/>
  <c r="G16" i="115"/>
  <c r="G15" i="115"/>
  <c r="G14" i="115"/>
  <c r="G13" i="115"/>
  <c r="G12" i="115"/>
  <c r="G11" i="115"/>
  <c r="G10" i="115"/>
  <c r="G9" i="115"/>
  <c r="G8" i="115"/>
  <c r="G7" i="115"/>
  <c r="G6" i="115"/>
  <c r="D62" i="115" l="1"/>
  <c r="D60" i="115"/>
  <c r="D58" i="115"/>
  <c r="D57" i="115"/>
  <c r="D56" i="115"/>
  <c r="D55" i="115"/>
  <c r="D54" i="115"/>
  <c r="D53" i="115"/>
  <c r="D52" i="115"/>
  <c r="D51" i="115"/>
  <c r="D50" i="115"/>
  <c r="D49" i="115"/>
  <c r="D48" i="115"/>
  <c r="D47" i="115"/>
  <c r="D46" i="115"/>
  <c r="D45" i="115"/>
  <c r="D44" i="115"/>
  <c r="D43" i="115"/>
  <c r="D42" i="115"/>
  <c r="D41" i="115"/>
  <c r="D40" i="115"/>
  <c r="D39" i="115"/>
  <c r="D38" i="115"/>
  <c r="D37" i="115"/>
  <c r="D36" i="115"/>
  <c r="D35" i="115"/>
  <c r="D34" i="115"/>
  <c r="D33" i="115"/>
  <c r="D32" i="115"/>
  <c r="D31" i="115"/>
  <c r="D30" i="115"/>
  <c r="D29" i="115"/>
  <c r="D28" i="115"/>
  <c r="D27" i="115"/>
  <c r="D26" i="115"/>
  <c r="D25" i="115"/>
  <c r="D24" i="115"/>
  <c r="D23" i="115"/>
  <c r="D20" i="115"/>
  <c r="D18" i="115"/>
  <c r="D17" i="115"/>
  <c r="D16" i="115"/>
  <c r="D15" i="115"/>
  <c r="D14" i="115"/>
  <c r="D13" i="115"/>
  <c r="D12" i="115"/>
  <c r="D11" i="115"/>
  <c r="D10" i="115"/>
  <c r="D9" i="115"/>
  <c r="D8" i="115"/>
  <c r="D7" i="115"/>
  <c r="D6" i="115"/>
  <c r="G62" i="114"/>
  <c r="G60" i="114"/>
  <c r="G58" i="114"/>
  <c r="G57" i="114"/>
  <c r="G56" i="114"/>
  <c r="G55" i="114"/>
  <c r="G54" i="114"/>
  <c r="G53" i="114"/>
  <c r="G52" i="114"/>
  <c r="G51" i="114"/>
  <c r="G50" i="114"/>
  <c r="G49" i="114"/>
  <c r="G48" i="114"/>
  <c r="G47" i="114"/>
  <c r="G46" i="114"/>
  <c r="G45" i="114"/>
  <c r="G44" i="114"/>
  <c r="G43" i="114"/>
  <c r="G42" i="114"/>
  <c r="G41" i="114"/>
  <c r="G40" i="114"/>
  <c r="G39" i="114"/>
  <c r="G38" i="114"/>
  <c r="G37" i="114"/>
  <c r="G36" i="114"/>
  <c r="G35" i="114"/>
  <c r="G34" i="114"/>
  <c r="G33" i="114"/>
  <c r="G32" i="114"/>
  <c r="G31" i="114"/>
  <c r="G30" i="114"/>
  <c r="G29" i="114"/>
  <c r="G28" i="114"/>
  <c r="G27" i="114"/>
  <c r="G26" i="114"/>
  <c r="G25" i="114"/>
  <c r="G24" i="114"/>
  <c r="G23" i="114"/>
  <c r="G20" i="114"/>
  <c r="G18" i="114"/>
  <c r="G17" i="114"/>
  <c r="G16" i="114"/>
  <c r="G15" i="114"/>
  <c r="G14" i="114"/>
  <c r="G13" i="114"/>
  <c r="G12" i="114"/>
  <c r="G11" i="114"/>
  <c r="G10" i="114"/>
  <c r="G9" i="114"/>
  <c r="G8" i="114"/>
  <c r="G7" i="114"/>
  <c r="G6" i="114"/>
  <c r="D62" i="114" l="1"/>
  <c r="D60" i="114"/>
  <c r="D58" i="114"/>
  <c r="D57" i="114"/>
  <c r="D56" i="114"/>
  <c r="D55" i="114"/>
  <c r="D54" i="114"/>
  <c r="D53" i="114"/>
  <c r="D52" i="114"/>
  <c r="D51" i="114"/>
  <c r="D50" i="114"/>
  <c r="D49" i="114"/>
  <c r="D48" i="114"/>
  <c r="D47" i="114"/>
  <c r="D46" i="114"/>
  <c r="D45" i="114"/>
  <c r="D44" i="114"/>
  <c r="D43" i="114"/>
  <c r="D42" i="114"/>
  <c r="D41" i="114"/>
  <c r="D40" i="114"/>
  <c r="D39" i="114"/>
  <c r="D38" i="114"/>
  <c r="D37" i="114"/>
  <c r="D36" i="114"/>
  <c r="D35" i="114"/>
  <c r="D34" i="114"/>
  <c r="D33" i="114"/>
  <c r="D32" i="114"/>
  <c r="D31" i="114"/>
  <c r="D30" i="114"/>
  <c r="D29" i="114"/>
  <c r="D28" i="114"/>
  <c r="D27" i="114"/>
  <c r="D26" i="114"/>
  <c r="D25" i="114"/>
  <c r="D24" i="114"/>
  <c r="D23" i="114"/>
  <c r="D20" i="114"/>
  <c r="D18" i="114"/>
  <c r="D17" i="114"/>
  <c r="D16" i="114"/>
  <c r="D15" i="114"/>
  <c r="D14" i="114"/>
  <c r="D13" i="114"/>
  <c r="D12" i="114"/>
  <c r="D11" i="114"/>
  <c r="D10" i="114"/>
  <c r="D9" i="114"/>
  <c r="D8" i="114"/>
  <c r="D7" i="114"/>
  <c r="D6" i="114"/>
</calcChain>
</file>

<file path=xl/sharedStrings.xml><?xml version="1.0" encoding="utf-8"?>
<sst xmlns="http://schemas.openxmlformats.org/spreadsheetml/2006/main" count="22863" uniqueCount="588">
  <si>
    <t>This document is formatted to 2-Sided printing. Prior to printing, start print, select properties and use drop-down menu for 2-Sided printing.</t>
  </si>
  <si>
    <t>Texas Department of Insurance</t>
  </si>
  <si>
    <t>Table of Contents</t>
  </si>
  <si>
    <t>Introduction</t>
  </si>
  <si>
    <t xml:space="preserve">i </t>
  </si>
  <si>
    <t>Underwriting Company Experience</t>
  </si>
  <si>
    <t>Independent Agency Experience</t>
  </si>
  <si>
    <t>Affiliated Agency Experience</t>
  </si>
  <si>
    <t>Direct Operations Experience</t>
  </si>
  <si>
    <t>Policies Written</t>
  </si>
  <si>
    <t>ALTA Income Statement and Balance Sheet Summary</t>
  </si>
  <si>
    <t>Liability Distribution Report</t>
  </si>
  <si>
    <t>T-42 Endorsement</t>
  </si>
  <si>
    <t>Title Insurance Claims by ALTA Claim Codes</t>
  </si>
  <si>
    <t>Appendix A</t>
  </si>
  <si>
    <t>Underwriters by Group</t>
  </si>
  <si>
    <t>Appendix B</t>
  </si>
  <si>
    <t>Form 1 &amp; 2 Summaries</t>
  </si>
  <si>
    <t>2011 - 2015</t>
  </si>
  <si>
    <t>2011 - 2012</t>
  </si>
  <si>
    <t>2012 - 2013</t>
  </si>
  <si>
    <t>2013 - 2014</t>
  </si>
  <si>
    <t>2014 - 2015</t>
  </si>
  <si>
    <t>2006 - 2015</t>
  </si>
  <si>
    <t>This page intentionally left blank.</t>
  </si>
  <si>
    <t xml:space="preserve">TEXAS TITLE INSURANCE </t>
  </si>
  <si>
    <t>UNDERWRITING COMPANY EXPERIENCE</t>
  </si>
  <si>
    <t>INCOME</t>
  </si>
  <si>
    <t>GROSS INCOME</t>
  </si>
  <si>
    <t>EXPENSES</t>
  </si>
  <si>
    <t>TOTAL OPERATING EXPENSES</t>
  </si>
  <si>
    <t>INCOME OR (LOSS) FROM OPERATIONS</t>
  </si>
  <si>
    <t>TEXAS TITLE INSURANCE</t>
  </si>
  <si>
    <t>Calendar Year 2011</t>
  </si>
  <si>
    <t>All Companies Combined</t>
  </si>
  <si>
    <t>Amount</t>
  </si>
  <si>
    <t>% of Gross Income</t>
  </si>
  <si>
    <t>1.</t>
  </si>
  <si>
    <t>Gross Title Premiums</t>
  </si>
  <si>
    <t>2.</t>
  </si>
  <si>
    <t>Title Premiums Retained by Agents</t>
  </si>
  <si>
    <t>3.</t>
  </si>
  <si>
    <t>Title Premiums Remitted to Underwriters</t>
  </si>
  <si>
    <t>4.</t>
  </si>
  <si>
    <t>Service Charges</t>
  </si>
  <si>
    <t>5.</t>
  </si>
  <si>
    <t>Other Income</t>
  </si>
  <si>
    <t/>
  </si>
  <si>
    <t>Salaries:</t>
  </si>
  <si>
    <t>Employee Benefits, Relations &amp; Welfare</t>
  </si>
  <si>
    <t>Examination Costs Paid Nonemployees:</t>
  </si>
  <si>
    <t>3a.</t>
  </si>
  <si>
    <t>Title Agents</t>
  </si>
  <si>
    <t>3b.</t>
  </si>
  <si>
    <t>Others</t>
  </si>
  <si>
    <t>Closing Costs Paid Nonemployees:</t>
  </si>
  <si>
    <t>4a.</t>
  </si>
  <si>
    <t>4b.</t>
  </si>
  <si>
    <t>Rent</t>
  </si>
  <si>
    <t>6.</t>
  </si>
  <si>
    <t>Utilities</t>
  </si>
  <si>
    <t>7.</t>
  </si>
  <si>
    <t>Accounting &amp; Auditing</t>
  </si>
  <si>
    <t>8.</t>
  </si>
  <si>
    <t>Advertising and promotions</t>
  </si>
  <si>
    <t>9.</t>
  </si>
  <si>
    <t>Employee travel, lodging and education</t>
  </si>
  <si>
    <t>10.</t>
  </si>
  <si>
    <t>Insurance</t>
  </si>
  <si>
    <t>11.</t>
  </si>
  <si>
    <t>Interest</t>
  </si>
  <si>
    <t>12.</t>
  </si>
  <si>
    <t>Legal Expenses</t>
  </si>
  <si>
    <t>13.</t>
  </si>
  <si>
    <t>Licenses, Taxes &amp; Fees</t>
  </si>
  <si>
    <t>14.</t>
  </si>
  <si>
    <t>Postage &amp; Freight</t>
  </si>
  <si>
    <t>15.</t>
  </si>
  <si>
    <t>Courier &amp; Overnight Delivery</t>
  </si>
  <si>
    <t>16.</t>
  </si>
  <si>
    <t>Telephone &amp; Facsmile</t>
  </si>
  <si>
    <t>17.</t>
  </si>
  <si>
    <t>Printing/Photocopying</t>
  </si>
  <si>
    <t>18.</t>
  </si>
  <si>
    <t>Office Supplies</t>
  </si>
  <si>
    <t>19.</t>
  </si>
  <si>
    <t>Equipment &amp; Vehicle Leases</t>
  </si>
  <si>
    <t>20.</t>
  </si>
  <si>
    <t>Depreciation</t>
  </si>
  <si>
    <t>21.</t>
  </si>
  <si>
    <t>Directors' Fees</t>
  </si>
  <si>
    <t>22.</t>
  </si>
  <si>
    <t>Dues, Boards &amp; Associations</t>
  </si>
  <si>
    <t>23.</t>
  </si>
  <si>
    <t>Bad Debts</t>
  </si>
  <si>
    <t>24.</t>
  </si>
  <si>
    <t>Loss Adjustment Expenses Incurred</t>
  </si>
  <si>
    <t>25.</t>
  </si>
  <si>
    <t>Losses Incurred</t>
  </si>
  <si>
    <t>26.</t>
  </si>
  <si>
    <t>Other</t>
  </si>
  <si>
    <t>27.</t>
  </si>
  <si>
    <t>Allowances to Managers &amp; Agents</t>
  </si>
  <si>
    <t>28.</t>
  </si>
  <si>
    <t>Net Addition to Unearned Premium Reserve</t>
  </si>
  <si>
    <t>29.</t>
  </si>
  <si>
    <t>Damages Paid for Bad Faith Suits</t>
  </si>
  <si>
    <t>30.</t>
  </si>
  <si>
    <t>Fines or Penalties for Violation of Law</t>
  </si>
  <si>
    <t>31.</t>
  </si>
  <si>
    <t>Donations/Lobbying</t>
  </si>
  <si>
    <t>32.</t>
  </si>
  <si>
    <t>Trade Associations</t>
  </si>
  <si>
    <t>Calendar Year 2012</t>
  </si>
  <si>
    <t>Calendar Year 2013</t>
  </si>
  <si>
    <t>Calendar Year 2014</t>
  </si>
  <si>
    <t>Calendar Year 2015</t>
  </si>
  <si>
    <t>INDEPENDENT AGENCY EXPERIENCE</t>
  </si>
  <si>
    <t>Number of Agencies Reporting</t>
  </si>
  <si>
    <t>Title Premiums</t>
  </si>
  <si>
    <t>Premiums Remitted to Underwriters</t>
  </si>
  <si>
    <t>Premiums Retained</t>
  </si>
  <si>
    <t>Examination/Evidence Fees</t>
  </si>
  <si>
    <t>Closing Fees</t>
  </si>
  <si>
    <t>Tax Certificates</t>
  </si>
  <si>
    <t>Recording Fees</t>
  </si>
  <si>
    <t>Restrictions</t>
  </si>
  <si>
    <t>Inspection Fees</t>
  </si>
  <si>
    <t>Courier and Overnight Fees</t>
  </si>
  <si>
    <t>Telephone and Facsimile</t>
  </si>
  <si>
    <t>Interest Income</t>
  </si>
  <si>
    <t>1a.</t>
  </si>
  <si>
    <t>Salaries-Employees</t>
  </si>
  <si>
    <t>1b.</t>
  </si>
  <si>
    <t>Salaries-Owners/Partners</t>
  </si>
  <si>
    <t>2a.</t>
  </si>
  <si>
    <t>Benefits, Relations &amp; Welfare-Employees</t>
  </si>
  <si>
    <t>2b.</t>
  </si>
  <si>
    <t>Benefits, Relations &amp; Welfare - Owners/Partners</t>
  </si>
  <si>
    <t>Evidence/Examination Fees - Title Agents</t>
  </si>
  <si>
    <t>Evidence/Examination Fees - Others</t>
  </si>
  <si>
    <t>Closing Fees Paid - Title Agents</t>
  </si>
  <si>
    <t>Closing Fees Paid - Others</t>
  </si>
  <si>
    <t>Advertising</t>
  </si>
  <si>
    <t>Travel, Lodging &amp; Education</t>
  </si>
  <si>
    <t>Interest Expense</t>
  </si>
  <si>
    <t>Legal Expense</t>
  </si>
  <si>
    <t>Licenses, Taxes, &amp; Fees</t>
  </si>
  <si>
    <t>Telephone &amp; Facsimile</t>
  </si>
  <si>
    <t>Printing &amp; Photocopying</t>
  </si>
  <si>
    <t>Directors Fees</t>
  </si>
  <si>
    <t>Dues, Boards, &amp; Associations</t>
  </si>
  <si>
    <t>Loss &amp; Loss Adjustment Expense</t>
  </si>
  <si>
    <t>Tax Certificates Paid Tax Authorities</t>
  </si>
  <si>
    <t>Recording Fees Paid County Clerk</t>
  </si>
  <si>
    <t>Plant Lease/Updates</t>
  </si>
  <si>
    <t>Damages for Bad Faith Suits</t>
  </si>
  <si>
    <t>Fines or Penalties</t>
  </si>
  <si>
    <t>Trade Association Fees</t>
  </si>
  <si>
    <t>Other Expenses</t>
  </si>
  <si>
    <t xml:space="preserve">AFFILIATED AGENCY EXPERIENCE </t>
  </si>
  <si>
    <t>DIRECT OPERATION AGENCY EXPERIENCE</t>
  </si>
  <si>
    <t>NUMBER OF POLICIES WRITTEN</t>
  </si>
  <si>
    <t>ALL COMPANIES</t>
  </si>
  <si>
    <t>Underwriters</t>
  </si>
  <si>
    <t>Direct Operations</t>
  </si>
  <si>
    <t>Affiliated Agents</t>
  </si>
  <si>
    <t>Independent Agents</t>
  </si>
  <si>
    <t>Calendar</t>
  </si>
  <si>
    <t>Excluding</t>
  </si>
  <si>
    <t>Year</t>
  </si>
  <si>
    <t>Total</t>
  </si>
  <si>
    <t>"All Other"</t>
  </si>
  <si>
    <t>2006-2015</t>
  </si>
  <si>
    <t>AMERICAN LAND TITLE ASSOCIATION</t>
  </si>
  <si>
    <t>UNIFORM FINANCIAL REPORTING PLAN</t>
  </si>
  <si>
    <t>INCOME STATEMENT SUMMARY</t>
  </si>
  <si>
    <t xml:space="preserve">                              YEAR  2011</t>
  </si>
  <si>
    <t>Texas</t>
  </si>
  <si>
    <t>Elsewhere</t>
  </si>
  <si>
    <t>INCOME FROM OPERATIONS</t>
  </si>
  <si>
    <t>Alamo Title Insurance</t>
  </si>
  <si>
    <t>Alliant National Title Insurance Company, Inc.</t>
  </si>
  <si>
    <t>Chicago Title Insurance Company</t>
  </si>
  <si>
    <t>Commonwealth Land Title Insurance Company</t>
  </si>
  <si>
    <t>Fidelity National Title Insurance Company</t>
  </si>
  <si>
    <t>First American Title Insurance Company</t>
  </si>
  <si>
    <t>National Investors Title Insurance Company</t>
  </si>
  <si>
    <t>National Title Insurance of New York, Inc.</t>
  </si>
  <si>
    <t>North American Title Insurance Company</t>
  </si>
  <si>
    <t>Old Republic National Title Insurance Company</t>
  </si>
  <si>
    <t>Premier Land Title Insurance Company</t>
  </si>
  <si>
    <t>Sierra Title Insurance Guaranty Company</t>
  </si>
  <si>
    <t>Stewart Title Guaranty Company</t>
  </si>
  <si>
    <t>Title Resources Guaranty Company</t>
  </si>
  <si>
    <t>Westcor Land Title Insurance Company</t>
  </si>
  <si>
    <t>WFG National Title Insurance Company</t>
  </si>
  <si>
    <t>Underwriting and Examination Fees</t>
  </si>
  <si>
    <t>Escrow, Settlement, and Other Fees</t>
  </si>
  <si>
    <t>Subtotal (1 + 2)</t>
  </si>
  <si>
    <t>Reinsurance Assumed</t>
  </si>
  <si>
    <t>Reinsurance Ceded</t>
  </si>
  <si>
    <t>Net Increase in Statutory Reserves</t>
  </si>
  <si>
    <t>Subtotal (3 + 4 - 5 - 6)</t>
  </si>
  <si>
    <t>Loss and Loss Adjustment Expenses</t>
  </si>
  <si>
    <t>Commissions/Retentions</t>
  </si>
  <si>
    <t>Other Identifiable Expenses</t>
  </si>
  <si>
    <t>Non-Identifiable Expenses</t>
  </si>
  <si>
    <t>Subtotal (8 + 9 + 10 + 11)</t>
  </si>
  <si>
    <t>Operating Expense (12 + 13)</t>
  </si>
  <si>
    <t>TOTAL INCOME FROM OPERATIONS  (7 - 14)</t>
  </si>
  <si>
    <t>INCOME FROM INVESTMENTS</t>
  </si>
  <si>
    <t>Investment Income - Tax Exempt - Before Expenses</t>
  </si>
  <si>
    <t>Investment Income - Dividends - Before Expenses</t>
  </si>
  <si>
    <t>Investment Income - Other - Before Expenses</t>
  </si>
  <si>
    <t>Net Realized Capital Gains (Losses)</t>
  </si>
  <si>
    <t>Net Unrealized Capital Gains (Losses)</t>
  </si>
  <si>
    <t>Investment Expenses and Other Deductions (Excludes Interest Paid on Borrowed Money, Notes and Encumbrances on Real Estate, See Line 13)</t>
  </si>
  <si>
    <t>TOTAL INCOME FROM INVESTMENTS
(16 + 17 + 18 + 19+ 20 - 21)</t>
  </si>
  <si>
    <t>BALANCE SHEET SUMMARY</t>
  </si>
  <si>
    <t>YEAR  2011</t>
  </si>
  <si>
    <t>Report entire numbers</t>
  </si>
  <si>
    <t>ASSETS</t>
  </si>
  <si>
    <t>Admitted Assets</t>
  </si>
  <si>
    <t xml:space="preserve"> Abstract Plants and Title Plants</t>
  </si>
  <si>
    <t xml:space="preserve"> Other Identifiable Admitted Assets</t>
  </si>
  <si>
    <t xml:space="preserve"> Non-Identifiable Admitted Assets</t>
  </si>
  <si>
    <t xml:space="preserve"> Subtotal (1 + 2 + 3)</t>
  </si>
  <si>
    <t>Non-Admitted Assets</t>
  </si>
  <si>
    <t xml:space="preserve"> Other Identifiable Non-Admitted Assets</t>
  </si>
  <si>
    <t xml:space="preserve"> Non-Identifiable Non-Admitted Assets</t>
  </si>
  <si>
    <t xml:space="preserve"> Subtotal (5 + 6 + 7)</t>
  </si>
  <si>
    <t xml:space="preserve"> TOTAL ASSETS (4 + 8)</t>
  </si>
  <si>
    <t>LIABILITIES, SURPLUS AND OTHER FUNDS</t>
  </si>
  <si>
    <t xml:space="preserve"> Loss Reserves</t>
  </si>
  <si>
    <t xml:space="preserve"> Statutory Reinsurance Reserves</t>
  </si>
  <si>
    <t xml:space="preserve"> Surplus As Regards Policyholders</t>
  </si>
  <si>
    <t xml:space="preserve"> Contribution to Surplus of Non-Admitted Assets</t>
  </si>
  <si>
    <t xml:space="preserve"> Net Worth (12 + 13)</t>
  </si>
  <si>
    <t xml:space="preserve"> Total Debt Funds</t>
  </si>
  <si>
    <t xml:space="preserve"> Capital (10 + 11 + 14 + 15)</t>
  </si>
  <si>
    <t xml:space="preserve"> Other Liabilities</t>
  </si>
  <si>
    <t xml:space="preserve"> TOTAL LIABILITIES, SURPLUS, AND OTHER FUNDS (16 + 17)</t>
  </si>
  <si>
    <t xml:space="preserve">                              YEAR  2012</t>
  </si>
  <si>
    <t>First National Title Insurance Company</t>
  </si>
  <si>
    <t>YEAR  2012</t>
  </si>
  <si>
    <t xml:space="preserve">                              YEAR  2013</t>
  </si>
  <si>
    <t>Southwest Land Title Insurance Company</t>
  </si>
  <si>
    <t>YEAR  2013</t>
  </si>
  <si>
    <t xml:space="preserve">                              YEAR  2014</t>
  </si>
  <si>
    <t>American Guaranty Title Insurance Company</t>
  </si>
  <si>
    <t>EnTitle Insurance Company</t>
  </si>
  <si>
    <t>Real Advantage Title Insurance Company</t>
  </si>
  <si>
    <t>First American Title Guaranty Company</t>
  </si>
  <si>
    <t>YEAR  2014</t>
  </si>
  <si>
    <t xml:space="preserve">                              YEAR  2015</t>
  </si>
  <si>
    <t>ACE Capital Title Reinsurance Company</t>
  </si>
  <si>
    <t>Amrock Title Insurance Company</t>
  </si>
  <si>
    <t>AmTrust Title Insurance Company</t>
  </si>
  <si>
    <t>YEAR  2015</t>
  </si>
  <si>
    <t>LIABILITY DISTRIBUTION REPORT</t>
  </si>
  <si>
    <t>ALL TRANSACTION TYPES</t>
  </si>
  <si>
    <t>For Experience Period January 1, 2011 - December 31, 2011</t>
  </si>
  <si>
    <t>Liability Range                            ($000)  [5]</t>
  </si>
  <si>
    <t>More             Than</t>
  </si>
  <si>
    <t>But No              More                  Than</t>
  </si>
  <si>
    <t>Number of              Transactions</t>
  </si>
  <si>
    <t>Gross Revenue Excluding Special Charges and Credits    And Endorsements [7]</t>
  </si>
  <si>
    <t>0 -</t>
  </si>
  <si>
    <t>4.5 -</t>
  </si>
  <si>
    <t>10 -</t>
  </si>
  <si>
    <t>20 -</t>
  </si>
  <si>
    <t>30 -</t>
  </si>
  <si>
    <t>40 -</t>
  </si>
  <si>
    <t>50 -</t>
  </si>
  <si>
    <t>60 -</t>
  </si>
  <si>
    <t>70 -</t>
  </si>
  <si>
    <t>80 -</t>
  </si>
  <si>
    <t>90 -</t>
  </si>
  <si>
    <t>100 -</t>
  </si>
  <si>
    <t>200 -</t>
  </si>
  <si>
    <t>300 -</t>
  </si>
  <si>
    <t>400 -</t>
  </si>
  <si>
    <t>500 -</t>
  </si>
  <si>
    <t xml:space="preserve"> 1,000 -</t>
  </si>
  <si>
    <t>2,000 -</t>
  </si>
  <si>
    <t>3,000 -</t>
  </si>
  <si>
    <t>4,000 -</t>
  </si>
  <si>
    <t>5,000 -</t>
  </si>
  <si>
    <t>15,000 -</t>
  </si>
  <si>
    <t>25,000 -</t>
  </si>
  <si>
    <t>50,000 -</t>
  </si>
  <si>
    <t>75,000 -</t>
  </si>
  <si>
    <t>Over 100,000</t>
  </si>
  <si>
    <t>ALL</t>
  </si>
  <si>
    <t>For Experience Period January 1, 2012 - December 31, 2012</t>
  </si>
  <si>
    <t>For Experience Period January 1, 2013 - December 31, 2013</t>
  </si>
  <si>
    <t>For Experience Period January 1, 2014 - December 31, 2014</t>
  </si>
  <si>
    <t>For Experience Period January 1, 2015 - December 31, 2015</t>
  </si>
  <si>
    <t>TITLE POLICIES WITH T-42 ENDORSEMENT</t>
  </si>
  <si>
    <t>ALL COMPANIES DETAIL</t>
  </si>
  <si>
    <t>CALENDAR YEAR</t>
  </si>
  <si>
    <t>Number of Policies w/T-42</t>
  </si>
  <si>
    <t>Number of Policies w/T-42.1</t>
  </si>
  <si>
    <t>Total Premium on above policies including endorsements</t>
  </si>
  <si>
    <t>Calendar Year Ended December 31, 2011</t>
  </si>
  <si>
    <t>Calendar Year Ended December 31, 2012</t>
  </si>
  <si>
    <t>Calendar Year Ended December 31, 2013</t>
  </si>
  <si>
    <t>Calendar Year Ended December 31, 2014</t>
  </si>
  <si>
    <t>Calendar Year Ended December 31, 2015</t>
  </si>
  <si>
    <t>FORM 10</t>
  </si>
  <si>
    <t>TITLE INSURANCE CLAIMS BY ALTA RISK CODES</t>
  </si>
  <si>
    <t>ALTA</t>
  </si>
  <si>
    <t xml:space="preserve">Number of </t>
  </si>
  <si>
    <t>Number of</t>
  </si>
  <si>
    <t xml:space="preserve">Incurred </t>
  </si>
  <si>
    <t>ALAE</t>
  </si>
  <si>
    <t>Recoveries</t>
  </si>
  <si>
    <t>Risk Code</t>
  </si>
  <si>
    <t>Claims Made</t>
  </si>
  <si>
    <t>Claims Paid</t>
  </si>
  <si>
    <t>Claims Denied</t>
  </si>
  <si>
    <t>Losses</t>
  </si>
  <si>
    <t>from Agents</t>
  </si>
  <si>
    <t>A - Basic Risks</t>
  </si>
  <si>
    <t>A</t>
  </si>
  <si>
    <t xml:space="preserve"> </t>
  </si>
  <si>
    <t>N/A</t>
  </si>
  <si>
    <t>A1</t>
  </si>
  <si>
    <t>A2</t>
  </si>
  <si>
    <t>A3</t>
  </si>
  <si>
    <t>A4</t>
  </si>
  <si>
    <t>A5</t>
  </si>
  <si>
    <t>A6</t>
  </si>
  <si>
    <t>A6a</t>
  </si>
  <si>
    <t>A6b</t>
  </si>
  <si>
    <t>A6c</t>
  </si>
  <si>
    <t>A6d</t>
  </si>
  <si>
    <t>A6e</t>
  </si>
  <si>
    <t>A6f</t>
  </si>
  <si>
    <t>A6h</t>
  </si>
  <si>
    <t>A6i</t>
  </si>
  <si>
    <t>A6j</t>
  </si>
  <si>
    <t>A6k</t>
  </si>
  <si>
    <t>A6l</t>
  </si>
  <si>
    <t>A6m</t>
  </si>
  <si>
    <t>A6n</t>
  </si>
  <si>
    <t>A6o</t>
  </si>
  <si>
    <t>A6p</t>
  </si>
  <si>
    <t>A6q</t>
  </si>
  <si>
    <t>A6r</t>
  </si>
  <si>
    <t>A6s</t>
  </si>
  <si>
    <t>A6t</t>
  </si>
  <si>
    <t>A6u</t>
  </si>
  <si>
    <t>A6x</t>
  </si>
  <si>
    <t>B - Special Risks</t>
  </si>
  <si>
    <t>B</t>
  </si>
  <si>
    <t>B1</t>
  </si>
  <si>
    <t>B1a</t>
  </si>
  <si>
    <t>B1b</t>
  </si>
  <si>
    <t>B2</t>
  </si>
  <si>
    <t>B3</t>
  </si>
  <si>
    <t>B4</t>
  </si>
  <si>
    <t>B4a</t>
  </si>
  <si>
    <t>B4b</t>
  </si>
  <si>
    <t>B4bb</t>
  </si>
  <si>
    <t>B4c</t>
  </si>
  <si>
    <t>B4e</t>
  </si>
  <si>
    <t>B4g</t>
  </si>
  <si>
    <t>B4h</t>
  </si>
  <si>
    <t>B4i</t>
  </si>
  <si>
    <t>B4j</t>
  </si>
  <si>
    <t>B4k</t>
  </si>
  <si>
    <t>B4l</t>
  </si>
  <si>
    <t>B4n</t>
  </si>
  <si>
    <t>B4o</t>
  </si>
  <si>
    <t>B4q</t>
  </si>
  <si>
    <t>B4r</t>
  </si>
  <si>
    <t>B4s</t>
  </si>
  <si>
    <t>B4t</t>
  </si>
  <si>
    <t>B4u</t>
  </si>
  <si>
    <t>B4w</t>
  </si>
  <si>
    <t>B4y</t>
  </si>
  <si>
    <t>C - Plant, Searching and Abstracting Procedures</t>
  </si>
  <si>
    <t>C1</t>
  </si>
  <si>
    <t>C2</t>
  </si>
  <si>
    <t>C3</t>
  </si>
  <si>
    <t>C4</t>
  </si>
  <si>
    <t>C5</t>
  </si>
  <si>
    <t>D - Examination and Opinions Error</t>
  </si>
  <si>
    <t>D</t>
  </si>
  <si>
    <t>D1</t>
  </si>
  <si>
    <t>D2</t>
  </si>
  <si>
    <t>D3</t>
  </si>
  <si>
    <t>E - Survey Inspection/Description Matters</t>
  </si>
  <si>
    <t>E</t>
  </si>
  <si>
    <t>E1</t>
  </si>
  <si>
    <t>E2</t>
  </si>
  <si>
    <t>F - Closing Procedures</t>
  </si>
  <si>
    <t>F1</t>
  </si>
  <si>
    <t>F2</t>
  </si>
  <si>
    <t>F3</t>
  </si>
  <si>
    <t>F4</t>
  </si>
  <si>
    <t>F5</t>
  </si>
  <si>
    <t>F6</t>
  </si>
  <si>
    <t>G - Typing or Policy Review Error</t>
  </si>
  <si>
    <t>G</t>
  </si>
  <si>
    <t>H - Taxes and Special Assessments</t>
  </si>
  <si>
    <t>H</t>
  </si>
  <si>
    <t>I - Escrows</t>
  </si>
  <si>
    <t>I</t>
  </si>
  <si>
    <t>I1</t>
  </si>
  <si>
    <t>I2</t>
  </si>
  <si>
    <t>I3</t>
  </si>
  <si>
    <t>I4</t>
  </si>
  <si>
    <t>J - Title Indemnities</t>
  </si>
  <si>
    <t>J</t>
  </si>
  <si>
    <t>K - Land Trusts</t>
  </si>
  <si>
    <t>K1</t>
  </si>
  <si>
    <t>K3</t>
  </si>
  <si>
    <t>L - Trusts</t>
  </si>
  <si>
    <t>R - Fidelity</t>
  </si>
  <si>
    <t>S - Unauthorized Risk</t>
  </si>
  <si>
    <t>T - Error or Omission</t>
  </si>
  <si>
    <t>U - Company Practice Risk</t>
  </si>
  <si>
    <t>Grand Total</t>
  </si>
  <si>
    <t>A6g</t>
  </si>
  <si>
    <t>A6v</t>
  </si>
  <si>
    <t>A6w</t>
  </si>
  <si>
    <t>B4d</t>
  </si>
  <si>
    <t>B4f</t>
  </si>
  <si>
    <t>B4m</t>
  </si>
  <si>
    <t>B4p</t>
  </si>
  <si>
    <t>B4v</t>
  </si>
  <si>
    <t>B4x</t>
  </si>
  <si>
    <t>B4z</t>
  </si>
  <si>
    <t>K2</t>
  </si>
  <si>
    <t>U</t>
  </si>
  <si>
    <t>National InvestorsTitle Insurance Company</t>
  </si>
  <si>
    <t>Sierra Title Insurance Guaranty</t>
  </si>
  <si>
    <t>TITLE INSURANCE UNDERWRITERS BY GROUP</t>
  </si>
  <si>
    <t>Experience Year Ended December 31, 2011</t>
  </si>
  <si>
    <t>Naic</t>
  </si>
  <si>
    <t>Grp</t>
  </si>
  <si>
    <t>COMPANY/GROUP</t>
  </si>
  <si>
    <t>GROSS PREMIUMS</t>
  </si>
  <si>
    <t>TOTAL ALL OTHERS</t>
  </si>
  <si>
    <t>TOTAL FIRST AMERICAN FINANCIAL</t>
  </si>
  <si>
    <t>OLD REPUBLIC GROUP</t>
  </si>
  <si>
    <t>STEWART TITLE CO</t>
  </si>
  <si>
    <t>INVESTORS TITLE</t>
  </si>
  <si>
    <t>TOTAL FIDELITY NATIONAL FINANCIAL INC.</t>
  </si>
  <si>
    <t>GGC OPPORTUNITY FUND GROUP</t>
  </si>
  <si>
    <t>TOTAL ALL COMPANIES</t>
  </si>
  <si>
    <t>Experience Year Ended December 31, 2012</t>
  </si>
  <si>
    <t>Experience Year Ended December 31, 2013</t>
  </si>
  <si>
    <t>Experience Year Ended December 31, 2014</t>
  </si>
  <si>
    <t>Experience Year Ended December 31, 2015</t>
  </si>
  <si>
    <t>ACE CAPITAL TITLE REINSURANCE COMPANY</t>
  </si>
  <si>
    <t>ENTITLE INSURANCE COMPANY</t>
  </si>
  <si>
    <t>AMTRUST TITLE INSURANCE COMPANY</t>
  </si>
  <si>
    <t>FORM 1</t>
  </si>
  <si>
    <t>TITLE INSURANCE INCOME EXHIBIT</t>
  </si>
  <si>
    <t>Texas Experience Only</t>
  </si>
  <si>
    <t>(A)</t>
  </si>
  <si>
    <t>(B)</t>
  </si>
  <si>
    <t>(C)</t>
  </si>
  <si>
    <t>(D)</t>
  </si>
  <si>
    <t>(E)</t>
  </si>
  <si>
    <t>(F)</t>
  </si>
  <si>
    <t>(G)</t>
  </si>
  <si>
    <t>Types of Income</t>
  </si>
  <si>
    <t>Title Insurance</t>
  </si>
  <si>
    <t>Escrow,</t>
  </si>
  <si>
    <t>Gross Amount</t>
  </si>
  <si>
    <t>Abstract</t>
  </si>
  <si>
    <t>Per Books</t>
  </si>
  <si>
    <t>Direct</t>
  </si>
  <si>
    <t>Independent</t>
  </si>
  <si>
    <t>Affiliated</t>
  </si>
  <si>
    <t>and Other</t>
  </si>
  <si>
    <t xml:space="preserve">(Sum of </t>
  </si>
  <si>
    <t>Operations</t>
  </si>
  <si>
    <t>Agents</t>
  </si>
  <si>
    <t>Investment</t>
  </si>
  <si>
    <t>Business</t>
  </si>
  <si>
    <t>Columns A-F)</t>
  </si>
  <si>
    <t xml:space="preserve">              TITLE INSURANCE PREMIUMS</t>
  </si>
  <si>
    <t>PREMIUM INCOME</t>
  </si>
  <si>
    <t>Gross premiums - other than home office issue</t>
  </si>
  <si>
    <t>Premiums allocated to agency function - other than home office issue</t>
  </si>
  <si>
    <t>Premiums allocated to underwriter function - other than home office issue (Line 1G - Line 2G)</t>
  </si>
  <si>
    <t>Gross premiums - home office issue</t>
  </si>
  <si>
    <t>Premiums allocated to agency function - home office issue</t>
  </si>
  <si>
    <t>Premiums allocated to underwriter function - home office issue (Line 4G - Line 5G)</t>
  </si>
  <si>
    <t xml:space="preserve">              INVESTMENT INCOME</t>
  </si>
  <si>
    <t>INVESTMENT INCOME</t>
  </si>
  <si>
    <t>Investment income-tax exempt-before expenses</t>
  </si>
  <si>
    <t>Investment income-dividends-before expenses</t>
  </si>
  <si>
    <t>Investment income-other-before expenses</t>
  </si>
  <si>
    <t>Net realized capital gains (losses)</t>
  </si>
  <si>
    <t>Net unrealized capital gains (losses)</t>
  </si>
  <si>
    <t xml:space="preserve">              OTHER INCOME</t>
  </si>
  <si>
    <t>OTHER INCOME</t>
  </si>
  <si>
    <t>Reinsurance fees (acquired)</t>
  </si>
  <si>
    <t>Escrow and abstract fees</t>
  </si>
  <si>
    <t>TOTAL INCOME (Sum of lines 8, 9, 15, and 20)</t>
  </si>
  <si>
    <t>Owner Policies                    (R3 and R5)</t>
  </si>
  <si>
    <t xml:space="preserve"> Mortgagee policies at basic rates-R4</t>
  </si>
  <si>
    <t>Mortgagee policies at simultaneous issue rates-R5</t>
  </si>
  <si>
    <t>All other forms                                                                       For Which A Premium Was Charged</t>
  </si>
  <si>
    <t>NUMBER OF TITLE POLICIES ISSUED IN TEXAS</t>
  </si>
  <si>
    <t>FORM 2</t>
  </si>
  <si>
    <t>TITLE INSURANCE EXPENSE EXHIBIT</t>
  </si>
  <si>
    <t xml:space="preserve">
Investment</t>
  </si>
  <si>
    <t>Escrow,
Abstract
&amp; Other
Business</t>
  </si>
  <si>
    <t>Gross Amount
Per Books
(Sum of 
Columns A - E)</t>
  </si>
  <si>
    <t>Expenses</t>
  </si>
  <si>
    <t xml:space="preserve">
Underwriters</t>
  </si>
  <si>
    <t>Direct
Operations</t>
  </si>
  <si>
    <t>Affiliated
Agents</t>
  </si>
  <si>
    <t>1a</t>
  </si>
  <si>
    <t>Salaries - employees</t>
  </si>
  <si>
    <t>1b</t>
  </si>
  <si>
    <t>Salaries - owners &amp; partners</t>
  </si>
  <si>
    <t>1c</t>
  </si>
  <si>
    <t>Salaries - Total</t>
  </si>
  <si>
    <t>Employee benefits, relations &amp; welfare</t>
  </si>
  <si>
    <t>3a</t>
  </si>
  <si>
    <t>Fees paid for title examination &amp; furnishing title evidence - Title Agents</t>
  </si>
  <si>
    <t>3b</t>
  </si>
  <si>
    <t>Fees paid for title examination &amp; furnishing title evidence - Others</t>
  </si>
  <si>
    <t>4a</t>
  </si>
  <si>
    <t>Closing costs paid non-employees - Title Agents</t>
  </si>
  <si>
    <t>4b</t>
  </si>
  <si>
    <t>Closing costs paid non-employees - Others</t>
  </si>
  <si>
    <t>Accounting &amp; auditing</t>
  </si>
  <si>
    <t>Interest expense</t>
  </si>
  <si>
    <t>Legal expense</t>
  </si>
  <si>
    <t>Licenses, taxes &amp; fees</t>
  </si>
  <si>
    <t>Postage &amp; freight</t>
  </si>
  <si>
    <t>Courier &amp; overnight delivery</t>
  </si>
  <si>
    <t>Telephone &amp; facsimile</t>
  </si>
  <si>
    <t>Printing &amp; photocopying</t>
  </si>
  <si>
    <t>Office supplies</t>
  </si>
  <si>
    <t>Equipment &amp; vehicle leases</t>
  </si>
  <si>
    <t>FORM 2 (Continued)</t>
  </si>
  <si>
    <t>Directors fees</t>
  </si>
  <si>
    <t>Dues, boards &amp; associations</t>
  </si>
  <si>
    <t>Bad debts</t>
  </si>
  <si>
    <t>Loss adjustment expenses incurred</t>
  </si>
  <si>
    <t>Losses incurred</t>
  </si>
  <si>
    <t>Reinsurance charges (ceded)</t>
  </si>
  <si>
    <t>Tax certificates</t>
  </si>
  <si>
    <t>Recording fees</t>
  </si>
  <si>
    <t>Plant lease/update costs</t>
  </si>
  <si>
    <t>Allowances to managers &amp; agents</t>
  </si>
  <si>
    <t>Net addition to unearned premium reserve</t>
  </si>
  <si>
    <t>Abstract costs</t>
  </si>
  <si>
    <t>Real estate expenses</t>
  </si>
  <si>
    <t>Real estate taxes</t>
  </si>
  <si>
    <t>Damages paid for bad faith suits</t>
  </si>
  <si>
    <t>Fines or penalties for violation of law</t>
  </si>
  <si>
    <t>Donations/lobbying</t>
  </si>
  <si>
    <t>Trade association fees</t>
  </si>
  <si>
    <t>Profit or (Loss) before federal income tax (Form 1, line 21 - Form 2, line 40)</t>
  </si>
  <si>
    <t>.</t>
  </si>
  <si>
    <t xml:space="preserve">                                    -  </t>
  </si>
  <si>
    <r>
      <t>Gross premiums - Total</t>
    </r>
    <r>
      <rPr>
        <sz val="10"/>
        <rFont val="Calibri"/>
        <family val="2"/>
        <scheme val="minor"/>
      </rPr>
      <t xml:space="preserve"> (Line 1 + Line 4)</t>
    </r>
  </si>
  <si>
    <r>
      <t>Total premiums allocated to agency function</t>
    </r>
    <r>
      <rPr>
        <sz val="10"/>
        <rFont val="Calibri"/>
        <family val="2"/>
        <scheme val="minor"/>
      </rPr>
      <t xml:space="preserve">       (Line 2 + Line 5)</t>
    </r>
  </si>
  <si>
    <r>
      <t>Total premiums allocated to underwriter function</t>
    </r>
    <r>
      <rPr>
        <sz val="10"/>
        <rFont val="Calibri"/>
        <family val="2"/>
        <scheme val="minor"/>
      </rPr>
      <t xml:space="preserve">  (Line 3 + Line 6)</t>
    </r>
  </si>
  <si>
    <r>
      <t>Total</t>
    </r>
    <r>
      <rPr>
        <sz val="10"/>
        <rFont val="Calibri"/>
        <family val="2"/>
        <scheme val="minor"/>
      </rPr>
      <t xml:space="preserve"> (Sum of lines 10 through 14)</t>
    </r>
  </si>
  <si>
    <r>
      <t xml:space="preserve">Service charges </t>
    </r>
    <r>
      <rPr>
        <i/>
        <sz val="10"/>
        <rFont val="Calibri"/>
        <family val="2"/>
        <scheme val="minor"/>
      </rPr>
      <t>(from Form 4)</t>
    </r>
  </si>
  <si>
    <r>
      <t xml:space="preserve">Miscellaneous </t>
    </r>
    <r>
      <rPr>
        <i/>
        <sz val="10"/>
        <rFont val="Calibri"/>
        <family val="2"/>
        <scheme val="minor"/>
      </rPr>
      <t>(from Form 4)</t>
    </r>
  </si>
  <si>
    <r>
      <t>Total</t>
    </r>
    <r>
      <rPr>
        <sz val="10"/>
        <rFont val="Calibri"/>
        <family val="2"/>
        <scheme val="minor"/>
      </rPr>
      <t xml:space="preserve"> (Sum of lines 16 through 19)</t>
    </r>
  </si>
  <si>
    <r>
      <t xml:space="preserve">Total Expenses </t>
    </r>
    <r>
      <rPr>
        <sz val="10"/>
        <rFont val="Calibri"/>
        <family val="2"/>
        <scheme val="minor"/>
      </rPr>
      <t>(Sum of lines 1 through 39)</t>
    </r>
  </si>
  <si>
    <t>State of Texas Title Insurance Industry Experience Report Compilation</t>
  </si>
  <si>
    <t>Regulatory Policy Division</t>
  </si>
  <si>
    <t>Publication ID: TIIERC2016  |  1217</t>
  </si>
  <si>
    <t>333 Guadalupe  |  Austin, Texas  78701</t>
  </si>
  <si>
    <t>(800) 578-4677</t>
  </si>
  <si>
    <t>www.TDI.texas.gov</t>
  </si>
  <si>
    <t>This document is available online at</t>
  </si>
  <si>
    <t>www.tdi.texas.gov/reports/report8.html#under</t>
  </si>
  <si>
    <t>First printing, December 2017</t>
  </si>
  <si>
    <t>Publication ID:  TIIERC2016  |  1217</t>
  </si>
  <si>
    <t>Summary reports from prior years are included because revisions are sometimes made to that data.</t>
  </si>
  <si>
    <t>Copies of both title reports are available from the TDI web page at www.tdi.texas.gov/reports/report8.html. Complete company reports and agent reports may be requested from the Property and Casualty Actuarial Office, Data Services Team at 512-676-6690.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</si>
</sst>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&quot;$&quot;#,##0\ ;\(&quot;$&quot;#,##0\)"/>
    <numFmt numFmtId="166" formatCode="m\o\n\th\ d\,\ yyyy"/>
    <numFmt numFmtId="167" formatCode="#.00"/>
    <numFmt numFmtId="168" formatCode="0.0"/>
    <numFmt numFmtId="169" formatCode="#."/>
    <numFmt numFmtId="170" formatCode="0."/>
    <numFmt numFmtId="171" formatCode="0.00\ \ \ ;"/>
    <numFmt numFmtId="172" formatCode="0.000%"/>
    <numFmt numFmtId="173" formatCode="0_);\(0\)"/>
    <numFmt numFmtId="174" formatCode="_(* #,##0_);_(* \(#,##0\);_(* &quot;-&quot;??_);_(@_)"/>
    <numFmt numFmtId="175" formatCode="&quot;$&quot;#,##0"/>
  </numFmts>
  <fonts count="5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sz val="10"/>
      <color indexed="8"/>
      <name val="Times New Roman"/>
      <family val="1"/>
    </font>
    <font>
      <sz val="10"/>
      <color indexed="24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1"/>
      <color indexed="8"/>
      <name val="Arial"/>
      <family val="2"/>
    </font>
    <font>
      <b/>
      <i/>
      <sz val="12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3"/>
      <name val="NewCenturySchlbk"/>
      <family val="1"/>
    </font>
    <font>
      <b/>
      <sz val="24"/>
      <name val="NewCenturySchlbk"/>
      <family val="1"/>
    </font>
    <font>
      <sz val="10"/>
      <name val="Georgia"/>
      <family val="1"/>
    </font>
    <font>
      <sz val="10"/>
      <name val="Kokila"/>
      <family val="2"/>
    </font>
    <font>
      <sz val="10"/>
      <name val="Bookman Old Style"/>
      <family val="1"/>
    </font>
    <font>
      <sz val="10"/>
      <name val="Helv"/>
    </font>
    <font>
      <b/>
      <sz val="12"/>
      <name val="Helv"/>
    </font>
    <font>
      <sz val="9"/>
      <name val="Arial"/>
      <family val="2"/>
    </font>
    <font>
      <sz val="12"/>
      <name val="Palatino Linotype"/>
      <family val="1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sz val="12"/>
      <name val="Calibri"/>
      <family val="2"/>
      <scheme val="minor"/>
    </font>
    <font>
      <b/>
      <sz val="26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u/>
      <sz val="10"/>
      <name val="Calibri"/>
      <family val="2"/>
      <scheme val="minor"/>
    </font>
    <font>
      <sz val="10"/>
      <name val="Palatino Linotype"/>
      <family val="1"/>
    </font>
    <font>
      <u/>
      <sz val="10"/>
      <color theme="10"/>
      <name val="Arial"/>
      <family val="2"/>
    </font>
    <font>
      <sz val="14"/>
      <color indexed="10"/>
      <name val="Arial"/>
      <family val="2"/>
    </font>
    <font>
      <b/>
      <sz val="18"/>
      <name val="Palatino Linotype"/>
      <family val="1"/>
    </font>
    <font>
      <u/>
      <sz val="10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3366FF"/>
        <bgColor indexed="64"/>
      </patternFill>
    </fill>
  </fills>
  <borders count="66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41">
    <xf numFmtId="0" fontId="0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9" fillId="0" borderId="0">
      <protection locked="0"/>
    </xf>
    <xf numFmtId="167" fontId="9" fillId="0" borderId="0">
      <protection locked="0"/>
    </xf>
    <xf numFmtId="1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10" fillId="0" borderId="0">
      <protection locked="0"/>
    </xf>
    <xf numFmtId="169" fontId="10" fillId="0" borderId="0">
      <protection locked="0"/>
    </xf>
    <xf numFmtId="0" fontId="2" fillId="0" borderId="0"/>
    <xf numFmtId="0" fontId="5" fillId="0" borderId="0">
      <alignment vertical="top"/>
    </xf>
    <xf numFmtId="0" fontId="7" fillId="0" borderId="0" applyNumberFormat="0" applyBorder="0" applyAlignment="0"/>
    <xf numFmtId="0" fontId="11" fillId="0" borderId="0" applyNumberFormat="0" applyBorder="0" applyAlignment="0"/>
    <xf numFmtId="0" fontId="6" fillId="0" borderId="0" applyNumberFormat="0" applyBorder="0" applyAlignment="0"/>
    <xf numFmtId="0" fontId="5" fillId="0" borderId="0" applyNumberFormat="0" applyBorder="0" applyAlignment="0"/>
    <xf numFmtId="0" fontId="12" fillId="0" borderId="0" applyNumberFormat="0" applyBorder="0" applyAlignment="0"/>
    <xf numFmtId="0" fontId="12" fillId="0" borderId="0" applyNumberFormat="0" applyBorder="0" applyAlignment="0"/>
    <xf numFmtId="0" fontId="3" fillId="0" borderId="0" applyNumberFormat="0" applyFont="0" applyFill="0" applyBorder="0" applyAlignment="0">
      <protection locked="0"/>
    </xf>
    <xf numFmtId="0" fontId="4" fillId="0" borderId="0"/>
    <xf numFmtId="0" fontId="13" fillId="0" borderId="0"/>
    <xf numFmtId="9" fontId="1" fillId="0" borderId="0" applyFont="0" applyFill="0" applyBorder="0" applyAlignment="0" applyProtection="0"/>
    <xf numFmtId="0" fontId="14" fillId="0" borderId="0"/>
    <xf numFmtId="0" fontId="15" fillId="0" borderId="0"/>
    <xf numFmtId="0" fontId="16" fillId="0" borderId="0"/>
    <xf numFmtId="0" fontId="17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5" fillId="0" borderId="0"/>
    <xf numFmtId="0" fontId="48" fillId="0" borderId="0" applyNumberFormat="0" applyFill="0" applyBorder="0" applyAlignment="0" applyProtection="0"/>
  </cellStyleXfs>
  <cellXfs count="533">
    <xf numFmtId="0" fontId="0" fillId="0" borderId="0" xfId="0"/>
    <xf numFmtId="0" fontId="0" fillId="0" borderId="0" xfId="0" applyBorder="1"/>
    <xf numFmtId="0" fontId="0" fillId="0" borderId="0" xfId="0" applyBorder="1" applyAlignment="1"/>
    <xf numFmtId="0" fontId="20" fillId="0" borderId="0" xfId="0" applyFont="1" applyBorder="1"/>
    <xf numFmtId="0" fontId="21" fillId="0" borderId="0" xfId="0" applyFont="1" applyBorder="1"/>
    <xf numFmtId="0" fontId="3" fillId="0" borderId="0" xfId="0" applyFont="1"/>
    <xf numFmtId="0" fontId="20" fillId="0" borderId="0" xfId="0" applyFont="1" applyBorder="1" applyAlignment="1"/>
    <xf numFmtId="0" fontId="22" fillId="0" borderId="0" xfId="0" applyFont="1"/>
    <xf numFmtId="0" fontId="24" fillId="0" borderId="0" xfId="34" applyFont="1"/>
    <xf numFmtId="3" fontId="24" fillId="0" borderId="0" xfId="34" applyNumberFormat="1" applyFont="1"/>
    <xf numFmtId="3" fontId="0" fillId="0" borderId="0" xfId="0" applyNumberFormat="1"/>
    <xf numFmtId="0" fontId="3" fillId="0" borderId="0" xfId="34" applyFont="1" applyBorder="1"/>
    <xf numFmtId="171" fontId="3" fillId="0" borderId="0" xfId="34" applyNumberFormat="1" applyFont="1" applyBorder="1" applyAlignment="1"/>
    <xf numFmtId="3" fontId="3" fillId="0" borderId="0" xfId="34" applyNumberFormat="1" applyFont="1" applyBorder="1" applyAlignment="1"/>
    <xf numFmtId="0" fontId="3" fillId="0" borderId="0" xfId="34" applyFont="1" applyBorder="1" applyAlignment="1"/>
    <xf numFmtId="0" fontId="23" fillId="0" borderId="0" xfId="34"/>
    <xf numFmtId="0" fontId="3" fillId="0" borderId="0" xfId="34" applyFont="1"/>
    <xf numFmtId="0" fontId="3" fillId="0" borderId="0" xfId="34" applyFont="1" applyAlignment="1">
      <alignment horizontal="right"/>
    </xf>
    <xf numFmtId="0" fontId="25" fillId="0" borderId="0" xfId="0" applyFont="1" applyAlignment="1"/>
    <xf numFmtId="0" fontId="27" fillId="0" borderId="0" xfId="0" applyFont="1"/>
    <xf numFmtId="0" fontId="28" fillId="0" borderId="0" xfId="0" applyFont="1" applyAlignment="1">
      <alignment horizontal="left"/>
    </xf>
    <xf numFmtId="0" fontId="28" fillId="0" borderId="0" xfId="0" applyFont="1" applyAlignment="1">
      <alignment horizontal="right"/>
    </xf>
    <xf numFmtId="0" fontId="28" fillId="0" borderId="0" xfId="0" applyFont="1"/>
    <xf numFmtId="0" fontId="29" fillId="0" borderId="0" xfId="0" applyFont="1" applyAlignment="1">
      <alignment horizontal="right" vertical="top" wrapText="1"/>
    </xf>
    <xf numFmtId="0" fontId="28" fillId="0" borderId="0" xfId="0" applyFont="1" applyAlignment="1">
      <alignment horizontal="left" indent="3"/>
    </xf>
    <xf numFmtId="170" fontId="28" fillId="0" borderId="0" xfId="0" applyNumberFormat="1" applyFont="1" applyAlignment="1">
      <alignment horizontal="right" vertical="top" wrapText="1"/>
    </xf>
    <xf numFmtId="0" fontId="28" fillId="0" borderId="1" xfId="0" applyFont="1" applyBorder="1" applyAlignment="1">
      <alignment horizontal="left"/>
    </xf>
    <xf numFmtId="0" fontId="28" fillId="0" borderId="2" xfId="0" applyFont="1" applyBorder="1" applyAlignment="1">
      <alignment horizontal="left"/>
    </xf>
    <xf numFmtId="0" fontId="28" fillId="0" borderId="0" xfId="0" applyFont="1" applyBorder="1" applyAlignment="1">
      <alignment horizontal="left"/>
    </xf>
    <xf numFmtId="170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center"/>
    </xf>
    <xf numFmtId="0" fontId="28" fillId="0" borderId="3" xfId="0" applyFont="1" applyBorder="1" applyAlignment="1">
      <alignment horizontal="left"/>
    </xf>
    <xf numFmtId="0" fontId="30" fillId="0" borderId="0" xfId="0" applyFont="1" applyAlignment="1">
      <alignment horizontal="left"/>
    </xf>
    <xf numFmtId="0" fontId="28" fillId="0" borderId="0" xfId="0" applyFont="1" applyAlignment="1"/>
    <xf numFmtId="0" fontId="28" fillId="0" borderId="0" xfId="0" applyFont="1" applyBorder="1" applyAlignment="1">
      <alignment horizontal="right"/>
    </xf>
    <xf numFmtId="0" fontId="28" fillId="0" borderId="2" xfId="0" applyFont="1" applyBorder="1" applyAlignment="1">
      <alignment horizontal="right"/>
    </xf>
    <xf numFmtId="0" fontId="31" fillId="0" borderId="0" xfId="0" applyFont="1" applyBorder="1" applyAlignment="1">
      <alignment horizontal="left" vertical="top" wrapText="1"/>
    </xf>
    <xf numFmtId="0" fontId="28" fillId="0" borderId="0" xfId="0" applyFont="1" applyBorder="1" applyAlignment="1">
      <alignment horizontal="justify" vertical="top" wrapText="1"/>
    </xf>
    <xf numFmtId="0" fontId="30" fillId="0" borderId="0" xfId="0" applyFont="1" applyBorder="1" applyAlignment="1">
      <alignment horizontal="justify" vertical="top" wrapText="1"/>
    </xf>
    <xf numFmtId="49" fontId="33" fillId="2" borderId="0" xfId="35" applyNumberFormat="1" applyFont="1" applyFill="1" applyAlignment="1">
      <alignment horizontal="right"/>
    </xf>
    <xf numFmtId="49" fontId="34" fillId="2" borderId="0" xfId="35" applyNumberFormat="1" applyFont="1" applyFill="1" applyAlignment="1">
      <alignment horizontal="right"/>
    </xf>
    <xf numFmtId="0" fontId="35" fillId="0" borderId="0" xfId="0" applyFont="1" applyAlignment="1"/>
    <xf numFmtId="3" fontId="35" fillId="0" borderId="0" xfId="0" applyNumberFormat="1" applyFont="1" applyAlignment="1"/>
    <xf numFmtId="49" fontId="36" fillId="0" borderId="0" xfId="0" applyNumberFormat="1" applyFont="1" applyAlignment="1">
      <alignment horizontal="left"/>
    </xf>
    <xf numFmtId="0" fontId="35" fillId="0" borderId="0" xfId="0" applyFont="1"/>
    <xf numFmtId="0" fontId="36" fillId="0" borderId="4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49" fontId="35" fillId="0" borderId="0" xfId="0" applyNumberFormat="1" applyFont="1" applyAlignment="1">
      <alignment horizontal="right"/>
    </xf>
    <xf numFmtId="3" fontId="35" fillId="0" borderId="0" xfId="0" applyNumberFormat="1" applyFont="1" applyAlignment="1" applyProtection="1"/>
    <xf numFmtId="10" fontId="35" fillId="0" borderId="0" xfId="33" applyNumberFormat="1" applyFont="1"/>
    <xf numFmtId="3" fontId="35" fillId="0" borderId="5" xfId="0" applyNumberFormat="1" applyFont="1" applyBorder="1" applyAlignment="1" applyProtection="1"/>
    <xf numFmtId="49" fontId="35" fillId="0" borderId="0" xfId="0" applyNumberFormat="1" applyFont="1" applyAlignment="1">
      <alignment horizontal="center"/>
    </xf>
    <xf numFmtId="10" fontId="35" fillId="0" borderId="0" xfId="33" applyNumberFormat="1" applyFont="1" applyFill="1"/>
    <xf numFmtId="0" fontId="36" fillId="0" borderId="0" xfId="0" applyFont="1" applyAlignment="1">
      <alignment horizontal="left"/>
    </xf>
    <xf numFmtId="0" fontId="28" fillId="0" borderId="0" xfId="0" applyFont="1" applyBorder="1" applyAlignment="1"/>
    <xf numFmtId="0" fontId="35" fillId="0" borderId="0" xfId="0" applyFont="1" applyAlignment="1">
      <alignment horizontal="center"/>
    </xf>
    <xf numFmtId="3" fontId="35" fillId="0" borderId="0" xfId="0" applyNumberFormat="1" applyFont="1" applyAlignment="1">
      <alignment horizontal="center"/>
    </xf>
    <xf numFmtId="0" fontId="35" fillId="0" borderId="0" xfId="0" applyFont="1" applyBorder="1" applyAlignment="1"/>
    <xf numFmtId="3" fontId="35" fillId="0" borderId="6" xfId="0" applyNumberFormat="1" applyFont="1" applyFill="1" applyBorder="1" applyAlignment="1" applyProtection="1"/>
    <xf numFmtId="3" fontId="35" fillId="0" borderId="0" xfId="0" applyNumberFormat="1" applyFont="1"/>
    <xf numFmtId="10" fontId="35" fillId="0" borderId="0" xfId="0" applyNumberFormat="1" applyFont="1"/>
    <xf numFmtId="3" fontId="35" fillId="0" borderId="4" xfId="0" applyNumberFormat="1" applyFont="1" applyBorder="1" applyAlignment="1">
      <alignment horizontal="center" wrapText="1"/>
    </xf>
    <xf numFmtId="10" fontId="35" fillId="0" borderId="4" xfId="33" applyNumberFormat="1" applyFont="1" applyBorder="1" applyAlignment="1">
      <alignment horizontal="center" wrapText="1"/>
    </xf>
    <xf numFmtId="10" fontId="35" fillId="0" borderId="0" xfId="0" applyNumberFormat="1" applyFont="1" applyAlignment="1"/>
    <xf numFmtId="10" fontId="35" fillId="0" borderId="5" xfId="0" applyNumberFormat="1" applyFont="1" applyBorder="1" applyAlignment="1"/>
    <xf numFmtId="10" fontId="35" fillId="0" borderId="6" xfId="0" applyNumberFormat="1" applyFont="1" applyBorder="1" applyAlignment="1"/>
    <xf numFmtId="10" fontId="28" fillId="0" borderId="0" xfId="33" applyNumberFormat="1" applyFont="1"/>
    <xf numFmtId="0" fontId="34" fillId="0" borderId="0" xfId="36" applyFont="1"/>
    <xf numFmtId="0" fontId="34" fillId="2" borderId="0" xfId="36" applyFont="1" applyFill="1"/>
    <xf numFmtId="49" fontId="34" fillId="2" borderId="0" xfId="36" applyNumberFormat="1" applyFont="1" applyFill="1" applyAlignment="1">
      <alignment horizontal="right"/>
    </xf>
    <xf numFmtId="10" fontId="32" fillId="2" borderId="0" xfId="36" applyNumberFormat="1" applyFont="1" applyFill="1" applyBorder="1" applyAlignment="1">
      <alignment horizontal="center" wrapText="1"/>
    </xf>
    <xf numFmtId="10" fontId="37" fillId="2" borderId="0" xfId="36" applyNumberFormat="1" applyFont="1" applyFill="1" applyBorder="1" applyAlignment="1">
      <alignment horizontal="center" wrapText="1"/>
    </xf>
    <xf numFmtId="49" fontId="33" fillId="2" borderId="0" xfId="36" applyNumberFormat="1" applyFont="1" applyFill="1" applyAlignment="1">
      <alignment horizontal="right"/>
    </xf>
    <xf numFmtId="10" fontId="33" fillId="2" borderId="0" xfId="36" applyNumberFormat="1" applyFont="1" applyFill="1" applyBorder="1" applyAlignment="1">
      <alignment horizontal="center" wrapText="1"/>
    </xf>
    <xf numFmtId="0" fontId="38" fillId="2" borderId="0" xfId="36" applyFont="1" applyFill="1"/>
    <xf numFmtId="0" fontId="33" fillId="2" borderId="7" xfId="36" applyFont="1" applyFill="1" applyBorder="1" applyAlignment="1">
      <alignment horizontal="center" wrapText="1"/>
    </xf>
    <xf numFmtId="10" fontId="33" fillId="2" borderId="7" xfId="36" applyNumberFormat="1" applyFont="1" applyFill="1" applyBorder="1" applyAlignment="1">
      <alignment horizontal="center" wrapText="1"/>
    </xf>
    <xf numFmtId="0" fontId="37" fillId="2" borderId="0" xfId="36" applyFont="1" applyFill="1" applyBorder="1" applyAlignment="1">
      <alignment horizontal="center" wrapText="1"/>
    </xf>
    <xf numFmtId="0" fontId="38" fillId="0" borderId="0" xfId="36" applyFont="1"/>
    <xf numFmtId="49" fontId="33" fillId="0" borderId="0" xfId="36" applyNumberFormat="1" applyFont="1" applyAlignment="1">
      <alignment horizontal="right"/>
    </xf>
    <xf numFmtId="0" fontId="33" fillId="0" borderId="0" xfId="36" applyFont="1" applyAlignment="1"/>
    <xf numFmtId="3" fontId="33" fillId="0" borderId="0" xfId="36" applyNumberFormat="1" applyFont="1" applyAlignment="1"/>
    <xf numFmtId="10" fontId="33" fillId="0" borderId="0" xfId="36" applyNumberFormat="1" applyFont="1" applyAlignment="1">
      <alignment horizontal="right"/>
    </xf>
    <xf numFmtId="0" fontId="33" fillId="0" borderId="0" xfId="36" applyFont="1"/>
    <xf numFmtId="0" fontId="33" fillId="0" borderId="0" xfId="36" applyFont="1" applyBorder="1" applyAlignment="1"/>
    <xf numFmtId="0" fontId="33" fillId="0" borderId="0" xfId="35" applyFont="1" applyBorder="1" applyAlignment="1"/>
    <xf numFmtId="3" fontId="33" fillId="0" borderId="5" xfId="36" applyNumberFormat="1" applyFont="1" applyBorder="1" applyAlignment="1"/>
    <xf numFmtId="10" fontId="33" fillId="0" borderId="5" xfId="36" applyNumberFormat="1" applyFont="1" applyBorder="1" applyAlignment="1">
      <alignment horizontal="right"/>
    </xf>
    <xf numFmtId="3" fontId="33" fillId="0" borderId="0" xfId="36" applyNumberFormat="1" applyFont="1" applyBorder="1" applyAlignment="1"/>
    <xf numFmtId="10" fontId="33" fillId="0" borderId="0" xfId="36" applyNumberFormat="1" applyFont="1" applyBorder="1" applyAlignment="1">
      <alignment horizontal="right"/>
    </xf>
    <xf numFmtId="0" fontId="37" fillId="0" borderId="0" xfId="36" applyFont="1" applyAlignment="1"/>
    <xf numFmtId="0" fontId="37" fillId="0" borderId="0" xfId="36" applyFont="1" applyBorder="1" applyAlignment="1"/>
    <xf numFmtId="0" fontId="37" fillId="0" borderId="0" xfId="36" applyFont="1"/>
    <xf numFmtId="49" fontId="33" fillId="0" borderId="0" xfId="35" applyNumberFormat="1" applyFont="1" applyAlignment="1">
      <alignment horizontal="right"/>
    </xf>
    <xf numFmtId="0" fontId="37" fillId="0" borderId="0" xfId="35" applyFont="1" applyBorder="1" applyAlignment="1">
      <alignment horizontal="left"/>
    </xf>
    <xf numFmtId="0" fontId="37" fillId="0" borderId="0" xfId="35" applyFont="1" applyFill="1" applyAlignment="1">
      <alignment horizontal="center"/>
    </xf>
    <xf numFmtId="0" fontId="33" fillId="0" borderId="0" xfId="35" applyFont="1" applyAlignment="1"/>
    <xf numFmtId="1" fontId="37" fillId="0" borderId="0" xfId="35" applyNumberFormat="1" applyFont="1" applyAlignment="1">
      <alignment horizontal="left"/>
    </xf>
    <xf numFmtId="0" fontId="38" fillId="0" borderId="0" xfId="35" applyFont="1"/>
    <xf numFmtId="0" fontId="33" fillId="0" borderId="0" xfId="36" applyFont="1" applyAlignment="1">
      <alignment horizontal="center"/>
    </xf>
    <xf numFmtId="0" fontId="37" fillId="0" borderId="0" xfId="36" applyFont="1" applyAlignment="1">
      <alignment horizontal="center"/>
    </xf>
    <xf numFmtId="3" fontId="35" fillId="0" borderId="5" xfId="0" applyNumberFormat="1" applyFont="1" applyBorder="1" applyAlignment="1"/>
    <xf numFmtId="3" fontId="35" fillId="0" borderId="0" xfId="0" applyNumberFormat="1" applyFont="1" applyBorder="1" applyAlignment="1"/>
    <xf numFmtId="0" fontId="36" fillId="0" borderId="0" xfId="0" applyFont="1" applyAlignment="1"/>
    <xf numFmtId="49" fontId="33" fillId="0" borderId="0" xfId="36" applyNumberFormat="1" applyFont="1" applyAlignment="1">
      <alignment horizontal="center"/>
    </xf>
    <xf numFmtId="3" fontId="35" fillId="0" borderId="6" xfId="0" applyNumberFormat="1" applyFont="1" applyFill="1" applyBorder="1" applyAlignment="1"/>
    <xf numFmtId="10" fontId="33" fillId="0" borderId="6" xfId="36" applyNumberFormat="1" applyFont="1" applyBorder="1" applyAlignment="1">
      <alignment horizontal="right"/>
    </xf>
    <xf numFmtId="49" fontId="34" fillId="0" borderId="0" xfId="36" applyNumberFormat="1" applyFont="1" applyAlignment="1">
      <alignment horizontal="right"/>
    </xf>
    <xf numFmtId="37" fontId="34" fillId="0" borderId="0" xfId="36" applyNumberFormat="1" applyFont="1"/>
    <xf numFmtId="10" fontId="34" fillId="0" borderId="0" xfId="36" applyNumberFormat="1" applyFont="1"/>
    <xf numFmtId="3" fontId="33" fillId="0" borderId="0" xfId="36" applyNumberFormat="1" applyFont="1" applyFill="1" applyAlignment="1"/>
    <xf numFmtId="0" fontId="40" fillId="0" borderId="0" xfId="34" applyFont="1"/>
    <xf numFmtId="0" fontId="40" fillId="0" borderId="0" xfId="34" applyFont="1" applyAlignment="1">
      <alignment horizontal="right"/>
    </xf>
    <xf numFmtId="0" fontId="41" fillId="0" borderId="8" xfId="34" applyFont="1" applyBorder="1"/>
    <xf numFmtId="0" fontId="41" fillId="0" borderId="9" xfId="34" applyFont="1" applyBorder="1" applyAlignment="1">
      <alignment horizontal="centerContinuous"/>
    </xf>
    <xf numFmtId="0" fontId="40" fillId="0" borderId="9" xfId="34" applyFont="1" applyBorder="1" applyAlignment="1">
      <alignment horizontal="centerContinuous"/>
    </xf>
    <xf numFmtId="0" fontId="41" fillId="0" borderId="10" xfId="34" applyFont="1" applyBorder="1" applyAlignment="1">
      <alignment horizontal="center"/>
    </xf>
    <xf numFmtId="0" fontId="41" fillId="0" borderId="8" xfId="34" applyFont="1" applyBorder="1" applyAlignment="1">
      <alignment horizontal="right"/>
    </xf>
    <xf numFmtId="0" fontId="41" fillId="0" borderId="8" xfId="34" applyFont="1" applyBorder="1" applyAlignment="1">
      <alignment horizontal="center"/>
    </xf>
    <xf numFmtId="0" fontId="41" fillId="0" borderId="11" xfId="34" applyFont="1" applyBorder="1" applyAlignment="1">
      <alignment horizontal="center"/>
    </xf>
    <xf numFmtId="1" fontId="28" fillId="0" borderId="19" xfId="34" applyNumberFormat="1" applyFont="1" applyBorder="1" applyAlignment="1">
      <alignment horizontal="center"/>
    </xf>
    <xf numFmtId="3" fontId="28" fillId="0" borderId="20" xfId="34" applyNumberFormat="1" applyFont="1" applyBorder="1" applyAlignment="1"/>
    <xf numFmtId="3" fontId="28" fillId="0" borderId="21" xfId="34" applyNumberFormat="1" applyFont="1" applyBorder="1" applyAlignment="1"/>
    <xf numFmtId="0" fontId="30" fillId="0" borderId="0" xfId="34" applyFont="1"/>
    <xf numFmtId="0" fontId="28" fillId="0" borderId="0" xfId="34" applyFont="1"/>
    <xf numFmtId="0" fontId="28" fillId="0" borderId="0" xfId="34" applyFont="1" applyAlignment="1">
      <alignment horizontal="right"/>
    </xf>
    <xf numFmtId="0" fontId="28" fillId="0" borderId="0" xfId="38" applyFont="1"/>
    <xf numFmtId="0" fontId="42" fillId="0" borderId="0" xfId="38" applyFont="1"/>
    <xf numFmtId="0" fontId="42" fillId="0" borderId="0" xfId="38" applyFont="1" applyAlignment="1">
      <alignment horizontal="left"/>
    </xf>
    <xf numFmtId="0" fontId="42" fillId="0" borderId="0" xfId="38" applyFont="1" applyAlignment="1">
      <alignment vertical="center"/>
    </xf>
    <xf numFmtId="0" fontId="43" fillId="0" borderId="0" xfId="38" applyFont="1"/>
    <xf numFmtId="0" fontId="42" fillId="0" borderId="9" xfId="38" applyFont="1" applyBorder="1" applyAlignment="1">
      <alignment horizontal="center"/>
    </xf>
    <xf numFmtId="3" fontId="28" fillId="0" borderId="23" xfId="38" applyNumberFormat="1" applyFont="1" applyBorder="1" applyAlignment="1">
      <alignment horizontal="left"/>
    </xf>
    <xf numFmtId="3" fontId="28" fillId="0" borderId="24" xfId="38" applyNumberFormat="1" applyFont="1" applyBorder="1" applyAlignment="1">
      <alignment horizontal="left"/>
    </xf>
    <xf numFmtId="3" fontId="28" fillId="0" borderId="25" xfId="38" applyNumberFormat="1" applyFont="1" applyBorder="1" applyProtection="1"/>
    <xf numFmtId="3" fontId="28" fillId="0" borderId="25" xfId="38" applyNumberFormat="1" applyFont="1" applyBorder="1" applyProtection="1">
      <protection locked="0"/>
    </xf>
    <xf numFmtId="0" fontId="28" fillId="0" borderId="0" xfId="0" applyFont="1" applyFill="1"/>
    <xf numFmtId="3" fontId="28" fillId="0" borderId="24" xfId="38" applyNumberFormat="1" applyFont="1" applyBorder="1"/>
    <xf numFmtId="3" fontId="28" fillId="0" borderId="23" xfId="38" applyNumberFormat="1" applyFont="1" applyBorder="1"/>
    <xf numFmtId="3" fontId="28" fillId="0" borderId="23" xfId="38" applyNumberFormat="1" applyFont="1" applyBorder="1" applyAlignment="1">
      <alignment vertical="top"/>
    </xf>
    <xf numFmtId="3" fontId="28" fillId="0" borderId="24" xfId="38" applyNumberFormat="1" applyFont="1" applyBorder="1" applyAlignment="1">
      <alignment horizontal="left" wrapText="1"/>
    </xf>
    <xf numFmtId="3" fontId="28" fillId="0" borderId="24" xfId="38" applyNumberFormat="1" applyFont="1" applyBorder="1" applyAlignment="1">
      <alignment wrapText="1"/>
    </xf>
    <xf numFmtId="3" fontId="28" fillId="0" borderId="26" xfId="38" applyNumberFormat="1" applyFont="1" applyBorder="1" applyAlignment="1">
      <alignment vertical="top"/>
    </xf>
    <xf numFmtId="3" fontId="28" fillId="0" borderId="27" xfId="38" applyNumberFormat="1" applyFont="1" applyBorder="1" applyAlignment="1">
      <alignment horizontal="left" wrapText="1"/>
    </xf>
    <xf numFmtId="3" fontId="28" fillId="0" borderId="28" xfId="38" applyNumberFormat="1" applyFont="1" applyBorder="1" applyProtection="1"/>
    <xf numFmtId="3" fontId="28" fillId="0" borderId="27" xfId="38" applyNumberFormat="1" applyFont="1" applyBorder="1" applyAlignment="1">
      <alignment wrapText="1"/>
    </xf>
    <xf numFmtId="0" fontId="38" fillId="0" borderId="0" xfId="0" applyFont="1" applyFill="1" applyBorder="1" applyAlignment="1">
      <alignment horizontal="left" wrapText="1"/>
    </xf>
    <xf numFmtId="0" fontId="43" fillId="0" borderId="0" xfId="0" applyFont="1"/>
    <xf numFmtId="0" fontId="42" fillId="0" borderId="0" xfId="0" applyFont="1" applyAlignment="1">
      <alignment horizontal="left"/>
    </xf>
    <xf numFmtId="0" fontId="43" fillId="0" borderId="15" xfId="0" applyFont="1" applyBorder="1" applyAlignment="1"/>
    <xf numFmtId="0" fontId="42" fillId="0" borderId="29" xfId="0" applyFont="1" applyBorder="1" applyAlignment="1">
      <alignment horizontal="center"/>
    </xf>
    <xf numFmtId="49" fontId="43" fillId="0" borderId="30" xfId="0" applyNumberFormat="1" applyFont="1" applyBorder="1" applyAlignment="1">
      <alignment horizontal="right"/>
    </xf>
    <xf numFmtId="0" fontId="43" fillId="0" borderId="32" xfId="0" applyFont="1" applyBorder="1" applyAlignment="1">
      <alignment horizontal="left"/>
    </xf>
    <xf numFmtId="3" fontId="43" fillId="0" borderId="33" xfId="0" applyNumberFormat="1" applyFont="1" applyBorder="1" applyProtection="1"/>
    <xf numFmtId="3" fontId="43" fillId="0" borderId="33" xfId="0" applyNumberFormat="1" applyFont="1" applyBorder="1" applyProtection="1">
      <protection locked="0"/>
    </xf>
    <xf numFmtId="0" fontId="43" fillId="0" borderId="32" xfId="0" applyFont="1" applyBorder="1"/>
    <xf numFmtId="0" fontId="43" fillId="0" borderId="31" xfId="0" applyFont="1" applyBorder="1" applyAlignment="1">
      <alignment horizontal="left"/>
    </xf>
    <xf numFmtId="0" fontId="43" fillId="0" borderId="31" xfId="0" applyFont="1" applyBorder="1"/>
    <xf numFmtId="0" fontId="43" fillId="0" borderId="32" xfId="0" applyFont="1" applyBorder="1" applyAlignment="1">
      <alignment horizontal="left" wrapText="1"/>
    </xf>
    <xf numFmtId="0" fontId="43" fillId="0" borderId="32" xfId="0" applyFont="1" applyBorder="1" applyAlignment="1">
      <alignment wrapText="1"/>
    </xf>
    <xf numFmtId="0" fontId="28" fillId="0" borderId="0" xfId="1" applyFont="1" applyFill="1"/>
    <xf numFmtId="0" fontId="38" fillId="0" borderId="0" xfId="1" applyFont="1" applyFill="1" applyBorder="1" applyAlignment="1">
      <alignment horizontal="left" wrapText="1"/>
    </xf>
    <xf numFmtId="0" fontId="28" fillId="0" borderId="0" xfId="1" applyFont="1"/>
    <xf numFmtId="0" fontId="42" fillId="0" borderId="0" xfId="1" applyFont="1" applyAlignment="1">
      <alignment horizontal="left"/>
    </xf>
    <xf numFmtId="0" fontId="43" fillId="0" borderId="15" xfId="1" applyFont="1" applyBorder="1" applyAlignment="1"/>
    <xf numFmtId="0" fontId="42" fillId="0" borderId="29" xfId="1" applyFont="1" applyBorder="1" applyAlignment="1">
      <alignment horizontal="center"/>
    </xf>
    <xf numFmtId="49" fontId="43" fillId="0" borderId="30" xfId="1" applyNumberFormat="1" applyFont="1" applyBorder="1" applyAlignment="1">
      <alignment horizontal="right"/>
    </xf>
    <xf numFmtId="0" fontId="43" fillId="0" borderId="32" xfId="1" applyFont="1" applyBorder="1" applyAlignment="1">
      <alignment horizontal="left"/>
    </xf>
    <xf numFmtId="3" fontId="43" fillId="0" borderId="33" xfId="1" applyNumberFormat="1" applyFont="1" applyBorder="1" applyProtection="1"/>
    <xf numFmtId="3" fontId="43" fillId="0" borderId="33" xfId="1" applyNumberFormat="1" applyFont="1" applyBorder="1" applyProtection="1">
      <protection locked="0"/>
    </xf>
    <xf numFmtId="0" fontId="43" fillId="0" borderId="32" xfId="1" applyFont="1" applyBorder="1"/>
    <xf numFmtId="0" fontId="43" fillId="0" borderId="31" xfId="1" applyFont="1" applyBorder="1" applyAlignment="1">
      <alignment horizontal="left"/>
    </xf>
    <xf numFmtId="0" fontId="43" fillId="0" borderId="31" xfId="1" applyFont="1" applyBorder="1"/>
    <xf numFmtId="0" fontId="43" fillId="0" borderId="32" xfId="1" applyFont="1" applyBorder="1" applyAlignment="1">
      <alignment horizontal="left" wrapText="1"/>
    </xf>
    <xf numFmtId="0" fontId="43" fillId="0" borderId="32" xfId="1" applyFont="1" applyBorder="1" applyAlignment="1">
      <alignment wrapText="1"/>
    </xf>
    <xf numFmtId="0" fontId="43" fillId="0" borderId="9" xfId="0" applyFont="1" applyBorder="1" applyAlignment="1">
      <alignment wrapText="1"/>
    </xf>
    <xf numFmtId="0" fontId="28" fillId="0" borderId="0" xfId="0" applyFont="1" applyAlignment="1">
      <alignment wrapText="1"/>
    </xf>
    <xf numFmtId="0" fontId="43" fillId="0" borderId="9" xfId="0" applyFont="1" applyBorder="1" applyAlignment="1">
      <alignment horizontal="center" wrapText="1"/>
    </xf>
    <xf numFmtId="3" fontId="43" fillId="0" borderId="34" xfId="0" applyNumberFormat="1" applyFont="1" applyBorder="1" applyAlignment="1">
      <alignment horizontal="left"/>
    </xf>
    <xf numFmtId="3" fontId="43" fillId="0" borderId="35" xfId="0" applyNumberFormat="1" applyFont="1" applyBorder="1"/>
    <xf numFmtId="3" fontId="43" fillId="0" borderId="5" xfId="0" applyNumberFormat="1" applyFont="1" applyBorder="1" applyProtection="1"/>
    <xf numFmtId="3" fontId="43" fillId="0" borderId="22" xfId="0" applyNumberFormat="1" applyFont="1" applyBorder="1" applyProtection="1"/>
    <xf numFmtId="172" fontId="28" fillId="0" borderId="0" xfId="33" applyNumberFormat="1" applyFont="1"/>
    <xf numFmtId="3" fontId="43" fillId="0" borderId="5" xfId="0" applyNumberFormat="1" applyFont="1" applyBorder="1" applyProtection="1">
      <protection locked="0"/>
    </xf>
    <xf numFmtId="3" fontId="43" fillId="0" borderId="22" xfId="0" applyNumberFormat="1" applyFont="1" applyBorder="1" applyProtection="1">
      <protection locked="0"/>
    </xf>
    <xf numFmtId="3" fontId="43" fillId="0" borderId="34" xfId="0" applyNumberFormat="1" applyFont="1" applyBorder="1" applyAlignment="1">
      <alignment horizontal="right"/>
    </xf>
    <xf numFmtId="3" fontId="43" fillId="0" borderId="36" xfId="0" applyNumberFormat="1" applyFont="1" applyBorder="1" applyAlignment="1">
      <alignment horizontal="left"/>
    </xf>
    <xf numFmtId="0" fontId="43" fillId="0" borderId="37" xfId="0" applyNumberFormat="1" applyFont="1" applyBorder="1"/>
    <xf numFmtId="3" fontId="43" fillId="0" borderId="38" xfId="0" applyNumberFormat="1" applyFont="1" applyBorder="1" applyProtection="1"/>
    <xf numFmtId="3" fontId="43" fillId="0" borderId="38" xfId="0" applyNumberFormat="1" applyFont="1" applyBorder="1" applyProtection="1">
      <protection locked="0"/>
    </xf>
    <xf numFmtId="3" fontId="43" fillId="0" borderId="36" xfId="0" applyNumberFormat="1" applyFont="1" applyBorder="1" applyAlignment="1">
      <alignment horizontal="right"/>
    </xf>
    <xf numFmtId="0" fontId="43" fillId="0" borderId="36" xfId="0" applyNumberFormat="1" applyFont="1" applyBorder="1" applyAlignment="1">
      <alignment horizontal="left"/>
    </xf>
    <xf numFmtId="3" fontId="43" fillId="0" borderId="37" xfId="0" applyNumberFormat="1" applyFont="1" applyBorder="1"/>
    <xf numFmtId="0" fontId="43" fillId="0" borderId="36" xfId="0" applyNumberFormat="1" applyFont="1" applyBorder="1" applyAlignment="1">
      <alignment horizontal="right"/>
    </xf>
    <xf numFmtId="3" fontId="43" fillId="0" borderId="23" xfId="0" applyNumberFormat="1" applyFont="1" applyBorder="1" applyAlignment="1">
      <alignment horizontal="left"/>
    </xf>
    <xf numFmtId="3" fontId="43" fillId="0" borderId="24" xfId="0" applyNumberFormat="1" applyFont="1" applyBorder="1"/>
    <xf numFmtId="3" fontId="43" fillId="0" borderId="31" xfId="0" applyNumberFormat="1" applyFont="1" applyBorder="1" applyProtection="1"/>
    <xf numFmtId="3" fontId="43" fillId="0" borderId="25" xfId="0" applyNumberFormat="1" applyFont="1" applyBorder="1" applyProtection="1"/>
    <xf numFmtId="3" fontId="43" fillId="0" borderId="31" xfId="0" applyNumberFormat="1" applyFont="1" applyBorder="1" applyProtection="1">
      <protection locked="0"/>
    </xf>
    <xf numFmtId="3" fontId="43" fillId="0" borderId="25" xfId="0" applyNumberFormat="1" applyFont="1" applyBorder="1" applyProtection="1">
      <protection locked="0"/>
    </xf>
    <xf numFmtId="3" fontId="43" fillId="0" borderId="23" xfId="0" applyNumberFormat="1" applyFont="1" applyBorder="1" applyAlignment="1">
      <alignment horizontal="right"/>
    </xf>
    <xf numFmtId="3" fontId="43" fillId="0" borderId="28" xfId="0" applyNumberFormat="1" applyFont="1" applyBorder="1" applyProtection="1"/>
    <xf numFmtId="0" fontId="43" fillId="0" borderId="23" xfId="0" applyFont="1" applyBorder="1" applyAlignment="1">
      <alignment horizontal="left"/>
    </xf>
    <xf numFmtId="0" fontId="43" fillId="0" borderId="24" xfId="0" applyFont="1" applyBorder="1" applyAlignment="1">
      <alignment horizontal="left"/>
    </xf>
    <xf numFmtId="0" fontId="43" fillId="0" borderId="26" xfId="0" applyFont="1" applyBorder="1" applyAlignment="1">
      <alignment horizontal="left"/>
    </xf>
    <xf numFmtId="0" fontId="28" fillId="0" borderId="27" xfId="0" applyFont="1" applyBorder="1" applyAlignment="1">
      <alignment horizontal="left"/>
    </xf>
    <xf numFmtId="0" fontId="30" fillId="0" borderId="0" xfId="0" applyFont="1" applyAlignmen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right"/>
    </xf>
    <xf numFmtId="0" fontId="42" fillId="0" borderId="0" xfId="0" applyFont="1" applyBorder="1" applyAlignment="1">
      <alignment horizontal="left" vertical="top"/>
    </xf>
    <xf numFmtId="0" fontId="30" fillId="0" borderId="0" xfId="0" applyFont="1"/>
    <xf numFmtId="0" fontId="43" fillId="0" borderId="0" xfId="0" applyFont="1" applyBorder="1" applyAlignment="1">
      <alignment horizontal="left" wrapText="1"/>
    </xf>
    <xf numFmtId="6" fontId="43" fillId="0" borderId="0" xfId="0" applyNumberFormat="1" applyFont="1" applyBorder="1" applyAlignment="1" applyProtection="1">
      <alignment horizontal="right"/>
      <protection locked="0"/>
    </xf>
    <xf numFmtId="0" fontId="43" fillId="0" borderId="0" xfId="0" applyFont="1" applyBorder="1" applyAlignment="1">
      <alignment horizontal="left"/>
    </xf>
    <xf numFmtId="3" fontId="28" fillId="0" borderId="9" xfId="0" applyNumberFormat="1" applyFont="1" applyBorder="1" applyAlignment="1" applyProtection="1">
      <alignment horizontal="right"/>
    </xf>
    <xf numFmtId="175" fontId="28" fillId="0" borderId="9" xfId="0" applyNumberFormat="1" applyFont="1" applyBorder="1" applyAlignment="1" applyProtection="1"/>
    <xf numFmtId="0" fontId="40" fillId="0" borderId="0" xfId="0" applyFont="1" applyAlignment="1">
      <alignment horizontal="center"/>
    </xf>
    <xf numFmtId="0" fontId="43" fillId="0" borderId="0" xfId="0" applyFont="1" applyBorder="1"/>
    <xf numFmtId="173" fontId="43" fillId="0" borderId="0" xfId="31" applyNumberFormat="1" applyFont="1" applyBorder="1"/>
    <xf numFmtId="0" fontId="43" fillId="0" borderId="0" xfId="0" applyFont="1" applyFill="1" applyBorder="1"/>
    <xf numFmtId="174" fontId="43" fillId="0" borderId="0" xfId="31" applyNumberFormat="1" applyFont="1" applyFill="1" applyBorder="1"/>
    <xf numFmtId="5" fontId="43" fillId="0" borderId="7" xfId="32" applyNumberFormat="1" applyFont="1" applyFill="1" applyBorder="1" applyAlignment="1">
      <alignment horizontal="right"/>
    </xf>
    <xf numFmtId="0" fontId="41" fillId="0" borderId="0" xfId="0" applyFont="1" applyAlignment="1">
      <alignment horizontal="center"/>
    </xf>
    <xf numFmtId="0" fontId="28" fillId="0" borderId="41" xfId="0" applyFont="1" applyBorder="1" applyAlignment="1">
      <alignment horizontal="center"/>
    </xf>
    <xf numFmtId="0" fontId="28" fillId="0" borderId="42" xfId="0" applyFont="1" applyBorder="1" applyAlignment="1">
      <alignment horizontal="center"/>
    </xf>
    <xf numFmtId="0" fontId="28" fillId="0" borderId="43" xfId="0" applyFont="1" applyBorder="1" applyAlignment="1">
      <alignment horizontal="center"/>
    </xf>
    <xf numFmtId="0" fontId="28" fillId="0" borderId="16" xfId="0" applyFont="1" applyBorder="1" applyAlignment="1">
      <alignment horizontal="center"/>
    </xf>
    <xf numFmtId="0" fontId="28" fillId="0" borderId="17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/>
    <xf numFmtId="0" fontId="28" fillId="0" borderId="44" xfId="0" applyFont="1" applyBorder="1" applyProtection="1">
      <protection locked="0"/>
    </xf>
    <xf numFmtId="3" fontId="28" fillId="0" borderId="45" xfId="0" applyNumberFormat="1" applyFont="1" applyBorder="1" applyProtection="1">
      <protection locked="0"/>
    </xf>
    <xf numFmtId="175" fontId="28" fillId="0" borderId="45" xfId="0" applyNumberFormat="1" applyFont="1" applyBorder="1" applyProtection="1">
      <protection locked="0"/>
    </xf>
    <xf numFmtId="175" fontId="28" fillId="0" borderId="46" xfId="0" applyNumberFormat="1" applyFont="1" applyBorder="1" applyProtection="1">
      <protection locked="0"/>
    </xf>
    <xf numFmtId="3" fontId="28" fillId="0" borderId="45" xfId="0" applyNumberFormat="1" applyFont="1" applyBorder="1" applyProtection="1"/>
    <xf numFmtId="175" fontId="28" fillId="0" borderId="45" xfId="0" applyNumberFormat="1" applyFont="1" applyBorder="1" applyProtection="1"/>
    <xf numFmtId="175" fontId="28" fillId="0" borderId="46" xfId="0" applyNumberFormat="1" applyFont="1" applyBorder="1" applyProtection="1"/>
    <xf numFmtId="0" fontId="28" fillId="0" borderId="0" xfId="0" applyFont="1" applyFill="1" applyBorder="1"/>
    <xf numFmtId="3" fontId="28" fillId="0" borderId="0" xfId="0" applyNumberFormat="1" applyFont="1" applyProtection="1"/>
    <xf numFmtId="175" fontId="28" fillId="0" borderId="0" xfId="0" applyNumberFormat="1" applyFont="1" applyProtection="1"/>
    <xf numFmtId="175" fontId="41" fillId="0" borderId="0" xfId="0" applyNumberFormat="1" applyFont="1" applyAlignment="1">
      <alignment horizontal="center"/>
    </xf>
    <xf numFmtId="175" fontId="28" fillId="0" borderId="0" xfId="0" applyNumberFormat="1" applyFont="1" applyAlignment="1">
      <alignment horizontal="left"/>
    </xf>
    <xf numFmtId="175" fontId="28" fillId="0" borderId="42" xfId="0" applyNumberFormat="1" applyFont="1" applyBorder="1" applyAlignment="1">
      <alignment horizontal="center"/>
    </xf>
    <xf numFmtId="175" fontId="28" fillId="0" borderId="42" xfId="0" applyNumberFormat="1" applyFont="1" applyBorder="1" applyAlignment="1"/>
    <xf numFmtId="175" fontId="28" fillId="0" borderId="43" xfId="0" applyNumberFormat="1" applyFont="1" applyBorder="1" applyAlignment="1">
      <alignment horizontal="center"/>
    </xf>
    <xf numFmtId="175" fontId="28" fillId="0" borderId="17" xfId="0" applyNumberFormat="1" applyFont="1" applyBorder="1" applyAlignment="1">
      <alignment horizontal="center"/>
    </xf>
    <xf numFmtId="175" fontId="28" fillId="0" borderId="17" xfId="0" applyNumberFormat="1" applyFont="1" applyBorder="1" applyAlignment="1"/>
    <xf numFmtId="175" fontId="28" fillId="0" borderId="18" xfId="0" applyNumberFormat="1" applyFont="1" applyBorder="1" applyAlignment="1">
      <alignment horizontal="center"/>
    </xf>
    <xf numFmtId="0" fontId="32" fillId="4" borderId="39" xfId="39" applyFont="1" applyFill="1" applyBorder="1" applyAlignment="1"/>
    <xf numFmtId="0" fontId="32" fillId="4" borderId="33" xfId="39" applyFont="1" applyFill="1" applyBorder="1" applyAlignment="1"/>
    <xf numFmtId="175" fontId="32" fillId="4" borderId="33" xfId="39" applyNumberFormat="1" applyFont="1" applyFill="1" applyBorder="1" applyAlignment="1"/>
    <xf numFmtId="175" fontId="32" fillId="4" borderId="40" xfId="39" applyNumberFormat="1" applyFont="1" applyFill="1" applyBorder="1" applyAlignment="1"/>
    <xf numFmtId="37" fontId="32" fillId="4" borderId="39" xfId="39" applyNumberFormat="1" applyFont="1" applyFill="1" applyBorder="1" applyAlignment="1"/>
    <xf numFmtId="37" fontId="32" fillId="4" borderId="33" xfId="39" applyNumberFormat="1" applyFont="1" applyFill="1" applyBorder="1" applyAlignment="1"/>
    <xf numFmtId="175" fontId="28" fillId="0" borderId="0" xfId="0" applyNumberFormat="1" applyFont="1"/>
    <xf numFmtId="0" fontId="41" fillId="0" borderId="33" xfId="0" applyFont="1" applyBorder="1" applyAlignment="1">
      <alignment horizontal="center" wrapText="1"/>
    </xf>
    <xf numFmtId="0" fontId="41" fillId="0" borderId="33" xfId="0" applyFont="1" applyFill="1" applyBorder="1" applyAlignment="1">
      <alignment horizontal="center" wrapText="1"/>
    </xf>
    <xf numFmtId="6" fontId="41" fillId="0" borderId="33" xfId="0" applyNumberFormat="1" applyFont="1" applyFill="1" applyBorder="1" applyAlignment="1">
      <alignment horizontal="center" wrapText="1"/>
    </xf>
    <xf numFmtId="0" fontId="28" fillId="0" borderId="0" xfId="0" applyFont="1" applyBorder="1" applyAlignment="1">
      <alignment horizontal="center" wrapText="1"/>
    </xf>
    <xf numFmtId="0" fontId="28" fillId="0" borderId="33" xfId="0" applyFont="1" applyBorder="1"/>
    <xf numFmtId="0" fontId="28" fillId="0" borderId="33" xfId="0" applyFont="1" applyFill="1" applyBorder="1"/>
    <xf numFmtId="6" fontId="28" fillId="0" borderId="33" xfId="0" applyNumberFormat="1" applyFont="1" applyBorder="1"/>
    <xf numFmtId="0" fontId="32" fillId="0" borderId="33" xfId="0" applyFont="1" applyFill="1" applyBorder="1" applyAlignment="1">
      <alignment horizontal="left" wrapText="1"/>
    </xf>
    <xf numFmtId="6" fontId="41" fillId="0" borderId="33" xfId="0" applyNumberFormat="1" applyFont="1" applyBorder="1"/>
    <xf numFmtId="6" fontId="41" fillId="0" borderId="33" xfId="0" applyNumberFormat="1" applyFont="1" applyFill="1" applyBorder="1"/>
    <xf numFmtId="0" fontId="34" fillId="0" borderId="33" xfId="0" applyFont="1" applyFill="1" applyBorder="1" applyAlignment="1">
      <alignment horizontal="left" wrapText="1"/>
    </xf>
    <xf numFmtId="0" fontId="44" fillId="0" borderId="0" xfId="0" applyFont="1" applyBorder="1" applyAlignment="1">
      <alignment horizontal="center"/>
    </xf>
    <xf numFmtId="0" fontId="44" fillId="0" borderId="0" xfId="0" applyFont="1" applyFill="1" applyBorder="1" applyAlignment="1">
      <alignment wrapText="1"/>
    </xf>
    <xf numFmtId="0" fontId="28" fillId="0" borderId="0" xfId="0" applyFont="1" applyBorder="1" applyAlignment="1">
      <alignment horizontal="center"/>
    </xf>
    <xf numFmtId="0" fontId="45" fillId="0" borderId="0" xfId="0" applyFont="1" applyBorder="1" applyAlignment="1">
      <alignment horizontal="left"/>
    </xf>
    <xf numFmtId="0" fontId="46" fillId="0" borderId="0" xfId="0" applyFont="1" applyBorder="1" applyAlignment="1">
      <alignment horizontal="right"/>
    </xf>
    <xf numFmtId="2" fontId="46" fillId="0" borderId="0" xfId="0" applyNumberFormat="1" applyFont="1" applyBorder="1"/>
    <xf numFmtId="0" fontId="44" fillId="0" borderId="30" xfId="0" applyFont="1" applyBorder="1" applyAlignment="1">
      <alignment horizontal="center"/>
    </xf>
    <xf numFmtId="0" fontId="44" fillId="0" borderId="32" xfId="0" applyFont="1" applyBorder="1"/>
    <xf numFmtId="0" fontId="28" fillId="0" borderId="33" xfId="0" applyFont="1" applyBorder="1" applyAlignment="1">
      <alignment horizontal="center"/>
    </xf>
    <xf numFmtId="0" fontId="28" fillId="0" borderId="45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47" xfId="0" applyFont="1" applyBorder="1" applyAlignment="1">
      <alignment horizontal="center"/>
    </xf>
    <xf numFmtId="0" fontId="28" fillId="0" borderId="30" xfId="0" applyFont="1" applyBorder="1" applyAlignment="1">
      <alignment horizontal="center"/>
    </xf>
    <xf numFmtId="0" fontId="45" fillId="0" borderId="48" xfId="0" applyFont="1" applyBorder="1" applyAlignment="1">
      <alignment horizontal="center"/>
    </xf>
    <xf numFmtId="0" fontId="28" fillId="0" borderId="29" xfId="0" applyFont="1" applyBorder="1" applyAlignment="1">
      <alignment horizontal="centerContinuous"/>
    </xf>
    <xf numFmtId="0" fontId="28" fillId="0" borderId="49" xfId="0" applyFont="1" applyBorder="1" applyAlignment="1">
      <alignment horizontal="centerContinuous"/>
    </xf>
    <xf numFmtId="0" fontId="28" fillId="0" borderId="29" xfId="0" applyFont="1" applyBorder="1" applyAlignment="1">
      <alignment horizontal="center"/>
    </xf>
    <xf numFmtId="0" fontId="28" fillId="0" borderId="50" xfId="0" applyFont="1" applyBorder="1" applyAlignment="1">
      <alignment horizontal="center"/>
    </xf>
    <xf numFmtId="0" fontId="28" fillId="0" borderId="49" xfId="0" applyFont="1" applyBorder="1" applyAlignment="1">
      <alignment horizontal="center"/>
    </xf>
    <xf numFmtId="0" fontId="28" fillId="0" borderId="48" xfId="0" applyFont="1" applyBorder="1"/>
    <xf numFmtId="0" fontId="28" fillId="0" borderId="15" xfId="0" applyFont="1" applyBorder="1" applyAlignment="1">
      <alignment horizontal="center"/>
    </xf>
    <xf numFmtId="0" fontId="28" fillId="0" borderId="51" xfId="0" applyFont="1" applyBorder="1" applyAlignment="1">
      <alignment horizontal="center"/>
    </xf>
    <xf numFmtId="0" fontId="28" fillId="0" borderId="52" xfId="0" applyFont="1" applyBorder="1"/>
    <xf numFmtId="0" fontId="28" fillId="0" borderId="5" xfId="0" applyFont="1" applyBorder="1" applyAlignment="1">
      <alignment horizontal="center"/>
    </xf>
    <xf numFmtId="0" fontId="44" fillId="5" borderId="5" xfId="0" applyFont="1" applyFill="1" applyBorder="1" applyAlignment="1">
      <alignment horizontal="left"/>
    </xf>
    <xf numFmtId="0" fontId="41" fillId="5" borderId="5" xfId="0" applyFont="1" applyFill="1" applyBorder="1" applyAlignment="1">
      <alignment horizontal="center"/>
    </xf>
    <xf numFmtId="0" fontId="28" fillId="0" borderId="33" xfId="0" applyFont="1" applyBorder="1" applyAlignment="1">
      <alignment horizontal="center" vertical="top"/>
    </xf>
    <xf numFmtId="0" fontId="28" fillId="0" borderId="45" xfId="0" applyFont="1" applyBorder="1" applyAlignment="1">
      <alignment horizontal="left"/>
    </xf>
    <xf numFmtId="3" fontId="28" fillId="6" borderId="29" xfId="0" applyNumberFormat="1" applyFont="1" applyFill="1" applyBorder="1" applyAlignment="1">
      <alignment horizontal="right"/>
    </xf>
    <xf numFmtId="3" fontId="28" fillId="0" borderId="45" xfId="0" applyNumberFormat="1" applyFont="1" applyBorder="1" applyAlignment="1" applyProtection="1">
      <alignment horizontal="right"/>
      <protection locked="0"/>
    </xf>
    <xf numFmtId="3" fontId="28" fillId="0" borderId="45" xfId="0" applyNumberFormat="1" applyFont="1" applyBorder="1" applyAlignment="1" applyProtection="1">
      <alignment horizontal="right"/>
    </xf>
    <xf numFmtId="3" fontId="28" fillId="6" borderId="49" xfId="0" applyNumberFormat="1" applyFont="1" applyFill="1" applyBorder="1" applyAlignment="1">
      <alignment horizontal="right"/>
    </xf>
    <xf numFmtId="3" fontId="28" fillId="6" borderId="48" xfId="0" applyNumberFormat="1" applyFont="1" applyFill="1" applyBorder="1" applyAlignment="1">
      <alignment horizontal="right"/>
    </xf>
    <xf numFmtId="0" fontId="28" fillId="0" borderId="45" xfId="0" applyFont="1" applyBorder="1"/>
    <xf numFmtId="0" fontId="28" fillId="0" borderId="33" xfId="0" applyFont="1" applyBorder="1" applyAlignment="1">
      <alignment horizontal="left" vertical="top" wrapText="1"/>
    </xf>
    <xf numFmtId="3" fontId="28" fillId="6" borderId="45" xfId="0" applyNumberFormat="1" applyFont="1" applyFill="1" applyBorder="1" applyAlignment="1">
      <alignment horizontal="right"/>
    </xf>
    <xf numFmtId="3" fontId="28" fillId="0" borderId="33" xfId="0" applyNumberFormat="1" applyFont="1" applyBorder="1" applyAlignment="1" applyProtection="1">
      <alignment horizontal="right"/>
      <protection locked="0"/>
    </xf>
    <xf numFmtId="3" fontId="28" fillId="0" borderId="33" xfId="0" applyNumberFormat="1" applyFont="1" applyBorder="1" applyAlignment="1" applyProtection="1">
      <alignment horizontal="right"/>
    </xf>
    <xf numFmtId="3" fontId="28" fillId="6" borderId="47" xfId="0" applyNumberFormat="1" applyFont="1" applyFill="1" applyBorder="1" applyAlignment="1">
      <alignment horizontal="right"/>
    </xf>
    <xf numFmtId="3" fontId="28" fillId="6" borderId="15" xfId="0" applyNumberFormat="1" applyFont="1" applyFill="1" applyBorder="1" applyAlignment="1">
      <alignment horizontal="right"/>
    </xf>
    <xf numFmtId="0" fontId="28" fillId="0" borderId="33" xfId="0" applyFont="1" applyBorder="1" applyAlignment="1">
      <alignment vertical="top" wrapText="1"/>
    </xf>
    <xf numFmtId="3" fontId="28" fillId="6" borderId="51" xfId="0" applyNumberFormat="1" applyFont="1" applyFill="1" applyBorder="1" applyAlignment="1">
      <alignment horizontal="right"/>
    </xf>
    <xf numFmtId="3" fontId="28" fillId="6" borderId="50" xfId="0" applyNumberFormat="1" applyFont="1" applyFill="1" applyBorder="1" applyAlignment="1">
      <alignment horizontal="right"/>
    </xf>
    <xf numFmtId="3" fontId="28" fillId="6" borderId="5" xfId="0" applyNumberFormat="1" applyFont="1" applyFill="1" applyBorder="1" applyAlignment="1">
      <alignment horizontal="right"/>
    </xf>
    <xf numFmtId="3" fontId="28" fillId="6" borderId="0" xfId="0" applyNumberFormat="1" applyFont="1" applyFill="1" applyBorder="1" applyAlignment="1">
      <alignment horizontal="right"/>
    </xf>
    <xf numFmtId="0" fontId="28" fillId="0" borderId="33" xfId="0" applyFont="1" applyBorder="1" applyAlignment="1">
      <alignment horizontal="left"/>
    </xf>
    <xf numFmtId="3" fontId="28" fillId="0" borderId="32" xfId="0" applyNumberFormat="1" applyFont="1" applyBorder="1" applyAlignment="1" applyProtection="1">
      <alignment horizontal="right"/>
    </xf>
    <xf numFmtId="3" fontId="28" fillId="0" borderId="29" xfId="0" applyNumberFormat="1" applyFont="1" applyBorder="1" applyAlignment="1" applyProtection="1">
      <alignment horizontal="right"/>
    </xf>
    <xf numFmtId="3" fontId="28" fillId="0" borderId="30" xfId="0" applyNumberFormat="1" applyFont="1" applyBorder="1" applyAlignment="1" applyProtection="1">
      <alignment horizontal="right"/>
      <protection locked="0"/>
    </xf>
    <xf numFmtId="3" fontId="28" fillId="0" borderId="30" xfId="0" applyNumberFormat="1" applyFont="1" applyBorder="1" applyAlignment="1" applyProtection="1">
      <alignment horizontal="right"/>
    </xf>
    <xf numFmtId="3" fontId="28" fillId="0" borderId="29" xfId="0" applyNumberFormat="1" applyFont="1" applyBorder="1" applyAlignment="1" applyProtection="1">
      <alignment horizontal="right"/>
      <protection locked="0"/>
    </xf>
    <xf numFmtId="3" fontId="28" fillId="6" borderId="31" xfId="0" applyNumberFormat="1" applyFont="1" applyFill="1" applyBorder="1" applyAlignment="1">
      <alignment horizontal="right"/>
    </xf>
    <xf numFmtId="0" fontId="41" fillId="0" borderId="33" xfId="0" applyFont="1" applyBorder="1"/>
    <xf numFmtId="3" fontId="28" fillId="6" borderId="13" xfId="0" applyNumberFormat="1" applyFont="1" applyFill="1" applyBorder="1" applyAlignment="1">
      <alignment horizontal="right"/>
    </xf>
    <xf numFmtId="0" fontId="41" fillId="0" borderId="33" xfId="0" applyFont="1" applyBorder="1" applyAlignment="1">
      <alignment vertical="top" wrapText="1"/>
    </xf>
    <xf numFmtId="0" fontId="28" fillId="0" borderId="29" xfId="0" applyFont="1" applyBorder="1" applyAlignment="1">
      <alignment horizontal="left" vertical="top" wrapText="1"/>
    </xf>
    <xf numFmtId="3" fontId="28" fillId="6" borderId="52" xfId="0" applyNumberFormat="1" applyFont="1" applyFill="1" applyBorder="1" applyAlignment="1">
      <alignment horizontal="right"/>
    </xf>
    <xf numFmtId="0" fontId="41" fillId="0" borderId="29" xfId="0" applyFont="1" applyBorder="1" applyAlignment="1">
      <alignment vertical="top" wrapText="1"/>
    </xf>
    <xf numFmtId="0" fontId="28" fillId="2" borderId="31" xfId="0" applyFont="1" applyFill="1" applyBorder="1" applyAlignment="1">
      <alignment horizontal="left" vertical="top"/>
    </xf>
    <xf numFmtId="0" fontId="41" fillId="2" borderId="31" xfId="0" applyFont="1" applyFill="1" applyBorder="1" applyAlignment="1">
      <alignment horizontal="center"/>
    </xf>
    <xf numFmtId="0" fontId="28" fillId="0" borderId="51" xfId="0" applyFont="1" applyBorder="1" applyAlignment="1">
      <alignment horizontal="left"/>
    </xf>
    <xf numFmtId="3" fontId="28" fillId="0" borderId="5" xfId="0" applyNumberFormat="1" applyFont="1" applyBorder="1" applyAlignment="1" applyProtection="1">
      <alignment horizontal="right"/>
    </xf>
    <xf numFmtId="3" fontId="28" fillId="0" borderId="52" xfId="0" applyNumberFormat="1" applyFont="1" applyBorder="1" applyAlignment="1" applyProtection="1">
      <alignment horizontal="right"/>
    </xf>
    <xf numFmtId="3" fontId="28" fillId="0" borderId="5" xfId="0" applyNumberFormat="1" applyFont="1" applyBorder="1" applyAlignment="1" applyProtection="1">
      <alignment horizontal="right"/>
      <protection locked="0"/>
    </xf>
    <xf numFmtId="0" fontId="28" fillId="0" borderId="51" xfId="0" applyFont="1" applyBorder="1"/>
    <xf numFmtId="0" fontId="28" fillId="0" borderId="30" xfId="0" applyFont="1" applyBorder="1" applyAlignment="1">
      <alignment horizontal="left"/>
    </xf>
    <xf numFmtId="3" fontId="28" fillId="0" borderId="31" xfId="0" applyNumberFormat="1" applyFont="1" applyBorder="1" applyAlignment="1" applyProtection="1">
      <alignment horizontal="right"/>
    </xf>
    <xf numFmtId="3" fontId="28" fillId="0" borderId="31" xfId="0" applyNumberFormat="1" applyFont="1" applyBorder="1" applyAlignment="1" applyProtection="1">
      <alignment horizontal="right"/>
      <protection locked="0"/>
    </xf>
    <xf numFmtId="0" fontId="28" fillId="0" borderId="30" xfId="0" applyFont="1" applyBorder="1"/>
    <xf numFmtId="0" fontId="28" fillId="0" borderId="49" xfId="0" applyFont="1" applyBorder="1" applyAlignment="1">
      <alignment horizontal="left"/>
    </xf>
    <xf numFmtId="3" fontId="28" fillId="0" borderId="50" xfId="0" applyNumberFormat="1" applyFont="1" applyBorder="1" applyAlignment="1" applyProtection="1">
      <alignment horizontal="right"/>
    </xf>
    <xf numFmtId="3" fontId="28" fillId="0" borderId="48" xfId="0" applyNumberFormat="1" applyFont="1" applyBorder="1" applyAlignment="1" applyProtection="1">
      <alignment horizontal="right"/>
    </xf>
    <xf numFmtId="0" fontId="41" fillId="0" borderId="49" xfId="0" applyFont="1" applyBorder="1"/>
    <xf numFmtId="0" fontId="28" fillId="5" borderId="31" xfId="0" applyFont="1" applyFill="1" applyBorder="1" applyAlignment="1">
      <alignment horizontal="left" vertical="top"/>
    </xf>
    <xf numFmtId="0" fontId="41" fillId="5" borderId="31" xfId="0" applyFont="1" applyFill="1" applyBorder="1" applyAlignment="1">
      <alignment horizontal="center"/>
    </xf>
    <xf numFmtId="3" fontId="28" fillId="6" borderId="30" xfId="0" applyNumberFormat="1" applyFont="1" applyFill="1" applyBorder="1" applyAlignment="1">
      <alignment horizontal="right"/>
    </xf>
    <xf numFmtId="3" fontId="28" fillId="6" borderId="32" xfId="0" applyNumberFormat="1" applyFont="1" applyFill="1" applyBorder="1" applyAlignment="1">
      <alignment horizontal="right"/>
    </xf>
    <xf numFmtId="3" fontId="28" fillId="0" borderId="52" xfId="0" applyNumberFormat="1" applyFont="1" applyBorder="1" applyAlignment="1" applyProtection="1">
      <alignment horizontal="right"/>
      <protection locked="0"/>
    </xf>
    <xf numFmtId="3" fontId="28" fillId="6" borderId="13" xfId="0" applyNumberFormat="1" applyFont="1" applyFill="1" applyBorder="1" applyAlignment="1" applyProtection="1">
      <alignment horizontal="right"/>
    </xf>
    <xf numFmtId="3" fontId="28" fillId="0" borderId="15" xfId="0" applyNumberFormat="1" applyFont="1" applyBorder="1" applyAlignment="1" applyProtection="1">
      <alignment horizontal="right"/>
    </xf>
    <xf numFmtId="3" fontId="28" fillId="6" borderId="51" xfId="0" applyNumberFormat="1" applyFont="1" applyFill="1" applyBorder="1" applyAlignment="1" applyProtection="1">
      <alignment horizontal="right"/>
    </xf>
    <xf numFmtId="3" fontId="28" fillId="6" borderId="31" xfId="0" applyNumberFormat="1" applyFont="1" applyFill="1" applyBorder="1" applyAlignment="1" applyProtection="1">
      <alignment horizontal="right"/>
    </xf>
    <xf numFmtId="3" fontId="28" fillId="6" borderId="0" xfId="0" applyNumberFormat="1" applyFont="1" applyFill="1" applyBorder="1" applyAlignment="1" applyProtection="1">
      <alignment horizontal="right"/>
    </xf>
    <xf numFmtId="3" fontId="28" fillId="6" borderId="52" xfId="0" applyNumberFormat="1" applyFont="1" applyFill="1" applyBorder="1" applyAlignment="1" applyProtection="1">
      <alignment horizontal="right"/>
    </xf>
    <xf numFmtId="0" fontId="28" fillId="0" borderId="33" xfId="0" applyFont="1" applyBorder="1" applyAlignment="1">
      <alignment horizontal="left" wrapText="1"/>
    </xf>
    <xf numFmtId="3" fontId="28" fillId="0" borderId="49" xfId="0" applyNumberFormat="1" applyFont="1" applyBorder="1" applyAlignment="1" applyProtection="1">
      <alignment horizontal="right"/>
    </xf>
    <xf numFmtId="0" fontId="41" fillId="0" borderId="33" xfId="0" applyFont="1" applyBorder="1" applyAlignment="1">
      <alignment wrapText="1"/>
    </xf>
    <xf numFmtId="0" fontId="44" fillId="0" borderId="29" xfId="0" applyFont="1" applyBorder="1" applyAlignment="1">
      <alignment horizontal="center"/>
    </xf>
    <xf numFmtId="0" fontId="41" fillId="0" borderId="29" xfId="0" applyFont="1" applyBorder="1" applyAlignment="1">
      <alignment wrapText="1"/>
    </xf>
    <xf numFmtId="0" fontId="28" fillId="0" borderId="45" xfId="0" applyNumberFormat="1" applyFont="1" applyBorder="1" applyAlignment="1">
      <alignment horizontal="center" wrapText="1"/>
    </xf>
    <xf numFmtId="0" fontId="28" fillId="0" borderId="0" xfId="0" applyNumberFormat="1" applyFont="1" applyAlignment="1">
      <alignment horizontal="center" wrapText="1"/>
    </xf>
    <xf numFmtId="0" fontId="28" fillId="0" borderId="30" xfId="0" applyNumberFormat="1" applyFont="1" applyBorder="1" applyAlignment="1">
      <alignment horizontal="center" wrapText="1"/>
    </xf>
    <xf numFmtId="0" fontId="28" fillId="0" borderId="45" xfId="0" applyNumberFormat="1" applyFont="1" applyBorder="1" applyAlignment="1">
      <alignment horizontal="center"/>
    </xf>
    <xf numFmtId="0" fontId="28" fillId="0" borderId="45" xfId="0" applyFont="1" applyBorder="1" applyAlignment="1">
      <alignment horizontal="center" wrapText="1"/>
    </xf>
    <xf numFmtId="0" fontId="28" fillId="0" borderId="45" xfId="0" applyFont="1" applyBorder="1" applyAlignment="1">
      <alignment horizontal="left" wrapText="1"/>
    </xf>
    <xf numFmtId="3" fontId="28" fillId="0" borderId="33" xfId="0" applyNumberFormat="1" applyFont="1" applyBorder="1" applyAlignment="1" applyProtection="1">
      <alignment horizontal="right" wrapText="1"/>
    </xf>
    <xf numFmtId="3" fontId="28" fillId="0" borderId="32" xfId="0" applyNumberFormat="1" applyFont="1" applyBorder="1" applyAlignment="1" applyProtection="1">
      <alignment horizontal="right"/>
      <protection locked="0"/>
    </xf>
    <xf numFmtId="0" fontId="41" fillId="0" borderId="45" xfId="0" applyFont="1" applyBorder="1" applyAlignment="1">
      <alignment wrapText="1"/>
    </xf>
    <xf numFmtId="0" fontId="44" fillId="0" borderId="0" xfId="0" applyFont="1" applyBorder="1"/>
    <xf numFmtId="0" fontId="28" fillId="0" borderId="53" xfId="0" applyFont="1" applyBorder="1" applyAlignment="1">
      <alignment horizontal="center"/>
    </xf>
    <xf numFmtId="0" fontId="28" fillId="0" borderId="54" xfId="0" applyFont="1" applyBorder="1" applyAlignment="1">
      <alignment horizontal="center"/>
    </xf>
    <xf numFmtId="0" fontId="28" fillId="0" borderId="55" xfId="0" applyFont="1" applyBorder="1" applyAlignment="1">
      <alignment horizontal="center"/>
    </xf>
    <xf numFmtId="0" fontId="28" fillId="0" borderId="56" xfId="0" applyFont="1" applyBorder="1" applyAlignment="1">
      <alignment horizontal="center"/>
    </xf>
    <xf numFmtId="0" fontId="28" fillId="0" borderId="57" xfId="0" applyFont="1" applyBorder="1" applyAlignment="1">
      <alignment horizontal="center"/>
    </xf>
    <xf numFmtId="0" fontId="44" fillId="0" borderId="12" xfId="0" applyFont="1" applyBorder="1"/>
    <xf numFmtId="0" fontId="28" fillId="0" borderId="12" xfId="0" applyFont="1" applyBorder="1" applyAlignment="1">
      <alignment horizontal="center"/>
    </xf>
    <xf numFmtId="0" fontId="28" fillId="0" borderId="15" xfId="0" applyFont="1" applyBorder="1"/>
    <xf numFmtId="0" fontId="41" fillId="0" borderId="0" xfId="0" applyFont="1" applyBorder="1" applyAlignment="1">
      <alignment horizontal="center"/>
    </xf>
    <xf numFmtId="0" fontId="28" fillId="0" borderId="36" xfId="0" applyFont="1" applyBorder="1" applyAlignment="1">
      <alignment horizontal="center"/>
    </xf>
    <xf numFmtId="0" fontId="28" fillId="0" borderId="5" xfId="0" applyFont="1" applyBorder="1"/>
    <xf numFmtId="3" fontId="28" fillId="0" borderId="51" xfId="0" applyNumberFormat="1" applyFont="1" applyBorder="1" applyAlignment="1" applyProtection="1">
      <alignment horizontal="right"/>
      <protection locked="0"/>
    </xf>
    <xf numFmtId="3" fontId="28" fillId="0" borderId="51" xfId="0" applyNumberFormat="1" applyFont="1" applyBorder="1" applyAlignment="1" applyProtection="1">
      <alignment horizontal="right"/>
    </xf>
    <xf numFmtId="3" fontId="28" fillId="0" borderId="46" xfId="0" applyNumberFormat="1" applyFont="1" applyBorder="1" applyAlignment="1" applyProtection="1">
      <alignment horizontal="right"/>
    </xf>
    <xf numFmtId="3" fontId="44" fillId="0" borderId="12" xfId="0" applyNumberFormat="1" applyFont="1" applyBorder="1"/>
    <xf numFmtId="0" fontId="28" fillId="0" borderId="23" xfId="0" applyFont="1" applyBorder="1" applyAlignment="1">
      <alignment horizontal="center"/>
    </xf>
    <xf numFmtId="3" fontId="28" fillId="0" borderId="40" xfId="0" applyNumberFormat="1" applyFont="1" applyBorder="1" applyAlignment="1" applyProtection="1">
      <alignment horizontal="right"/>
    </xf>
    <xf numFmtId="3" fontId="28" fillId="0" borderId="49" xfId="0" applyNumberFormat="1" applyFont="1" applyBorder="1" applyAlignment="1" applyProtection="1">
      <alignment horizontal="right"/>
      <protection locked="0"/>
    </xf>
    <xf numFmtId="0" fontId="28" fillId="0" borderId="23" xfId="0" applyFont="1" applyBorder="1" applyAlignment="1">
      <alignment horizontal="center" vertical="top"/>
    </xf>
    <xf numFmtId="0" fontId="28" fillId="0" borderId="51" xfId="0" applyFont="1" applyBorder="1" applyAlignment="1">
      <alignment horizontal="left" vertical="top" wrapText="1"/>
    </xf>
    <xf numFmtId="3" fontId="28" fillId="0" borderId="24" xfId="0" applyNumberFormat="1" applyFont="1" applyBorder="1" applyAlignment="1" applyProtection="1">
      <alignment horizontal="right"/>
    </xf>
    <xf numFmtId="0" fontId="28" fillId="0" borderId="23" xfId="0" applyFont="1" applyBorder="1" applyAlignment="1">
      <alignment horizontal="center" vertical="top" wrapText="1"/>
    </xf>
    <xf numFmtId="0" fontId="28" fillId="0" borderId="51" xfId="0" applyFont="1" applyBorder="1" applyAlignment="1">
      <alignment vertical="top" wrapText="1"/>
    </xf>
    <xf numFmtId="0" fontId="28" fillId="0" borderId="26" xfId="0" applyFont="1" applyBorder="1" applyAlignment="1">
      <alignment horizontal="center"/>
    </xf>
    <xf numFmtId="0" fontId="28" fillId="0" borderId="59" xfId="0" applyFont="1" applyBorder="1" applyAlignment="1">
      <alignment horizontal="left"/>
    </xf>
    <xf numFmtId="3" fontId="28" fillId="0" borderId="60" xfId="0" applyNumberFormat="1" applyFont="1" applyBorder="1" applyAlignment="1" applyProtection="1">
      <alignment horizontal="right"/>
    </xf>
    <xf numFmtId="3" fontId="28" fillId="0" borderId="60" xfId="0" applyNumberFormat="1" applyFont="1" applyBorder="1" applyAlignment="1" applyProtection="1">
      <alignment horizontal="right"/>
      <protection locked="0"/>
    </xf>
    <xf numFmtId="3" fontId="28" fillId="0" borderId="61" xfId="0" applyNumberFormat="1" applyFont="1" applyBorder="1" applyAlignment="1" applyProtection="1">
      <alignment horizontal="right"/>
    </xf>
    <xf numFmtId="0" fontId="28" fillId="0" borderId="59" xfId="0" applyFont="1" applyBorder="1"/>
    <xf numFmtId="3" fontId="28" fillId="0" borderId="47" xfId="0" applyNumberFormat="1" applyFont="1" applyBorder="1" applyAlignment="1" applyProtection="1">
      <alignment horizontal="right"/>
    </xf>
    <xf numFmtId="3" fontId="28" fillId="0" borderId="47" xfId="0" applyNumberFormat="1" applyFont="1" applyBorder="1" applyAlignment="1" applyProtection="1">
      <alignment horizontal="right"/>
      <protection locked="0"/>
    </xf>
    <xf numFmtId="0" fontId="28" fillId="0" borderId="63" xfId="0" applyFont="1" applyBorder="1" applyAlignment="1">
      <alignment horizontal="center"/>
    </xf>
    <xf numFmtId="0" fontId="28" fillId="0" borderId="47" xfId="0" applyFont="1" applyBorder="1" applyAlignment="1">
      <alignment horizontal="left"/>
    </xf>
    <xf numFmtId="3" fontId="28" fillId="0" borderId="58" xfId="0" applyNumberFormat="1" applyFont="1" applyBorder="1" applyAlignment="1" applyProtection="1">
      <alignment horizontal="right"/>
    </xf>
    <xf numFmtId="0" fontId="28" fillId="0" borderId="47" xfId="0" applyFont="1" applyBorder="1"/>
    <xf numFmtId="0" fontId="28" fillId="0" borderId="64" xfId="0" applyFont="1" applyBorder="1" applyAlignment="1">
      <alignment horizontal="center"/>
    </xf>
    <xf numFmtId="0" fontId="28" fillId="0" borderId="65" xfId="0" applyFont="1" applyBorder="1" applyAlignment="1">
      <alignment horizontal="left"/>
    </xf>
    <xf numFmtId="0" fontId="41" fillId="0" borderId="65" xfId="0" applyFont="1" applyBorder="1"/>
    <xf numFmtId="0" fontId="28" fillId="0" borderId="64" xfId="0" applyFont="1" applyBorder="1" applyAlignment="1">
      <alignment horizontal="center" vertical="top" wrapText="1"/>
    </xf>
    <xf numFmtId="0" fontId="28" fillId="0" borderId="21" xfId="0" applyFont="1" applyBorder="1" applyAlignment="1">
      <alignment horizontal="left" vertical="top" wrapText="1"/>
    </xf>
    <xf numFmtId="3" fontId="28" fillId="0" borderId="19" xfId="0" applyNumberFormat="1" applyFont="1" applyBorder="1" applyAlignment="1" applyProtection="1">
      <alignment horizontal="right"/>
    </xf>
    <xf numFmtId="0" fontId="28" fillId="0" borderId="21" xfId="0" applyFont="1" applyBorder="1" applyAlignment="1">
      <alignment vertical="top" wrapText="1"/>
    </xf>
    <xf numFmtId="3" fontId="44" fillId="0" borderId="0" xfId="0" applyNumberFormat="1" applyFont="1" applyBorder="1" applyAlignment="1">
      <alignment horizontal="center"/>
    </xf>
    <xf numFmtId="0" fontId="28" fillId="0" borderId="23" xfId="0" applyFont="1" applyFill="1" applyBorder="1" applyAlignment="1">
      <alignment horizontal="center"/>
    </xf>
    <xf numFmtId="0" fontId="28" fillId="0" borderId="51" xfId="0" applyFont="1" applyFill="1" applyBorder="1" applyAlignment="1">
      <alignment horizontal="left"/>
    </xf>
    <xf numFmtId="3" fontId="28" fillId="0" borderId="30" xfId="0" applyNumberFormat="1" applyFont="1" applyFill="1" applyBorder="1" applyAlignment="1" applyProtection="1">
      <alignment horizontal="right"/>
    </xf>
    <xf numFmtId="3" fontId="28" fillId="7" borderId="30" xfId="0" applyNumberFormat="1" applyFont="1" applyFill="1" applyBorder="1" applyAlignment="1">
      <alignment horizontal="right"/>
    </xf>
    <xf numFmtId="3" fontId="28" fillId="7" borderId="50" xfId="0" applyNumberFormat="1" applyFont="1" applyFill="1" applyBorder="1" applyAlignment="1">
      <alignment horizontal="right"/>
    </xf>
    <xf numFmtId="3" fontId="28" fillId="0" borderId="30" xfId="0" applyNumberFormat="1" applyFont="1" applyFill="1" applyBorder="1" applyAlignment="1" applyProtection="1">
      <alignment horizontal="right"/>
      <protection locked="0"/>
    </xf>
    <xf numFmtId="3" fontId="28" fillId="7" borderId="49" xfId="0" applyNumberFormat="1" applyFont="1" applyFill="1" applyBorder="1" applyAlignment="1">
      <alignment horizontal="right"/>
    </xf>
    <xf numFmtId="3" fontId="28" fillId="0" borderId="40" xfId="0" applyNumberFormat="1" applyFont="1" applyFill="1" applyBorder="1" applyAlignment="1" applyProtection="1">
      <alignment horizontal="right"/>
    </xf>
    <xf numFmtId="3" fontId="44" fillId="0" borderId="12" xfId="0" applyNumberFormat="1" applyFont="1" applyFill="1" applyBorder="1"/>
    <xf numFmtId="0" fontId="28" fillId="0" borderId="51" xfId="0" applyFont="1" applyBorder="1" applyAlignment="1">
      <alignment horizontal="left" vertical="top"/>
    </xf>
    <xf numFmtId="0" fontId="28" fillId="0" borderId="21" xfId="0" applyFont="1" applyBorder="1" applyAlignment="1">
      <alignment horizontal="left" vertical="top"/>
    </xf>
    <xf numFmtId="0" fontId="0" fillId="0" borderId="0" xfId="0" applyBorder="1" applyAlignment="1">
      <alignment horizontal="center"/>
    </xf>
    <xf numFmtId="0" fontId="50" fillId="0" borderId="0" xfId="0" applyFont="1" applyBorder="1" applyAlignment="1">
      <alignment horizontal="center"/>
    </xf>
    <xf numFmtId="0" fontId="50" fillId="0" borderId="0" xfId="0" applyFont="1" applyBorder="1" applyAlignment="1"/>
    <xf numFmtId="0" fontId="42" fillId="0" borderId="0" xfId="0" applyFont="1" applyBorder="1" applyAlignment="1"/>
    <xf numFmtId="0" fontId="43" fillId="0" borderId="0" xfId="0" applyFont="1" applyBorder="1" applyAlignment="1"/>
    <xf numFmtId="0" fontId="51" fillId="0" borderId="0" xfId="40" applyFont="1" applyBorder="1" applyAlignment="1">
      <alignment horizontal="left"/>
    </xf>
    <xf numFmtId="0" fontId="28" fillId="0" borderId="0" xfId="0" applyFont="1" applyBorder="1" applyAlignment="1">
      <alignment horizontal="left" vertical="top" wrapText="1"/>
    </xf>
    <xf numFmtId="0" fontId="28" fillId="0" borderId="0" xfId="0" applyFont="1" applyBorder="1" applyAlignment="1">
      <alignment horizontal="justify" wrapText="1"/>
    </xf>
    <xf numFmtId="0" fontId="41" fillId="0" borderId="0" xfId="0" applyFont="1" applyAlignment="1">
      <alignment horizontal="center"/>
    </xf>
    <xf numFmtId="0" fontId="28" fillId="0" borderId="42" xfId="0" applyFont="1" applyBorder="1" applyAlignment="1">
      <alignment horizontal="center"/>
    </xf>
    <xf numFmtId="0" fontId="28" fillId="0" borderId="17" xfId="0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3" fontId="28" fillId="0" borderId="30" xfId="0" applyNumberFormat="1" applyFont="1" applyBorder="1" applyAlignment="1" applyProtection="1">
      <alignment horizontal="right" wrapText="1"/>
      <protection locked="0"/>
    </xf>
    <xf numFmtId="3" fontId="28" fillId="0" borderId="31" xfId="0" applyNumberFormat="1" applyFont="1" applyBorder="1" applyAlignment="1" applyProtection="1">
      <alignment horizontal="right" wrapText="1"/>
      <protection locked="0"/>
    </xf>
    <xf numFmtId="3" fontId="28" fillId="0" borderId="32" xfId="0" applyNumberFormat="1" applyFont="1" applyBorder="1" applyAlignment="1" applyProtection="1">
      <alignment horizontal="right" wrapText="1"/>
      <protection locked="0"/>
    </xf>
    <xf numFmtId="0" fontId="28" fillId="0" borderId="30" xfId="0" applyNumberFormat="1" applyFont="1" applyBorder="1" applyAlignment="1">
      <alignment horizontal="center" wrapText="1"/>
    </xf>
    <xf numFmtId="0" fontId="28" fillId="0" borderId="30" xfId="0" applyFont="1" applyBorder="1" applyAlignment="1">
      <alignment horizontal="center"/>
    </xf>
    <xf numFmtId="0" fontId="43" fillId="0" borderId="0" xfId="0" applyFont="1" applyBorder="1" applyAlignment="1">
      <alignment horizontal="center"/>
    </xf>
    <xf numFmtId="0" fontId="48" fillId="0" borderId="0" xfId="40" applyBorder="1" applyAlignment="1">
      <alignment horizontal="center"/>
    </xf>
    <xf numFmtId="0" fontId="49" fillId="0" borderId="0" xfId="0" applyFont="1" applyBorder="1" applyAlignment="1">
      <alignment wrapText="1"/>
    </xf>
    <xf numFmtId="0" fontId="0" fillId="0" borderId="0" xfId="0" applyAlignment="1">
      <alignment wrapText="1"/>
    </xf>
    <xf numFmtId="0" fontId="18" fillId="0" borderId="0" xfId="0" applyFont="1" applyBorder="1" applyAlignment="1">
      <alignment horizontal="right"/>
    </xf>
    <xf numFmtId="0" fontId="19" fillId="0" borderId="0" xfId="0" applyFont="1" applyBorder="1" applyAlignment="1">
      <alignment horizontal="right"/>
    </xf>
    <xf numFmtId="0" fontId="27" fillId="0" borderId="0" xfId="0" applyFont="1" applyAlignment="1">
      <alignment horizontal="center"/>
    </xf>
    <xf numFmtId="0" fontId="28" fillId="0" borderId="0" xfId="34" applyFont="1" applyBorder="1" applyAlignment="1">
      <alignment horizontal="center"/>
    </xf>
    <xf numFmtId="37" fontId="32" fillId="0" borderId="0" xfId="35" applyNumberFormat="1" applyFont="1" applyAlignment="1">
      <alignment horizontal="center"/>
    </xf>
    <xf numFmtId="37" fontId="32" fillId="0" borderId="0" xfId="35" applyNumberFormat="1" applyFont="1" applyAlignment="1">
      <alignment horizontal="center" vertical="center"/>
    </xf>
    <xf numFmtId="0" fontId="35" fillId="0" borderId="4" xfId="0" applyFont="1" applyBorder="1" applyAlignment="1">
      <alignment horizontal="center"/>
    </xf>
    <xf numFmtId="10" fontId="33" fillId="2" borderId="0" xfId="37" applyNumberFormat="1" applyFont="1" applyFill="1" applyBorder="1" applyAlignment="1">
      <alignment horizontal="center" wrapText="1"/>
    </xf>
    <xf numFmtId="0" fontId="37" fillId="2" borderId="0" xfId="36" applyFont="1" applyFill="1" applyBorder="1" applyAlignment="1">
      <alignment horizontal="left" wrapText="1"/>
    </xf>
    <xf numFmtId="0" fontId="37" fillId="0" borderId="0" xfId="36" applyFont="1" applyAlignment="1">
      <alignment horizontal="left"/>
    </xf>
    <xf numFmtId="37" fontId="39" fillId="0" borderId="0" xfId="35" applyNumberFormat="1" applyFont="1" applyAlignment="1">
      <alignment horizontal="center" vertical="center"/>
    </xf>
    <xf numFmtId="0" fontId="42" fillId="0" borderId="0" xfId="38" applyFont="1" applyAlignment="1">
      <alignment horizontal="center"/>
    </xf>
    <xf numFmtId="0" fontId="41" fillId="3" borderId="22" xfId="38" applyFont="1" applyFill="1" applyBorder="1" applyAlignment="1">
      <alignment horizontal="left"/>
    </xf>
    <xf numFmtId="3" fontId="41" fillId="3" borderId="25" xfId="38" applyNumberFormat="1" applyFont="1" applyFill="1" applyBorder="1" applyAlignment="1">
      <alignment horizontal="left"/>
    </xf>
    <xf numFmtId="0" fontId="42" fillId="3" borderId="30" xfId="0" applyFont="1" applyFill="1" applyBorder="1" applyAlignment="1"/>
    <xf numFmtId="0" fontId="43" fillId="3" borderId="31" xfId="0" applyFont="1" applyFill="1" applyBorder="1" applyAlignment="1"/>
    <xf numFmtId="0" fontId="43" fillId="3" borderId="32" xfId="0" applyFont="1" applyFill="1" applyBorder="1" applyAlignment="1"/>
    <xf numFmtId="49" fontId="42" fillId="3" borderId="30" xfId="0" applyNumberFormat="1" applyFont="1" applyFill="1" applyBorder="1" applyAlignment="1">
      <alignment horizontal="left"/>
    </xf>
    <xf numFmtId="0" fontId="43" fillId="3" borderId="31" xfId="0" applyFont="1" applyFill="1" applyBorder="1" applyAlignment="1">
      <alignment horizontal="left"/>
    </xf>
    <xf numFmtId="0" fontId="43" fillId="3" borderId="32" xfId="0" applyFont="1" applyFill="1" applyBorder="1" applyAlignment="1">
      <alignment horizontal="left"/>
    </xf>
    <xf numFmtId="0" fontId="42" fillId="3" borderId="33" xfId="0" applyFont="1" applyFill="1" applyBorder="1" applyAlignment="1"/>
    <xf numFmtId="0" fontId="42" fillId="0" borderId="0" xfId="0" applyFont="1" applyAlignment="1">
      <alignment horizontal="center"/>
    </xf>
    <xf numFmtId="0" fontId="43" fillId="0" borderId="0" xfId="0" applyFont="1" applyAlignment="1"/>
    <xf numFmtId="0" fontId="42" fillId="0" borderId="0" xfId="0" applyFont="1" applyAlignment="1">
      <alignment horizontal="left" vertical="center"/>
    </xf>
    <xf numFmtId="0" fontId="43" fillId="0" borderId="0" xfId="0" applyFont="1" applyAlignment="1">
      <alignment horizontal="center"/>
    </xf>
    <xf numFmtId="0" fontId="42" fillId="0" borderId="0" xfId="38" applyFont="1" applyAlignment="1">
      <alignment horizontal="left" vertical="center"/>
    </xf>
    <xf numFmtId="0" fontId="42" fillId="0" borderId="0" xfId="0" applyFont="1" applyAlignment="1">
      <alignment horizontal="left" vertical="top"/>
    </xf>
    <xf numFmtId="0" fontId="42" fillId="0" borderId="0" xfId="0" applyFont="1" applyAlignment="1">
      <alignment horizontal="center" vertical="top"/>
    </xf>
    <xf numFmtId="0" fontId="42" fillId="0" borderId="5" xfId="0" applyFont="1" applyBorder="1" applyAlignment="1">
      <alignment horizontal="center" vertical="top"/>
    </xf>
    <xf numFmtId="0" fontId="42" fillId="3" borderId="30" xfId="1" applyFont="1" applyFill="1" applyBorder="1" applyAlignment="1"/>
    <xf numFmtId="0" fontId="43" fillId="3" borderId="31" xfId="1" applyFont="1" applyFill="1" applyBorder="1" applyAlignment="1"/>
    <xf numFmtId="0" fontId="43" fillId="3" borderId="32" xfId="1" applyFont="1" applyFill="1" applyBorder="1" applyAlignment="1"/>
    <xf numFmtId="49" fontId="42" fillId="3" borderId="30" xfId="1" applyNumberFormat="1" applyFont="1" applyFill="1" applyBorder="1" applyAlignment="1">
      <alignment horizontal="left"/>
    </xf>
    <xf numFmtId="0" fontId="43" fillId="3" borderId="31" xfId="1" applyFont="1" applyFill="1" applyBorder="1" applyAlignment="1">
      <alignment horizontal="left"/>
    </xf>
    <xf numFmtId="0" fontId="43" fillId="3" borderId="32" xfId="1" applyFont="1" applyFill="1" applyBorder="1" applyAlignment="1">
      <alignment horizontal="left"/>
    </xf>
    <xf numFmtId="0" fontId="42" fillId="3" borderId="33" xfId="1" applyFont="1" applyFill="1" applyBorder="1" applyAlignment="1"/>
    <xf numFmtId="0" fontId="42" fillId="0" borderId="0" xfId="1" applyFont="1" applyAlignment="1">
      <alignment horizontal="center"/>
    </xf>
    <xf numFmtId="0" fontId="43" fillId="0" borderId="0" xfId="1" applyFont="1" applyAlignment="1"/>
    <xf numFmtId="0" fontId="42" fillId="0" borderId="0" xfId="1" applyFont="1" applyAlignment="1">
      <alignment horizontal="left" vertical="top"/>
    </xf>
    <xf numFmtId="0" fontId="42" fillId="0" borderId="0" xfId="1" applyFont="1" applyAlignment="1">
      <alignment horizontal="center" vertical="top"/>
    </xf>
    <xf numFmtId="0" fontId="42" fillId="0" borderId="5" xfId="1" applyFont="1" applyBorder="1" applyAlignment="1">
      <alignment horizontal="center" vertical="top"/>
    </xf>
    <xf numFmtId="0" fontId="42" fillId="0" borderId="26" xfId="0" applyFont="1" applyBorder="1" applyAlignment="1">
      <alignment horizontal="center"/>
    </xf>
    <xf numFmtId="0" fontId="28" fillId="0" borderId="27" xfId="0" applyFont="1" applyBorder="1"/>
    <xf numFmtId="0" fontId="43" fillId="0" borderId="26" xfId="0" applyFont="1" applyBorder="1" applyAlignment="1">
      <alignment horizontal="left"/>
    </xf>
    <xf numFmtId="0" fontId="28" fillId="0" borderId="27" xfId="0" applyFont="1" applyBorder="1" applyAlignment="1">
      <alignment horizontal="left"/>
    </xf>
    <xf numFmtId="0" fontId="43" fillId="0" borderId="23" xfId="0" applyFont="1" applyBorder="1" applyAlignment="1">
      <alignment horizontal="left"/>
    </xf>
    <xf numFmtId="0" fontId="43" fillId="0" borderId="24" xfId="0" applyFont="1" applyBorder="1" applyAlignment="1">
      <alignment horizontal="left"/>
    </xf>
    <xf numFmtId="0" fontId="43" fillId="0" borderId="39" xfId="0" applyFont="1" applyBorder="1" applyAlignment="1">
      <alignment horizontal="center"/>
    </xf>
    <xf numFmtId="0" fontId="43" fillId="0" borderId="40" xfId="0" applyFont="1" applyBorder="1" applyAlignment="1">
      <alignment horizontal="center"/>
    </xf>
    <xf numFmtId="0" fontId="43" fillId="0" borderId="0" xfId="0" applyFont="1" applyFill="1" applyAlignment="1">
      <alignment horizontal="center"/>
    </xf>
    <xf numFmtId="0" fontId="41" fillId="0" borderId="0" xfId="0" applyFont="1" applyFill="1" applyAlignment="1">
      <alignment horizontal="center" vertical="top" wrapText="1"/>
    </xf>
    <xf numFmtId="0" fontId="43" fillId="0" borderId="9" xfId="0" applyFont="1" applyBorder="1" applyAlignment="1">
      <alignment horizontal="center" wrapText="1"/>
    </xf>
    <xf numFmtId="37" fontId="32" fillId="4" borderId="39" xfId="39" applyNumberFormat="1" applyFont="1" applyFill="1" applyBorder="1" applyAlignment="1">
      <alignment horizontal="left"/>
    </xf>
    <xf numFmtId="37" fontId="32" fillId="4" borderId="33" xfId="39" applyNumberFormat="1" applyFont="1" applyFill="1" applyBorder="1" applyAlignment="1">
      <alignment horizontal="left"/>
    </xf>
    <xf numFmtId="37" fontId="32" fillId="4" borderId="40" xfId="39" applyNumberFormat="1" applyFont="1" applyFill="1" applyBorder="1" applyAlignment="1">
      <alignment horizontal="left"/>
    </xf>
    <xf numFmtId="0" fontId="41" fillId="0" borderId="0" xfId="0" applyFont="1" applyAlignment="1">
      <alignment horizontal="center"/>
    </xf>
    <xf numFmtId="0" fontId="28" fillId="0" borderId="42" xfId="0" applyFont="1" applyBorder="1" applyAlignment="1">
      <alignment horizontal="center"/>
    </xf>
    <xf numFmtId="0" fontId="28" fillId="0" borderId="17" xfId="0" applyFont="1" applyBorder="1" applyAlignment="1">
      <alignment horizontal="center"/>
    </xf>
    <xf numFmtId="0" fontId="32" fillId="4" borderId="39" xfId="39" applyFont="1" applyFill="1" applyBorder="1" applyAlignment="1">
      <alignment horizontal="left"/>
    </xf>
    <xf numFmtId="0" fontId="32" fillId="4" borderId="33" xfId="39" applyFont="1" applyFill="1" applyBorder="1" applyAlignment="1">
      <alignment horizontal="left"/>
    </xf>
    <xf numFmtId="0" fontId="32" fillId="4" borderId="40" xfId="39" applyFont="1" applyFill="1" applyBorder="1" applyAlignment="1">
      <alignment horizontal="left"/>
    </xf>
    <xf numFmtId="0" fontId="41" fillId="0" borderId="0" xfId="0" applyFont="1" applyFill="1" applyAlignment="1">
      <alignment horizontal="center"/>
    </xf>
    <xf numFmtId="0" fontId="28" fillId="0" borderId="5" xfId="0" applyFont="1" applyBorder="1" applyAlignment="1">
      <alignment horizontal="center"/>
    </xf>
    <xf numFmtId="3" fontId="28" fillId="0" borderId="30" xfId="0" applyNumberFormat="1" applyFont="1" applyBorder="1" applyAlignment="1" applyProtection="1">
      <alignment horizontal="right" wrapText="1"/>
      <protection locked="0"/>
    </xf>
    <xf numFmtId="3" fontId="28" fillId="0" borderId="31" xfId="0" applyNumberFormat="1" applyFont="1" applyBorder="1" applyAlignment="1" applyProtection="1">
      <alignment horizontal="right" wrapText="1"/>
      <protection locked="0"/>
    </xf>
    <xf numFmtId="3" fontId="28" fillId="0" borderId="32" xfId="0" applyNumberFormat="1" applyFont="1" applyBorder="1" applyAlignment="1" applyProtection="1">
      <alignment horizontal="right" wrapText="1"/>
      <protection locked="0"/>
    </xf>
    <xf numFmtId="3" fontId="28" fillId="2" borderId="31" xfId="0" applyNumberFormat="1" applyFont="1" applyFill="1" applyBorder="1" applyAlignment="1">
      <alignment horizontal="center"/>
    </xf>
    <xf numFmtId="3" fontId="28" fillId="5" borderId="31" xfId="0" applyNumberFormat="1" applyFont="1" applyFill="1" applyBorder="1" applyAlignment="1">
      <alignment horizontal="center"/>
    </xf>
    <xf numFmtId="0" fontId="28" fillId="5" borderId="31" xfId="0" applyFont="1" applyFill="1" applyBorder="1" applyAlignment="1">
      <alignment horizontal="center"/>
    </xf>
    <xf numFmtId="0" fontId="28" fillId="0" borderId="30" xfId="0" applyNumberFormat="1" applyFont="1" applyBorder="1" applyAlignment="1">
      <alignment horizontal="center" wrapText="1"/>
    </xf>
    <xf numFmtId="0" fontId="28" fillId="0" borderId="31" xfId="0" applyNumberFormat="1" applyFont="1" applyBorder="1" applyAlignment="1">
      <alignment horizontal="center" wrapText="1"/>
    </xf>
    <xf numFmtId="0" fontId="28" fillId="0" borderId="32" xfId="0" applyNumberFormat="1" applyFont="1" applyBorder="1" applyAlignment="1">
      <alignment horizontal="center" wrapText="1"/>
    </xf>
    <xf numFmtId="0" fontId="41" fillId="0" borderId="0" xfId="0" applyFont="1" applyBorder="1" applyAlignment="1">
      <alignment horizontal="center"/>
    </xf>
    <xf numFmtId="0" fontId="41" fillId="0" borderId="5" xfId="0" applyFont="1" applyBorder="1" applyAlignment="1" applyProtection="1">
      <alignment horizontal="center" vertical="top"/>
      <protection locked="0"/>
    </xf>
    <xf numFmtId="0" fontId="28" fillId="0" borderId="29" xfId="0" applyFont="1" applyBorder="1" applyAlignment="1">
      <alignment horizontal="center" vertical="top" wrapText="1"/>
    </xf>
    <xf numFmtId="0" fontId="28" fillId="0" borderId="45" xfId="0" applyFont="1" applyBorder="1" applyAlignment="1">
      <alignment horizontal="center" vertical="top"/>
    </xf>
    <xf numFmtId="0" fontId="44" fillId="0" borderId="62" xfId="0" applyFont="1" applyBorder="1" applyAlignment="1">
      <alignment horizontal="center"/>
    </xf>
    <xf numFmtId="0" fontId="28" fillId="0" borderId="4" xfId="0" applyFont="1" applyBorder="1" applyAlignment="1">
      <alignment horizontal="center" vertical="center"/>
    </xf>
    <xf numFmtId="0" fontId="28" fillId="0" borderId="30" xfId="0" applyFont="1" applyBorder="1" applyAlignment="1">
      <alignment horizontal="center"/>
    </xf>
    <xf numFmtId="0" fontId="28" fillId="0" borderId="31" xfId="0" applyFont="1" applyBorder="1" applyAlignment="1">
      <alignment horizontal="center"/>
    </xf>
    <xf numFmtId="0" fontId="28" fillId="0" borderId="32" xfId="0" applyFont="1" applyBorder="1" applyAlignment="1">
      <alignment horizontal="center"/>
    </xf>
    <xf numFmtId="0" fontId="28" fillId="0" borderId="13" xfId="0" applyFont="1" applyBorder="1" applyAlignment="1">
      <alignment horizontal="center" vertical="top"/>
    </xf>
    <xf numFmtId="0" fontId="28" fillId="0" borderId="58" xfId="0" applyFont="1" applyBorder="1" applyAlignment="1">
      <alignment horizontal="center" vertical="top" wrapText="1"/>
    </xf>
    <xf numFmtId="0" fontId="28" fillId="0" borderId="14" xfId="0" applyFont="1" applyBorder="1" applyAlignment="1">
      <alignment horizontal="center" vertical="top"/>
    </xf>
    <xf numFmtId="0" fontId="28" fillId="0" borderId="46" xfId="0" applyFont="1" applyBorder="1" applyAlignment="1">
      <alignment horizontal="center" vertical="top"/>
    </xf>
    <xf numFmtId="0" fontId="28" fillId="6" borderId="30" xfId="0" applyFont="1" applyFill="1" applyBorder="1" applyAlignment="1">
      <alignment horizontal="center"/>
    </xf>
    <xf numFmtId="0" fontId="28" fillId="6" borderId="31" xfId="0" applyFont="1" applyFill="1" applyBorder="1" applyAlignment="1">
      <alignment horizontal="center"/>
    </xf>
    <xf numFmtId="0" fontId="28" fillId="6" borderId="32" xfId="0" applyFont="1" applyFill="1" applyBorder="1" applyAlignment="1">
      <alignment horizontal="center"/>
    </xf>
    <xf numFmtId="0" fontId="28" fillId="0" borderId="62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41">
    <cellStyle name="Comma" xfId="31" builtinId="3"/>
    <cellStyle name="Comma 12" xfId="3"/>
    <cellStyle name="Comma 12 2" xfId="2"/>
    <cellStyle name="Comma 2" xfId="4"/>
    <cellStyle name="Comma 3" xfId="5"/>
    <cellStyle name="Comma0" xfId="6"/>
    <cellStyle name="Comma1" xfId="7"/>
    <cellStyle name="Currency" xfId="32" builtinId="4"/>
    <cellStyle name="Currency0" xfId="8"/>
    <cellStyle name="Date" xfId="9"/>
    <cellStyle name="Fixed" xfId="10"/>
    <cellStyle name="Fixed0" xfId="11"/>
    <cellStyle name="Fixed1" xfId="12"/>
    <cellStyle name="Heading1" xfId="13"/>
    <cellStyle name="Heading2" xfId="14"/>
    <cellStyle name="Hyperlink" xfId="40" builtinId="8"/>
    <cellStyle name="Normal" xfId="0" builtinId="0"/>
    <cellStyle name="Normal 2" xfId="1"/>
    <cellStyle name="Normal 3" xfId="15"/>
    <cellStyle name="Normal 4" xfId="24"/>
    <cellStyle name="Normal 5" xfId="25"/>
    <cellStyle name="Normal 6" xfId="27"/>
    <cellStyle name="Normal 7" xfId="28"/>
    <cellStyle name="Normal 8" xfId="29"/>
    <cellStyle name="Normal 9" xfId="30"/>
    <cellStyle name="Normal 9 2" xfId="38"/>
    <cellStyle name="Normal_AFF-RPT" xfId="37"/>
    <cellStyle name="Normal_IND-RPT" xfId="36"/>
    <cellStyle name="Normal_Pg 03-Indpendent Agncy Rpt-1999" xfId="35"/>
    <cellStyle name="Normal_POLICIES" xfId="34"/>
    <cellStyle name="Normal_Sheet1_Annual Report 1" xfId="39"/>
    <cellStyle name="Percent" xfId="33" builtinId="5"/>
    <cellStyle name="Percent 2" xfId="26"/>
    <cellStyle name="Style 1" xfId="16"/>
    <cellStyle name="STYLE1" xfId="17"/>
    <cellStyle name="STYLE2" xfId="18"/>
    <cellStyle name="STYLE3" xfId="19"/>
    <cellStyle name="STYLE4" xfId="20"/>
    <cellStyle name="STYLE5" xfId="21"/>
    <cellStyle name="STYLE6" xfId="22"/>
    <cellStyle name="Unprotect" xfId="23"/>
  </cellStyles>
  <dxfs count="0"/>
  <tableStyles count="0" defaultTableStyle="TableStyleMedium9" defaultPivotStyle="PivotStyleLight16"/>
  <colors>
    <mruColors>
      <color rgb="FF0EBAE2"/>
      <color rgb="FF04ECEC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3.xml"/><Relationship Id="rId76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74" Type="http://schemas.openxmlformats.org/officeDocument/2006/relationships/externalLink" Target="externalLinks/externalLink9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8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4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7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5.xml"/><Relationship Id="rId75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9525</xdr:rowOff>
    </xdr:from>
    <xdr:to>
      <xdr:col>0</xdr:col>
      <xdr:colOff>571501</xdr:colOff>
      <xdr:row>1</xdr:row>
      <xdr:rowOff>92502</xdr:rowOff>
    </xdr:to>
    <xdr:pic>
      <xdr:nvPicPr>
        <xdr:cNvPr id="2" name="Picture 6" descr="MMj01892420000[1]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9525"/>
          <a:ext cx="571500" cy="559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87086</xdr:colOff>
      <xdr:row>5</xdr:row>
      <xdr:rowOff>58056</xdr:rowOff>
    </xdr:from>
    <xdr:to>
      <xdr:col>8</xdr:col>
      <xdr:colOff>580571</xdr:colOff>
      <xdr:row>14</xdr:row>
      <xdr:rowOff>29029</xdr:rowOff>
    </xdr:to>
    <xdr:sp macro="" textlink="">
      <xdr:nvSpPr>
        <xdr:cNvPr id="3" name="Subtitle 2"/>
        <xdr:cNvSpPr>
          <a:spLocks noGrp="1"/>
        </xdr:cNvSpPr>
      </xdr:nvSpPr>
      <xdr:spPr>
        <a:xfrm>
          <a:off x="87086" y="1601106"/>
          <a:ext cx="5932260" cy="2180773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32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1pPr>
          <a:lvl2pPr marL="4572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8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4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0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0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0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0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0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0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800" b="0" cap="small" baseline="0">
              <a:solidFill>
                <a:schemeClr val="tx1"/>
              </a:solidFill>
              <a:latin typeface="Palatino Linotype" panose="02040502050505030304" pitchFamily="18" charset="0"/>
              <a:cs typeface="David" pitchFamily="34" charset="-79"/>
            </a:rPr>
            <a:t>State of Texas</a:t>
          </a:r>
          <a:r>
            <a:rPr lang="en-US" sz="2800" b="0">
              <a:solidFill>
                <a:schemeClr val="tx1"/>
              </a:solidFill>
              <a:latin typeface="Palatino Linotype" panose="02040502050505030304" pitchFamily="18" charset="0"/>
              <a:cs typeface="David" pitchFamily="34" charset="-79"/>
            </a:rPr>
            <a:t>
</a:t>
          </a:r>
          <a:r>
            <a:rPr lang="en-US" sz="2800" b="0" cap="small" baseline="0">
              <a:solidFill>
                <a:schemeClr val="tx1"/>
              </a:solidFill>
              <a:latin typeface="Palatino Linotype" panose="02040502050505030304" pitchFamily="18" charset="0"/>
              <a:cs typeface="David" pitchFamily="34" charset="-79"/>
            </a:rPr>
            <a:t>Title Insurance Industry
Experience Report Compilation</a:t>
          </a:r>
        </a:p>
        <a:p>
          <a:pPr algn="ctr"/>
          <a:r>
            <a:rPr lang="en-US" sz="2800" b="0" cap="small" baseline="0">
              <a:solidFill>
                <a:schemeClr val="tx1"/>
              </a:solidFill>
              <a:latin typeface="Palatino Linotype" panose="02040502050505030304" pitchFamily="18" charset="0"/>
              <a:cs typeface="David" pitchFamily="34" charset="-79"/>
            </a:rPr>
            <a:t>Calendar Years 2011-2015</a:t>
          </a:r>
          <a:endParaRPr lang="en-US" sz="2800" b="0" cap="small" baseline="0">
            <a:solidFill>
              <a:schemeClr val="tx1"/>
            </a:solidFill>
            <a:latin typeface="Palatino Linotype" panose="02040502050505030304" pitchFamily="18" charset="0"/>
            <a:ea typeface="Arial Unicode MS" pitchFamily="34" charset="-128"/>
            <a:cs typeface="Arial Unicode MS" pitchFamily="34" charset="-128"/>
          </a:endParaRPr>
        </a:p>
      </xdr:txBody>
    </xdr:sp>
    <xdr:clientData/>
  </xdr:twoCellAnchor>
  <xdr:twoCellAnchor editAs="oneCell">
    <xdr:from>
      <xdr:col>2</xdr:col>
      <xdr:colOff>667656</xdr:colOff>
      <xdr:row>16</xdr:row>
      <xdr:rowOff>72566</xdr:rowOff>
    </xdr:from>
    <xdr:to>
      <xdr:col>5</xdr:col>
      <xdr:colOff>591456</xdr:colOff>
      <xdr:row>29</xdr:row>
      <xdr:rowOff>54424</xdr:rowOff>
    </xdr:to>
    <xdr:pic>
      <xdr:nvPicPr>
        <xdr:cNvPr id="4" name="Picture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4506" y="4149266"/>
          <a:ext cx="1952625" cy="2086883"/>
        </a:xfrm>
        <a:prstGeom prst="rect">
          <a:avLst/>
        </a:prstGeom>
      </xdr:spPr>
    </xdr:pic>
    <xdr:clientData/>
  </xdr:twoCellAnchor>
  <xdr:twoCellAnchor>
    <xdr:from>
      <xdr:col>0</xdr:col>
      <xdr:colOff>87084</xdr:colOff>
      <xdr:row>31</xdr:row>
      <xdr:rowOff>43543</xdr:rowOff>
    </xdr:from>
    <xdr:to>
      <xdr:col>8</xdr:col>
      <xdr:colOff>580569</xdr:colOff>
      <xdr:row>37</xdr:row>
      <xdr:rowOff>145142</xdr:rowOff>
    </xdr:to>
    <xdr:sp macro="" textlink="">
      <xdr:nvSpPr>
        <xdr:cNvPr id="5" name="Subtitle 2"/>
        <xdr:cNvSpPr>
          <a:spLocks noGrp="1"/>
        </xdr:cNvSpPr>
      </xdr:nvSpPr>
      <xdr:spPr>
        <a:xfrm>
          <a:off x="87084" y="6549118"/>
          <a:ext cx="5932260" cy="1396999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32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1pPr>
          <a:lvl2pPr marL="4572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8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4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0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0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0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0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0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0" hangingPunct="1">
            <a:spcBef>
              <a:spcPct val="20000"/>
            </a:spcBef>
            <a:buFont typeface="Arial" pitchFamily="34" charset="0"/>
            <a:buNone/>
            <a:defRPr sz="20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600" b="1" cap="small" baseline="0">
              <a:solidFill>
                <a:schemeClr val="tx1"/>
              </a:solidFill>
              <a:latin typeface="Palatino Linotype" panose="02040502050505030304" pitchFamily="18" charset="0"/>
              <a:cs typeface="David" pitchFamily="34" charset="-79"/>
            </a:rPr>
            <a:t>Texas Department of Insurance</a:t>
          </a:r>
        </a:p>
        <a:p>
          <a:pPr algn="ctr"/>
          <a:r>
            <a:rPr lang="en-US" sz="1600" b="1" cap="small" baseline="0">
              <a:solidFill>
                <a:schemeClr val="tx1"/>
              </a:solidFill>
              <a:latin typeface="Palatino Linotype" panose="02040502050505030304" pitchFamily="18" charset="0"/>
              <a:cs typeface="David" pitchFamily="34" charset="-79"/>
            </a:rPr>
            <a:t>Regulatory Policy Division</a:t>
          </a:r>
        </a:p>
        <a:p>
          <a:pPr algn="ctr"/>
          <a:endParaRPr lang="en-US" sz="1600" b="1" cap="small" baseline="0">
            <a:solidFill>
              <a:schemeClr val="tx1"/>
            </a:solidFill>
            <a:latin typeface="Palatino Linotype" panose="02040502050505030304" pitchFamily="18" charset="0"/>
            <a:ea typeface="Arial Unicode MS" pitchFamily="34" charset="-128"/>
            <a:cs typeface="David" pitchFamily="34" charset="-79"/>
          </a:endParaRPr>
        </a:p>
        <a:p>
          <a:pPr algn="ctr"/>
          <a:r>
            <a:rPr lang="en-US" sz="1600" b="1" cap="small" baseline="0">
              <a:solidFill>
                <a:schemeClr val="tx1"/>
              </a:solidFill>
              <a:latin typeface="Palatino Linotype" panose="02040502050505030304" pitchFamily="18" charset="0"/>
              <a:ea typeface="Arial Unicode MS" pitchFamily="34" charset="-128"/>
              <a:cs typeface="David" pitchFamily="34" charset="-79"/>
            </a:rPr>
            <a:t>December 2017</a:t>
          </a:r>
          <a:endParaRPr lang="en-US" sz="1600" b="1" cap="small" baseline="0">
            <a:solidFill>
              <a:schemeClr val="tx1"/>
            </a:solidFill>
            <a:latin typeface="Palatino Linotype" panose="02040502050505030304" pitchFamily="18" charset="0"/>
            <a:ea typeface="Arial Unicode MS" pitchFamily="34" charset="-128"/>
            <a:cs typeface="Arial Unicode MS" pitchFamily="34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29</xdr:row>
      <xdr:rowOff>127000</xdr:rowOff>
    </xdr:from>
    <xdr:to>
      <xdr:col>5</xdr:col>
      <xdr:colOff>524879</xdr:colOff>
      <xdr:row>45</xdr:row>
      <xdr:rowOff>25864</xdr:rowOff>
    </xdr:to>
    <xdr:pic>
      <xdr:nvPicPr>
        <xdr:cNvPr id="4" name="Picture 3"/>
        <xdr:cNvPicPr/>
      </xdr:nvPicPr>
      <xdr:blipFill>
        <a:blip xmlns:r="http://schemas.openxmlformats.org/officeDocument/2006/relationships" r:embed="rId1" cstate="print">
          <a:duotone>
            <a:srgbClr val="EEECE1">
              <a:shade val="45000"/>
              <a:satMod val="135000"/>
            </a:srgb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650" y="4914900"/>
          <a:ext cx="2467979" cy="25404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PISCITELLI\Local%20Settings\Temporary%20Internet%20Files\OLK1E\Co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cffs01\wfdata\Maitland\Accounting\FSInew\FSIOasis\AS2014\Title\50050\March%20Annual\Export\50050_SCPPT1_20150901_103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cffs01\wfdata\Maitland\Accounting\FSInew\FSIOasis\AS2014\Title\50050\March%20Annual\Export\50050_EXINC_20150519_1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cffs01\wfdata\Maitland\Accounting\States\New%20York\NY%20Data%20Call%20YE%202015\Underwriter%20Data%20Call\NYCALL2015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cffs01\wfdata\Maitland\Accounting\States\Oregon\Data%20Call%20YE%202014\OTIRO%202014%20Data%20Reporting%20Templat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&amp;C%20Section\Data%20Services\STR_PERS\TITLE\Year2016\Company\Submissions\WFG_2015titlecorpt_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&amp;C%20Section\Data%20Services\STR_PERS\TITLE\Year2016\Company\Submissions\ACE_2015titlecorpt_fin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cffs01\wfdata\Maitland\Accounting\FSInew\FSIOasis\AS2013\Title\50050\March%20Annual\Export\50050_EXEXP_20140217_153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aitland\Accounting\FSInew\FSIOasis\AS2012\Title\50050\March%20Annual\Export\50050_ASSETS_20130520_11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cffs01\wfdata\Maitland\Accounting\FSInew\FSIOasis\AS2013\Title\50050\March%20Annual\Export\50050_SCT_20140217_143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aitland\Accounting\FSInew\FSIOasis\AS2012\Title\50050\March%20Annual\Export\50050_SCT_20130516_1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DETAIL SUMMARY"/>
      <sheetName val="Rate on Operations"/>
      <sheetName val="STAT-DEFERRED"/>
      <sheetName val="STAT-FOOTNOTE"/>
      <sheetName val="STAT Unrealized"/>
      <sheetName val="DEFERRED_STAT_ACCRUAL_SUMMARY"/>
      <sheetName val="DEFERRED_STAT_ACCRUAL_DETAIL"/>
      <sheetName val="Exp to Actual"/>
      <sheetName val="accrual to accrual"/>
      <sheetName val="accrual to forecast"/>
      <sheetName val="UNREALIZED DEF"/>
      <sheetName val="FAS 109 "/>
      <sheetName val="INCOME STMT"/>
      <sheetName val="SCHEDULES"/>
      <sheetName val="ADJUSTMENTS"/>
      <sheetName val="PREMIUMS"/>
      <sheetName val="PH DIVIDENDS "/>
      <sheetName val="BENEFITS"/>
      <sheetName val="DAC1"/>
      <sheetName val="DAC2"/>
      <sheetName val="DAC3"/>
      <sheetName val="RESERVES"/>
      <sheetName val="REQ INT"/>
      <sheetName val="10% inc-dec"/>
      <sheetName val="INTEREST"/>
      <sheetName val="DIVIDENDS"/>
      <sheetName val="DEPRECIATION"/>
      <sheetName val="SOFTWARE SUMMARY"/>
      <sheetName val="SOFTWARE AMORT"/>
      <sheetName val="CAP GAINS"/>
      <sheetName val="OTHER DEDUCTIONS"/>
      <sheetName val="ANNUAL LEAVE"/>
      <sheetName val="EBA "/>
      <sheetName val="FAS 106"/>
      <sheetName val="PENSION"/>
      <sheetName val="SEPARATE ACCOUNT"/>
      <sheetName val="RECONCIL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P Part 1 Summary"/>
      <sheetName val="config"/>
      <sheetName val="config_print"/>
      <sheetName val="Main"/>
    </sheetNames>
    <sheetDataSet>
      <sheetData sheetId="0"/>
      <sheetData sheetId="1">
        <row r="22">
          <cell r="C22" t="str">
            <v>Westcor Land Title Insurance Company</v>
          </cell>
        </row>
        <row r="26">
          <cell r="C26" t="str">
            <v>2014</v>
          </cell>
        </row>
      </sheetData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 of Net Invst Income"/>
      <sheetName val="Exh of Capital Gains (Losses)"/>
      <sheetName val="Write-ins 09 Invst Income"/>
      <sheetName val="Write-ins 15 Invst Income"/>
      <sheetName val="Write-ins 09 Losses"/>
      <sheetName val="Footnotes"/>
      <sheetName val="Config"/>
      <sheetName val="config_print"/>
    </sheetNames>
    <sheetDataSet>
      <sheetData sheetId="0"/>
      <sheetData sheetId="1"/>
      <sheetData sheetId="2">
        <row r="18">
          <cell r="H18" t="str">
            <v/>
          </cell>
        </row>
      </sheetData>
      <sheetData sheetId="3">
        <row r="18">
          <cell r="H18" t="str">
            <v/>
          </cell>
        </row>
      </sheetData>
      <sheetData sheetId="4"/>
      <sheetData sheetId="5">
        <row r="7">
          <cell r="E7">
            <v>0</v>
          </cell>
        </row>
      </sheetData>
      <sheetData sheetId="6">
        <row r="30">
          <cell r="C30" t="str">
            <v>Westcor Land Title Insurance Company</v>
          </cell>
        </row>
        <row r="35">
          <cell r="C35" t="str">
            <v>5</v>
          </cell>
        </row>
      </sheetData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Gen Instr &amp; Prior Year Inputs"/>
      <sheetName val="Consistency_Checks"/>
      <sheetName val="Tolerance_Checks"/>
      <sheetName val="Row Column Footing"/>
      <sheetName val="Certification"/>
      <sheetName val="Form 9 Inputs"/>
      <sheetName val="Instructions for A-1"/>
      <sheetName val="A-1"/>
      <sheetName val="A-1 Updated 5-4-2016"/>
      <sheetName val="Instructions for A-2"/>
      <sheetName val="A-2"/>
      <sheetName val="R-1"/>
      <sheetName val="R-2"/>
      <sheetName val="R-3"/>
      <sheetName val="R-4"/>
      <sheetName val="R-5"/>
      <sheetName val="R-6"/>
      <sheetName val="R-7"/>
      <sheetName val="UFRP"/>
      <sheetName val="U-1"/>
      <sheetName val="U-2"/>
      <sheetName val="U-3"/>
      <sheetName val="U-4"/>
      <sheetName val="U-4_Agent"/>
      <sheetName val="U-5"/>
      <sheetName val="U-6"/>
      <sheetName val="U-7"/>
      <sheetName val="U-8"/>
      <sheetName val="US-1"/>
      <sheetName val="US-1-N"/>
      <sheetName val="US-1-N-D"/>
      <sheetName val="US-2-1"/>
      <sheetName val="US-2-2"/>
      <sheetName val="US-2-1-N_Aggregate"/>
      <sheetName val="US-2-1-N"/>
      <sheetName val="US-2-2-N_Aggregate"/>
      <sheetName val="US-2-2-N"/>
      <sheetName val="US-2-2-N-D_Aggregate"/>
      <sheetName val="US-2-2-N-D"/>
      <sheetName val="US-3-N"/>
      <sheetName val="US-3-N-D"/>
      <sheetName val="US-4"/>
      <sheetName val="US-5"/>
      <sheetName val="Rate Codes"/>
      <sheetName val="2015 Operating Expense Breakdow"/>
      <sheetName val="Rate Checks"/>
      <sheetName val="All Regional Office Expense"/>
      <sheetName val="NY Regional Office Expense"/>
      <sheetName val="Home Office Expense"/>
      <sheetName val="Home Office Companywide"/>
      <sheetName val="Operating Exp Alloc by State"/>
      <sheetName val="TB Export"/>
      <sheetName val="Schedule T"/>
      <sheetName val="Exh of Net Invst Income"/>
      <sheetName val="Assets"/>
      <sheetName val="Liabilities"/>
      <sheetName val="SPR"/>
      <sheetName val="Claims Exp - Dec 2015 "/>
      <sheetName val="December Claims Data"/>
      <sheetName val="Policy Data Only"/>
      <sheetName val="State Production Data(2)"/>
      <sheetName val="Sheet3"/>
      <sheetName val="Sheet4"/>
      <sheetName val="All Expense"/>
    </sheetNames>
    <sheetDataSet>
      <sheetData sheetId="0">
        <row r="9">
          <cell r="B9">
            <v>2015</v>
          </cell>
        </row>
        <row r="11">
          <cell r="B11" t="str">
            <v>Westcor Land Title Insurance Company</v>
          </cell>
        </row>
      </sheetData>
      <sheetData sheetId="1"/>
      <sheetData sheetId="2" refreshError="1"/>
      <sheetData sheetId="3">
        <row r="14">
          <cell r="L14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66">
          <cell r="C66">
            <v>13706485.861768967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6">
          <cell r="BW6" t="str">
            <v>AK</v>
          </cell>
        </row>
        <row r="7">
          <cell r="BW7" t="str">
            <v>AJ</v>
          </cell>
        </row>
      </sheetData>
      <sheetData sheetId="28" refreshError="1"/>
      <sheetData sheetId="29" refreshError="1"/>
      <sheetData sheetId="30">
        <row r="126">
          <cell r="L126">
            <v>0</v>
          </cell>
          <cell r="P126">
            <v>34346483.600000001</v>
          </cell>
          <cell r="R126">
            <v>41184995.730000004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ic Info"/>
      <sheetName val="Crosschecks"/>
      <sheetName val="Form 1a"/>
      <sheetName val="Form 1b"/>
      <sheetName val="Form 2"/>
      <sheetName val="Form 3a"/>
      <sheetName val="Form 3b"/>
      <sheetName val="Form 3c"/>
      <sheetName val="Form 3d"/>
      <sheetName val="Form 3e"/>
      <sheetName val="Form 4"/>
      <sheetName val="Form 5a"/>
      <sheetName val="Form 5b"/>
      <sheetName val="Form 5c"/>
      <sheetName val="Form 6"/>
      <sheetName val="Form 6-2"/>
      <sheetName val="Form 7"/>
      <sheetName val="Sheet1"/>
      <sheetName val="Operating Exp Alloc by State"/>
      <sheetName val="2014 Operating Expense Breakdow"/>
      <sheetName val="Part 3 Expenses"/>
      <sheetName val="2014 Claims Exp Detail"/>
      <sheetName val="Home Office Allocation"/>
      <sheetName val="Regional Expense Allocation"/>
      <sheetName val="Sch T Annual"/>
      <sheetName val="Sch T - GL Export"/>
      <sheetName val="Withdrawals 7100"/>
      <sheetName val="Assets"/>
      <sheetName val="SPR 2014"/>
      <sheetName val="Exh of Net Invst Income"/>
      <sheetName val="State Production Data"/>
    </sheetNames>
    <sheetDataSet>
      <sheetData sheetId="0">
        <row r="11">
          <cell r="B11" t="str">
            <v>Westcor Land Title Insurance Company</v>
          </cell>
        </row>
        <row r="13">
          <cell r="B13">
            <v>42004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61">
          <cell r="M61">
            <v>1.7183335063569117E-4</v>
          </cell>
        </row>
      </sheetData>
      <sheetData sheetId="19"/>
      <sheetData sheetId="20"/>
      <sheetData sheetId="21" refreshError="1"/>
      <sheetData sheetId="22" refreshError="1"/>
      <sheetData sheetId="23"/>
      <sheetData sheetId="24"/>
      <sheetData sheetId="25">
        <row r="4">
          <cell r="B4" t="str">
            <v>7030</v>
          </cell>
        </row>
      </sheetData>
      <sheetData sheetId="26" refreshError="1"/>
      <sheetData sheetId="27" refreshError="1"/>
      <sheetData sheetId="28"/>
      <sheetData sheetId="29"/>
      <sheetData sheetId="3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 1"/>
      <sheetName val="FORM 2"/>
      <sheetName val="FORM 3-Rev"/>
      <sheetName val="FORM 4"/>
      <sheetName val="FORM 5-rev. 5-2010"/>
      <sheetName val="FORM 6-rev.5-2010"/>
      <sheetName val="FORM 7"/>
      <sheetName val="FORM 8"/>
      <sheetName val="FORM 9"/>
      <sheetName val="FORM 10"/>
      <sheetName val="FORM 11"/>
      <sheetName val="FORM 12"/>
      <sheetName val="County Codes"/>
      <sheetName val="SCHED S-1"/>
      <sheetName val="SCHED S-2"/>
      <sheetName val="SCHED S-3  "/>
      <sheetName val="SCHED S-3 0030"/>
      <sheetName val="SCHED S-3 0040"/>
      <sheetName val="SCHED S-3 1000"/>
      <sheetName val="SCHED S-3 1001"/>
      <sheetName val="SCHED S-3 1002"/>
      <sheetName val="SCHED S-3 1100"/>
      <sheetName val="SCHED S-3 1200"/>
      <sheetName val="SCHED S-3 1201"/>
      <sheetName val="SCHED S-3 1230"/>
      <sheetName val="SCHED S-3 1400"/>
      <sheetName val="SCHED S-3 3000"/>
      <sheetName val="SCHED S-3 3005"/>
      <sheetName val="SCHED S-3 3010"/>
      <sheetName val="SCHED S-3 3011"/>
      <sheetName val="SCHED S-3 3200"/>
      <sheetName val="SCHED S-3 3210"/>
      <sheetName val="SCHED S-3 3220"/>
      <sheetName val="SCHED S-3 3250"/>
      <sheetName val="SCHED S-3 3280"/>
      <sheetName val="SCHED S-3 3300"/>
      <sheetName val="SCHED S-3 3320"/>
      <sheetName val="SCHED S-3 4001"/>
      <sheetName val="SCHED S-3 4002"/>
      <sheetName val="SCHED S-3 4003"/>
      <sheetName val="SCHED S-3 4004"/>
      <sheetName val="SCHED S-3 4005"/>
      <sheetName val="SCHED S-3 4006"/>
      <sheetName val="SCHED S-3 4007"/>
      <sheetName val="SCHED S-3  6000"/>
      <sheetName val="SCHED S-3 8020"/>
      <sheetName val="SCHED S-4"/>
      <sheetName val="SCHED S-5"/>
      <sheetName val="SCHED S-6"/>
      <sheetName val="ALTA-INC"/>
      <sheetName val="ALTA-Balance"/>
      <sheetName val="Agg Form A-D.O."/>
      <sheetName val="Agg Form A-Affiliated"/>
      <sheetName val="ERRORS"/>
    </sheetNames>
    <sheetDataSet>
      <sheetData sheetId="0">
        <row r="6">
          <cell r="A6" t="str">
            <v>WFG National Title Insurance Company</v>
          </cell>
        </row>
      </sheetData>
      <sheetData sheetId="1"/>
      <sheetData sheetId="2"/>
      <sheetData sheetId="3">
        <row r="22">
          <cell r="B2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 t="str">
            <v>001 Anderson</v>
          </cell>
        </row>
        <row r="3">
          <cell r="A3" t="str">
            <v>003 Andrews</v>
          </cell>
        </row>
        <row r="4">
          <cell r="A4" t="str">
            <v>005 Angelina</v>
          </cell>
        </row>
        <row r="5">
          <cell r="A5" t="str">
            <v>007 Aransas</v>
          </cell>
        </row>
        <row r="6">
          <cell r="A6" t="str">
            <v>009 Archer</v>
          </cell>
        </row>
        <row r="7">
          <cell r="A7" t="str">
            <v>011 Armstrong</v>
          </cell>
        </row>
        <row r="8">
          <cell r="A8" t="str">
            <v>013 Atascosa</v>
          </cell>
        </row>
        <row r="9">
          <cell r="A9" t="str">
            <v>015 Austin</v>
          </cell>
        </row>
        <row r="10">
          <cell r="A10" t="str">
            <v>017 Bailey</v>
          </cell>
        </row>
        <row r="11">
          <cell r="A11" t="str">
            <v>019 Bandera</v>
          </cell>
        </row>
        <row r="12">
          <cell r="A12" t="str">
            <v>021 Bastrop</v>
          </cell>
        </row>
        <row r="13">
          <cell r="A13" t="str">
            <v>023 Baylor</v>
          </cell>
        </row>
        <row r="14">
          <cell r="A14" t="str">
            <v>025 Bee</v>
          </cell>
        </row>
        <row r="15">
          <cell r="A15" t="str">
            <v>027 Bell</v>
          </cell>
        </row>
        <row r="16">
          <cell r="A16" t="str">
            <v>029 Bexar</v>
          </cell>
        </row>
        <row r="17">
          <cell r="A17" t="str">
            <v>031 Blanco</v>
          </cell>
        </row>
        <row r="18">
          <cell r="A18" t="str">
            <v>033 Borden</v>
          </cell>
        </row>
        <row r="19">
          <cell r="A19" t="str">
            <v>035 Bosque</v>
          </cell>
        </row>
        <row r="20">
          <cell r="A20" t="str">
            <v>037 Bowie</v>
          </cell>
        </row>
        <row r="21">
          <cell r="A21" t="str">
            <v>039 Brazoria</v>
          </cell>
        </row>
        <row r="22">
          <cell r="A22" t="str">
            <v>041 Brazos</v>
          </cell>
        </row>
        <row r="23">
          <cell r="A23" t="str">
            <v>043 Brewster</v>
          </cell>
        </row>
        <row r="24">
          <cell r="A24" t="str">
            <v>045 Briscoe</v>
          </cell>
        </row>
        <row r="25">
          <cell r="A25" t="str">
            <v>047 Brooks</v>
          </cell>
        </row>
        <row r="26">
          <cell r="A26" t="str">
            <v>049 Brown</v>
          </cell>
        </row>
        <row r="27">
          <cell r="A27" t="str">
            <v>051 Burleson</v>
          </cell>
        </row>
        <row r="28">
          <cell r="A28" t="str">
            <v>053 Burnet</v>
          </cell>
        </row>
        <row r="29">
          <cell r="A29" t="str">
            <v>055 Caldwell</v>
          </cell>
        </row>
        <row r="30">
          <cell r="A30" t="str">
            <v>057 Calhoun</v>
          </cell>
        </row>
        <row r="31">
          <cell r="A31" t="str">
            <v>059 Callahan</v>
          </cell>
        </row>
        <row r="32">
          <cell r="A32" t="str">
            <v>061 Cameron</v>
          </cell>
        </row>
        <row r="33">
          <cell r="A33" t="str">
            <v>063 Camp</v>
          </cell>
        </row>
        <row r="34">
          <cell r="A34" t="str">
            <v>065 Carson</v>
          </cell>
        </row>
        <row r="35">
          <cell r="A35" t="str">
            <v>067 Cass</v>
          </cell>
        </row>
        <row r="36">
          <cell r="A36" t="str">
            <v>069 Castro</v>
          </cell>
        </row>
        <row r="37">
          <cell r="A37" t="str">
            <v>071 Chambers</v>
          </cell>
        </row>
        <row r="38">
          <cell r="A38" t="str">
            <v>073 Cherokee</v>
          </cell>
        </row>
        <row r="39">
          <cell r="A39" t="str">
            <v>075 Childress</v>
          </cell>
        </row>
        <row r="40">
          <cell r="A40" t="str">
            <v>077 Clay</v>
          </cell>
        </row>
        <row r="41">
          <cell r="A41" t="str">
            <v>079 Cochran</v>
          </cell>
        </row>
        <row r="42">
          <cell r="A42" t="str">
            <v>081 Coke</v>
          </cell>
        </row>
        <row r="43">
          <cell r="A43" t="str">
            <v>083 Coleman</v>
          </cell>
        </row>
        <row r="44">
          <cell r="A44" t="str">
            <v>085 Collin</v>
          </cell>
        </row>
        <row r="45">
          <cell r="A45" t="str">
            <v>087 Collingsworth</v>
          </cell>
        </row>
        <row r="46">
          <cell r="A46" t="str">
            <v>089 Colorado</v>
          </cell>
        </row>
        <row r="47">
          <cell r="A47" t="str">
            <v>091 Comal</v>
          </cell>
        </row>
        <row r="48">
          <cell r="A48" t="str">
            <v>093 Comanche</v>
          </cell>
        </row>
        <row r="49">
          <cell r="A49" t="str">
            <v>095 Concho</v>
          </cell>
        </row>
        <row r="50">
          <cell r="A50" t="str">
            <v>097 Cooke</v>
          </cell>
        </row>
        <row r="51">
          <cell r="A51" t="str">
            <v>099 Coryell</v>
          </cell>
        </row>
        <row r="52">
          <cell r="A52" t="str">
            <v>101 Cottle</v>
          </cell>
        </row>
        <row r="53">
          <cell r="A53" t="str">
            <v>103 Crane</v>
          </cell>
        </row>
        <row r="54">
          <cell r="A54" t="str">
            <v>105 Crockett</v>
          </cell>
        </row>
        <row r="55">
          <cell r="A55" t="str">
            <v>107 Crosby</v>
          </cell>
        </row>
        <row r="56">
          <cell r="A56" t="str">
            <v>109 Culberson</v>
          </cell>
        </row>
        <row r="57">
          <cell r="A57" t="str">
            <v>111 Dallam</v>
          </cell>
        </row>
        <row r="58">
          <cell r="A58" t="str">
            <v>113 Dallas</v>
          </cell>
        </row>
        <row r="59">
          <cell r="A59" t="str">
            <v>115 Dawson</v>
          </cell>
        </row>
        <row r="60">
          <cell r="A60" t="str">
            <v>117 Deaf Smith</v>
          </cell>
        </row>
        <row r="61">
          <cell r="A61" t="str">
            <v>119 Delta</v>
          </cell>
        </row>
        <row r="62">
          <cell r="A62" t="str">
            <v>121 Denton</v>
          </cell>
        </row>
        <row r="63">
          <cell r="A63" t="str">
            <v>123 De Witt</v>
          </cell>
        </row>
        <row r="64">
          <cell r="A64" t="str">
            <v>125 Dickens</v>
          </cell>
        </row>
        <row r="65">
          <cell r="A65" t="str">
            <v>127 Dimmit</v>
          </cell>
        </row>
        <row r="66">
          <cell r="A66" t="str">
            <v>129 Donley</v>
          </cell>
        </row>
        <row r="67">
          <cell r="A67" t="str">
            <v>131 Duval</v>
          </cell>
        </row>
        <row r="68">
          <cell r="A68" t="str">
            <v>133 Eastland</v>
          </cell>
        </row>
        <row r="69">
          <cell r="A69" t="str">
            <v>135 Ector</v>
          </cell>
        </row>
        <row r="70">
          <cell r="A70" t="str">
            <v>137 Edwards</v>
          </cell>
        </row>
        <row r="71">
          <cell r="A71" t="str">
            <v>139 Ellis</v>
          </cell>
        </row>
        <row r="72">
          <cell r="A72" t="str">
            <v>141 El Paso</v>
          </cell>
        </row>
        <row r="73">
          <cell r="A73" t="str">
            <v>143 Erath</v>
          </cell>
        </row>
        <row r="74">
          <cell r="A74" t="str">
            <v>145 Falls</v>
          </cell>
        </row>
        <row r="75">
          <cell r="A75" t="str">
            <v>147 Fannin</v>
          </cell>
        </row>
        <row r="76">
          <cell r="A76" t="str">
            <v>149 Fayette</v>
          </cell>
        </row>
        <row r="77">
          <cell r="A77" t="str">
            <v>151 Fisher</v>
          </cell>
        </row>
        <row r="78">
          <cell r="A78" t="str">
            <v>153 Floyd</v>
          </cell>
        </row>
        <row r="79">
          <cell r="A79" t="str">
            <v>155 Foard</v>
          </cell>
        </row>
        <row r="80">
          <cell r="A80" t="str">
            <v>157 Fort Bend</v>
          </cell>
        </row>
        <row r="81">
          <cell r="A81" t="str">
            <v>159 Franklin</v>
          </cell>
        </row>
        <row r="82">
          <cell r="A82" t="str">
            <v>161 Freestone</v>
          </cell>
        </row>
        <row r="83">
          <cell r="A83" t="str">
            <v>163 Frio</v>
          </cell>
        </row>
        <row r="84">
          <cell r="A84" t="str">
            <v>165 Gaines</v>
          </cell>
        </row>
        <row r="85">
          <cell r="A85" t="str">
            <v>167 Galveston</v>
          </cell>
        </row>
        <row r="86">
          <cell r="A86" t="str">
            <v>169 Garza</v>
          </cell>
        </row>
        <row r="87">
          <cell r="A87" t="str">
            <v>171 Gillespie</v>
          </cell>
        </row>
        <row r="88">
          <cell r="A88" t="str">
            <v>173 Glasscock</v>
          </cell>
        </row>
        <row r="89">
          <cell r="A89" t="str">
            <v>175 Goliad</v>
          </cell>
        </row>
        <row r="90">
          <cell r="A90" t="str">
            <v>177 Gonzales</v>
          </cell>
        </row>
        <row r="91">
          <cell r="A91" t="str">
            <v>179 Gray</v>
          </cell>
        </row>
        <row r="92">
          <cell r="A92" t="str">
            <v>181 Grayson</v>
          </cell>
        </row>
        <row r="93">
          <cell r="A93" t="str">
            <v>183 Gregg</v>
          </cell>
        </row>
        <row r="94">
          <cell r="A94" t="str">
            <v>185 Grimes</v>
          </cell>
        </row>
        <row r="95">
          <cell r="A95" t="str">
            <v>187 Guadalupe</v>
          </cell>
        </row>
        <row r="96">
          <cell r="A96" t="str">
            <v>189 Hale</v>
          </cell>
        </row>
        <row r="97">
          <cell r="A97" t="str">
            <v>191 Hall</v>
          </cell>
        </row>
        <row r="98">
          <cell r="A98" t="str">
            <v>193 Hamilton</v>
          </cell>
        </row>
        <row r="99">
          <cell r="A99" t="str">
            <v>195 Hansford</v>
          </cell>
        </row>
        <row r="100">
          <cell r="A100" t="str">
            <v>197 Hardeman</v>
          </cell>
        </row>
        <row r="101">
          <cell r="A101" t="str">
            <v>199 Hardin</v>
          </cell>
        </row>
        <row r="102">
          <cell r="A102" t="str">
            <v>201 Harris</v>
          </cell>
        </row>
        <row r="103">
          <cell r="A103" t="str">
            <v>203 Harrison</v>
          </cell>
        </row>
        <row r="104">
          <cell r="A104" t="str">
            <v>205 Hartley</v>
          </cell>
        </row>
        <row r="105">
          <cell r="A105" t="str">
            <v>207 Haskell</v>
          </cell>
        </row>
        <row r="106">
          <cell r="A106" t="str">
            <v>209 Hays</v>
          </cell>
        </row>
        <row r="107">
          <cell r="A107" t="str">
            <v>211 Hemphill</v>
          </cell>
        </row>
        <row r="108">
          <cell r="A108" t="str">
            <v>213 Henderson</v>
          </cell>
        </row>
        <row r="109">
          <cell r="A109" t="str">
            <v>215 Hidalgo</v>
          </cell>
        </row>
        <row r="110">
          <cell r="A110" t="str">
            <v>217 Hill</v>
          </cell>
        </row>
        <row r="111">
          <cell r="A111" t="str">
            <v>219 Hockley</v>
          </cell>
        </row>
        <row r="112">
          <cell r="A112" t="str">
            <v>221 Hood</v>
          </cell>
        </row>
        <row r="113">
          <cell r="A113" t="str">
            <v>223 Hopkins</v>
          </cell>
        </row>
        <row r="114">
          <cell r="A114" t="str">
            <v>225 Houston</v>
          </cell>
        </row>
        <row r="115">
          <cell r="A115" t="str">
            <v>227 Howard</v>
          </cell>
        </row>
        <row r="116">
          <cell r="A116" t="str">
            <v>229 Hudspeth</v>
          </cell>
        </row>
        <row r="117">
          <cell r="A117" t="str">
            <v>231 Hunt</v>
          </cell>
        </row>
        <row r="118">
          <cell r="A118" t="str">
            <v>233 Hutchinson</v>
          </cell>
        </row>
        <row r="119">
          <cell r="A119" t="str">
            <v>235 Irion</v>
          </cell>
        </row>
        <row r="120">
          <cell r="A120" t="str">
            <v>237 Jack</v>
          </cell>
        </row>
        <row r="121">
          <cell r="A121" t="str">
            <v>239 Jackson</v>
          </cell>
        </row>
        <row r="122">
          <cell r="A122" t="str">
            <v>241 Jasper</v>
          </cell>
        </row>
        <row r="123">
          <cell r="A123" t="str">
            <v>243 Jeff Davis</v>
          </cell>
        </row>
        <row r="124">
          <cell r="A124" t="str">
            <v>245 Jefferson</v>
          </cell>
        </row>
        <row r="125">
          <cell r="A125" t="str">
            <v>247Jim Hogg</v>
          </cell>
        </row>
        <row r="126">
          <cell r="A126" t="str">
            <v>249 Jim Wells</v>
          </cell>
        </row>
        <row r="127">
          <cell r="A127" t="str">
            <v>251 Johnson</v>
          </cell>
        </row>
        <row r="128">
          <cell r="A128" t="str">
            <v>253 Jones</v>
          </cell>
        </row>
        <row r="129">
          <cell r="A129" t="str">
            <v>255 Karnes</v>
          </cell>
        </row>
        <row r="130">
          <cell r="A130" t="str">
            <v>257 Kaufman</v>
          </cell>
        </row>
        <row r="131">
          <cell r="A131" t="str">
            <v>259 Kendall</v>
          </cell>
        </row>
        <row r="132">
          <cell r="A132" t="str">
            <v>261 Kenedy</v>
          </cell>
        </row>
        <row r="133">
          <cell r="A133" t="str">
            <v>263 Kent</v>
          </cell>
        </row>
        <row r="134">
          <cell r="A134" t="str">
            <v>265 Kerr</v>
          </cell>
        </row>
        <row r="135">
          <cell r="A135" t="str">
            <v>267 Kimble</v>
          </cell>
        </row>
        <row r="136">
          <cell r="A136" t="str">
            <v>269 King</v>
          </cell>
        </row>
        <row r="137">
          <cell r="A137" t="str">
            <v>271 Kinney</v>
          </cell>
        </row>
        <row r="138">
          <cell r="A138" t="str">
            <v>273 Kleberg</v>
          </cell>
        </row>
        <row r="139">
          <cell r="A139" t="str">
            <v>275 Knox</v>
          </cell>
        </row>
        <row r="140">
          <cell r="A140" t="str">
            <v>277 Lamar</v>
          </cell>
        </row>
        <row r="141">
          <cell r="A141" t="str">
            <v>279 Lamb</v>
          </cell>
        </row>
        <row r="142">
          <cell r="A142" t="str">
            <v>281 Lampasas</v>
          </cell>
        </row>
        <row r="143">
          <cell r="A143" t="str">
            <v>283 La Salle</v>
          </cell>
        </row>
        <row r="144">
          <cell r="A144" t="str">
            <v>285 Lavaca</v>
          </cell>
        </row>
        <row r="145">
          <cell r="A145" t="str">
            <v>287 Lee</v>
          </cell>
        </row>
        <row r="146">
          <cell r="A146" t="str">
            <v>289 Leon</v>
          </cell>
        </row>
        <row r="147">
          <cell r="A147" t="str">
            <v>291 Liberty</v>
          </cell>
        </row>
        <row r="148">
          <cell r="A148" t="str">
            <v>293 Limestone</v>
          </cell>
        </row>
        <row r="149">
          <cell r="A149" t="str">
            <v>295 Lipscomb</v>
          </cell>
        </row>
        <row r="150">
          <cell r="A150" t="str">
            <v>297 Live Oak</v>
          </cell>
        </row>
        <row r="151">
          <cell r="A151" t="str">
            <v>299 Llano</v>
          </cell>
        </row>
        <row r="152">
          <cell r="A152" t="str">
            <v>301 Loving</v>
          </cell>
        </row>
        <row r="153">
          <cell r="A153" t="str">
            <v>303 Lubbock</v>
          </cell>
        </row>
        <row r="154">
          <cell r="A154" t="str">
            <v>305 Lynn</v>
          </cell>
        </row>
        <row r="155">
          <cell r="A155" t="str">
            <v>307 McCulloch</v>
          </cell>
        </row>
        <row r="156">
          <cell r="A156" t="str">
            <v>309 McLennan</v>
          </cell>
        </row>
        <row r="157">
          <cell r="A157" t="str">
            <v>311 McMullen</v>
          </cell>
        </row>
        <row r="158">
          <cell r="A158" t="str">
            <v>313 Madison</v>
          </cell>
        </row>
        <row r="159">
          <cell r="A159" t="str">
            <v>315 Marion</v>
          </cell>
        </row>
        <row r="160">
          <cell r="A160" t="str">
            <v>317 Martin</v>
          </cell>
        </row>
        <row r="161">
          <cell r="A161" t="str">
            <v>319 Mason</v>
          </cell>
        </row>
        <row r="162">
          <cell r="A162" t="str">
            <v>321 Matagorda</v>
          </cell>
        </row>
        <row r="163">
          <cell r="A163" t="str">
            <v>323 Maverick</v>
          </cell>
        </row>
        <row r="164">
          <cell r="A164" t="str">
            <v>325 Medina</v>
          </cell>
        </row>
        <row r="165">
          <cell r="A165" t="str">
            <v>327 Menard</v>
          </cell>
        </row>
        <row r="166">
          <cell r="A166" t="str">
            <v>329 Midland</v>
          </cell>
        </row>
        <row r="167">
          <cell r="A167" t="str">
            <v>331 Milam</v>
          </cell>
        </row>
        <row r="168">
          <cell r="A168" t="str">
            <v>333 Mills</v>
          </cell>
        </row>
        <row r="169">
          <cell r="A169" t="str">
            <v>335 Mitchell</v>
          </cell>
        </row>
        <row r="170">
          <cell r="A170" t="str">
            <v>337 Montague</v>
          </cell>
        </row>
        <row r="171">
          <cell r="A171" t="str">
            <v>339 Montgomery</v>
          </cell>
        </row>
        <row r="172">
          <cell r="A172" t="str">
            <v>341 Moore</v>
          </cell>
        </row>
        <row r="173">
          <cell r="A173" t="str">
            <v>343 Morris</v>
          </cell>
        </row>
        <row r="174">
          <cell r="A174" t="str">
            <v>345 Motley</v>
          </cell>
        </row>
        <row r="175">
          <cell r="A175" t="str">
            <v>347 Nacogdoches</v>
          </cell>
        </row>
        <row r="176">
          <cell r="A176" t="str">
            <v>349 Navaro</v>
          </cell>
        </row>
        <row r="177">
          <cell r="A177" t="str">
            <v>351 Newton</v>
          </cell>
        </row>
        <row r="178">
          <cell r="A178" t="str">
            <v>353 Nolan</v>
          </cell>
        </row>
        <row r="179">
          <cell r="A179" t="str">
            <v>355 Nueces</v>
          </cell>
        </row>
        <row r="180">
          <cell r="A180" t="str">
            <v>357 Ochiltree</v>
          </cell>
        </row>
        <row r="181">
          <cell r="A181" t="str">
            <v>359 Oldham</v>
          </cell>
        </row>
        <row r="182">
          <cell r="A182" t="str">
            <v>361 Orange</v>
          </cell>
        </row>
        <row r="183">
          <cell r="A183" t="str">
            <v>363 Palo Pinto</v>
          </cell>
        </row>
        <row r="184">
          <cell r="A184" t="str">
            <v>365 Panola</v>
          </cell>
        </row>
        <row r="185">
          <cell r="A185" t="str">
            <v>367 Parker</v>
          </cell>
        </row>
        <row r="186">
          <cell r="A186" t="str">
            <v>369 Parmer</v>
          </cell>
        </row>
        <row r="187">
          <cell r="A187" t="str">
            <v>371 Pecos</v>
          </cell>
        </row>
        <row r="188">
          <cell r="A188" t="str">
            <v>373 Polk</v>
          </cell>
        </row>
        <row r="189">
          <cell r="A189" t="str">
            <v>375 Potter</v>
          </cell>
        </row>
        <row r="190">
          <cell r="A190" t="str">
            <v>377 Presidio</v>
          </cell>
        </row>
        <row r="191">
          <cell r="A191" t="str">
            <v>379 Rains</v>
          </cell>
        </row>
        <row r="192">
          <cell r="A192" t="str">
            <v>381 Randall</v>
          </cell>
        </row>
        <row r="193">
          <cell r="A193" t="str">
            <v>383 Reagan</v>
          </cell>
        </row>
        <row r="194">
          <cell r="A194" t="str">
            <v>385 Real</v>
          </cell>
        </row>
        <row r="195">
          <cell r="A195" t="str">
            <v>387 Red River</v>
          </cell>
        </row>
        <row r="196">
          <cell r="A196" t="str">
            <v>389 Reeves</v>
          </cell>
        </row>
        <row r="197">
          <cell r="A197" t="str">
            <v>391 Refugio</v>
          </cell>
        </row>
        <row r="198">
          <cell r="A198" t="str">
            <v xml:space="preserve">393 Roberts </v>
          </cell>
        </row>
        <row r="199">
          <cell r="A199" t="str">
            <v>395 Robertson</v>
          </cell>
        </row>
        <row r="200">
          <cell r="A200" t="str">
            <v>397 Rockwall</v>
          </cell>
        </row>
        <row r="201">
          <cell r="A201" t="str">
            <v>399 Runnels</v>
          </cell>
        </row>
        <row r="202">
          <cell r="A202" t="str">
            <v>401 Rusk</v>
          </cell>
        </row>
        <row r="203">
          <cell r="A203" t="str">
            <v>403 Sabine</v>
          </cell>
        </row>
        <row r="204">
          <cell r="A204" t="str">
            <v>405 San Augustine</v>
          </cell>
        </row>
        <row r="205">
          <cell r="A205" t="str">
            <v>407 San Jacinto</v>
          </cell>
        </row>
        <row r="206">
          <cell r="A206" t="str">
            <v>409 San Patricio</v>
          </cell>
        </row>
        <row r="207">
          <cell r="A207" t="str">
            <v>411 San Saba</v>
          </cell>
        </row>
        <row r="208">
          <cell r="A208" t="str">
            <v>413 Schleicher</v>
          </cell>
        </row>
        <row r="209">
          <cell r="A209" t="str">
            <v>415 Scurry</v>
          </cell>
        </row>
        <row r="210">
          <cell r="A210" t="str">
            <v>417 Shackelford</v>
          </cell>
        </row>
        <row r="211">
          <cell r="A211" t="str">
            <v>419 Shelby</v>
          </cell>
        </row>
        <row r="212">
          <cell r="A212" t="str">
            <v>421 Sherman</v>
          </cell>
        </row>
        <row r="213">
          <cell r="A213" t="str">
            <v>423 Smith</v>
          </cell>
        </row>
        <row r="214">
          <cell r="A214" t="str">
            <v>425 Somervell</v>
          </cell>
        </row>
        <row r="215">
          <cell r="A215" t="str">
            <v>427 Starr</v>
          </cell>
        </row>
        <row r="216">
          <cell r="A216" t="str">
            <v>429 Stephens</v>
          </cell>
        </row>
        <row r="217">
          <cell r="A217" t="str">
            <v>431 Sterling</v>
          </cell>
        </row>
        <row r="218">
          <cell r="A218" t="str">
            <v>433 Stonewall</v>
          </cell>
        </row>
        <row r="219">
          <cell r="A219" t="str">
            <v>435 Sutton</v>
          </cell>
        </row>
        <row r="220">
          <cell r="A220" t="str">
            <v>437 Swisher</v>
          </cell>
        </row>
        <row r="221">
          <cell r="A221" t="str">
            <v>439 Tarrant</v>
          </cell>
        </row>
        <row r="222">
          <cell r="A222" t="str">
            <v>441 Taylor</v>
          </cell>
        </row>
        <row r="223">
          <cell r="A223" t="str">
            <v>443 Terrell</v>
          </cell>
        </row>
        <row r="224">
          <cell r="A224" t="str">
            <v>445 Terry</v>
          </cell>
        </row>
        <row r="225">
          <cell r="A225" t="str">
            <v>447 Throckmorton</v>
          </cell>
        </row>
        <row r="226">
          <cell r="A226" t="str">
            <v>449 Titus</v>
          </cell>
        </row>
        <row r="227">
          <cell r="A227" t="str">
            <v>451 Tom Green</v>
          </cell>
        </row>
        <row r="228">
          <cell r="A228" t="str">
            <v>453 Travis</v>
          </cell>
        </row>
        <row r="229">
          <cell r="A229" t="str">
            <v>455 Trinity</v>
          </cell>
        </row>
        <row r="230">
          <cell r="A230" t="str">
            <v>457 Tyler</v>
          </cell>
        </row>
        <row r="231">
          <cell r="A231" t="str">
            <v>459 Upshur</v>
          </cell>
        </row>
        <row r="232">
          <cell r="A232" t="str">
            <v>461 Upton</v>
          </cell>
        </row>
        <row r="233">
          <cell r="A233" t="str">
            <v>463 Uvalde</v>
          </cell>
        </row>
        <row r="234">
          <cell r="A234" t="str">
            <v>465 Val Verde</v>
          </cell>
        </row>
        <row r="235">
          <cell r="A235" t="str">
            <v>467 Van Zandt</v>
          </cell>
        </row>
        <row r="236">
          <cell r="A236" t="str">
            <v>469 Victoria</v>
          </cell>
        </row>
        <row r="237">
          <cell r="A237" t="str">
            <v>471 Walker</v>
          </cell>
        </row>
        <row r="238">
          <cell r="A238" t="str">
            <v>473 Waller</v>
          </cell>
        </row>
        <row r="239">
          <cell r="A239" t="str">
            <v>475 Ward</v>
          </cell>
        </row>
        <row r="240">
          <cell r="A240" t="str">
            <v>477 Washington</v>
          </cell>
        </row>
        <row r="241">
          <cell r="A241" t="str">
            <v>479 Webb</v>
          </cell>
        </row>
        <row r="242">
          <cell r="A242" t="str">
            <v>481 Wharton</v>
          </cell>
        </row>
        <row r="243">
          <cell r="A243" t="str">
            <v>483 Wheeler</v>
          </cell>
        </row>
        <row r="244">
          <cell r="A244" t="str">
            <v>485 Wichita</v>
          </cell>
        </row>
        <row r="245">
          <cell r="A245" t="str">
            <v>487 Wilbarger</v>
          </cell>
        </row>
        <row r="246">
          <cell r="A246" t="str">
            <v>489 Willacy</v>
          </cell>
        </row>
        <row r="247">
          <cell r="A247" t="str">
            <v>491 Williamson</v>
          </cell>
        </row>
        <row r="248">
          <cell r="A248" t="str">
            <v>493 Wilson</v>
          </cell>
        </row>
        <row r="249">
          <cell r="A249" t="str">
            <v>495 Winkler</v>
          </cell>
        </row>
        <row r="250">
          <cell r="A250" t="str">
            <v>497 Wise</v>
          </cell>
        </row>
        <row r="251">
          <cell r="A251" t="str">
            <v>499 Wood</v>
          </cell>
        </row>
        <row r="252">
          <cell r="A252" t="str">
            <v>501 Yoakum</v>
          </cell>
        </row>
        <row r="253">
          <cell r="A253" t="str">
            <v>503 Young</v>
          </cell>
        </row>
        <row r="254">
          <cell r="A254" t="str">
            <v>505 Zapata</v>
          </cell>
        </row>
        <row r="255">
          <cell r="A255" t="str">
            <v>507 Zavala</v>
          </cell>
        </row>
      </sheetData>
      <sheetData sheetId="13">
        <row r="7">
          <cell r="A7" t="str">
            <v>Experience Period:  January 1, 2015 - December 31, 2015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 1"/>
      <sheetName val="FORM 2"/>
      <sheetName val="FORM 3"/>
      <sheetName val="FORM 4"/>
      <sheetName val="FORM 5-rev. 5-2010"/>
      <sheetName val="FORM 6-rev.5-2010"/>
      <sheetName val="FORM 7"/>
      <sheetName val="FORM 8"/>
      <sheetName val="FORM 9"/>
      <sheetName val="FORM 10"/>
      <sheetName val="FORM 11"/>
      <sheetName val="FORM 12"/>
      <sheetName val="County Codes"/>
      <sheetName val="SCHED S-1"/>
      <sheetName val="SCHED S-2"/>
      <sheetName val="SCHED S-3"/>
      <sheetName val="SCHED S-4"/>
      <sheetName val="SCHED S-5"/>
      <sheetName val="SCHED S-6"/>
      <sheetName val="ALTA-INC"/>
      <sheetName val="ALTA-Balance"/>
      <sheetName val="Agg Form A-D.O."/>
      <sheetName val="Agg Form A-Affiliated"/>
      <sheetName val="ERRORS"/>
    </sheetNames>
    <sheetDataSet>
      <sheetData sheetId="0">
        <row r="6">
          <cell r="A6" t="str">
            <v>Name of Company:  ACE Capital Title Reinsurance Company</v>
          </cell>
        </row>
      </sheetData>
      <sheetData sheetId="1"/>
      <sheetData sheetId="2"/>
      <sheetData sheetId="3">
        <row r="22">
          <cell r="B2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 t="str">
            <v>001 Anderson</v>
          </cell>
        </row>
        <row r="3">
          <cell r="A3" t="str">
            <v>003 Andrews</v>
          </cell>
        </row>
        <row r="4">
          <cell r="A4" t="str">
            <v>005 Angelina</v>
          </cell>
        </row>
        <row r="5">
          <cell r="A5" t="str">
            <v>007 Aransas</v>
          </cell>
        </row>
        <row r="6">
          <cell r="A6" t="str">
            <v>009 Archer</v>
          </cell>
        </row>
        <row r="7">
          <cell r="A7" t="str">
            <v>011 Armstrong</v>
          </cell>
        </row>
        <row r="8">
          <cell r="A8" t="str">
            <v>013 Atascosa</v>
          </cell>
        </row>
        <row r="9">
          <cell r="A9" t="str">
            <v>015 Austin</v>
          </cell>
        </row>
        <row r="10">
          <cell r="A10" t="str">
            <v>017 Bailey</v>
          </cell>
        </row>
        <row r="11">
          <cell r="A11" t="str">
            <v>019 Bandera</v>
          </cell>
        </row>
        <row r="12">
          <cell r="A12" t="str">
            <v>021 Bastrop</v>
          </cell>
        </row>
        <row r="13">
          <cell r="A13" t="str">
            <v>023 Baylor</v>
          </cell>
        </row>
        <row r="14">
          <cell r="A14" t="str">
            <v>025 Bee</v>
          </cell>
        </row>
        <row r="15">
          <cell r="A15" t="str">
            <v>027 Bell</v>
          </cell>
        </row>
        <row r="16">
          <cell r="A16" t="str">
            <v>029 Bexar</v>
          </cell>
        </row>
        <row r="17">
          <cell r="A17" t="str">
            <v>031 Blanco</v>
          </cell>
        </row>
        <row r="18">
          <cell r="A18" t="str">
            <v>033 Borden</v>
          </cell>
        </row>
        <row r="19">
          <cell r="A19" t="str">
            <v>035 Bosque</v>
          </cell>
        </row>
        <row r="20">
          <cell r="A20" t="str">
            <v>037 Bowie</v>
          </cell>
        </row>
        <row r="21">
          <cell r="A21" t="str">
            <v>039 Brazoria</v>
          </cell>
        </row>
        <row r="22">
          <cell r="A22" t="str">
            <v>041 Brazos</v>
          </cell>
        </row>
        <row r="23">
          <cell r="A23" t="str">
            <v>043 Brewster</v>
          </cell>
        </row>
        <row r="24">
          <cell r="A24" t="str">
            <v>045 Briscoe</v>
          </cell>
        </row>
        <row r="25">
          <cell r="A25" t="str">
            <v>047 Brooks</v>
          </cell>
        </row>
        <row r="26">
          <cell r="A26" t="str">
            <v>049 Brown</v>
          </cell>
        </row>
        <row r="27">
          <cell r="A27" t="str">
            <v>051 Burleson</v>
          </cell>
        </row>
        <row r="28">
          <cell r="A28" t="str">
            <v>053 Burnet</v>
          </cell>
        </row>
        <row r="29">
          <cell r="A29" t="str">
            <v>055 Caldwell</v>
          </cell>
        </row>
        <row r="30">
          <cell r="A30" t="str">
            <v>057 Calhoun</v>
          </cell>
        </row>
        <row r="31">
          <cell r="A31" t="str">
            <v>059 Callahan</v>
          </cell>
        </row>
        <row r="32">
          <cell r="A32" t="str">
            <v>061 Cameron</v>
          </cell>
        </row>
        <row r="33">
          <cell r="A33" t="str">
            <v>063 Camp</v>
          </cell>
        </row>
        <row r="34">
          <cell r="A34" t="str">
            <v>065 Carson</v>
          </cell>
        </row>
        <row r="35">
          <cell r="A35" t="str">
            <v>067 Cass</v>
          </cell>
        </row>
        <row r="36">
          <cell r="A36" t="str">
            <v>069 Castro</v>
          </cell>
        </row>
        <row r="37">
          <cell r="A37" t="str">
            <v>071 Chambers</v>
          </cell>
        </row>
        <row r="38">
          <cell r="A38" t="str">
            <v>073 Cherokee</v>
          </cell>
        </row>
        <row r="39">
          <cell r="A39" t="str">
            <v>075 Childress</v>
          </cell>
        </row>
        <row r="40">
          <cell r="A40" t="str">
            <v>077 Clay</v>
          </cell>
        </row>
        <row r="41">
          <cell r="A41" t="str">
            <v>079 Cochran</v>
          </cell>
        </row>
        <row r="42">
          <cell r="A42" t="str">
            <v>081 Coke</v>
          </cell>
        </row>
        <row r="43">
          <cell r="A43" t="str">
            <v>083 Coleman</v>
          </cell>
        </row>
        <row r="44">
          <cell r="A44" t="str">
            <v>085 Collin</v>
          </cell>
        </row>
        <row r="45">
          <cell r="A45" t="str">
            <v>087 Collingsworth</v>
          </cell>
        </row>
        <row r="46">
          <cell r="A46" t="str">
            <v>089 Colorado</v>
          </cell>
        </row>
        <row r="47">
          <cell r="A47" t="str">
            <v>091 Comal</v>
          </cell>
        </row>
        <row r="48">
          <cell r="A48" t="str">
            <v>093 Comanche</v>
          </cell>
        </row>
        <row r="49">
          <cell r="A49" t="str">
            <v>095 Concho</v>
          </cell>
        </row>
        <row r="50">
          <cell r="A50" t="str">
            <v>097 Cooke</v>
          </cell>
        </row>
        <row r="51">
          <cell r="A51" t="str">
            <v>099 Coryell</v>
          </cell>
        </row>
        <row r="52">
          <cell r="A52" t="str">
            <v>101 Cottle</v>
          </cell>
        </row>
        <row r="53">
          <cell r="A53" t="str">
            <v>103 Crane</v>
          </cell>
        </row>
        <row r="54">
          <cell r="A54" t="str">
            <v>105 Crockett</v>
          </cell>
        </row>
        <row r="55">
          <cell r="A55" t="str">
            <v>107 Crosby</v>
          </cell>
        </row>
        <row r="56">
          <cell r="A56" t="str">
            <v>109 Culberson</v>
          </cell>
        </row>
        <row r="57">
          <cell r="A57" t="str">
            <v>111 Dallam</v>
          </cell>
        </row>
        <row r="58">
          <cell r="A58" t="str">
            <v>113 Dallas</v>
          </cell>
        </row>
        <row r="59">
          <cell r="A59" t="str">
            <v>115 Dawson</v>
          </cell>
        </row>
        <row r="60">
          <cell r="A60" t="str">
            <v>117 Deaf Smith</v>
          </cell>
        </row>
        <row r="61">
          <cell r="A61" t="str">
            <v>119 Delta</v>
          </cell>
        </row>
        <row r="62">
          <cell r="A62" t="str">
            <v>121 Denton</v>
          </cell>
        </row>
        <row r="63">
          <cell r="A63" t="str">
            <v>123 De Witt</v>
          </cell>
        </row>
        <row r="64">
          <cell r="A64" t="str">
            <v>125 Dickens</v>
          </cell>
        </row>
        <row r="65">
          <cell r="A65" t="str">
            <v>127 Dimmit</v>
          </cell>
        </row>
        <row r="66">
          <cell r="A66" t="str">
            <v>129 Donley</v>
          </cell>
        </row>
        <row r="67">
          <cell r="A67" t="str">
            <v>131 Duval</v>
          </cell>
        </row>
        <row r="68">
          <cell r="A68" t="str">
            <v>133 Eastland</v>
          </cell>
        </row>
        <row r="69">
          <cell r="A69" t="str">
            <v>135 Ector</v>
          </cell>
        </row>
        <row r="70">
          <cell r="A70" t="str">
            <v>137 Edwards</v>
          </cell>
        </row>
        <row r="71">
          <cell r="A71" t="str">
            <v>139 Ellis</v>
          </cell>
        </row>
        <row r="72">
          <cell r="A72" t="str">
            <v>141 El Paso</v>
          </cell>
        </row>
        <row r="73">
          <cell r="A73" t="str">
            <v>143 Erath</v>
          </cell>
        </row>
        <row r="74">
          <cell r="A74" t="str">
            <v>145 Falls</v>
          </cell>
        </row>
        <row r="75">
          <cell r="A75" t="str">
            <v>147 Fannin</v>
          </cell>
        </row>
        <row r="76">
          <cell r="A76" t="str">
            <v>149 Fayette</v>
          </cell>
        </row>
        <row r="77">
          <cell r="A77" t="str">
            <v>151 Fisher</v>
          </cell>
        </row>
        <row r="78">
          <cell r="A78" t="str">
            <v>153 Floyd</v>
          </cell>
        </row>
        <row r="79">
          <cell r="A79" t="str">
            <v>155 Foard</v>
          </cell>
        </row>
        <row r="80">
          <cell r="A80" t="str">
            <v>157 Fort Bend</v>
          </cell>
        </row>
        <row r="81">
          <cell r="A81" t="str">
            <v>159 Franklin</v>
          </cell>
        </row>
        <row r="82">
          <cell r="A82" t="str">
            <v>161 Freestone</v>
          </cell>
        </row>
        <row r="83">
          <cell r="A83" t="str">
            <v>163 Frio</v>
          </cell>
        </row>
        <row r="84">
          <cell r="A84" t="str">
            <v>165 Gaines</v>
          </cell>
        </row>
        <row r="85">
          <cell r="A85" t="str">
            <v>167 Galveston</v>
          </cell>
        </row>
        <row r="86">
          <cell r="A86" t="str">
            <v>169 Garza</v>
          </cell>
        </row>
        <row r="87">
          <cell r="A87" t="str">
            <v>171 Gillespie</v>
          </cell>
        </row>
        <row r="88">
          <cell r="A88" t="str">
            <v>173 Glasscock</v>
          </cell>
        </row>
        <row r="89">
          <cell r="A89" t="str">
            <v>175 Goliad</v>
          </cell>
        </row>
        <row r="90">
          <cell r="A90" t="str">
            <v>177 Gonzales</v>
          </cell>
        </row>
        <row r="91">
          <cell r="A91" t="str">
            <v>179 Gray</v>
          </cell>
        </row>
        <row r="92">
          <cell r="A92" t="str">
            <v>181 Grayson</v>
          </cell>
        </row>
        <row r="93">
          <cell r="A93" t="str">
            <v>183 Gregg</v>
          </cell>
        </row>
        <row r="94">
          <cell r="A94" t="str">
            <v>185 Grimes</v>
          </cell>
        </row>
        <row r="95">
          <cell r="A95" t="str">
            <v>187 Guadalupe</v>
          </cell>
        </row>
        <row r="96">
          <cell r="A96" t="str">
            <v>189 Hale</v>
          </cell>
        </row>
        <row r="97">
          <cell r="A97" t="str">
            <v>191 Hall</v>
          </cell>
        </row>
        <row r="98">
          <cell r="A98" t="str">
            <v>193 Hamilton</v>
          </cell>
        </row>
        <row r="99">
          <cell r="A99" t="str">
            <v>195 Hansford</v>
          </cell>
        </row>
        <row r="100">
          <cell r="A100" t="str">
            <v>197 Hardeman</v>
          </cell>
        </row>
        <row r="101">
          <cell r="A101" t="str">
            <v>199 Hardin</v>
          </cell>
        </row>
        <row r="102">
          <cell r="A102" t="str">
            <v>201 Harris</v>
          </cell>
        </row>
        <row r="103">
          <cell r="A103" t="str">
            <v>203 Harrison</v>
          </cell>
        </row>
        <row r="104">
          <cell r="A104" t="str">
            <v>205 Hartley</v>
          </cell>
        </row>
        <row r="105">
          <cell r="A105" t="str">
            <v>207 Haskell</v>
          </cell>
        </row>
        <row r="106">
          <cell r="A106" t="str">
            <v>209 Hays</v>
          </cell>
        </row>
        <row r="107">
          <cell r="A107" t="str">
            <v>211 Hemphill</v>
          </cell>
        </row>
        <row r="108">
          <cell r="A108" t="str">
            <v>213 Henderson</v>
          </cell>
        </row>
        <row r="109">
          <cell r="A109" t="str">
            <v>215 Hidalgo</v>
          </cell>
        </row>
        <row r="110">
          <cell r="A110" t="str">
            <v>217 Hill</v>
          </cell>
        </row>
        <row r="111">
          <cell r="A111" t="str">
            <v>219 Hockley</v>
          </cell>
        </row>
        <row r="112">
          <cell r="A112" t="str">
            <v>221 Hood</v>
          </cell>
        </row>
        <row r="113">
          <cell r="A113" t="str">
            <v>223 Hopkins</v>
          </cell>
        </row>
        <row r="114">
          <cell r="A114" t="str">
            <v>225 Houston</v>
          </cell>
        </row>
        <row r="115">
          <cell r="A115" t="str">
            <v>227 Howard</v>
          </cell>
        </row>
        <row r="116">
          <cell r="A116" t="str">
            <v>229 Hudspeth</v>
          </cell>
        </row>
        <row r="117">
          <cell r="A117" t="str">
            <v>231 Hunt</v>
          </cell>
        </row>
        <row r="118">
          <cell r="A118" t="str">
            <v>233 Hutchinson</v>
          </cell>
        </row>
        <row r="119">
          <cell r="A119" t="str">
            <v>235 Irion</v>
          </cell>
        </row>
        <row r="120">
          <cell r="A120" t="str">
            <v>237 Jack</v>
          </cell>
        </row>
        <row r="121">
          <cell r="A121" t="str">
            <v>239 Jackson</v>
          </cell>
        </row>
        <row r="122">
          <cell r="A122" t="str">
            <v>241 Jasper</v>
          </cell>
        </row>
        <row r="123">
          <cell r="A123" t="str">
            <v>243 Jeff Davis</v>
          </cell>
        </row>
        <row r="124">
          <cell r="A124" t="str">
            <v>245 Jefferson</v>
          </cell>
        </row>
        <row r="125">
          <cell r="A125" t="str">
            <v>247Jim Hogg</v>
          </cell>
        </row>
        <row r="126">
          <cell r="A126" t="str">
            <v>249 Jim Wells</v>
          </cell>
        </row>
        <row r="127">
          <cell r="A127" t="str">
            <v>251 Johnson</v>
          </cell>
        </row>
        <row r="128">
          <cell r="A128" t="str">
            <v>253 Jones</v>
          </cell>
        </row>
        <row r="129">
          <cell r="A129" t="str">
            <v>255 Karnes</v>
          </cell>
        </row>
        <row r="130">
          <cell r="A130" t="str">
            <v>257 Kaufman</v>
          </cell>
        </row>
        <row r="131">
          <cell r="A131" t="str">
            <v>259 Kendall</v>
          </cell>
        </row>
        <row r="132">
          <cell r="A132" t="str">
            <v>261 Kenedy</v>
          </cell>
        </row>
        <row r="133">
          <cell r="A133" t="str">
            <v>263 Kent</v>
          </cell>
        </row>
        <row r="134">
          <cell r="A134" t="str">
            <v>265 Kerr</v>
          </cell>
        </row>
        <row r="135">
          <cell r="A135" t="str">
            <v>267 Kimble</v>
          </cell>
        </row>
        <row r="136">
          <cell r="A136" t="str">
            <v>269 King</v>
          </cell>
        </row>
        <row r="137">
          <cell r="A137" t="str">
            <v>271 Kinney</v>
          </cell>
        </row>
        <row r="138">
          <cell r="A138" t="str">
            <v>273 Kleberg</v>
          </cell>
        </row>
        <row r="139">
          <cell r="A139" t="str">
            <v>275 Knox</v>
          </cell>
        </row>
        <row r="140">
          <cell r="A140" t="str">
            <v>277 Lamar</v>
          </cell>
        </row>
        <row r="141">
          <cell r="A141" t="str">
            <v>279 Lamb</v>
          </cell>
        </row>
        <row r="142">
          <cell r="A142" t="str">
            <v>281 Lampasas</v>
          </cell>
        </row>
        <row r="143">
          <cell r="A143" t="str">
            <v>283 La Salle</v>
          </cell>
        </row>
        <row r="144">
          <cell r="A144" t="str">
            <v>285 Lavaca</v>
          </cell>
        </row>
        <row r="145">
          <cell r="A145" t="str">
            <v>287 Lee</v>
          </cell>
        </row>
        <row r="146">
          <cell r="A146" t="str">
            <v>289 Leon</v>
          </cell>
        </row>
        <row r="147">
          <cell r="A147" t="str">
            <v>291 Liberty</v>
          </cell>
        </row>
        <row r="148">
          <cell r="A148" t="str">
            <v>293 Limestone</v>
          </cell>
        </row>
        <row r="149">
          <cell r="A149" t="str">
            <v>295 Lipscomb</v>
          </cell>
        </row>
        <row r="150">
          <cell r="A150" t="str">
            <v>297 Live Oak</v>
          </cell>
        </row>
        <row r="151">
          <cell r="A151" t="str">
            <v>299 Llano</v>
          </cell>
        </row>
        <row r="152">
          <cell r="A152" t="str">
            <v>301 Loving</v>
          </cell>
        </row>
        <row r="153">
          <cell r="A153" t="str">
            <v>303 Lubbock</v>
          </cell>
        </row>
        <row r="154">
          <cell r="A154" t="str">
            <v>305 Lynn</v>
          </cell>
        </row>
        <row r="155">
          <cell r="A155" t="str">
            <v>307 McCulloch</v>
          </cell>
        </row>
        <row r="156">
          <cell r="A156" t="str">
            <v>309 McLennan</v>
          </cell>
        </row>
        <row r="157">
          <cell r="A157" t="str">
            <v>311 McMullen</v>
          </cell>
        </row>
        <row r="158">
          <cell r="A158" t="str">
            <v>313 Madison</v>
          </cell>
        </row>
        <row r="159">
          <cell r="A159" t="str">
            <v>315 Marion</v>
          </cell>
        </row>
        <row r="160">
          <cell r="A160" t="str">
            <v>317 Martin</v>
          </cell>
        </row>
        <row r="161">
          <cell r="A161" t="str">
            <v>319 Mason</v>
          </cell>
        </row>
        <row r="162">
          <cell r="A162" t="str">
            <v>321 Matagorda</v>
          </cell>
        </row>
        <row r="163">
          <cell r="A163" t="str">
            <v>323 Maverick</v>
          </cell>
        </row>
        <row r="164">
          <cell r="A164" t="str">
            <v>325 Medina</v>
          </cell>
        </row>
        <row r="165">
          <cell r="A165" t="str">
            <v>327 Menard</v>
          </cell>
        </row>
        <row r="166">
          <cell r="A166" t="str">
            <v>329 Midland</v>
          </cell>
        </row>
        <row r="167">
          <cell r="A167" t="str">
            <v>331 Milam</v>
          </cell>
        </row>
        <row r="168">
          <cell r="A168" t="str">
            <v>333 Mills</v>
          </cell>
        </row>
        <row r="169">
          <cell r="A169" t="str">
            <v>335 Mitchell</v>
          </cell>
        </row>
        <row r="170">
          <cell r="A170" t="str">
            <v>337 Montague</v>
          </cell>
        </row>
        <row r="171">
          <cell r="A171" t="str">
            <v>339 Montgomery</v>
          </cell>
        </row>
        <row r="172">
          <cell r="A172" t="str">
            <v>341 Moore</v>
          </cell>
        </row>
        <row r="173">
          <cell r="A173" t="str">
            <v>343 Morris</v>
          </cell>
        </row>
        <row r="174">
          <cell r="A174" t="str">
            <v>345 Motley</v>
          </cell>
        </row>
        <row r="175">
          <cell r="A175" t="str">
            <v>347 Nacogdoches</v>
          </cell>
        </row>
        <row r="176">
          <cell r="A176" t="str">
            <v>349 Navaro</v>
          </cell>
        </row>
        <row r="177">
          <cell r="A177" t="str">
            <v>351 Newton</v>
          </cell>
        </row>
        <row r="178">
          <cell r="A178" t="str">
            <v>353 Nolan</v>
          </cell>
        </row>
        <row r="179">
          <cell r="A179" t="str">
            <v>355 Nueces</v>
          </cell>
        </row>
        <row r="180">
          <cell r="A180" t="str">
            <v>357 Ochiltree</v>
          </cell>
        </row>
        <row r="181">
          <cell r="A181" t="str">
            <v>359 Oldham</v>
          </cell>
        </row>
        <row r="182">
          <cell r="A182" t="str">
            <v>361 Orange</v>
          </cell>
        </row>
        <row r="183">
          <cell r="A183" t="str">
            <v>363 Palo Pinto</v>
          </cell>
        </row>
        <row r="184">
          <cell r="A184" t="str">
            <v>365 Panola</v>
          </cell>
        </row>
        <row r="185">
          <cell r="A185" t="str">
            <v>367 Parker</v>
          </cell>
        </row>
        <row r="186">
          <cell r="A186" t="str">
            <v>369 Parmer</v>
          </cell>
        </row>
        <row r="187">
          <cell r="A187" t="str">
            <v>371 Pecos</v>
          </cell>
        </row>
        <row r="188">
          <cell r="A188" t="str">
            <v>373 Polk</v>
          </cell>
        </row>
        <row r="189">
          <cell r="A189" t="str">
            <v>375 Potter</v>
          </cell>
        </row>
        <row r="190">
          <cell r="A190" t="str">
            <v>377 Presidio</v>
          </cell>
        </row>
        <row r="191">
          <cell r="A191" t="str">
            <v>379 Rains</v>
          </cell>
        </row>
        <row r="192">
          <cell r="A192" t="str">
            <v>381 Randall</v>
          </cell>
        </row>
        <row r="193">
          <cell r="A193" t="str">
            <v>383 Reagan</v>
          </cell>
        </row>
        <row r="194">
          <cell r="A194" t="str">
            <v>385 Real</v>
          </cell>
        </row>
        <row r="195">
          <cell r="A195" t="str">
            <v>387 Red River</v>
          </cell>
        </row>
        <row r="196">
          <cell r="A196" t="str">
            <v>389 Reeves</v>
          </cell>
        </row>
        <row r="197">
          <cell r="A197" t="str">
            <v>391 Refugio</v>
          </cell>
        </row>
        <row r="198">
          <cell r="A198" t="str">
            <v xml:space="preserve">393 Roberts </v>
          </cell>
        </row>
        <row r="199">
          <cell r="A199" t="str">
            <v>395 Robertson</v>
          </cell>
        </row>
        <row r="200">
          <cell r="A200" t="str">
            <v>397 Rockwall</v>
          </cell>
        </row>
        <row r="201">
          <cell r="A201" t="str">
            <v>399 Runnels</v>
          </cell>
        </row>
        <row r="202">
          <cell r="A202" t="str">
            <v>401 Rusk</v>
          </cell>
        </row>
        <row r="203">
          <cell r="A203" t="str">
            <v>403 Sabine</v>
          </cell>
        </row>
        <row r="204">
          <cell r="A204" t="str">
            <v>405 San Augustine</v>
          </cell>
        </row>
        <row r="205">
          <cell r="A205" t="str">
            <v>407 San Jacinto</v>
          </cell>
        </row>
        <row r="206">
          <cell r="A206" t="str">
            <v>409 San Patricio</v>
          </cell>
        </row>
        <row r="207">
          <cell r="A207" t="str">
            <v>411 San Saba</v>
          </cell>
        </row>
        <row r="208">
          <cell r="A208" t="str">
            <v>413 Schleicher</v>
          </cell>
        </row>
        <row r="209">
          <cell r="A209" t="str">
            <v>415 Scurry</v>
          </cell>
        </row>
        <row r="210">
          <cell r="A210" t="str">
            <v>417 Shackelford</v>
          </cell>
        </row>
        <row r="211">
          <cell r="A211" t="str">
            <v>419 Shelby</v>
          </cell>
        </row>
        <row r="212">
          <cell r="A212" t="str">
            <v>421 Sherman</v>
          </cell>
        </row>
        <row r="213">
          <cell r="A213" t="str">
            <v>423 Smith</v>
          </cell>
        </row>
        <row r="214">
          <cell r="A214" t="str">
            <v>425 Somervell</v>
          </cell>
        </row>
        <row r="215">
          <cell r="A215" t="str">
            <v>427 Starr</v>
          </cell>
        </row>
        <row r="216">
          <cell r="A216" t="str">
            <v>429 Stephens</v>
          </cell>
        </row>
        <row r="217">
          <cell r="A217" t="str">
            <v>431 Sterling</v>
          </cell>
        </row>
        <row r="218">
          <cell r="A218" t="str">
            <v>433 Stonewall</v>
          </cell>
        </row>
        <row r="219">
          <cell r="A219" t="str">
            <v>435 Sutton</v>
          </cell>
        </row>
        <row r="220">
          <cell r="A220" t="str">
            <v>437 Swisher</v>
          </cell>
        </row>
        <row r="221">
          <cell r="A221" t="str">
            <v>439 Tarrant</v>
          </cell>
        </row>
        <row r="222">
          <cell r="A222" t="str">
            <v>441 Taylor</v>
          </cell>
        </row>
        <row r="223">
          <cell r="A223" t="str">
            <v>443 Terrell</v>
          </cell>
        </row>
        <row r="224">
          <cell r="A224" t="str">
            <v>445 Terry</v>
          </cell>
        </row>
        <row r="225">
          <cell r="A225" t="str">
            <v>447 Throckmorton</v>
          </cell>
        </row>
        <row r="226">
          <cell r="A226" t="str">
            <v>449 Titus</v>
          </cell>
        </row>
        <row r="227">
          <cell r="A227" t="str">
            <v>451 Tom Green</v>
          </cell>
        </row>
        <row r="228">
          <cell r="A228" t="str">
            <v>453 Travis</v>
          </cell>
        </row>
        <row r="229">
          <cell r="A229" t="str">
            <v>455 Trinity</v>
          </cell>
        </row>
        <row r="230">
          <cell r="A230" t="str">
            <v>457 Tyler</v>
          </cell>
        </row>
        <row r="231">
          <cell r="A231" t="str">
            <v>459 Upshur</v>
          </cell>
        </row>
        <row r="232">
          <cell r="A232" t="str">
            <v>461 Upton</v>
          </cell>
        </row>
        <row r="233">
          <cell r="A233" t="str">
            <v>463 Uvalde</v>
          </cell>
        </row>
        <row r="234">
          <cell r="A234" t="str">
            <v>465 Val Verde</v>
          </cell>
        </row>
        <row r="235">
          <cell r="A235" t="str">
            <v>467 Van Zandt</v>
          </cell>
        </row>
        <row r="236">
          <cell r="A236" t="str">
            <v>469 Victoria</v>
          </cell>
        </row>
        <row r="237">
          <cell r="A237" t="str">
            <v>471 Walker</v>
          </cell>
        </row>
        <row r="238">
          <cell r="A238" t="str">
            <v>473 Waller</v>
          </cell>
        </row>
        <row r="239">
          <cell r="A239" t="str">
            <v>475 Ward</v>
          </cell>
        </row>
        <row r="240">
          <cell r="A240" t="str">
            <v>477 Washington</v>
          </cell>
        </row>
        <row r="241">
          <cell r="A241" t="str">
            <v>479 Webb</v>
          </cell>
        </row>
        <row r="242">
          <cell r="A242" t="str">
            <v>481 Wharton</v>
          </cell>
        </row>
        <row r="243">
          <cell r="A243" t="str">
            <v>483 Wheeler</v>
          </cell>
        </row>
        <row r="244">
          <cell r="A244" t="str">
            <v>485 Wichita</v>
          </cell>
        </row>
        <row r="245">
          <cell r="A245" t="str">
            <v>487 Wilbarger</v>
          </cell>
        </row>
        <row r="246">
          <cell r="A246" t="str">
            <v>489 Willacy</v>
          </cell>
        </row>
        <row r="247">
          <cell r="A247" t="str">
            <v>491 Williamson</v>
          </cell>
        </row>
        <row r="248">
          <cell r="A248" t="str">
            <v>493 Wilson</v>
          </cell>
        </row>
        <row r="249">
          <cell r="A249" t="str">
            <v>495 Winkler</v>
          </cell>
        </row>
        <row r="250">
          <cell r="A250" t="str">
            <v>497 Wise</v>
          </cell>
        </row>
        <row r="251">
          <cell r="A251" t="str">
            <v>499 Wood</v>
          </cell>
        </row>
        <row r="252">
          <cell r="A252" t="str">
            <v>501 Yoakum</v>
          </cell>
        </row>
        <row r="253">
          <cell r="A253" t="str">
            <v>503 Young</v>
          </cell>
        </row>
        <row r="254">
          <cell r="A254" t="str">
            <v>505 Zapata</v>
          </cell>
        </row>
        <row r="255">
          <cell r="A255" t="str">
            <v>507 Zavala</v>
          </cell>
        </row>
      </sheetData>
      <sheetData sheetId="13">
        <row r="7">
          <cell r="A7" t="str">
            <v>Experience Period:  January 1, 2015 - December 31, 2015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Footnote"/>
      <sheetName val="Write-ins 23"/>
      <sheetName val="config"/>
      <sheetName val="config_print"/>
    </sheetNames>
    <sheetDataSet>
      <sheetData sheetId="0"/>
      <sheetData sheetId="1"/>
      <sheetData sheetId="2"/>
      <sheetData sheetId="3">
        <row r="26">
          <cell r="C26" t="str">
            <v>000000000000</v>
          </cell>
        </row>
        <row r="27">
          <cell r="E27" t="str">
            <v>#,###0_);(#,###)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ide"/>
      <sheetName val="Write-ins 11"/>
      <sheetName val="Write-ins 25"/>
      <sheetName val="Config"/>
      <sheetName val="Config_Print"/>
    </sheetNames>
    <sheetDataSet>
      <sheetData sheetId="0">
        <row r="7">
          <cell r="E7">
            <v>0</v>
          </cell>
        </row>
      </sheetData>
      <sheetData sheetId="1">
        <row r="19">
          <cell r="H19" t="str">
            <v>.</v>
          </cell>
        </row>
      </sheetData>
      <sheetData sheetId="2">
        <row r="19">
          <cell r="H19" t="str">
            <v>Prepaids &amp; Deposits</v>
          </cell>
        </row>
      </sheetData>
      <sheetData sheetId="3">
        <row r="5">
          <cell r="C5" t="str">
            <v>2</v>
          </cell>
        </row>
        <row r="7">
          <cell r="G7" t="str">
            <v>#,###0_);(#,###)</v>
          </cell>
        </row>
      </sheetData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Write-ins 58"/>
      <sheetName val="Config"/>
      <sheetName val="config_print"/>
    </sheetNames>
    <sheetDataSet>
      <sheetData sheetId="0"/>
      <sheetData sheetId="1"/>
      <sheetData sheetId="2">
        <row r="12">
          <cell r="H12" t="str">
            <v>L</v>
          </cell>
        </row>
        <row r="13">
          <cell r="H13" t="str">
            <v>R</v>
          </cell>
        </row>
        <row r="14">
          <cell r="H14" t="str">
            <v>E</v>
          </cell>
        </row>
        <row r="15">
          <cell r="H15" t="str">
            <v>Q</v>
          </cell>
        </row>
        <row r="16">
          <cell r="H16" t="str">
            <v>N</v>
          </cell>
        </row>
        <row r="29">
          <cell r="C29">
            <v>42</v>
          </cell>
        </row>
        <row r="31">
          <cell r="C31">
            <v>0</v>
          </cell>
        </row>
      </sheetData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Write-ins 58"/>
      <sheetName val="Config"/>
      <sheetName val="config_print"/>
    </sheetNames>
    <sheetDataSet>
      <sheetData sheetId="0"/>
      <sheetData sheetId="1">
        <row r="19">
          <cell r="I19" t="str">
            <v/>
          </cell>
        </row>
      </sheetData>
      <sheetData sheetId="2">
        <row r="9">
          <cell r="H9" t="str">
            <v>L</v>
          </cell>
        </row>
        <row r="25">
          <cell r="C25" t="str">
            <v>Westcor Land Title Insurance Company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tdi.texas.gov/reports/report8.html" TargetMode="External"/><Relationship Id="rId1" Type="http://schemas.openxmlformats.org/officeDocument/2006/relationships/hyperlink" Target="http://www.tdi.texas.gov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"/>
  <sheetViews>
    <sheetView showGridLines="0" tabSelected="1" zoomScale="60" zoomScaleNormal="60" workbookViewId="0">
      <selection activeCell="A2" sqref="A2"/>
    </sheetView>
  </sheetViews>
  <sheetFormatPr defaultRowHeight="12.75"/>
  <cols>
    <col min="1" max="3" width="11" style="1" customWidth="1"/>
    <col min="4" max="9" width="9.7109375" style="1" customWidth="1"/>
  </cols>
  <sheetData>
    <row r="1" spans="1:9" ht="37.5" customHeight="1">
      <c r="B1" s="439" t="s">
        <v>0</v>
      </c>
      <c r="C1" s="440"/>
      <c r="D1" s="440"/>
      <c r="E1" s="440"/>
      <c r="F1" s="440"/>
      <c r="G1" s="440"/>
      <c r="H1" s="440"/>
      <c r="I1" s="440"/>
    </row>
    <row r="2" spans="1:9" ht="45.75" customHeight="1"/>
    <row r="3" spans="1:9">
      <c r="A3" s="2"/>
      <c r="B3" s="2"/>
      <c r="C3" s="2"/>
      <c r="D3" s="2"/>
      <c r="E3" s="2"/>
      <c r="F3" s="2"/>
      <c r="G3" s="2"/>
      <c r="H3" s="2"/>
      <c r="I3" s="2"/>
    </row>
    <row r="4" spans="1:9">
      <c r="A4" s="2"/>
      <c r="B4" s="2"/>
      <c r="C4" s="2"/>
      <c r="D4" s="2"/>
      <c r="E4" s="2"/>
      <c r="F4" s="2"/>
      <c r="G4" s="2"/>
      <c r="H4" s="2"/>
      <c r="I4" s="2"/>
    </row>
    <row r="5" spans="1:9">
      <c r="A5" s="2"/>
    </row>
    <row r="6" spans="1:9" ht="29.25">
      <c r="A6" s="441"/>
      <c r="B6" s="441"/>
      <c r="C6" s="441"/>
      <c r="D6" s="441"/>
      <c r="E6" s="441"/>
      <c r="F6" s="441"/>
      <c r="G6" s="441"/>
      <c r="H6" s="441"/>
      <c r="I6" s="441"/>
    </row>
    <row r="7" spans="1:9" ht="27.2" customHeight="1">
      <c r="A7" s="441"/>
      <c r="B7" s="441"/>
      <c r="C7" s="441"/>
      <c r="D7" s="441"/>
      <c r="E7" s="441"/>
      <c r="F7" s="441"/>
      <c r="G7" s="441"/>
      <c r="H7" s="441"/>
      <c r="I7" s="441"/>
    </row>
    <row r="8" spans="1:9" ht="27.2" customHeight="1">
      <c r="A8" s="441"/>
      <c r="B8" s="441"/>
      <c r="C8" s="441"/>
      <c r="D8" s="441"/>
      <c r="E8" s="441"/>
      <c r="F8" s="441"/>
      <c r="G8" s="441"/>
      <c r="H8" s="441"/>
      <c r="I8" s="441"/>
    </row>
    <row r="9" spans="1:9" ht="27.2" customHeight="1">
      <c r="A9" s="442"/>
      <c r="B9" s="442"/>
      <c r="C9" s="442"/>
      <c r="D9" s="442"/>
      <c r="E9" s="442"/>
      <c r="F9" s="442"/>
      <c r="G9" s="442"/>
      <c r="H9" s="442"/>
      <c r="I9" s="442"/>
    </row>
    <row r="33" spans="2:9" ht="25.5">
      <c r="E33" s="420"/>
    </row>
    <row r="34" spans="2:9" ht="25.5">
      <c r="E34" s="420"/>
    </row>
    <row r="44" spans="2:9" ht="16.5" customHeight="1">
      <c r="C44" s="437" t="s">
        <v>1</v>
      </c>
      <c r="D44" s="437"/>
      <c r="E44" s="437"/>
      <c r="F44" s="437"/>
      <c r="G44" s="437"/>
      <c r="H44" s="217"/>
      <c r="I44" s="217"/>
    </row>
    <row r="45" spans="2:9" ht="16.5" customHeight="1">
      <c r="B45" s="421"/>
      <c r="C45" s="437" t="s">
        <v>579</v>
      </c>
      <c r="D45" s="437"/>
      <c r="E45" s="437"/>
      <c r="F45" s="437"/>
      <c r="G45" s="437"/>
      <c r="H45" s="422"/>
      <c r="I45" s="422"/>
    </row>
    <row r="46" spans="2:9" ht="16.5" customHeight="1">
      <c r="B46" s="4"/>
      <c r="C46" s="437" t="s">
        <v>580</v>
      </c>
      <c r="D46" s="437"/>
      <c r="E46" s="437"/>
      <c r="F46" s="437"/>
      <c r="G46" s="437"/>
      <c r="H46" s="423"/>
      <c r="I46" s="423"/>
    </row>
    <row r="47" spans="2:9" ht="15">
      <c r="C47" s="438" t="s">
        <v>581</v>
      </c>
      <c r="D47" s="438"/>
      <c r="E47" s="438"/>
      <c r="F47" s="438"/>
      <c r="G47" s="438"/>
      <c r="H47" s="217"/>
      <c r="I47" s="217"/>
    </row>
    <row r="54" spans="4:6">
      <c r="D54" s="3"/>
      <c r="E54" s="3"/>
      <c r="F54" s="3"/>
    </row>
    <row r="97" spans="1:9">
      <c r="A97" s="229" t="s">
        <v>584</v>
      </c>
      <c r="B97" s="229"/>
      <c r="C97" s="229"/>
      <c r="D97" s="229"/>
      <c r="E97" s="229"/>
      <c r="F97" s="229"/>
      <c r="G97" s="229"/>
    </row>
    <row r="98" spans="1:9">
      <c r="A98" s="229" t="s">
        <v>585</v>
      </c>
      <c r="B98" s="229"/>
      <c r="C98" s="229"/>
      <c r="D98" s="229"/>
      <c r="E98" s="229"/>
      <c r="F98" s="229"/>
      <c r="G98" s="229"/>
    </row>
    <row r="99" spans="1:9">
      <c r="A99" s="54" t="s">
        <v>582</v>
      </c>
      <c r="B99" s="54"/>
      <c r="C99" s="54"/>
      <c r="D99" s="424" t="s">
        <v>583</v>
      </c>
      <c r="E99" s="424"/>
      <c r="F99" s="54"/>
      <c r="G99" s="54"/>
      <c r="H99" s="2"/>
      <c r="I99" s="2"/>
    </row>
    <row r="100" spans="1:9">
      <c r="E100" s="419"/>
    </row>
  </sheetData>
  <dataConsolidate/>
  <mergeCells count="9">
    <mergeCell ref="C44:G44"/>
    <mergeCell ref="C45:G45"/>
    <mergeCell ref="C46:G46"/>
    <mergeCell ref="C47:G47"/>
    <mergeCell ref="B1:I1"/>
    <mergeCell ref="A6:I6"/>
    <mergeCell ref="A7:I7"/>
    <mergeCell ref="A8:I8"/>
    <mergeCell ref="A9:I9"/>
  </mergeCells>
  <hyperlinks>
    <hyperlink ref="C47" r:id="rId1"/>
    <hyperlink ref="D99" r:id="rId2" location="under"/>
  </hyperlinks>
  <printOptions horizontalCentered="1"/>
  <pageMargins left="0.75" right="0.65" top="1" bottom="1" header="0.5" footer="0.5"/>
  <pageSetup scale="98" fitToWidth="0" orientation="portrait" r:id="rId3"/>
  <headerFooter alignWithMargins="0"/>
  <rowBreaks count="1" manualBreakCount="1">
    <brk id="47" max="8" man="1"/>
  </row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62"/>
  <sheetViews>
    <sheetView showGridLines="0" topLeftCell="A31" zoomScaleNormal="100" workbookViewId="0">
      <selection sqref="A1:G1"/>
    </sheetView>
  </sheetViews>
  <sheetFormatPr defaultColWidth="9.140625" defaultRowHeight="12.75"/>
  <cols>
    <col min="1" max="1" width="5.28515625" style="107" customWidth="1"/>
    <col min="2" max="2" width="39.5703125" style="67" bestFit="1" customWidth="1"/>
    <col min="3" max="3" width="12.85546875" style="108" customWidth="1"/>
    <col min="4" max="4" width="9.7109375" style="67" bestFit="1" customWidth="1"/>
    <col min="5" max="5" width="4.7109375" style="67" customWidth="1"/>
    <col min="6" max="6" width="12.7109375" style="108" customWidth="1"/>
    <col min="7" max="7" width="9.7109375" style="109" bestFit="1" customWidth="1"/>
    <col min="8" max="16384" width="9.140625" style="67"/>
  </cols>
  <sheetData>
    <row r="1" spans="1:7">
      <c r="A1" s="446" t="s">
        <v>32</v>
      </c>
      <c r="B1" s="446"/>
      <c r="C1" s="446"/>
      <c r="D1" s="446"/>
      <c r="E1" s="446"/>
      <c r="F1" s="446"/>
      <c r="G1" s="446"/>
    </row>
    <row r="2" spans="1:7" s="68" customFormat="1">
      <c r="A2" s="446" t="s">
        <v>117</v>
      </c>
      <c r="B2" s="446"/>
      <c r="C2" s="446"/>
      <c r="D2" s="446"/>
      <c r="E2" s="446"/>
      <c r="F2" s="446"/>
      <c r="G2" s="446"/>
    </row>
    <row r="3" spans="1:7" s="68" customFormat="1" ht="9.75" customHeight="1">
      <c r="A3" s="69"/>
      <c r="B3" s="70"/>
      <c r="C3" s="71"/>
      <c r="D3" s="71"/>
      <c r="E3" s="71"/>
      <c r="F3" s="71"/>
      <c r="G3" s="71"/>
    </row>
    <row r="4" spans="1:7" s="74" customFormat="1" ht="13.5" customHeight="1" thickBot="1">
      <c r="A4" s="72"/>
      <c r="B4" s="71"/>
      <c r="C4" s="448" t="s">
        <v>33</v>
      </c>
      <c r="D4" s="448"/>
      <c r="E4" s="73"/>
      <c r="F4" s="448" t="s">
        <v>113</v>
      </c>
      <c r="G4" s="448"/>
    </row>
    <row r="5" spans="1:7" s="78" customFormat="1" ht="25.15" customHeight="1" thickBot="1">
      <c r="A5" s="449" t="s">
        <v>27</v>
      </c>
      <c r="B5" s="450"/>
      <c r="C5" s="75" t="s">
        <v>35</v>
      </c>
      <c r="D5" s="76" t="s">
        <v>36</v>
      </c>
      <c r="E5" s="77"/>
      <c r="F5" s="75" t="s">
        <v>35</v>
      </c>
      <c r="G5" s="76" t="s">
        <v>36</v>
      </c>
    </row>
    <row r="6" spans="1:7" s="78" customFormat="1" ht="12">
      <c r="A6" s="79" t="s">
        <v>37</v>
      </c>
      <c r="B6" s="80" t="s">
        <v>119</v>
      </c>
      <c r="C6" s="81">
        <v>417878182</v>
      </c>
      <c r="D6" s="82">
        <f>IFERROR(C6/C$20,"err")</f>
        <v>0.87686619600911542</v>
      </c>
      <c r="E6" s="83"/>
      <c r="F6" s="81">
        <v>521265252</v>
      </c>
      <c r="G6" s="82">
        <f>IFERROR(F6/F$20,"err")</f>
        <v>0.88013010314578166</v>
      </c>
    </row>
    <row r="7" spans="1:7" s="78" customFormat="1" ht="12">
      <c r="A7" s="79" t="s">
        <v>39</v>
      </c>
      <c r="B7" s="80" t="s">
        <v>120</v>
      </c>
      <c r="C7" s="81">
        <v>62641989</v>
      </c>
      <c r="D7" s="82">
        <f t="shared" ref="D7:D20" si="0">IFERROR(C7/C$20,"err")</f>
        <v>0.1314465434447469</v>
      </c>
      <c r="E7" s="83"/>
      <c r="F7" s="81">
        <v>78259228</v>
      </c>
      <c r="G7" s="82">
        <f t="shared" ref="G7:G20" si="1">IFERROR(F7/F$20,"err")</f>
        <v>0.13213676174936986</v>
      </c>
    </row>
    <row r="8" spans="1:7" s="78" customFormat="1" ht="12">
      <c r="A8" s="79" t="s">
        <v>41</v>
      </c>
      <c r="B8" s="80" t="s">
        <v>121</v>
      </c>
      <c r="C8" s="81">
        <v>355236193</v>
      </c>
      <c r="D8" s="82">
        <f t="shared" si="0"/>
        <v>0.7454196525643686</v>
      </c>
      <c r="E8" s="83"/>
      <c r="F8" s="81">
        <v>443006022</v>
      </c>
      <c r="G8" s="82">
        <f t="shared" si="1"/>
        <v>0.74799333801951262</v>
      </c>
    </row>
    <row r="9" spans="1:7" s="78" customFormat="1" ht="12">
      <c r="A9" s="79" t="s">
        <v>43</v>
      </c>
      <c r="B9" s="80" t="s">
        <v>122</v>
      </c>
      <c r="C9" s="81">
        <v>33809411</v>
      </c>
      <c r="D9" s="82">
        <f t="shared" si="0"/>
        <v>7.094490904260406E-2</v>
      </c>
      <c r="E9" s="83"/>
      <c r="F9" s="81">
        <v>38897563</v>
      </c>
      <c r="G9" s="82">
        <f t="shared" si="1"/>
        <v>6.5676574457929807E-2</v>
      </c>
    </row>
    <row r="10" spans="1:7" s="78" customFormat="1" ht="12">
      <c r="A10" s="79" t="s">
        <v>45</v>
      </c>
      <c r="B10" s="80" t="s">
        <v>123</v>
      </c>
      <c r="C10" s="81">
        <v>39197530</v>
      </c>
      <c r="D10" s="82">
        <f t="shared" si="0"/>
        <v>8.225121699235588E-2</v>
      </c>
      <c r="E10" s="83"/>
      <c r="F10" s="81">
        <v>52911623</v>
      </c>
      <c r="G10" s="82">
        <f t="shared" si="1"/>
        <v>8.9338608376298811E-2</v>
      </c>
    </row>
    <row r="11" spans="1:7" s="78" customFormat="1" ht="12">
      <c r="A11" s="79" t="s">
        <v>59</v>
      </c>
      <c r="B11" s="84" t="s">
        <v>124</v>
      </c>
      <c r="C11" s="81">
        <v>8981669</v>
      </c>
      <c r="D11" s="82">
        <f t="shared" si="0"/>
        <v>1.8846932596837507E-2</v>
      </c>
      <c r="E11" s="83"/>
      <c r="F11" s="81">
        <v>11628363</v>
      </c>
      <c r="G11" s="82">
        <f t="shared" si="1"/>
        <v>1.9633904787128592E-2</v>
      </c>
    </row>
    <row r="12" spans="1:7" s="78" customFormat="1" ht="12">
      <c r="A12" s="79" t="s">
        <v>61</v>
      </c>
      <c r="B12" s="84" t="s">
        <v>125</v>
      </c>
      <c r="C12" s="81">
        <v>29148008</v>
      </c>
      <c r="D12" s="82">
        <f t="shared" si="0"/>
        <v>6.1163525632939759E-2</v>
      </c>
      <c r="E12" s="83"/>
      <c r="F12" s="81">
        <v>35522960</v>
      </c>
      <c r="G12" s="82">
        <f t="shared" si="1"/>
        <v>5.9978727392409184E-2</v>
      </c>
    </row>
    <row r="13" spans="1:7" s="78" customFormat="1" ht="12">
      <c r="A13" s="79" t="s">
        <v>63</v>
      </c>
      <c r="B13" s="80" t="s">
        <v>126</v>
      </c>
      <c r="C13" s="81">
        <v>348097</v>
      </c>
      <c r="D13" s="82">
        <f t="shared" si="0"/>
        <v>7.3043893024351549E-4</v>
      </c>
      <c r="E13" s="83"/>
      <c r="F13" s="81">
        <v>225084</v>
      </c>
      <c r="G13" s="82">
        <f t="shared" si="1"/>
        <v>3.8004298843320007E-4</v>
      </c>
    </row>
    <row r="14" spans="1:7" s="78" customFormat="1" ht="12">
      <c r="A14" s="79" t="s">
        <v>65</v>
      </c>
      <c r="B14" s="80" t="s">
        <v>127</v>
      </c>
      <c r="C14" s="81">
        <v>25563</v>
      </c>
      <c r="D14" s="82">
        <f t="shared" si="0"/>
        <v>5.3640825326891602E-5</v>
      </c>
      <c r="E14" s="83"/>
      <c r="F14" s="81">
        <v>44653</v>
      </c>
      <c r="G14" s="82">
        <f t="shared" si="1"/>
        <v>7.5394339724314845E-5</v>
      </c>
    </row>
    <row r="15" spans="1:7" s="78" customFormat="1" ht="12">
      <c r="A15" s="79" t="s">
        <v>67</v>
      </c>
      <c r="B15" s="80" t="s">
        <v>128</v>
      </c>
      <c r="C15" s="81">
        <v>5115467</v>
      </c>
      <c r="D15" s="82">
        <f t="shared" si="0"/>
        <v>1.0734181113815992E-2</v>
      </c>
      <c r="E15" s="83"/>
      <c r="F15" s="81">
        <v>5475590</v>
      </c>
      <c r="G15" s="82">
        <f t="shared" si="1"/>
        <v>9.2452577128314135E-3</v>
      </c>
    </row>
    <row r="16" spans="1:7" s="78" customFormat="1" ht="12">
      <c r="A16" s="79" t="s">
        <v>69</v>
      </c>
      <c r="B16" s="80" t="s">
        <v>129</v>
      </c>
      <c r="C16" s="81">
        <v>252244</v>
      </c>
      <c r="D16" s="82">
        <f t="shared" si="0"/>
        <v>5.293031468824647E-4</v>
      </c>
      <c r="E16" s="83"/>
      <c r="F16" s="81">
        <v>257878</v>
      </c>
      <c r="G16" s="82">
        <f t="shared" si="1"/>
        <v>4.3541400442135723E-4</v>
      </c>
    </row>
    <row r="17" spans="1:7" s="78" customFormat="1" ht="12">
      <c r="A17" s="79" t="s">
        <v>71</v>
      </c>
      <c r="B17" s="85" t="s">
        <v>130</v>
      </c>
      <c r="C17" s="81">
        <v>404442</v>
      </c>
      <c r="D17" s="82">
        <f t="shared" si="0"/>
        <v>8.4867201333406461E-4</v>
      </c>
      <c r="E17" s="83"/>
      <c r="F17" s="81">
        <v>324320</v>
      </c>
      <c r="G17" s="82">
        <f t="shared" si="1"/>
        <v>5.4759797235101322E-4</v>
      </c>
    </row>
    <row r="18" spans="1:7" s="78" customFormat="1" ht="12">
      <c r="A18" s="79" t="s">
        <v>73</v>
      </c>
      <c r="B18" s="84" t="s">
        <v>46</v>
      </c>
      <c r="C18" s="86">
        <v>4040040</v>
      </c>
      <c r="D18" s="87">
        <f t="shared" si="0"/>
        <v>8.4775292396688639E-3</v>
      </c>
      <c r="E18" s="83"/>
      <c r="F18" s="86">
        <v>3965260</v>
      </c>
      <c r="G18" s="87">
        <f t="shared" si="1"/>
        <v>6.6951416374092824E-3</v>
      </c>
    </row>
    <row r="19" spans="1:7" s="78" customFormat="1" ht="12" customHeight="1">
      <c r="A19" s="79"/>
      <c r="B19" s="84"/>
      <c r="C19" s="88"/>
      <c r="D19" s="89"/>
      <c r="E19" s="83"/>
      <c r="F19" s="88"/>
      <c r="G19" s="89"/>
    </row>
    <row r="20" spans="1:7" s="78" customFormat="1" ht="12">
      <c r="A20" s="90" t="s">
        <v>28</v>
      </c>
      <c r="B20" s="91"/>
      <c r="C20" s="81">
        <v>476558663</v>
      </c>
      <c r="D20" s="82">
        <f t="shared" si="0"/>
        <v>1</v>
      </c>
      <c r="E20" s="92"/>
      <c r="F20" s="81">
        <v>592259315</v>
      </c>
      <c r="G20" s="82">
        <f t="shared" si="1"/>
        <v>1</v>
      </c>
    </row>
    <row r="21" spans="1:7" s="98" customFormat="1" ht="12">
      <c r="A21" s="93"/>
      <c r="B21" s="94" t="s">
        <v>118</v>
      </c>
      <c r="C21" s="95">
        <v>490</v>
      </c>
      <c r="D21" s="96"/>
      <c r="E21" s="97"/>
      <c r="F21" s="95">
        <v>499</v>
      </c>
      <c r="G21" s="96"/>
    </row>
    <row r="22" spans="1:7" s="78" customFormat="1" ht="12">
      <c r="A22" s="90" t="s">
        <v>29</v>
      </c>
      <c r="B22" s="91"/>
      <c r="C22" s="99"/>
      <c r="D22" s="99"/>
      <c r="E22" s="100"/>
      <c r="F22" s="99"/>
      <c r="G22" s="99"/>
    </row>
    <row r="23" spans="1:7" s="78" customFormat="1" ht="12">
      <c r="A23" s="79" t="s">
        <v>131</v>
      </c>
      <c r="B23" s="84" t="s">
        <v>132</v>
      </c>
      <c r="C23" s="81">
        <v>177871028</v>
      </c>
      <c r="D23" s="82">
        <f t="shared" ref="D23:D62" si="2">IFERROR(C23/C$20,"err")</f>
        <v>0.37324057206363281</v>
      </c>
      <c r="E23" s="83"/>
      <c r="F23" s="81">
        <v>207494883</v>
      </c>
      <c r="G23" s="82">
        <f t="shared" ref="G23:G62" si="3">IFERROR(F23/F$20,"err")</f>
        <v>0.35034465097437933</v>
      </c>
    </row>
    <row r="24" spans="1:7" s="78" customFormat="1" ht="12">
      <c r="A24" s="79" t="s">
        <v>133</v>
      </c>
      <c r="B24" s="84" t="s">
        <v>134</v>
      </c>
      <c r="C24" s="81">
        <v>23969007</v>
      </c>
      <c r="D24" s="82">
        <f t="shared" si="2"/>
        <v>5.0296026199821701E-2</v>
      </c>
      <c r="E24" s="83"/>
      <c r="F24" s="81">
        <v>24816744</v>
      </c>
      <c r="G24" s="82">
        <f t="shared" si="3"/>
        <v>4.1901821333109802E-2</v>
      </c>
    </row>
    <row r="25" spans="1:7" s="78" customFormat="1" ht="12">
      <c r="A25" s="79" t="s">
        <v>135</v>
      </c>
      <c r="B25" s="84" t="s">
        <v>136</v>
      </c>
      <c r="C25" s="81">
        <v>25499778</v>
      </c>
      <c r="D25" s="82">
        <f t="shared" si="2"/>
        <v>5.3508161701385337E-2</v>
      </c>
      <c r="E25" s="83"/>
      <c r="F25" s="81">
        <v>28841207</v>
      </c>
      <c r="G25" s="82">
        <f t="shared" si="3"/>
        <v>4.869692425183722E-2</v>
      </c>
    </row>
    <row r="26" spans="1:7" s="78" customFormat="1" ht="12">
      <c r="A26" s="79" t="s">
        <v>137</v>
      </c>
      <c r="B26" s="84" t="s">
        <v>138</v>
      </c>
      <c r="C26" s="81">
        <v>2579233</v>
      </c>
      <c r="D26" s="82">
        <f t="shared" si="2"/>
        <v>5.4122046250578808E-3</v>
      </c>
      <c r="E26" s="83"/>
      <c r="F26" s="81">
        <v>2768947</v>
      </c>
      <c r="G26" s="82">
        <f t="shared" si="3"/>
        <v>4.6752274381703903E-3</v>
      </c>
    </row>
    <row r="27" spans="1:7" s="78" customFormat="1" ht="12">
      <c r="A27" s="79" t="s">
        <v>51</v>
      </c>
      <c r="B27" s="84" t="s">
        <v>139</v>
      </c>
      <c r="C27" s="81">
        <v>3954467</v>
      </c>
      <c r="D27" s="82">
        <f t="shared" si="2"/>
        <v>8.2979647775283435E-3</v>
      </c>
      <c r="E27" s="83"/>
      <c r="F27" s="81">
        <v>5837350</v>
      </c>
      <c r="G27" s="82">
        <f t="shared" si="3"/>
        <v>9.8560712379846659E-3</v>
      </c>
    </row>
    <row r="28" spans="1:7" s="78" customFormat="1" ht="12">
      <c r="A28" s="79" t="s">
        <v>53</v>
      </c>
      <c r="B28" s="84" t="s">
        <v>140</v>
      </c>
      <c r="C28" s="81">
        <v>6788947</v>
      </c>
      <c r="D28" s="82">
        <f t="shared" si="2"/>
        <v>1.4245773977253247E-2</v>
      </c>
      <c r="E28" s="83"/>
      <c r="F28" s="81">
        <v>8165900</v>
      </c>
      <c r="G28" s="82">
        <f t="shared" si="3"/>
        <v>1.3787710540272381E-2</v>
      </c>
    </row>
    <row r="29" spans="1:7" s="78" customFormat="1" ht="12">
      <c r="A29" s="79" t="s">
        <v>56</v>
      </c>
      <c r="B29" s="84" t="s">
        <v>141</v>
      </c>
      <c r="C29" s="81">
        <v>7459163</v>
      </c>
      <c r="D29" s="82">
        <f t="shared" si="2"/>
        <v>1.5652140185729874E-2</v>
      </c>
      <c r="E29" s="83"/>
      <c r="F29" s="81">
        <v>8171023</v>
      </c>
      <c r="G29" s="82">
        <f t="shared" si="3"/>
        <v>1.3796360467542837E-2</v>
      </c>
    </row>
    <row r="30" spans="1:7" s="78" customFormat="1" ht="12">
      <c r="A30" s="79" t="s">
        <v>57</v>
      </c>
      <c r="B30" s="84" t="s">
        <v>142</v>
      </c>
      <c r="C30" s="81">
        <v>21856058</v>
      </c>
      <c r="D30" s="82">
        <f t="shared" si="2"/>
        <v>4.5862261452584277E-2</v>
      </c>
      <c r="E30" s="83"/>
      <c r="F30" s="81">
        <v>26545417</v>
      </c>
      <c r="G30" s="82">
        <f t="shared" si="3"/>
        <v>4.4820598558251462E-2</v>
      </c>
    </row>
    <row r="31" spans="1:7" s="78" customFormat="1" ht="12">
      <c r="A31" s="79" t="s">
        <v>45</v>
      </c>
      <c r="B31" s="84" t="s">
        <v>58</v>
      </c>
      <c r="C31" s="81">
        <v>26160676</v>
      </c>
      <c r="D31" s="82">
        <f t="shared" si="2"/>
        <v>5.4894975227845137E-2</v>
      </c>
      <c r="E31" s="83"/>
      <c r="F31" s="81">
        <v>25425659</v>
      </c>
      <c r="G31" s="82">
        <f t="shared" si="3"/>
        <v>4.2929943617687129E-2</v>
      </c>
    </row>
    <row r="32" spans="1:7" s="78" customFormat="1" ht="12">
      <c r="A32" s="79" t="s">
        <v>59</v>
      </c>
      <c r="B32" s="84" t="s">
        <v>60</v>
      </c>
      <c r="C32" s="81">
        <v>3978203</v>
      </c>
      <c r="D32" s="82">
        <f t="shared" si="2"/>
        <v>8.347771867070225E-3</v>
      </c>
      <c r="E32" s="83"/>
      <c r="F32" s="81">
        <v>3636998</v>
      </c>
      <c r="G32" s="82">
        <f t="shared" si="3"/>
        <v>6.1408877967584182E-3</v>
      </c>
    </row>
    <row r="33" spans="1:7" s="78" customFormat="1" ht="12">
      <c r="A33" s="79" t="s">
        <v>61</v>
      </c>
      <c r="B33" s="84" t="s">
        <v>62</v>
      </c>
      <c r="C33" s="81">
        <v>3126420</v>
      </c>
      <c r="D33" s="82">
        <f t="shared" si="2"/>
        <v>6.5604095418573894E-3</v>
      </c>
      <c r="E33" s="83"/>
      <c r="F33" s="81">
        <v>3119003</v>
      </c>
      <c r="G33" s="82">
        <f t="shared" si="3"/>
        <v>5.2662793492745654E-3</v>
      </c>
    </row>
    <row r="34" spans="1:7" s="78" customFormat="1" ht="12">
      <c r="A34" s="79" t="s">
        <v>63</v>
      </c>
      <c r="B34" s="84" t="s">
        <v>143</v>
      </c>
      <c r="C34" s="81">
        <v>6773570</v>
      </c>
      <c r="D34" s="82">
        <f t="shared" si="2"/>
        <v>1.4213507225657127E-2</v>
      </c>
      <c r="E34" s="83"/>
      <c r="F34" s="81">
        <v>8059818</v>
      </c>
      <c r="G34" s="82">
        <f t="shared" si="3"/>
        <v>1.3608596430433518E-2</v>
      </c>
    </row>
    <row r="35" spans="1:7" s="78" customFormat="1" ht="12">
      <c r="A35" s="79" t="s">
        <v>65</v>
      </c>
      <c r="B35" s="84" t="s">
        <v>144</v>
      </c>
      <c r="C35" s="81">
        <v>3663085</v>
      </c>
      <c r="D35" s="82">
        <f t="shared" si="2"/>
        <v>7.6865353300691122E-3</v>
      </c>
      <c r="E35" s="83"/>
      <c r="F35" s="81">
        <v>3880223</v>
      </c>
      <c r="G35" s="82">
        <f t="shared" si="3"/>
        <v>6.5515609492777672E-3</v>
      </c>
    </row>
    <row r="36" spans="1:7" s="78" customFormat="1" ht="12">
      <c r="A36" s="79" t="s">
        <v>67</v>
      </c>
      <c r="B36" s="84" t="s">
        <v>68</v>
      </c>
      <c r="C36" s="81">
        <v>4070411</v>
      </c>
      <c r="D36" s="82">
        <f t="shared" si="2"/>
        <v>8.5412590642592098E-3</v>
      </c>
      <c r="E36" s="83"/>
      <c r="F36" s="81">
        <v>4767113</v>
      </c>
      <c r="G36" s="82">
        <f t="shared" si="3"/>
        <v>8.04903000976861E-3</v>
      </c>
    </row>
    <row r="37" spans="1:7" s="78" customFormat="1" ht="12">
      <c r="A37" s="79" t="s">
        <v>69</v>
      </c>
      <c r="B37" s="84" t="s">
        <v>145</v>
      </c>
      <c r="C37" s="81">
        <v>2340015</v>
      </c>
      <c r="D37" s="82">
        <f t="shared" si="2"/>
        <v>4.910234944149992E-3</v>
      </c>
      <c r="E37" s="83"/>
      <c r="F37" s="81">
        <v>2134447</v>
      </c>
      <c r="G37" s="82">
        <f t="shared" si="3"/>
        <v>3.6039061707286105E-3</v>
      </c>
    </row>
    <row r="38" spans="1:7" s="78" customFormat="1" ht="12">
      <c r="A38" s="79" t="s">
        <v>71</v>
      </c>
      <c r="B38" s="84" t="s">
        <v>146</v>
      </c>
      <c r="C38" s="81">
        <v>3775837</v>
      </c>
      <c r="D38" s="82">
        <f t="shared" si="2"/>
        <v>7.9231315956583507E-3</v>
      </c>
      <c r="E38" s="83"/>
      <c r="F38" s="81">
        <v>3824509</v>
      </c>
      <c r="G38" s="82">
        <f t="shared" si="3"/>
        <v>6.4574906685933679E-3</v>
      </c>
    </row>
    <row r="39" spans="1:7" s="78" customFormat="1" ht="12">
      <c r="A39" s="79" t="s">
        <v>73</v>
      </c>
      <c r="B39" s="84" t="s">
        <v>147</v>
      </c>
      <c r="C39" s="81">
        <v>2469770</v>
      </c>
      <c r="D39" s="82">
        <f t="shared" si="2"/>
        <v>5.1825099232326831E-3</v>
      </c>
      <c r="E39" s="83"/>
      <c r="F39" s="81">
        <v>2652749</v>
      </c>
      <c r="G39" s="82">
        <f t="shared" si="3"/>
        <v>4.4790329722378449E-3</v>
      </c>
    </row>
    <row r="40" spans="1:7" s="78" customFormat="1" ht="12">
      <c r="A40" s="79" t="s">
        <v>75</v>
      </c>
      <c r="B40" s="84" t="s">
        <v>76</v>
      </c>
      <c r="C40" s="81">
        <v>2043754</v>
      </c>
      <c r="D40" s="82">
        <f t="shared" si="2"/>
        <v>4.2885675126212112E-3</v>
      </c>
      <c r="E40" s="83"/>
      <c r="F40" s="81">
        <v>2080831</v>
      </c>
      <c r="G40" s="82">
        <f t="shared" si="3"/>
        <v>3.513378257292585E-3</v>
      </c>
    </row>
    <row r="41" spans="1:7" s="78" customFormat="1" ht="12">
      <c r="A41" s="79" t="s">
        <v>77</v>
      </c>
      <c r="B41" s="84" t="s">
        <v>78</v>
      </c>
      <c r="C41" s="81">
        <v>6560354</v>
      </c>
      <c r="D41" s="82">
        <f t="shared" si="2"/>
        <v>1.3766099557820859E-2</v>
      </c>
      <c r="E41" s="83"/>
      <c r="F41" s="81">
        <v>8001366</v>
      </c>
      <c r="G41" s="82">
        <f t="shared" si="3"/>
        <v>1.3509903174760536E-2</v>
      </c>
    </row>
    <row r="42" spans="1:7" s="78" customFormat="1" ht="12">
      <c r="A42" s="79" t="s">
        <v>79</v>
      </c>
      <c r="B42" s="84" t="s">
        <v>148</v>
      </c>
      <c r="C42" s="81">
        <v>6278125</v>
      </c>
      <c r="D42" s="82">
        <f t="shared" si="2"/>
        <v>1.3173876560082594E-2</v>
      </c>
      <c r="E42" s="83"/>
      <c r="F42" s="81">
        <v>5896858</v>
      </c>
      <c r="G42" s="82">
        <f t="shared" si="3"/>
        <v>9.956547496428993E-3</v>
      </c>
    </row>
    <row r="43" spans="1:7" s="78" customFormat="1" ht="12">
      <c r="A43" s="79" t="s">
        <v>81</v>
      </c>
      <c r="B43" s="84" t="s">
        <v>149</v>
      </c>
      <c r="C43" s="81">
        <v>2077564</v>
      </c>
      <c r="D43" s="82">
        <f t="shared" si="2"/>
        <v>4.3595136576081925E-3</v>
      </c>
      <c r="E43" s="83"/>
      <c r="F43" s="81">
        <v>2257771</v>
      </c>
      <c r="G43" s="82">
        <f t="shared" si="3"/>
        <v>3.8121325284685478E-3</v>
      </c>
    </row>
    <row r="44" spans="1:7" s="78" customFormat="1" ht="12">
      <c r="A44" s="79" t="s">
        <v>83</v>
      </c>
      <c r="B44" s="80" t="s">
        <v>84</v>
      </c>
      <c r="C44" s="81">
        <v>6773234</v>
      </c>
      <c r="D44" s="82">
        <f t="shared" si="2"/>
        <v>1.4212802170800114E-2</v>
      </c>
      <c r="E44" s="83"/>
      <c r="F44" s="81">
        <v>7960778</v>
      </c>
      <c r="G44" s="82">
        <f t="shared" si="3"/>
        <v>1.3441372382636143E-2</v>
      </c>
    </row>
    <row r="45" spans="1:7" s="78" customFormat="1" ht="12">
      <c r="A45" s="79" t="s">
        <v>85</v>
      </c>
      <c r="B45" s="80" t="s">
        <v>86</v>
      </c>
      <c r="C45" s="81">
        <v>4464770</v>
      </c>
      <c r="D45" s="82">
        <f t="shared" si="2"/>
        <v>9.3687731367502174E-3</v>
      </c>
      <c r="E45" s="83"/>
      <c r="F45" s="81">
        <v>4121456</v>
      </c>
      <c r="G45" s="82">
        <f t="shared" si="3"/>
        <v>6.9588707102057144E-3</v>
      </c>
    </row>
    <row r="46" spans="1:7" s="78" customFormat="1" ht="12">
      <c r="A46" s="79" t="s">
        <v>87</v>
      </c>
      <c r="B46" s="80" t="s">
        <v>88</v>
      </c>
      <c r="C46" s="81">
        <v>7112970</v>
      </c>
      <c r="D46" s="82">
        <f t="shared" si="2"/>
        <v>1.4925696566342767E-2</v>
      </c>
      <c r="E46" s="83"/>
      <c r="F46" s="81">
        <v>6965429</v>
      </c>
      <c r="G46" s="82">
        <f t="shared" si="3"/>
        <v>1.1760775767621317E-2</v>
      </c>
    </row>
    <row r="47" spans="1:7" s="78" customFormat="1" ht="12">
      <c r="A47" s="79" t="s">
        <v>89</v>
      </c>
      <c r="B47" s="80" t="s">
        <v>150</v>
      </c>
      <c r="C47" s="81">
        <v>999305</v>
      </c>
      <c r="D47" s="82">
        <f t="shared" si="2"/>
        <v>2.0969191782376643E-3</v>
      </c>
      <c r="E47" s="83"/>
      <c r="F47" s="81">
        <v>1234522</v>
      </c>
      <c r="G47" s="82">
        <f t="shared" si="3"/>
        <v>2.0844281697789757E-3</v>
      </c>
    </row>
    <row r="48" spans="1:7" s="78" customFormat="1" ht="12">
      <c r="A48" s="79" t="s">
        <v>91</v>
      </c>
      <c r="B48" s="80" t="s">
        <v>151</v>
      </c>
      <c r="C48" s="81">
        <v>1849584</v>
      </c>
      <c r="D48" s="82">
        <f t="shared" si="2"/>
        <v>3.8811255436143441E-3</v>
      </c>
      <c r="E48" s="83"/>
      <c r="F48" s="81">
        <v>1350863</v>
      </c>
      <c r="G48" s="82">
        <f t="shared" si="3"/>
        <v>2.280864084003474E-3</v>
      </c>
    </row>
    <row r="49" spans="1:7" s="78" customFormat="1" ht="12">
      <c r="A49" s="79" t="s">
        <v>93</v>
      </c>
      <c r="B49" s="80" t="s">
        <v>94</v>
      </c>
      <c r="C49" s="81">
        <v>105037</v>
      </c>
      <c r="D49" s="82">
        <f t="shared" si="2"/>
        <v>2.2040728278608588E-4</v>
      </c>
      <c r="E49" s="83"/>
      <c r="F49" s="81">
        <v>33689</v>
      </c>
      <c r="G49" s="82">
        <f t="shared" si="3"/>
        <v>5.6882178374855951E-5</v>
      </c>
    </row>
    <row r="50" spans="1:7" s="78" customFormat="1" ht="12">
      <c r="A50" s="79" t="s">
        <v>95</v>
      </c>
      <c r="B50" s="80" t="s">
        <v>152</v>
      </c>
      <c r="C50" s="81">
        <v>1360915</v>
      </c>
      <c r="D50" s="82">
        <f t="shared" si="2"/>
        <v>2.8557134843229153E-3</v>
      </c>
      <c r="E50" s="83"/>
      <c r="F50" s="81">
        <v>2397511</v>
      </c>
      <c r="G50" s="82">
        <f t="shared" si="3"/>
        <v>4.0480764747448505E-3</v>
      </c>
    </row>
    <row r="51" spans="1:7" s="78" customFormat="1" ht="12">
      <c r="A51" s="79" t="s">
        <v>97</v>
      </c>
      <c r="B51" s="80" t="s">
        <v>153</v>
      </c>
      <c r="C51" s="81">
        <v>9205390</v>
      </c>
      <c r="D51" s="82">
        <f t="shared" si="2"/>
        <v>1.9316383720843197E-2</v>
      </c>
      <c r="E51" s="83"/>
      <c r="F51" s="81">
        <v>12099031</v>
      </c>
      <c r="G51" s="82">
        <f t="shared" si="3"/>
        <v>2.0428603980673567E-2</v>
      </c>
    </row>
    <row r="52" spans="1:7" s="78" customFormat="1" ht="12">
      <c r="A52" s="79" t="s">
        <v>99</v>
      </c>
      <c r="B52" s="80" t="s">
        <v>154</v>
      </c>
      <c r="C52" s="81">
        <v>28923296</v>
      </c>
      <c r="D52" s="82">
        <f t="shared" si="2"/>
        <v>6.0691995016781387E-2</v>
      </c>
      <c r="E52" s="83"/>
      <c r="F52" s="81">
        <v>35964981</v>
      </c>
      <c r="G52" s="82">
        <f t="shared" si="3"/>
        <v>6.0725057570432638E-2</v>
      </c>
    </row>
    <row r="53" spans="1:7" s="78" customFormat="1" ht="12">
      <c r="A53" s="79" t="s">
        <v>101</v>
      </c>
      <c r="B53" s="80" t="s">
        <v>155</v>
      </c>
      <c r="C53" s="81">
        <v>17160500</v>
      </c>
      <c r="D53" s="82">
        <f t="shared" si="2"/>
        <v>3.6009207957678022E-2</v>
      </c>
      <c r="E53" s="83"/>
      <c r="F53" s="81">
        <v>19585150</v>
      </c>
      <c r="G53" s="82">
        <f t="shared" si="3"/>
        <v>3.3068538567434774E-2</v>
      </c>
    </row>
    <row r="54" spans="1:7" s="78" customFormat="1" ht="12">
      <c r="A54" s="79" t="s">
        <v>103</v>
      </c>
      <c r="B54" s="80" t="s">
        <v>156</v>
      </c>
      <c r="C54" s="81">
        <v>0</v>
      </c>
      <c r="D54" s="82">
        <f t="shared" si="2"/>
        <v>0</v>
      </c>
      <c r="E54" s="83"/>
      <c r="F54" s="81">
        <v>0</v>
      </c>
      <c r="G54" s="82">
        <f t="shared" si="3"/>
        <v>0</v>
      </c>
    </row>
    <row r="55" spans="1:7" s="78" customFormat="1" ht="12">
      <c r="A55" s="79" t="s">
        <v>105</v>
      </c>
      <c r="B55" s="80" t="s">
        <v>157</v>
      </c>
      <c r="C55" s="81">
        <v>217717</v>
      </c>
      <c r="D55" s="82">
        <f t="shared" si="2"/>
        <v>4.5685246519167776E-4</v>
      </c>
      <c r="E55" s="83"/>
      <c r="F55" s="81">
        <v>70852</v>
      </c>
      <c r="G55" s="82">
        <f t="shared" si="3"/>
        <v>1.1963003063953498E-4</v>
      </c>
    </row>
    <row r="56" spans="1:7" s="78" customFormat="1" ht="12">
      <c r="A56" s="79" t="s">
        <v>107</v>
      </c>
      <c r="B56" s="80" t="s">
        <v>110</v>
      </c>
      <c r="C56" s="81">
        <v>955043</v>
      </c>
      <c r="D56" s="82">
        <f t="shared" si="2"/>
        <v>2.0040407910914423E-3</v>
      </c>
      <c r="E56" s="83"/>
      <c r="F56" s="81">
        <v>1237142</v>
      </c>
      <c r="G56" s="82">
        <f t="shared" si="3"/>
        <v>2.0888519077154576E-3</v>
      </c>
    </row>
    <row r="57" spans="1:7" s="78" customFormat="1" ht="12">
      <c r="A57" s="79" t="s">
        <v>109</v>
      </c>
      <c r="B57" s="80" t="s">
        <v>158</v>
      </c>
      <c r="C57" s="81">
        <v>291769</v>
      </c>
      <c r="D57" s="82">
        <f t="shared" si="2"/>
        <v>6.1224151957132717E-4</v>
      </c>
      <c r="E57" s="83"/>
      <c r="F57" s="81">
        <v>310541</v>
      </c>
      <c r="G57" s="82">
        <f t="shared" si="3"/>
        <v>5.2433282539422787E-4</v>
      </c>
    </row>
    <row r="58" spans="1:7" s="78" customFormat="1" ht="12">
      <c r="A58" s="79" t="s">
        <v>111</v>
      </c>
      <c r="B58" s="80" t="s">
        <v>159</v>
      </c>
      <c r="C58" s="101">
        <v>14896960</v>
      </c>
      <c r="D58" s="87">
        <f t="shared" si="2"/>
        <v>3.125944643671287E-2</v>
      </c>
      <c r="E58" s="83"/>
      <c r="F58" s="101">
        <v>17458244</v>
      </c>
      <c r="G58" s="87">
        <f t="shared" si="3"/>
        <v>2.9477364995095096E-2</v>
      </c>
    </row>
    <row r="59" spans="1:7" s="78" customFormat="1" ht="5.45" customHeight="1">
      <c r="A59" s="79"/>
      <c r="B59" s="80"/>
      <c r="C59" s="102"/>
      <c r="D59" s="89"/>
      <c r="E59" s="83"/>
      <c r="F59" s="102"/>
      <c r="G59" s="89"/>
    </row>
    <row r="60" spans="1:7" s="78" customFormat="1" ht="12">
      <c r="A60" s="103" t="s">
        <v>30</v>
      </c>
      <c r="B60" s="103"/>
      <c r="C60" s="81">
        <v>437611916</v>
      </c>
      <c r="D60" s="82">
        <f t="shared" si="2"/>
        <v>0.91827502042492515</v>
      </c>
      <c r="E60" s="92"/>
      <c r="F60" s="81">
        <v>499168977</v>
      </c>
      <c r="G60" s="82">
        <f t="shared" si="3"/>
        <v>0.84282165659142061</v>
      </c>
    </row>
    <row r="61" spans="1:7" s="78" customFormat="1" ht="6.75" customHeight="1" thickBot="1">
      <c r="A61" s="104"/>
      <c r="B61" s="104"/>
      <c r="C61" s="104"/>
      <c r="D61" s="104"/>
      <c r="E61" s="83"/>
      <c r="F61" s="104"/>
      <c r="G61" s="104"/>
    </row>
    <row r="62" spans="1:7" s="78" customFormat="1" thickTop="1">
      <c r="A62" s="103" t="s">
        <v>31</v>
      </c>
      <c r="B62" s="103"/>
      <c r="C62" s="105">
        <v>38946748</v>
      </c>
      <c r="D62" s="106">
        <f t="shared" si="2"/>
        <v>8.1724981673452449E-2</v>
      </c>
      <c r="E62" s="92"/>
      <c r="F62" s="105">
        <v>93090340</v>
      </c>
      <c r="G62" s="106">
        <f t="shared" si="3"/>
        <v>0.1571783467854786</v>
      </c>
    </row>
  </sheetData>
  <mergeCells count="5">
    <mergeCell ref="A1:G1"/>
    <mergeCell ref="A2:G2"/>
    <mergeCell ref="C4:D4"/>
    <mergeCell ref="F4:G4"/>
    <mergeCell ref="A5:B5"/>
  </mergeCells>
  <printOptions horizontalCentered="1"/>
  <pageMargins left="0.4" right="0.21" top="0.43" bottom="0.4" header="0.42" footer="0.21"/>
  <pageSetup scale="96" firstPageNumber="6" orientation="portrait" useFirstPageNumber="1" r:id="rId1"/>
  <headerFooter alignWithMargins="0">
    <oddFooter xml:space="preserve">&amp;C&amp;"-,Regular"&amp;P&amp;R
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G62"/>
  <sheetViews>
    <sheetView showGridLines="0" topLeftCell="A37" zoomScaleNormal="100" workbookViewId="0">
      <selection sqref="A1:G1"/>
    </sheetView>
  </sheetViews>
  <sheetFormatPr defaultColWidth="9.140625" defaultRowHeight="12.75"/>
  <cols>
    <col min="1" max="1" width="5.28515625" style="107" customWidth="1"/>
    <col min="2" max="2" width="39.5703125" style="67" bestFit="1" customWidth="1"/>
    <col min="3" max="3" width="12.85546875" style="108" customWidth="1"/>
    <col min="4" max="4" width="9.7109375" style="67" bestFit="1" customWidth="1"/>
    <col min="5" max="5" width="4.7109375" style="67" customWidth="1"/>
    <col min="6" max="6" width="12.7109375" style="108" customWidth="1"/>
    <col min="7" max="7" width="9.7109375" style="109" bestFit="1" customWidth="1"/>
    <col min="8" max="16384" width="9.140625" style="67"/>
  </cols>
  <sheetData>
    <row r="1" spans="1:7">
      <c r="A1" s="446" t="s">
        <v>32</v>
      </c>
      <c r="B1" s="446"/>
      <c r="C1" s="446"/>
      <c r="D1" s="446"/>
      <c r="E1" s="446"/>
      <c r="F1" s="446"/>
      <c r="G1" s="446"/>
    </row>
    <row r="2" spans="1:7" s="68" customFormat="1">
      <c r="A2" s="446" t="s">
        <v>117</v>
      </c>
      <c r="B2" s="446"/>
      <c r="C2" s="446"/>
      <c r="D2" s="446"/>
      <c r="E2" s="446"/>
      <c r="F2" s="446"/>
      <c r="G2" s="446"/>
    </row>
    <row r="3" spans="1:7" s="68" customFormat="1" ht="9.75" customHeight="1">
      <c r="A3" s="69"/>
      <c r="B3" s="70"/>
      <c r="C3" s="71"/>
      <c r="D3" s="71"/>
      <c r="E3" s="71"/>
      <c r="F3" s="71"/>
      <c r="G3" s="71"/>
    </row>
    <row r="4" spans="1:7" s="74" customFormat="1" ht="13.5" customHeight="1" thickBot="1">
      <c r="A4" s="72"/>
      <c r="B4" s="71"/>
      <c r="C4" s="448" t="s">
        <v>113</v>
      </c>
      <c r="D4" s="448"/>
      <c r="E4" s="73"/>
      <c r="F4" s="448" t="s">
        <v>114</v>
      </c>
      <c r="G4" s="448"/>
    </row>
    <row r="5" spans="1:7" s="78" customFormat="1" ht="25.15" customHeight="1" thickBot="1">
      <c r="A5" s="449" t="s">
        <v>27</v>
      </c>
      <c r="B5" s="450"/>
      <c r="C5" s="75" t="s">
        <v>35</v>
      </c>
      <c r="D5" s="76" t="s">
        <v>36</v>
      </c>
      <c r="E5" s="77"/>
      <c r="F5" s="75" t="s">
        <v>35</v>
      </c>
      <c r="G5" s="76" t="s">
        <v>36</v>
      </c>
    </row>
    <row r="6" spans="1:7" s="78" customFormat="1" ht="12">
      <c r="A6" s="79" t="s">
        <v>37</v>
      </c>
      <c r="B6" s="80" t="s">
        <v>119</v>
      </c>
      <c r="C6" s="81">
        <v>521265252</v>
      </c>
      <c r="D6" s="82">
        <f>IFERROR(C6/C$20,"err")</f>
        <v>0.88013010314578166</v>
      </c>
      <c r="E6" s="83"/>
      <c r="F6" s="81">
        <v>649086035</v>
      </c>
      <c r="G6" s="82">
        <f>IFERROR(F6/F$20,"err")</f>
        <v>0.88804318904562973</v>
      </c>
    </row>
    <row r="7" spans="1:7" s="78" customFormat="1" ht="12">
      <c r="A7" s="79" t="s">
        <v>39</v>
      </c>
      <c r="B7" s="80" t="s">
        <v>120</v>
      </c>
      <c r="C7" s="81">
        <v>78259228</v>
      </c>
      <c r="D7" s="82">
        <f t="shared" ref="D7:D20" si="0">IFERROR(C7/C$20,"err")</f>
        <v>0.13213676174936986</v>
      </c>
      <c r="E7" s="83"/>
      <c r="F7" s="81">
        <v>97380342</v>
      </c>
      <c r="G7" s="82">
        <f t="shared" ref="G7:G20" si="1">IFERROR(F7/F$20,"err")</f>
        <v>0.13323033434240203</v>
      </c>
    </row>
    <row r="8" spans="1:7" s="78" customFormat="1" ht="12">
      <c r="A8" s="79" t="s">
        <v>41</v>
      </c>
      <c r="B8" s="80" t="s">
        <v>121</v>
      </c>
      <c r="C8" s="81">
        <v>443006022</v>
      </c>
      <c r="D8" s="82">
        <f t="shared" si="0"/>
        <v>0.74799333801951262</v>
      </c>
      <c r="E8" s="83"/>
      <c r="F8" s="81">
        <v>551705694</v>
      </c>
      <c r="G8" s="82">
        <f t="shared" si="1"/>
        <v>0.75481285607137172</v>
      </c>
    </row>
    <row r="9" spans="1:7" s="78" customFormat="1" ht="12">
      <c r="A9" s="79" t="s">
        <v>43</v>
      </c>
      <c r="B9" s="80" t="s">
        <v>122</v>
      </c>
      <c r="C9" s="81">
        <v>38897563</v>
      </c>
      <c r="D9" s="82">
        <f t="shared" si="0"/>
        <v>6.5676574457929807E-2</v>
      </c>
      <c r="E9" s="83"/>
      <c r="F9" s="81">
        <v>47825800</v>
      </c>
      <c r="G9" s="82">
        <f t="shared" si="1"/>
        <v>6.543258314078268E-2</v>
      </c>
    </row>
    <row r="10" spans="1:7" s="78" customFormat="1" ht="12">
      <c r="A10" s="79" t="s">
        <v>45</v>
      </c>
      <c r="B10" s="80" t="s">
        <v>123</v>
      </c>
      <c r="C10" s="81">
        <v>52911623</v>
      </c>
      <c r="D10" s="82">
        <f t="shared" si="0"/>
        <v>8.9338608376298811E-2</v>
      </c>
      <c r="E10" s="83"/>
      <c r="F10" s="81">
        <v>64613356</v>
      </c>
      <c r="G10" s="82">
        <f t="shared" si="1"/>
        <v>8.8400377797652932E-2</v>
      </c>
    </row>
    <row r="11" spans="1:7" s="78" customFormat="1" ht="12">
      <c r="A11" s="79" t="s">
        <v>59</v>
      </c>
      <c r="B11" s="84" t="s">
        <v>124</v>
      </c>
      <c r="C11" s="81">
        <v>11628363</v>
      </c>
      <c r="D11" s="82">
        <f t="shared" si="0"/>
        <v>1.9633904787128592E-2</v>
      </c>
      <c r="E11" s="83"/>
      <c r="F11" s="81">
        <v>13537799</v>
      </c>
      <c r="G11" s="82">
        <f t="shared" si="1"/>
        <v>1.8521658991814138E-2</v>
      </c>
    </row>
    <row r="12" spans="1:7" s="78" customFormat="1" ht="12">
      <c r="A12" s="79" t="s">
        <v>61</v>
      </c>
      <c r="B12" s="84" t="s">
        <v>125</v>
      </c>
      <c r="C12" s="81">
        <v>35522960</v>
      </c>
      <c r="D12" s="82">
        <f t="shared" si="0"/>
        <v>5.9978727392409184E-2</v>
      </c>
      <c r="E12" s="83"/>
      <c r="F12" s="81">
        <v>40779555</v>
      </c>
      <c r="G12" s="82">
        <f t="shared" si="1"/>
        <v>5.5792305052536913E-2</v>
      </c>
    </row>
    <row r="13" spans="1:7" s="78" customFormat="1" ht="12">
      <c r="A13" s="79" t="s">
        <v>63</v>
      </c>
      <c r="B13" s="80" t="s">
        <v>126</v>
      </c>
      <c r="C13" s="81">
        <v>225084</v>
      </c>
      <c r="D13" s="82">
        <f t="shared" si="0"/>
        <v>3.8004298843320007E-4</v>
      </c>
      <c r="E13" s="83"/>
      <c r="F13" s="81">
        <v>439394</v>
      </c>
      <c r="G13" s="82">
        <f t="shared" si="1"/>
        <v>6.0115428150832946E-4</v>
      </c>
    </row>
    <row r="14" spans="1:7" s="78" customFormat="1" ht="12">
      <c r="A14" s="79" t="s">
        <v>65</v>
      </c>
      <c r="B14" s="80" t="s">
        <v>127</v>
      </c>
      <c r="C14" s="81">
        <v>44653</v>
      </c>
      <c r="D14" s="82">
        <f t="shared" si="0"/>
        <v>7.5394339724314845E-5</v>
      </c>
      <c r="E14" s="83"/>
      <c r="F14" s="81">
        <v>68541</v>
      </c>
      <c r="G14" s="82">
        <f t="shared" si="1"/>
        <v>9.3773960520312998E-5</v>
      </c>
    </row>
    <row r="15" spans="1:7" s="78" customFormat="1" ht="12">
      <c r="A15" s="79" t="s">
        <v>67</v>
      </c>
      <c r="B15" s="80" t="s">
        <v>128</v>
      </c>
      <c r="C15" s="81">
        <v>5475590</v>
      </c>
      <c r="D15" s="82">
        <f t="shared" si="0"/>
        <v>9.2452577128314135E-3</v>
      </c>
      <c r="E15" s="83"/>
      <c r="F15" s="81">
        <v>6991590</v>
      </c>
      <c r="G15" s="82">
        <f t="shared" si="1"/>
        <v>9.565502175839501E-3</v>
      </c>
    </row>
    <row r="16" spans="1:7" s="78" customFormat="1" ht="12">
      <c r="A16" s="79" t="s">
        <v>69</v>
      </c>
      <c r="B16" s="80" t="s">
        <v>129</v>
      </c>
      <c r="C16" s="81">
        <v>257878</v>
      </c>
      <c r="D16" s="82">
        <f t="shared" si="0"/>
        <v>4.3541400442135723E-4</v>
      </c>
      <c r="E16" s="83"/>
      <c r="F16" s="81">
        <v>263706</v>
      </c>
      <c r="G16" s="82">
        <f t="shared" si="1"/>
        <v>3.6078779173005446E-4</v>
      </c>
    </row>
    <row r="17" spans="1:7" s="78" customFormat="1" ht="12">
      <c r="A17" s="79" t="s">
        <v>71</v>
      </c>
      <c r="B17" s="85" t="s">
        <v>130</v>
      </c>
      <c r="C17" s="81">
        <v>324320</v>
      </c>
      <c r="D17" s="82">
        <f t="shared" si="0"/>
        <v>5.4759797235101322E-4</v>
      </c>
      <c r="E17" s="83"/>
      <c r="F17" s="81">
        <v>317196</v>
      </c>
      <c r="G17" s="82">
        <f t="shared" si="1"/>
        <v>4.3396981633184813E-4</v>
      </c>
    </row>
    <row r="18" spans="1:7" s="78" customFormat="1" ht="12">
      <c r="A18" s="79" t="s">
        <v>73</v>
      </c>
      <c r="B18" s="84" t="s">
        <v>46</v>
      </c>
      <c r="C18" s="86">
        <v>3965260</v>
      </c>
      <c r="D18" s="87">
        <f t="shared" si="0"/>
        <v>6.6951416374092824E-3</v>
      </c>
      <c r="E18" s="83"/>
      <c r="F18" s="86">
        <v>4374563</v>
      </c>
      <c r="G18" s="87">
        <f t="shared" si="1"/>
        <v>5.9850322880556457E-3</v>
      </c>
    </row>
    <row r="19" spans="1:7" s="78" customFormat="1" ht="12" customHeight="1">
      <c r="A19" s="79"/>
      <c r="B19" s="84"/>
      <c r="C19" s="88"/>
      <c r="D19" s="89"/>
      <c r="E19" s="83"/>
      <c r="F19" s="88"/>
      <c r="G19" s="89"/>
    </row>
    <row r="20" spans="1:7" s="78" customFormat="1" ht="12">
      <c r="A20" s="90" t="s">
        <v>28</v>
      </c>
      <c r="B20" s="91"/>
      <c r="C20" s="81">
        <v>592259315</v>
      </c>
      <c r="D20" s="82">
        <f t="shared" si="0"/>
        <v>1</v>
      </c>
      <c r="E20" s="92"/>
      <c r="F20" s="81">
        <v>730917193</v>
      </c>
      <c r="G20" s="82">
        <f t="shared" si="1"/>
        <v>1</v>
      </c>
    </row>
    <row r="21" spans="1:7" s="98" customFormat="1" ht="12">
      <c r="A21" s="93"/>
      <c r="B21" s="94" t="s">
        <v>118</v>
      </c>
      <c r="C21" s="95">
        <v>499</v>
      </c>
      <c r="D21" s="96"/>
      <c r="E21" s="97"/>
      <c r="F21" s="95">
        <v>508</v>
      </c>
      <c r="G21" s="96"/>
    </row>
    <row r="22" spans="1:7" s="78" customFormat="1" ht="12">
      <c r="A22" s="90" t="s">
        <v>29</v>
      </c>
      <c r="B22" s="91"/>
      <c r="C22" s="99"/>
      <c r="D22" s="99"/>
      <c r="E22" s="100"/>
      <c r="F22" s="99"/>
      <c r="G22" s="99"/>
    </row>
    <row r="23" spans="1:7" s="78" customFormat="1" ht="12">
      <c r="A23" s="79" t="s">
        <v>131</v>
      </c>
      <c r="B23" s="84" t="s">
        <v>132</v>
      </c>
      <c r="C23" s="81">
        <v>207494883</v>
      </c>
      <c r="D23" s="82">
        <f t="shared" ref="D23:D62" si="2">IFERROR(C23/C$20,"err")</f>
        <v>0.35034465097437933</v>
      </c>
      <c r="E23" s="83"/>
      <c r="F23" s="81">
        <v>256920979</v>
      </c>
      <c r="G23" s="82">
        <f t="shared" ref="G23:G62" si="3">IFERROR(F23/F$20,"err")</f>
        <v>0.35150490570003601</v>
      </c>
    </row>
    <row r="24" spans="1:7" s="78" customFormat="1" ht="12">
      <c r="A24" s="79" t="s">
        <v>133</v>
      </c>
      <c r="B24" s="84" t="s">
        <v>134</v>
      </c>
      <c r="C24" s="81">
        <v>24816744</v>
      </c>
      <c r="D24" s="82">
        <f t="shared" si="2"/>
        <v>4.1901821333109802E-2</v>
      </c>
      <c r="E24" s="83"/>
      <c r="F24" s="81">
        <v>31224391</v>
      </c>
      <c r="G24" s="82">
        <f t="shared" si="3"/>
        <v>4.2719464392185942E-2</v>
      </c>
    </row>
    <row r="25" spans="1:7" s="78" customFormat="1" ht="12">
      <c r="A25" s="79" t="s">
        <v>135</v>
      </c>
      <c r="B25" s="84" t="s">
        <v>136</v>
      </c>
      <c r="C25" s="81">
        <v>28841207</v>
      </c>
      <c r="D25" s="82">
        <f t="shared" si="2"/>
        <v>4.869692425183722E-2</v>
      </c>
      <c r="E25" s="83"/>
      <c r="F25" s="81">
        <v>35968322</v>
      </c>
      <c r="G25" s="82">
        <f t="shared" si="3"/>
        <v>4.9209845307332918E-2</v>
      </c>
    </row>
    <row r="26" spans="1:7" s="78" customFormat="1" ht="12">
      <c r="A26" s="79" t="s">
        <v>137</v>
      </c>
      <c r="B26" s="84" t="s">
        <v>138</v>
      </c>
      <c r="C26" s="81">
        <v>2768947</v>
      </c>
      <c r="D26" s="82">
        <f t="shared" si="2"/>
        <v>4.6752274381703903E-3</v>
      </c>
      <c r="E26" s="83"/>
      <c r="F26" s="81">
        <v>3375048</v>
      </c>
      <c r="G26" s="82">
        <f t="shared" si="3"/>
        <v>4.6175517997426559E-3</v>
      </c>
    </row>
    <row r="27" spans="1:7" s="78" customFormat="1" ht="12">
      <c r="A27" s="79" t="s">
        <v>51</v>
      </c>
      <c r="B27" s="84" t="s">
        <v>139</v>
      </c>
      <c r="C27" s="81">
        <v>5837350</v>
      </c>
      <c r="D27" s="82">
        <f t="shared" si="2"/>
        <v>9.8560712379846659E-3</v>
      </c>
      <c r="E27" s="83"/>
      <c r="F27" s="81">
        <v>6129828</v>
      </c>
      <c r="G27" s="82">
        <f t="shared" si="3"/>
        <v>8.3864876332167496E-3</v>
      </c>
    </row>
    <row r="28" spans="1:7" s="78" customFormat="1" ht="12">
      <c r="A28" s="79" t="s">
        <v>53</v>
      </c>
      <c r="B28" s="84" t="s">
        <v>140</v>
      </c>
      <c r="C28" s="81">
        <v>8165900</v>
      </c>
      <c r="D28" s="82">
        <f t="shared" si="2"/>
        <v>1.3787710540272381E-2</v>
      </c>
      <c r="E28" s="83"/>
      <c r="F28" s="81">
        <v>10055338</v>
      </c>
      <c r="G28" s="82">
        <f t="shared" si="3"/>
        <v>1.3757150736499368E-2</v>
      </c>
    </row>
    <row r="29" spans="1:7" s="78" customFormat="1" ht="12">
      <c r="A29" s="79" t="s">
        <v>56</v>
      </c>
      <c r="B29" s="84" t="s">
        <v>141</v>
      </c>
      <c r="C29" s="81">
        <v>8171023</v>
      </c>
      <c r="D29" s="82">
        <f t="shared" si="2"/>
        <v>1.3796360467542837E-2</v>
      </c>
      <c r="E29" s="83"/>
      <c r="F29" s="81">
        <v>8369906</v>
      </c>
      <c r="G29" s="82">
        <f t="shared" si="3"/>
        <v>1.1451236993955893E-2</v>
      </c>
    </row>
    <row r="30" spans="1:7" s="78" customFormat="1" ht="12">
      <c r="A30" s="79" t="s">
        <v>57</v>
      </c>
      <c r="B30" s="84" t="s">
        <v>142</v>
      </c>
      <c r="C30" s="81">
        <v>26545417</v>
      </c>
      <c r="D30" s="82">
        <f t="shared" si="2"/>
        <v>4.4820598558251462E-2</v>
      </c>
      <c r="E30" s="83"/>
      <c r="F30" s="81">
        <v>30487757</v>
      </c>
      <c r="G30" s="82">
        <f t="shared" si="3"/>
        <v>4.1711642976771518E-2</v>
      </c>
    </row>
    <row r="31" spans="1:7" s="78" customFormat="1" ht="12">
      <c r="A31" s="79" t="s">
        <v>45</v>
      </c>
      <c r="B31" s="84" t="s">
        <v>58</v>
      </c>
      <c r="C31" s="81">
        <v>25425659</v>
      </c>
      <c r="D31" s="82">
        <f t="shared" si="2"/>
        <v>4.2929943617687129E-2</v>
      </c>
      <c r="E31" s="83"/>
      <c r="F31" s="81">
        <v>30792544</v>
      </c>
      <c r="G31" s="82">
        <f t="shared" si="3"/>
        <v>4.212863549373369E-2</v>
      </c>
    </row>
    <row r="32" spans="1:7" s="78" customFormat="1" ht="12">
      <c r="A32" s="79" t="s">
        <v>59</v>
      </c>
      <c r="B32" s="84" t="s">
        <v>60</v>
      </c>
      <c r="C32" s="81">
        <v>3636998</v>
      </c>
      <c r="D32" s="82">
        <f t="shared" si="2"/>
        <v>6.1408877967584182E-3</v>
      </c>
      <c r="E32" s="83"/>
      <c r="F32" s="81">
        <v>4024137</v>
      </c>
      <c r="G32" s="82">
        <f t="shared" si="3"/>
        <v>5.5055990453353586E-3</v>
      </c>
    </row>
    <row r="33" spans="1:7" s="78" customFormat="1" ht="12">
      <c r="A33" s="79" t="s">
        <v>61</v>
      </c>
      <c r="B33" s="84" t="s">
        <v>62</v>
      </c>
      <c r="C33" s="81">
        <v>3119003</v>
      </c>
      <c r="D33" s="82">
        <f t="shared" si="2"/>
        <v>5.2662793492745654E-3</v>
      </c>
      <c r="E33" s="83"/>
      <c r="F33" s="81">
        <v>4065935</v>
      </c>
      <c r="G33" s="82">
        <f t="shared" si="3"/>
        <v>5.5627847298428514E-3</v>
      </c>
    </row>
    <row r="34" spans="1:7" s="78" customFormat="1" ht="12">
      <c r="A34" s="79" t="s">
        <v>63</v>
      </c>
      <c r="B34" s="84" t="s">
        <v>143</v>
      </c>
      <c r="C34" s="81">
        <v>8059818</v>
      </c>
      <c r="D34" s="82">
        <f t="shared" si="2"/>
        <v>1.3608596430433518E-2</v>
      </c>
      <c r="E34" s="83"/>
      <c r="F34" s="81">
        <v>10680001</v>
      </c>
      <c r="G34" s="82">
        <f t="shared" si="3"/>
        <v>1.4611779695815693E-2</v>
      </c>
    </row>
    <row r="35" spans="1:7" s="78" customFormat="1" ht="12">
      <c r="A35" s="79" t="s">
        <v>65</v>
      </c>
      <c r="B35" s="84" t="s">
        <v>144</v>
      </c>
      <c r="C35" s="81">
        <v>3880223</v>
      </c>
      <c r="D35" s="82">
        <f t="shared" si="2"/>
        <v>6.5515609492777672E-3</v>
      </c>
      <c r="E35" s="83"/>
      <c r="F35" s="81">
        <v>5071813</v>
      </c>
      <c r="G35" s="82">
        <f t="shared" si="3"/>
        <v>6.9389707186707263E-3</v>
      </c>
    </row>
    <row r="36" spans="1:7" s="78" customFormat="1" ht="12">
      <c r="A36" s="79" t="s">
        <v>67</v>
      </c>
      <c r="B36" s="84" t="s">
        <v>68</v>
      </c>
      <c r="C36" s="81">
        <v>4767113</v>
      </c>
      <c r="D36" s="82">
        <f t="shared" si="2"/>
        <v>8.04903000976861E-3</v>
      </c>
      <c r="E36" s="83"/>
      <c r="F36" s="81">
        <v>5893344</v>
      </c>
      <c r="G36" s="82">
        <f t="shared" si="3"/>
        <v>8.0629434584937997E-3</v>
      </c>
    </row>
    <row r="37" spans="1:7" s="78" customFormat="1" ht="12">
      <c r="A37" s="79" t="s">
        <v>69</v>
      </c>
      <c r="B37" s="84" t="s">
        <v>145</v>
      </c>
      <c r="C37" s="81">
        <v>2134447</v>
      </c>
      <c r="D37" s="82">
        <f t="shared" si="2"/>
        <v>3.6039061707286105E-3</v>
      </c>
      <c r="E37" s="83"/>
      <c r="F37" s="81">
        <v>1898796</v>
      </c>
      <c r="G37" s="82">
        <f t="shared" si="3"/>
        <v>2.5978264271038975E-3</v>
      </c>
    </row>
    <row r="38" spans="1:7" s="78" customFormat="1" ht="12">
      <c r="A38" s="79" t="s">
        <v>71</v>
      </c>
      <c r="B38" s="84" t="s">
        <v>146</v>
      </c>
      <c r="C38" s="81">
        <v>3824509</v>
      </c>
      <c r="D38" s="82">
        <f t="shared" si="2"/>
        <v>6.4574906685933679E-3</v>
      </c>
      <c r="E38" s="83"/>
      <c r="F38" s="81">
        <v>3921844</v>
      </c>
      <c r="G38" s="82">
        <f t="shared" si="3"/>
        <v>5.3656474872386811E-3</v>
      </c>
    </row>
    <row r="39" spans="1:7" s="78" customFormat="1" ht="12">
      <c r="A39" s="79" t="s">
        <v>73</v>
      </c>
      <c r="B39" s="84" t="s">
        <v>147</v>
      </c>
      <c r="C39" s="81">
        <v>2652749</v>
      </c>
      <c r="D39" s="82">
        <f t="shared" si="2"/>
        <v>4.4790329722378449E-3</v>
      </c>
      <c r="E39" s="83"/>
      <c r="F39" s="81">
        <v>3299607</v>
      </c>
      <c r="G39" s="82">
        <f t="shared" si="3"/>
        <v>4.5143376453589592E-3</v>
      </c>
    </row>
    <row r="40" spans="1:7" s="78" customFormat="1" ht="12">
      <c r="A40" s="79" t="s">
        <v>75</v>
      </c>
      <c r="B40" s="84" t="s">
        <v>76</v>
      </c>
      <c r="C40" s="81">
        <v>2080831</v>
      </c>
      <c r="D40" s="82">
        <f t="shared" si="2"/>
        <v>3.513378257292585E-3</v>
      </c>
      <c r="E40" s="83"/>
      <c r="F40" s="81">
        <v>2891536</v>
      </c>
      <c r="G40" s="82">
        <f t="shared" si="3"/>
        <v>3.9560377395582757E-3</v>
      </c>
    </row>
    <row r="41" spans="1:7" s="78" customFormat="1" ht="12">
      <c r="A41" s="79" t="s">
        <v>77</v>
      </c>
      <c r="B41" s="84" t="s">
        <v>78</v>
      </c>
      <c r="C41" s="81">
        <v>8001366</v>
      </c>
      <c r="D41" s="82">
        <f t="shared" si="2"/>
        <v>1.3509903174760536E-2</v>
      </c>
      <c r="E41" s="83"/>
      <c r="F41" s="81">
        <v>9369162</v>
      </c>
      <c r="G41" s="82">
        <f t="shared" si="3"/>
        <v>1.2818363132962998E-2</v>
      </c>
    </row>
    <row r="42" spans="1:7" s="78" customFormat="1" ht="12">
      <c r="A42" s="79" t="s">
        <v>79</v>
      </c>
      <c r="B42" s="84" t="s">
        <v>148</v>
      </c>
      <c r="C42" s="81">
        <v>5896858</v>
      </c>
      <c r="D42" s="82">
        <f t="shared" si="2"/>
        <v>9.956547496428993E-3</v>
      </c>
      <c r="E42" s="83"/>
      <c r="F42" s="81">
        <v>6262140</v>
      </c>
      <c r="G42" s="82">
        <f t="shared" si="3"/>
        <v>8.5675095071952971E-3</v>
      </c>
    </row>
    <row r="43" spans="1:7" s="78" customFormat="1" ht="12">
      <c r="A43" s="79" t="s">
        <v>81</v>
      </c>
      <c r="B43" s="84" t="s">
        <v>149</v>
      </c>
      <c r="C43" s="81">
        <v>2257771</v>
      </c>
      <c r="D43" s="82">
        <f t="shared" si="2"/>
        <v>3.8121325284685478E-3</v>
      </c>
      <c r="E43" s="83"/>
      <c r="F43" s="81">
        <v>2448176</v>
      </c>
      <c r="G43" s="82">
        <f t="shared" si="3"/>
        <v>3.3494573987945583E-3</v>
      </c>
    </row>
    <row r="44" spans="1:7" s="78" customFormat="1" ht="12">
      <c r="A44" s="79" t="s">
        <v>83</v>
      </c>
      <c r="B44" s="80" t="s">
        <v>84</v>
      </c>
      <c r="C44" s="81">
        <v>7960778</v>
      </c>
      <c r="D44" s="82">
        <f t="shared" si="2"/>
        <v>1.3441372382636143E-2</v>
      </c>
      <c r="E44" s="83"/>
      <c r="F44" s="81">
        <v>10071140</v>
      </c>
      <c r="G44" s="82">
        <f t="shared" si="3"/>
        <v>1.3778770148590552E-2</v>
      </c>
    </row>
    <row r="45" spans="1:7" s="78" customFormat="1" ht="12">
      <c r="A45" s="79" t="s">
        <v>85</v>
      </c>
      <c r="B45" s="80" t="s">
        <v>86</v>
      </c>
      <c r="C45" s="81">
        <v>4121456</v>
      </c>
      <c r="D45" s="82">
        <f t="shared" si="2"/>
        <v>6.9588707102057144E-3</v>
      </c>
      <c r="E45" s="83"/>
      <c r="F45" s="81">
        <v>4543239</v>
      </c>
      <c r="G45" s="82">
        <f t="shared" si="3"/>
        <v>6.2158053518382621E-3</v>
      </c>
    </row>
    <row r="46" spans="1:7" s="78" customFormat="1" ht="12">
      <c r="A46" s="79" t="s">
        <v>87</v>
      </c>
      <c r="B46" s="80" t="s">
        <v>88</v>
      </c>
      <c r="C46" s="81">
        <v>6965429</v>
      </c>
      <c r="D46" s="82">
        <f t="shared" si="2"/>
        <v>1.1760775767621317E-2</v>
      </c>
      <c r="E46" s="83"/>
      <c r="F46" s="81">
        <v>9012647</v>
      </c>
      <c r="G46" s="82">
        <f t="shared" si="3"/>
        <v>1.2330599261194284E-2</v>
      </c>
    </row>
    <row r="47" spans="1:7" s="78" customFormat="1" ht="12">
      <c r="A47" s="79" t="s">
        <v>89</v>
      </c>
      <c r="B47" s="80" t="s">
        <v>150</v>
      </c>
      <c r="C47" s="81">
        <v>1234522</v>
      </c>
      <c r="D47" s="82">
        <f t="shared" si="2"/>
        <v>2.0844281697789757E-3</v>
      </c>
      <c r="E47" s="83"/>
      <c r="F47" s="81">
        <v>1364950</v>
      </c>
      <c r="G47" s="82">
        <f t="shared" si="3"/>
        <v>1.8674482049021934E-3</v>
      </c>
    </row>
    <row r="48" spans="1:7" s="78" customFormat="1" ht="12">
      <c r="A48" s="79" t="s">
        <v>91</v>
      </c>
      <c r="B48" s="80" t="s">
        <v>151</v>
      </c>
      <c r="C48" s="81">
        <v>1350863</v>
      </c>
      <c r="D48" s="82">
        <f t="shared" si="2"/>
        <v>2.280864084003474E-3</v>
      </c>
      <c r="E48" s="83"/>
      <c r="F48" s="81">
        <v>1534471</v>
      </c>
      <c r="G48" s="82">
        <f t="shared" si="3"/>
        <v>2.0993773503970646E-3</v>
      </c>
    </row>
    <row r="49" spans="1:7" s="78" customFormat="1" ht="12">
      <c r="A49" s="79" t="s">
        <v>93</v>
      </c>
      <c r="B49" s="80" t="s">
        <v>94</v>
      </c>
      <c r="C49" s="81">
        <v>33689</v>
      </c>
      <c r="D49" s="82">
        <f t="shared" si="2"/>
        <v>5.6882178374855951E-5</v>
      </c>
      <c r="E49" s="83"/>
      <c r="F49" s="81">
        <v>61781</v>
      </c>
      <c r="G49" s="82">
        <f t="shared" si="3"/>
        <v>8.4525306822273637E-5</v>
      </c>
    </row>
    <row r="50" spans="1:7" s="78" customFormat="1" ht="12">
      <c r="A50" s="79" t="s">
        <v>95</v>
      </c>
      <c r="B50" s="80" t="s">
        <v>152</v>
      </c>
      <c r="C50" s="81">
        <v>2397511</v>
      </c>
      <c r="D50" s="82">
        <f t="shared" si="2"/>
        <v>4.0480764747448505E-3</v>
      </c>
      <c r="E50" s="83"/>
      <c r="F50" s="81">
        <v>1262112</v>
      </c>
      <c r="G50" s="82">
        <f t="shared" si="3"/>
        <v>1.7267510083047123E-3</v>
      </c>
    </row>
    <row r="51" spans="1:7" s="78" customFormat="1" ht="12">
      <c r="A51" s="79" t="s">
        <v>97</v>
      </c>
      <c r="B51" s="80" t="s">
        <v>153</v>
      </c>
      <c r="C51" s="81">
        <v>12099031</v>
      </c>
      <c r="D51" s="82">
        <f t="shared" si="2"/>
        <v>2.0428603980673567E-2</v>
      </c>
      <c r="E51" s="83"/>
      <c r="F51" s="81">
        <v>13711514</v>
      </c>
      <c r="G51" s="82">
        <f t="shared" si="3"/>
        <v>1.8759326133405103E-2</v>
      </c>
    </row>
    <row r="52" spans="1:7" s="78" customFormat="1" ht="12">
      <c r="A52" s="79" t="s">
        <v>99</v>
      </c>
      <c r="B52" s="80" t="s">
        <v>154</v>
      </c>
      <c r="C52" s="81">
        <v>35964981</v>
      </c>
      <c r="D52" s="82">
        <f t="shared" si="2"/>
        <v>6.0725057570432638E-2</v>
      </c>
      <c r="E52" s="83"/>
      <c r="F52" s="81">
        <v>41364449</v>
      </c>
      <c r="G52" s="82">
        <f t="shared" si="3"/>
        <v>5.6592524291599201E-2</v>
      </c>
    </row>
    <row r="53" spans="1:7" s="78" customFormat="1" ht="12">
      <c r="A53" s="79" t="s">
        <v>101</v>
      </c>
      <c r="B53" s="80" t="s">
        <v>155</v>
      </c>
      <c r="C53" s="81">
        <v>19585150</v>
      </c>
      <c r="D53" s="82">
        <f t="shared" si="2"/>
        <v>3.3068538567434774E-2</v>
      </c>
      <c r="E53" s="83"/>
      <c r="F53" s="81">
        <v>21508596</v>
      </c>
      <c r="G53" s="82">
        <f t="shared" si="3"/>
        <v>2.9426857386839443E-2</v>
      </c>
    </row>
    <row r="54" spans="1:7" s="78" customFormat="1" ht="12">
      <c r="A54" s="79" t="s">
        <v>103</v>
      </c>
      <c r="B54" s="80" t="s">
        <v>156</v>
      </c>
      <c r="C54" s="81">
        <v>0</v>
      </c>
      <c r="D54" s="82">
        <f t="shared" si="2"/>
        <v>0</v>
      </c>
      <c r="E54" s="83"/>
      <c r="F54" s="81">
        <v>98776</v>
      </c>
      <c r="G54" s="82">
        <f t="shared" si="3"/>
        <v>1.3513979551442841E-4</v>
      </c>
    </row>
    <row r="55" spans="1:7" s="78" customFormat="1" ht="12">
      <c r="A55" s="79" t="s">
        <v>105</v>
      </c>
      <c r="B55" s="80" t="s">
        <v>157</v>
      </c>
      <c r="C55" s="81">
        <v>70852</v>
      </c>
      <c r="D55" s="82">
        <f t="shared" si="2"/>
        <v>1.1963003063953498E-4</v>
      </c>
      <c r="E55" s="83"/>
      <c r="F55" s="81">
        <v>106153</v>
      </c>
      <c r="G55" s="82">
        <f t="shared" si="3"/>
        <v>1.4523259408401958E-4</v>
      </c>
    </row>
    <row r="56" spans="1:7" s="78" customFormat="1" ht="12">
      <c r="A56" s="79" t="s">
        <v>107</v>
      </c>
      <c r="B56" s="80" t="s">
        <v>110</v>
      </c>
      <c r="C56" s="81">
        <v>1237142</v>
      </c>
      <c r="D56" s="82">
        <f t="shared" si="2"/>
        <v>2.0888519077154576E-3</v>
      </c>
      <c r="E56" s="83"/>
      <c r="F56" s="81">
        <v>1523072</v>
      </c>
      <c r="G56" s="82">
        <f t="shared" si="3"/>
        <v>2.0837818765059479E-3</v>
      </c>
    </row>
    <row r="57" spans="1:7" s="78" customFormat="1" ht="12">
      <c r="A57" s="79" t="s">
        <v>109</v>
      </c>
      <c r="B57" s="80" t="s">
        <v>158</v>
      </c>
      <c r="C57" s="81">
        <v>310541</v>
      </c>
      <c r="D57" s="82">
        <f t="shared" si="2"/>
        <v>5.2433282539422787E-4</v>
      </c>
      <c r="E57" s="83"/>
      <c r="F57" s="81">
        <v>385110</v>
      </c>
      <c r="G57" s="82">
        <f t="shared" si="3"/>
        <v>5.2688595054022763E-4</v>
      </c>
    </row>
    <row r="58" spans="1:7" s="78" customFormat="1" ht="12">
      <c r="A58" s="79" t="s">
        <v>111</v>
      </c>
      <c r="B58" s="80" t="s">
        <v>159</v>
      </c>
      <c r="C58" s="101">
        <v>17458244</v>
      </c>
      <c r="D58" s="87">
        <f t="shared" si="2"/>
        <v>2.9477364995095096E-2</v>
      </c>
      <c r="E58" s="83"/>
      <c r="F58" s="101">
        <v>26385368</v>
      </c>
      <c r="G58" s="87">
        <f t="shared" si="3"/>
        <v>3.6098983924161158E-2</v>
      </c>
    </row>
    <row r="59" spans="1:7" s="78" customFormat="1" ht="5.45" customHeight="1">
      <c r="A59" s="79"/>
      <c r="B59" s="80"/>
      <c r="C59" s="102"/>
      <c r="D59" s="89"/>
      <c r="E59" s="83"/>
      <c r="F59" s="102"/>
      <c r="G59" s="89"/>
    </row>
    <row r="60" spans="1:7" s="78" customFormat="1" ht="12">
      <c r="A60" s="103" t="s">
        <v>30</v>
      </c>
      <c r="B60" s="103"/>
      <c r="C60" s="81">
        <v>499168977</v>
      </c>
      <c r="D60" s="82">
        <f t="shared" si="2"/>
        <v>0.84282165659142061</v>
      </c>
      <c r="E60" s="92"/>
      <c r="F60" s="81">
        <v>606083964</v>
      </c>
      <c r="G60" s="82">
        <f t="shared" si="3"/>
        <v>0.82921016197795194</v>
      </c>
    </row>
    <row r="61" spans="1:7" s="78" customFormat="1" ht="6.75" customHeight="1" thickBot="1">
      <c r="A61" s="104"/>
      <c r="B61" s="104"/>
      <c r="C61" s="104"/>
      <c r="D61" s="104"/>
      <c r="E61" s="83"/>
      <c r="F61" s="104"/>
      <c r="G61" s="104"/>
    </row>
    <row r="62" spans="1:7" s="78" customFormat="1" thickTop="1">
      <c r="A62" s="103" t="s">
        <v>31</v>
      </c>
      <c r="B62" s="103"/>
      <c r="C62" s="105">
        <v>93090340</v>
      </c>
      <c r="D62" s="106">
        <f t="shared" si="2"/>
        <v>0.1571783467854786</v>
      </c>
      <c r="E62" s="92"/>
      <c r="F62" s="105">
        <v>124833232</v>
      </c>
      <c r="G62" s="106">
        <f t="shared" si="3"/>
        <v>0.17078984212648013</v>
      </c>
    </row>
  </sheetData>
  <mergeCells count="5">
    <mergeCell ref="A1:G1"/>
    <mergeCell ref="A2:G2"/>
    <mergeCell ref="C4:D4"/>
    <mergeCell ref="F4:G4"/>
    <mergeCell ref="A5:B5"/>
  </mergeCells>
  <printOptions horizontalCentered="1"/>
  <pageMargins left="0.4" right="0.21" top="0.43" bottom="0.4" header="0.42" footer="0.21"/>
  <pageSetup scale="98" firstPageNumber="7" orientation="portrait" useFirstPageNumber="1" r:id="rId1"/>
  <headerFooter alignWithMargins="0">
    <oddFooter xml:space="preserve">&amp;C&amp;"-,Regular"&amp;P&amp;R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G62"/>
  <sheetViews>
    <sheetView showGridLines="0" topLeftCell="A34" zoomScaleNormal="100" workbookViewId="0">
      <selection sqref="A1:G1"/>
    </sheetView>
  </sheetViews>
  <sheetFormatPr defaultColWidth="9.140625" defaultRowHeight="12.75"/>
  <cols>
    <col min="1" max="1" width="5.28515625" style="107" customWidth="1"/>
    <col min="2" max="2" width="39.5703125" style="67" bestFit="1" customWidth="1"/>
    <col min="3" max="3" width="12.85546875" style="108" customWidth="1"/>
    <col min="4" max="4" width="9.7109375" style="67" bestFit="1" customWidth="1"/>
    <col min="5" max="5" width="4.7109375" style="67" customWidth="1"/>
    <col min="6" max="6" width="12.7109375" style="108" customWidth="1"/>
    <col min="7" max="7" width="9.7109375" style="109" bestFit="1" customWidth="1"/>
    <col min="8" max="16384" width="9.140625" style="67"/>
  </cols>
  <sheetData>
    <row r="1" spans="1:7">
      <c r="A1" s="446" t="s">
        <v>32</v>
      </c>
      <c r="B1" s="446"/>
      <c r="C1" s="446"/>
      <c r="D1" s="446"/>
      <c r="E1" s="446"/>
      <c r="F1" s="446"/>
      <c r="G1" s="446"/>
    </row>
    <row r="2" spans="1:7" s="68" customFormat="1">
      <c r="A2" s="446" t="s">
        <v>117</v>
      </c>
      <c r="B2" s="446"/>
      <c r="C2" s="446"/>
      <c r="D2" s="446"/>
      <c r="E2" s="446"/>
      <c r="F2" s="446"/>
      <c r="G2" s="446"/>
    </row>
    <row r="3" spans="1:7" s="68" customFormat="1" ht="9.75" customHeight="1">
      <c r="A3" s="69"/>
      <c r="B3" s="70"/>
      <c r="C3" s="71"/>
      <c r="D3" s="71"/>
      <c r="E3" s="71"/>
      <c r="F3" s="71"/>
      <c r="G3" s="71"/>
    </row>
    <row r="4" spans="1:7" s="74" customFormat="1" ht="13.5" customHeight="1" thickBot="1">
      <c r="A4" s="72"/>
      <c r="B4" s="71"/>
      <c r="C4" s="448" t="s">
        <v>114</v>
      </c>
      <c r="D4" s="448"/>
      <c r="E4" s="73"/>
      <c r="F4" s="448" t="s">
        <v>115</v>
      </c>
      <c r="G4" s="448"/>
    </row>
    <row r="5" spans="1:7" s="78" customFormat="1" ht="25.15" customHeight="1" thickBot="1">
      <c r="A5" s="449" t="s">
        <v>27</v>
      </c>
      <c r="B5" s="450"/>
      <c r="C5" s="75" t="s">
        <v>35</v>
      </c>
      <c r="D5" s="76" t="s">
        <v>36</v>
      </c>
      <c r="E5" s="77"/>
      <c r="F5" s="75" t="s">
        <v>35</v>
      </c>
      <c r="G5" s="76" t="s">
        <v>36</v>
      </c>
    </row>
    <row r="6" spans="1:7" s="78" customFormat="1" ht="12">
      <c r="A6" s="79" t="s">
        <v>37</v>
      </c>
      <c r="B6" s="80" t="s">
        <v>119</v>
      </c>
      <c r="C6" s="81">
        <v>649086035</v>
      </c>
      <c r="D6" s="82">
        <f>IFERROR(C6/C$20,"err")</f>
        <v>0.88804318904562973</v>
      </c>
      <c r="E6" s="83"/>
      <c r="F6" s="81">
        <v>696421405</v>
      </c>
      <c r="G6" s="82">
        <f>IFERROR(F6/F$20,"err")</f>
        <v>0.90343533231966611</v>
      </c>
    </row>
    <row r="7" spans="1:7" s="78" customFormat="1" ht="12">
      <c r="A7" s="79" t="s">
        <v>39</v>
      </c>
      <c r="B7" s="80" t="s">
        <v>120</v>
      </c>
      <c r="C7" s="81">
        <v>97380342</v>
      </c>
      <c r="D7" s="82">
        <f t="shared" ref="D7:D20" si="0">IFERROR(C7/C$20,"err")</f>
        <v>0.13323033434240203</v>
      </c>
      <c r="E7" s="83"/>
      <c r="F7" s="81">
        <v>104589933</v>
      </c>
      <c r="G7" s="82">
        <f t="shared" ref="G7:G20" si="1">IFERROR(F7/F$20,"err")</f>
        <v>0.13567969077163361</v>
      </c>
    </row>
    <row r="8" spans="1:7" s="78" customFormat="1" ht="12">
      <c r="A8" s="79" t="s">
        <v>41</v>
      </c>
      <c r="B8" s="80" t="s">
        <v>121</v>
      </c>
      <c r="C8" s="81">
        <v>551705694</v>
      </c>
      <c r="D8" s="82">
        <f t="shared" si="0"/>
        <v>0.75481285607137172</v>
      </c>
      <c r="E8" s="83"/>
      <c r="F8" s="81">
        <v>591831472</v>
      </c>
      <c r="G8" s="82">
        <f t="shared" si="1"/>
        <v>0.76775564154803255</v>
      </c>
    </row>
    <row r="9" spans="1:7" s="78" customFormat="1" ht="12">
      <c r="A9" s="79" t="s">
        <v>43</v>
      </c>
      <c r="B9" s="80" t="s">
        <v>122</v>
      </c>
      <c r="C9" s="81">
        <v>47825800</v>
      </c>
      <c r="D9" s="82">
        <f t="shared" si="0"/>
        <v>6.543258314078268E-2</v>
      </c>
      <c r="E9" s="83"/>
      <c r="F9" s="81">
        <v>44804336</v>
      </c>
      <c r="G9" s="82">
        <f t="shared" si="1"/>
        <v>5.8122596308655933E-2</v>
      </c>
    </row>
    <row r="10" spans="1:7" s="78" customFormat="1" ht="12">
      <c r="A10" s="79" t="s">
        <v>45</v>
      </c>
      <c r="B10" s="80" t="s">
        <v>123</v>
      </c>
      <c r="C10" s="81">
        <v>64613356</v>
      </c>
      <c r="D10" s="82">
        <f t="shared" si="0"/>
        <v>8.8400377797652932E-2</v>
      </c>
      <c r="E10" s="83"/>
      <c r="F10" s="81">
        <v>62519868</v>
      </c>
      <c r="G10" s="82">
        <f t="shared" si="1"/>
        <v>8.1104137979736077E-2</v>
      </c>
    </row>
    <row r="11" spans="1:7" s="78" customFormat="1" ht="12">
      <c r="A11" s="79" t="s">
        <v>59</v>
      </c>
      <c r="B11" s="84" t="s">
        <v>124</v>
      </c>
      <c r="C11" s="81">
        <v>13537799</v>
      </c>
      <c r="D11" s="82">
        <f t="shared" si="0"/>
        <v>1.8521658991814138E-2</v>
      </c>
      <c r="E11" s="83"/>
      <c r="F11" s="81">
        <v>13337259</v>
      </c>
      <c r="G11" s="82">
        <f t="shared" si="1"/>
        <v>1.730181026945669E-2</v>
      </c>
    </row>
    <row r="12" spans="1:7" s="78" customFormat="1" ht="12">
      <c r="A12" s="79" t="s">
        <v>61</v>
      </c>
      <c r="B12" s="84" t="s">
        <v>125</v>
      </c>
      <c r="C12" s="81">
        <v>40779555</v>
      </c>
      <c r="D12" s="82">
        <f t="shared" si="0"/>
        <v>5.5792305052536913E-2</v>
      </c>
      <c r="E12" s="83"/>
      <c r="F12" s="81">
        <v>43143496</v>
      </c>
      <c r="G12" s="82">
        <f t="shared" si="1"/>
        <v>5.5968065263864462E-2</v>
      </c>
    </row>
    <row r="13" spans="1:7" s="78" customFormat="1" ht="12">
      <c r="A13" s="79" t="s">
        <v>63</v>
      </c>
      <c r="B13" s="80" t="s">
        <v>126</v>
      </c>
      <c r="C13" s="81">
        <v>439394</v>
      </c>
      <c r="D13" s="82">
        <f t="shared" si="0"/>
        <v>6.0115428150832946E-4</v>
      </c>
      <c r="E13" s="83"/>
      <c r="F13" s="81">
        <v>340705</v>
      </c>
      <c r="G13" s="82">
        <f t="shared" si="1"/>
        <v>4.4198086487300293E-4</v>
      </c>
    </row>
    <row r="14" spans="1:7" s="78" customFormat="1" ht="12">
      <c r="A14" s="79" t="s">
        <v>65</v>
      </c>
      <c r="B14" s="80" t="s">
        <v>127</v>
      </c>
      <c r="C14" s="81">
        <v>68541</v>
      </c>
      <c r="D14" s="82">
        <f t="shared" si="0"/>
        <v>9.3773960520312998E-5</v>
      </c>
      <c r="E14" s="83"/>
      <c r="F14" s="81">
        <v>59807</v>
      </c>
      <c r="G14" s="82">
        <f t="shared" si="1"/>
        <v>7.7584859586620939E-5</v>
      </c>
    </row>
    <row r="15" spans="1:7" s="78" customFormat="1" ht="12">
      <c r="A15" s="79" t="s">
        <v>67</v>
      </c>
      <c r="B15" s="80" t="s">
        <v>128</v>
      </c>
      <c r="C15" s="81">
        <v>6991590</v>
      </c>
      <c r="D15" s="82">
        <f t="shared" si="0"/>
        <v>9.565502175839501E-3</v>
      </c>
      <c r="E15" s="83"/>
      <c r="F15" s="81">
        <v>6847020</v>
      </c>
      <c r="G15" s="82">
        <f t="shared" si="1"/>
        <v>8.882322893420256E-3</v>
      </c>
    </row>
    <row r="16" spans="1:7" s="78" customFormat="1" ht="12">
      <c r="A16" s="79" t="s">
        <v>69</v>
      </c>
      <c r="B16" s="80" t="s">
        <v>129</v>
      </c>
      <c r="C16" s="81">
        <v>263706</v>
      </c>
      <c r="D16" s="82">
        <f t="shared" si="0"/>
        <v>3.6078779173005446E-4</v>
      </c>
      <c r="E16" s="83"/>
      <c r="F16" s="81">
        <v>220584</v>
      </c>
      <c r="G16" s="82">
        <f t="shared" si="1"/>
        <v>2.8615343800985157E-4</v>
      </c>
    </row>
    <row r="17" spans="1:7" s="78" customFormat="1" ht="12">
      <c r="A17" s="79" t="s">
        <v>71</v>
      </c>
      <c r="B17" s="85" t="s">
        <v>130</v>
      </c>
      <c r="C17" s="81">
        <v>317196</v>
      </c>
      <c r="D17" s="82">
        <f t="shared" si="0"/>
        <v>4.3396981633184813E-4</v>
      </c>
      <c r="E17" s="83"/>
      <c r="F17" s="81">
        <v>354051</v>
      </c>
      <c r="G17" s="82">
        <f t="shared" si="1"/>
        <v>4.5929401443815489E-4</v>
      </c>
    </row>
    <row r="18" spans="1:7" s="78" customFormat="1" ht="12">
      <c r="A18" s="79" t="s">
        <v>73</v>
      </c>
      <c r="B18" s="84" t="s">
        <v>46</v>
      </c>
      <c r="C18" s="86">
        <v>4374563</v>
      </c>
      <c r="D18" s="87">
        <f t="shared" si="0"/>
        <v>5.9850322880556457E-3</v>
      </c>
      <c r="E18" s="83"/>
      <c r="F18" s="86">
        <v>7400571</v>
      </c>
      <c r="G18" s="87">
        <f t="shared" si="1"/>
        <v>9.6004190461955775E-3</v>
      </c>
    </row>
    <row r="19" spans="1:7" s="78" customFormat="1" ht="12" customHeight="1">
      <c r="A19" s="79"/>
      <c r="B19" s="84"/>
      <c r="C19" s="88"/>
      <c r="D19" s="89"/>
      <c r="E19" s="83"/>
      <c r="F19" s="88"/>
      <c r="G19" s="89"/>
    </row>
    <row r="20" spans="1:7" s="78" customFormat="1" ht="12">
      <c r="A20" s="90" t="s">
        <v>28</v>
      </c>
      <c r="B20" s="91"/>
      <c r="C20" s="81">
        <v>730917193</v>
      </c>
      <c r="D20" s="82">
        <f t="shared" si="0"/>
        <v>1</v>
      </c>
      <c r="E20" s="92"/>
      <c r="F20" s="81">
        <v>770859164</v>
      </c>
      <c r="G20" s="82">
        <f t="shared" si="1"/>
        <v>1</v>
      </c>
    </row>
    <row r="21" spans="1:7" s="98" customFormat="1" ht="12">
      <c r="A21" s="93"/>
      <c r="B21" s="94" t="s">
        <v>118</v>
      </c>
      <c r="C21" s="95">
        <v>508</v>
      </c>
      <c r="D21" s="96"/>
      <c r="E21" s="97"/>
      <c r="F21" s="95">
        <v>489</v>
      </c>
      <c r="G21" s="96"/>
    </row>
    <row r="22" spans="1:7" s="78" customFormat="1" ht="12">
      <c r="A22" s="90" t="s">
        <v>29</v>
      </c>
      <c r="B22" s="91"/>
      <c r="C22" s="99"/>
      <c r="D22" s="99"/>
      <c r="E22" s="100"/>
      <c r="F22" s="99"/>
      <c r="G22" s="99"/>
    </row>
    <row r="23" spans="1:7" s="78" customFormat="1" ht="12">
      <c r="A23" s="79" t="s">
        <v>131</v>
      </c>
      <c r="B23" s="84" t="s">
        <v>132</v>
      </c>
      <c r="C23" s="81">
        <v>256920979</v>
      </c>
      <c r="D23" s="82">
        <f t="shared" ref="D23:D62" si="2">IFERROR(C23/C$20,"err")</f>
        <v>0.35150490570003601</v>
      </c>
      <c r="E23" s="83"/>
      <c r="F23" s="81">
        <v>273728809</v>
      </c>
      <c r="G23" s="82">
        <f t="shared" ref="G23:G62" si="3">IFERROR(F23/F$20,"err")</f>
        <v>0.35509574483050449</v>
      </c>
    </row>
    <row r="24" spans="1:7" s="78" customFormat="1" ht="12">
      <c r="A24" s="79" t="s">
        <v>133</v>
      </c>
      <c r="B24" s="84" t="s">
        <v>134</v>
      </c>
      <c r="C24" s="81">
        <v>31224391</v>
      </c>
      <c r="D24" s="82">
        <f t="shared" si="2"/>
        <v>4.2719464392185942E-2</v>
      </c>
      <c r="E24" s="83"/>
      <c r="F24" s="81">
        <v>31611461</v>
      </c>
      <c r="G24" s="82">
        <f t="shared" si="3"/>
        <v>4.1008088735648734E-2</v>
      </c>
    </row>
    <row r="25" spans="1:7" s="78" customFormat="1" ht="12">
      <c r="A25" s="79" t="s">
        <v>135</v>
      </c>
      <c r="B25" s="84" t="s">
        <v>136</v>
      </c>
      <c r="C25" s="81">
        <v>35968322</v>
      </c>
      <c r="D25" s="82">
        <f t="shared" si="2"/>
        <v>4.9209845307332918E-2</v>
      </c>
      <c r="E25" s="83"/>
      <c r="F25" s="81">
        <v>38778911</v>
      </c>
      <c r="G25" s="82">
        <f t="shared" si="3"/>
        <v>5.0306090672614746E-2</v>
      </c>
    </row>
    <row r="26" spans="1:7" s="78" customFormat="1" ht="12">
      <c r="A26" s="79" t="s">
        <v>137</v>
      </c>
      <c r="B26" s="84" t="s">
        <v>138</v>
      </c>
      <c r="C26" s="81">
        <v>3375048</v>
      </c>
      <c r="D26" s="82">
        <f t="shared" si="2"/>
        <v>4.6175517997426559E-3</v>
      </c>
      <c r="E26" s="83"/>
      <c r="F26" s="81">
        <v>3393490</v>
      </c>
      <c r="G26" s="82">
        <f t="shared" si="3"/>
        <v>4.4022178868460592E-3</v>
      </c>
    </row>
    <row r="27" spans="1:7" s="78" customFormat="1" ht="12">
      <c r="A27" s="79" t="s">
        <v>51</v>
      </c>
      <c r="B27" s="84" t="s">
        <v>139</v>
      </c>
      <c r="C27" s="81">
        <v>6129828</v>
      </c>
      <c r="D27" s="82">
        <f t="shared" si="2"/>
        <v>8.3864876332167496E-3</v>
      </c>
      <c r="E27" s="83"/>
      <c r="F27" s="81">
        <v>11968290</v>
      </c>
      <c r="G27" s="82">
        <f t="shared" si="3"/>
        <v>1.5525909996187059E-2</v>
      </c>
    </row>
    <row r="28" spans="1:7" s="78" customFormat="1" ht="12">
      <c r="A28" s="79" t="s">
        <v>53</v>
      </c>
      <c r="B28" s="84" t="s">
        <v>140</v>
      </c>
      <c r="C28" s="81">
        <v>10055338</v>
      </c>
      <c r="D28" s="82">
        <f t="shared" si="2"/>
        <v>1.3757150736499368E-2</v>
      </c>
      <c r="E28" s="83"/>
      <c r="F28" s="81">
        <v>8076253</v>
      </c>
      <c r="G28" s="82">
        <f t="shared" si="3"/>
        <v>1.0476950106024814E-2</v>
      </c>
    </row>
    <row r="29" spans="1:7" s="78" customFormat="1" ht="12">
      <c r="A29" s="79" t="s">
        <v>56</v>
      </c>
      <c r="B29" s="84" t="s">
        <v>141</v>
      </c>
      <c r="C29" s="81">
        <v>8369906</v>
      </c>
      <c r="D29" s="82">
        <f t="shared" si="2"/>
        <v>1.1451236993955893E-2</v>
      </c>
      <c r="E29" s="83"/>
      <c r="F29" s="81">
        <v>8643645</v>
      </c>
      <c r="G29" s="82">
        <f t="shared" si="3"/>
        <v>1.1213001549009281E-2</v>
      </c>
    </row>
    <row r="30" spans="1:7" s="78" customFormat="1" ht="12">
      <c r="A30" s="79" t="s">
        <v>57</v>
      </c>
      <c r="B30" s="84" t="s">
        <v>142</v>
      </c>
      <c r="C30" s="81">
        <v>30487757</v>
      </c>
      <c r="D30" s="82">
        <f t="shared" si="2"/>
        <v>4.1711642976771518E-2</v>
      </c>
      <c r="E30" s="83"/>
      <c r="F30" s="81">
        <v>32400603</v>
      </c>
      <c r="G30" s="82">
        <f t="shared" si="3"/>
        <v>4.2031806214604464E-2</v>
      </c>
    </row>
    <row r="31" spans="1:7" s="78" customFormat="1" ht="12">
      <c r="A31" s="79" t="s">
        <v>45</v>
      </c>
      <c r="B31" s="84" t="s">
        <v>58</v>
      </c>
      <c r="C31" s="81">
        <v>30792544</v>
      </c>
      <c r="D31" s="82">
        <f t="shared" si="2"/>
        <v>4.212863549373369E-2</v>
      </c>
      <c r="E31" s="83"/>
      <c r="F31" s="81">
        <v>34371543</v>
      </c>
      <c r="G31" s="82">
        <f t="shared" si="3"/>
        <v>4.4588615670916508E-2</v>
      </c>
    </row>
    <row r="32" spans="1:7" s="78" customFormat="1" ht="12">
      <c r="A32" s="79" t="s">
        <v>59</v>
      </c>
      <c r="B32" s="84" t="s">
        <v>60</v>
      </c>
      <c r="C32" s="81">
        <v>4024137</v>
      </c>
      <c r="D32" s="82">
        <f t="shared" si="2"/>
        <v>5.5055990453353586E-3</v>
      </c>
      <c r="E32" s="83"/>
      <c r="F32" s="81">
        <v>4276521</v>
      </c>
      <c r="G32" s="82">
        <f t="shared" si="3"/>
        <v>5.5477332302947104E-3</v>
      </c>
    </row>
    <row r="33" spans="1:7" s="78" customFormat="1" ht="12">
      <c r="A33" s="79" t="s">
        <v>61</v>
      </c>
      <c r="B33" s="84" t="s">
        <v>62</v>
      </c>
      <c r="C33" s="81">
        <v>4065935</v>
      </c>
      <c r="D33" s="82">
        <f t="shared" si="2"/>
        <v>5.5627847298428514E-3</v>
      </c>
      <c r="E33" s="83"/>
      <c r="F33" s="81">
        <v>3925400</v>
      </c>
      <c r="G33" s="82">
        <f t="shared" si="3"/>
        <v>5.0922401695674725E-3</v>
      </c>
    </row>
    <row r="34" spans="1:7" s="78" customFormat="1" ht="12">
      <c r="A34" s="79" t="s">
        <v>63</v>
      </c>
      <c r="B34" s="84" t="s">
        <v>143</v>
      </c>
      <c r="C34" s="81">
        <v>10680001</v>
      </c>
      <c r="D34" s="82">
        <f t="shared" si="2"/>
        <v>1.4611779695815693E-2</v>
      </c>
      <c r="E34" s="83"/>
      <c r="F34" s="81">
        <v>11091768</v>
      </c>
      <c r="G34" s="82">
        <f t="shared" si="3"/>
        <v>1.4388838477893479E-2</v>
      </c>
    </row>
    <row r="35" spans="1:7" s="78" customFormat="1" ht="12">
      <c r="A35" s="79" t="s">
        <v>65</v>
      </c>
      <c r="B35" s="84" t="s">
        <v>144</v>
      </c>
      <c r="C35" s="81">
        <v>5071813</v>
      </c>
      <c r="D35" s="82">
        <f t="shared" si="2"/>
        <v>6.9389707186707263E-3</v>
      </c>
      <c r="E35" s="83"/>
      <c r="F35" s="81">
        <v>5375229</v>
      </c>
      <c r="G35" s="82">
        <f t="shared" si="3"/>
        <v>6.9730363872277969E-3</v>
      </c>
    </row>
    <row r="36" spans="1:7" s="78" customFormat="1" ht="12">
      <c r="A36" s="79" t="s">
        <v>67</v>
      </c>
      <c r="B36" s="84" t="s">
        <v>68</v>
      </c>
      <c r="C36" s="81">
        <v>5893344</v>
      </c>
      <c r="D36" s="82">
        <f t="shared" si="2"/>
        <v>8.0629434584937997E-3</v>
      </c>
      <c r="E36" s="83"/>
      <c r="F36" s="81">
        <v>6375576</v>
      </c>
      <c r="G36" s="82">
        <f t="shared" si="3"/>
        <v>8.2707403605569649E-3</v>
      </c>
    </row>
    <row r="37" spans="1:7" s="78" customFormat="1" ht="12">
      <c r="A37" s="79" t="s">
        <v>69</v>
      </c>
      <c r="B37" s="84" t="s">
        <v>145</v>
      </c>
      <c r="C37" s="81">
        <v>1898796</v>
      </c>
      <c r="D37" s="82">
        <f t="shared" si="2"/>
        <v>2.5978264271038975E-3</v>
      </c>
      <c r="E37" s="83"/>
      <c r="F37" s="81">
        <v>1621609</v>
      </c>
      <c r="G37" s="82">
        <f t="shared" si="3"/>
        <v>2.1036384799338003E-3</v>
      </c>
    </row>
    <row r="38" spans="1:7" s="78" customFormat="1" ht="12">
      <c r="A38" s="79" t="s">
        <v>71</v>
      </c>
      <c r="B38" s="84" t="s">
        <v>146</v>
      </c>
      <c r="C38" s="81">
        <v>3921844</v>
      </c>
      <c r="D38" s="82">
        <f t="shared" si="2"/>
        <v>5.3656474872386811E-3</v>
      </c>
      <c r="E38" s="83"/>
      <c r="F38" s="81">
        <v>4202590</v>
      </c>
      <c r="G38" s="82">
        <f t="shared" si="3"/>
        <v>5.4518259576661144E-3</v>
      </c>
    </row>
    <row r="39" spans="1:7" s="78" customFormat="1" ht="12">
      <c r="A39" s="79" t="s">
        <v>73</v>
      </c>
      <c r="B39" s="84" t="s">
        <v>147</v>
      </c>
      <c r="C39" s="81">
        <v>3299607</v>
      </c>
      <c r="D39" s="82">
        <f t="shared" si="2"/>
        <v>4.5143376453589592E-3</v>
      </c>
      <c r="E39" s="83"/>
      <c r="F39" s="81">
        <v>3120652</v>
      </c>
      <c r="G39" s="82">
        <f t="shared" si="3"/>
        <v>4.0482777473992643E-3</v>
      </c>
    </row>
    <row r="40" spans="1:7" s="78" customFormat="1" ht="12">
      <c r="A40" s="79" t="s">
        <v>75</v>
      </c>
      <c r="B40" s="84" t="s">
        <v>76</v>
      </c>
      <c r="C40" s="81">
        <v>2891536</v>
      </c>
      <c r="D40" s="82">
        <f t="shared" si="2"/>
        <v>3.9560377395582757E-3</v>
      </c>
      <c r="E40" s="83"/>
      <c r="F40" s="81">
        <v>2934865</v>
      </c>
      <c r="G40" s="82">
        <f t="shared" si="3"/>
        <v>3.8072648507814846E-3</v>
      </c>
    </row>
    <row r="41" spans="1:7" s="78" customFormat="1" ht="12">
      <c r="A41" s="79" t="s">
        <v>77</v>
      </c>
      <c r="B41" s="84" t="s">
        <v>78</v>
      </c>
      <c r="C41" s="81">
        <v>9369162</v>
      </c>
      <c r="D41" s="82">
        <f t="shared" si="2"/>
        <v>1.2818363132962998E-2</v>
      </c>
      <c r="E41" s="83"/>
      <c r="F41" s="81">
        <v>9204270</v>
      </c>
      <c r="G41" s="82">
        <f t="shared" si="3"/>
        <v>1.1940274475351505E-2</v>
      </c>
    </row>
    <row r="42" spans="1:7" s="78" customFormat="1" ht="12">
      <c r="A42" s="79" t="s">
        <v>79</v>
      </c>
      <c r="B42" s="84" t="s">
        <v>148</v>
      </c>
      <c r="C42" s="81">
        <v>6262140</v>
      </c>
      <c r="D42" s="82">
        <f t="shared" si="2"/>
        <v>8.5675095071952971E-3</v>
      </c>
      <c r="E42" s="83"/>
      <c r="F42" s="81">
        <v>6457195</v>
      </c>
      <c r="G42" s="82">
        <f t="shared" si="3"/>
        <v>8.3766209206017819E-3</v>
      </c>
    </row>
    <row r="43" spans="1:7" s="78" customFormat="1" ht="12">
      <c r="A43" s="79" t="s">
        <v>81</v>
      </c>
      <c r="B43" s="84" t="s">
        <v>149</v>
      </c>
      <c r="C43" s="81">
        <v>2448176</v>
      </c>
      <c r="D43" s="82">
        <f t="shared" si="2"/>
        <v>3.3494573987945583E-3</v>
      </c>
      <c r="E43" s="83"/>
      <c r="F43" s="81">
        <v>2602585</v>
      </c>
      <c r="G43" s="82">
        <f t="shared" si="3"/>
        <v>3.3762133493946502E-3</v>
      </c>
    </row>
    <row r="44" spans="1:7" s="78" customFormat="1" ht="12">
      <c r="A44" s="79" t="s">
        <v>83</v>
      </c>
      <c r="B44" s="80" t="s">
        <v>84</v>
      </c>
      <c r="C44" s="81">
        <v>10071140</v>
      </c>
      <c r="D44" s="82">
        <f t="shared" si="2"/>
        <v>1.3778770148590552E-2</v>
      </c>
      <c r="E44" s="83"/>
      <c r="F44" s="81">
        <v>9667188</v>
      </c>
      <c r="G44" s="82">
        <f t="shared" si="3"/>
        <v>1.2540796622092178E-2</v>
      </c>
    </row>
    <row r="45" spans="1:7" s="78" customFormat="1" ht="12">
      <c r="A45" s="79" t="s">
        <v>85</v>
      </c>
      <c r="B45" s="80" t="s">
        <v>86</v>
      </c>
      <c r="C45" s="81">
        <v>4543239</v>
      </c>
      <c r="D45" s="82">
        <f t="shared" si="2"/>
        <v>6.2158053518382621E-3</v>
      </c>
      <c r="E45" s="83"/>
      <c r="F45" s="81">
        <v>5157160</v>
      </c>
      <c r="G45" s="82">
        <f t="shared" si="3"/>
        <v>6.6901455425909676E-3</v>
      </c>
    </row>
    <row r="46" spans="1:7" s="78" customFormat="1" ht="12">
      <c r="A46" s="79" t="s">
        <v>87</v>
      </c>
      <c r="B46" s="80" t="s">
        <v>88</v>
      </c>
      <c r="C46" s="81">
        <v>9012647</v>
      </c>
      <c r="D46" s="82">
        <f t="shared" si="2"/>
        <v>1.2330599261194284E-2</v>
      </c>
      <c r="E46" s="83"/>
      <c r="F46" s="81">
        <v>8676081</v>
      </c>
      <c r="G46" s="82">
        <f t="shared" si="3"/>
        <v>1.1255079274117574E-2</v>
      </c>
    </row>
    <row r="47" spans="1:7" s="78" customFormat="1" ht="12">
      <c r="A47" s="79" t="s">
        <v>89</v>
      </c>
      <c r="B47" s="80" t="s">
        <v>150</v>
      </c>
      <c r="C47" s="81">
        <v>1364950</v>
      </c>
      <c r="D47" s="82">
        <f t="shared" si="2"/>
        <v>1.8674482049021934E-3</v>
      </c>
      <c r="E47" s="83"/>
      <c r="F47" s="81">
        <v>2105923</v>
      </c>
      <c r="G47" s="82">
        <f t="shared" si="3"/>
        <v>2.7319166695409488E-3</v>
      </c>
    </row>
    <row r="48" spans="1:7" s="78" customFormat="1" ht="12">
      <c r="A48" s="79" t="s">
        <v>91</v>
      </c>
      <c r="B48" s="80" t="s">
        <v>151</v>
      </c>
      <c r="C48" s="81">
        <v>1534471</v>
      </c>
      <c r="D48" s="82">
        <f t="shared" si="2"/>
        <v>2.0993773503970646E-3</v>
      </c>
      <c r="E48" s="83"/>
      <c r="F48" s="81">
        <v>1710254</v>
      </c>
      <c r="G48" s="82">
        <f t="shared" si="3"/>
        <v>2.2186335453618605E-3</v>
      </c>
    </row>
    <row r="49" spans="1:7" s="78" customFormat="1" ht="12">
      <c r="A49" s="79" t="s">
        <v>93</v>
      </c>
      <c r="B49" s="80" t="s">
        <v>94</v>
      </c>
      <c r="C49" s="81">
        <v>61781</v>
      </c>
      <c r="D49" s="82">
        <f t="shared" si="2"/>
        <v>8.4525306822273637E-5</v>
      </c>
      <c r="E49" s="83"/>
      <c r="F49" s="81">
        <v>253350</v>
      </c>
      <c r="G49" s="82">
        <f t="shared" si="3"/>
        <v>3.2865925688080685E-4</v>
      </c>
    </row>
    <row r="50" spans="1:7" s="78" customFormat="1" ht="12">
      <c r="A50" s="79" t="s">
        <v>95</v>
      </c>
      <c r="B50" s="80" t="s">
        <v>152</v>
      </c>
      <c r="C50" s="81">
        <v>1262112</v>
      </c>
      <c r="D50" s="82">
        <f t="shared" si="2"/>
        <v>1.7267510083047123E-3</v>
      </c>
      <c r="E50" s="83"/>
      <c r="F50" s="81">
        <v>1617316</v>
      </c>
      <c r="G50" s="82">
        <f t="shared" si="3"/>
        <v>2.0980693692577027E-3</v>
      </c>
    </row>
    <row r="51" spans="1:7" s="78" customFormat="1" ht="12">
      <c r="A51" s="79" t="s">
        <v>97</v>
      </c>
      <c r="B51" s="80" t="s">
        <v>153</v>
      </c>
      <c r="C51" s="81">
        <v>13711514</v>
      </c>
      <c r="D51" s="82">
        <f t="shared" si="2"/>
        <v>1.8759326133405103E-2</v>
      </c>
      <c r="E51" s="83"/>
      <c r="F51" s="81">
        <v>13391084</v>
      </c>
      <c r="G51" s="82">
        <f t="shared" si="3"/>
        <v>1.7371634956654676E-2</v>
      </c>
    </row>
    <row r="52" spans="1:7" s="78" customFormat="1" ht="12">
      <c r="A52" s="79" t="s">
        <v>99</v>
      </c>
      <c r="B52" s="80" t="s">
        <v>154</v>
      </c>
      <c r="C52" s="81">
        <v>41364449</v>
      </c>
      <c r="D52" s="82">
        <f t="shared" si="2"/>
        <v>5.6592524291599201E-2</v>
      </c>
      <c r="E52" s="83"/>
      <c r="F52" s="81">
        <v>43824765</v>
      </c>
      <c r="G52" s="82">
        <f t="shared" si="3"/>
        <v>5.6851844080820967E-2</v>
      </c>
    </row>
    <row r="53" spans="1:7" s="78" customFormat="1" ht="12">
      <c r="A53" s="79" t="s">
        <v>101</v>
      </c>
      <c r="B53" s="80" t="s">
        <v>155</v>
      </c>
      <c r="C53" s="81">
        <v>21508596</v>
      </c>
      <c r="D53" s="82">
        <f t="shared" si="2"/>
        <v>2.9426857386839443E-2</v>
      </c>
      <c r="E53" s="83"/>
      <c r="F53" s="81">
        <v>21976185</v>
      </c>
      <c r="G53" s="82">
        <f t="shared" si="3"/>
        <v>2.8508690077659892E-2</v>
      </c>
    </row>
    <row r="54" spans="1:7" s="78" customFormat="1" ht="12">
      <c r="A54" s="79" t="s">
        <v>103</v>
      </c>
      <c r="B54" s="80" t="s">
        <v>156</v>
      </c>
      <c r="C54" s="81">
        <v>98776</v>
      </c>
      <c r="D54" s="82">
        <f t="shared" si="2"/>
        <v>1.3513979551442841E-4</v>
      </c>
      <c r="E54" s="83"/>
      <c r="F54" s="81">
        <v>0</v>
      </c>
      <c r="G54" s="82">
        <f t="shared" si="3"/>
        <v>0</v>
      </c>
    </row>
    <row r="55" spans="1:7" s="78" customFormat="1" ht="12">
      <c r="A55" s="79" t="s">
        <v>105</v>
      </c>
      <c r="B55" s="80" t="s">
        <v>157</v>
      </c>
      <c r="C55" s="81">
        <v>106153</v>
      </c>
      <c r="D55" s="82">
        <f t="shared" si="2"/>
        <v>1.4523259408401958E-4</v>
      </c>
      <c r="E55" s="83"/>
      <c r="F55" s="81">
        <v>127872</v>
      </c>
      <c r="G55" s="82">
        <f t="shared" si="3"/>
        <v>1.658824412704264E-4</v>
      </c>
    </row>
    <row r="56" spans="1:7" s="78" customFormat="1" ht="12">
      <c r="A56" s="79" t="s">
        <v>107</v>
      </c>
      <c r="B56" s="80" t="s">
        <v>110</v>
      </c>
      <c r="C56" s="81">
        <v>1523072</v>
      </c>
      <c r="D56" s="82">
        <f t="shared" si="2"/>
        <v>2.0837818765059479E-3</v>
      </c>
      <c r="E56" s="83"/>
      <c r="F56" s="81">
        <v>1639289</v>
      </c>
      <c r="G56" s="82">
        <f t="shared" si="3"/>
        <v>2.1265739275819259E-3</v>
      </c>
    </row>
    <row r="57" spans="1:7" s="78" customFormat="1" ht="12">
      <c r="A57" s="79" t="s">
        <v>109</v>
      </c>
      <c r="B57" s="80" t="s">
        <v>158</v>
      </c>
      <c r="C57" s="81">
        <v>385110</v>
      </c>
      <c r="D57" s="82">
        <f t="shared" si="2"/>
        <v>5.2688595054022763E-4</v>
      </c>
      <c r="E57" s="83"/>
      <c r="F57" s="81">
        <v>370469</v>
      </c>
      <c r="G57" s="82">
        <f t="shared" si="3"/>
        <v>4.8059232775755131E-4</v>
      </c>
    </row>
    <row r="58" spans="1:7" s="78" customFormat="1" ht="12">
      <c r="A58" s="79" t="s">
        <v>111</v>
      </c>
      <c r="B58" s="80" t="s">
        <v>159</v>
      </c>
      <c r="C58" s="101">
        <v>26385368</v>
      </c>
      <c r="D58" s="87">
        <f t="shared" si="2"/>
        <v>3.6098983924161158E-2</v>
      </c>
      <c r="E58" s="83"/>
      <c r="F58" s="101">
        <v>28648817</v>
      </c>
      <c r="G58" s="87">
        <f t="shared" si="3"/>
        <v>3.7164787470827812E-2</v>
      </c>
    </row>
    <row r="59" spans="1:7" s="78" customFormat="1" ht="5.45" customHeight="1">
      <c r="A59" s="79"/>
      <c r="B59" s="80"/>
      <c r="C59" s="102"/>
      <c r="D59" s="89"/>
      <c r="E59" s="83"/>
      <c r="F59" s="102"/>
      <c r="G59" s="89"/>
    </row>
    <row r="60" spans="1:7" s="78" customFormat="1" ht="12">
      <c r="A60" s="103" t="s">
        <v>30</v>
      </c>
      <c r="B60" s="103"/>
      <c r="C60" s="81">
        <v>606083964</v>
      </c>
      <c r="D60" s="82">
        <f t="shared" si="2"/>
        <v>0.82921016197795194</v>
      </c>
      <c r="E60" s="92"/>
      <c r="F60" s="81">
        <v>643326989</v>
      </c>
      <c r="G60" s="82">
        <f t="shared" si="3"/>
        <v>0.83455839801107945</v>
      </c>
    </row>
    <row r="61" spans="1:7" s="78" customFormat="1" ht="6.75" customHeight="1" thickBot="1">
      <c r="A61" s="104"/>
      <c r="B61" s="104"/>
      <c r="C61" s="104"/>
      <c r="D61" s="104"/>
      <c r="E61" s="83"/>
      <c r="F61" s="104"/>
      <c r="G61" s="104"/>
    </row>
    <row r="62" spans="1:7" s="78" customFormat="1" thickTop="1">
      <c r="A62" s="103" t="s">
        <v>31</v>
      </c>
      <c r="B62" s="103"/>
      <c r="C62" s="105">
        <v>124833232</v>
      </c>
      <c r="D62" s="106">
        <f t="shared" si="2"/>
        <v>0.17078984212648013</v>
      </c>
      <c r="E62" s="92"/>
      <c r="F62" s="105">
        <v>127532183</v>
      </c>
      <c r="G62" s="106">
        <f t="shared" si="3"/>
        <v>0.16544161236695112</v>
      </c>
    </row>
  </sheetData>
  <mergeCells count="5">
    <mergeCell ref="A1:G1"/>
    <mergeCell ref="A2:G2"/>
    <mergeCell ref="C4:D4"/>
    <mergeCell ref="F4:G4"/>
    <mergeCell ref="A5:B5"/>
  </mergeCells>
  <printOptions horizontalCentered="1"/>
  <pageMargins left="0.4" right="0.21" top="0.43" bottom="0.4" header="0.42" footer="0.21"/>
  <pageSetup scale="98" firstPageNumber="8" orientation="portrait" useFirstPageNumber="1" r:id="rId1"/>
  <headerFooter alignWithMargins="0">
    <oddFooter xml:space="preserve">&amp;C&amp;"-,Regular"&amp;P&amp;R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963634"/>
  </sheetPr>
  <dimension ref="A1:G62"/>
  <sheetViews>
    <sheetView showGridLines="0" view="pageBreakPreview" topLeftCell="A31" zoomScale="60" zoomScaleNormal="100" workbookViewId="0">
      <selection activeCell="K54" sqref="K54"/>
    </sheetView>
  </sheetViews>
  <sheetFormatPr defaultColWidth="9.140625" defaultRowHeight="12.75"/>
  <cols>
    <col min="1" max="1" width="5.28515625" style="107" customWidth="1"/>
    <col min="2" max="2" width="39.5703125" style="67" bestFit="1" customWidth="1"/>
    <col min="3" max="3" width="12.85546875" style="108" customWidth="1"/>
    <col min="4" max="4" width="9.7109375" style="67" bestFit="1" customWidth="1"/>
    <col min="5" max="5" width="4.7109375" style="67" customWidth="1"/>
    <col min="6" max="6" width="12.7109375" style="108" customWidth="1"/>
    <col min="7" max="7" width="9.7109375" style="109" bestFit="1" customWidth="1"/>
    <col min="8" max="16384" width="9.140625" style="67"/>
  </cols>
  <sheetData>
    <row r="1" spans="1:7">
      <c r="A1" s="446" t="s">
        <v>32</v>
      </c>
      <c r="B1" s="446"/>
      <c r="C1" s="446"/>
      <c r="D1" s="446"/>
      <c r="E1" s="446"/>
      <c r="F1" s="446"/>
      <c r="G1" s="446"/>
    </row>
    <row r="2" spans="1:7" s="68" customFormat="1">
      <c r="A2" s="446" t="s">
        <v>117</v>
      </c>
      <c r="B2" s="446"/>
      <c r="C2" s="446"/>
      <c r="D2" s="446"/>
      <c r="E2" s="446"/>
      <c r="F2" s="446"/>
      <c r="G2" s="446"/>
    </row>
    <row r="3" spans="1:7" s="68" customFormat="1" ht="9.75" customHeight="1">
      <c r="A3" s="69"/>
      <c r="B3" s="70"/>
      <c r="C3" s="71"/>
      <c r="D3" s="71"/>
      <c r="E3" s="71"/>
      <c r="F3" s="71"/>
      <c r="G3" s="71"/>
    </row>
    <row r="4" spans="1:7" s="74" customFormat="1" ht="13.5" customHeight="1" thickBot="1">
      <c r="A4" s="72"/>
      <c r="B4" s="71"/>
      <c r="C4" s="448" t="s">
        <v>115</v>
      </c>
      <c r="D4" s="448"/>
      <c r="E4" s="73"/>
      <c r="F4" s="448" t="s">
        <v>116</v>
      </c>
      <c r="G4" s="448"/>
    </row>
    <row r="5" spans="1:7" s="78" customFormat="1" ht="25.15" customHeight="1" thickBot="1">
      <c r="A5" s="449" t="s">
        <v>27</v>
      </c>
      <c r="B5" s="450"/>
      <c r="C5" s="75" t="s">
        <v>35</v>
      </c>
      <c r="D5" s="76" t="s">
        <v>36</v>
      </c>
      <c r="E5" s="77"/>
      <c r="F5" s="75" t="s">
        <v>35</v>
      </c>
      <c r="G5" s="76" t="s">
        <v>36</v>
      </c>
    </row>
    <row r="6" spans="1:7" s="78" customFormat="1" ht="12">
      <c r="A6" s="79" t="s">
        <v>37</v>
      </c>
      <c r="B6" s="80" t="s">
        <v>119</v>
      </c>
      <c r="C6" s="81">
        <v>696421405</v>
      </c>
      <c r="D6" s="82">
        <f>IFERROR(C6/C$20,"err")</f>
        <v>0.90343533231966611</v>
      </c>
      <c r="E6" s="83"/>
      <c r="F6" s="81">
        <v>773018666</v>
      </c>
      <c r="G6" s="82">
        <f>IFERROR(F6/F$20,"err")</f>
        <v>0.9145735321955929</v>
      </c>
    </row>
    <row r="7" spans="1:7" s="78" customFormat="1" ht="12">
      <c r="A7" s="79" t="s">
        <v>39</v>
      </c>
      <c r="B7" s="80" t="s">
        <v>120</v>
      </c>
      <c r="C7" s="81">
        <v>104589933</v>
      </c>
      <c r="D7" s="82">
        <f t="shared" ref="D7:D20" si="0">IFERROR(C7/C$20,"err")</f>
        <v>0.13567969077163361</v>
      </c>
      <c r="E7" s="83"/>
      <c r="F7" s="81">
        <v>116138531</v>
      </c>
      <c r="G7" s="82">
        <f t="shared" ref="G7:G20" si="1">IFERROR(F7/F$20,"err")</f>
        <v>0.13740577193342621</v>
      </c>
    </row>
    <row r="8" spans="1:7" s="78" customFormat="1" ht="12">
      <c r="A8" s="79" t="s">
        <v>41</v>
      </c>
      <c r="B8" s="80" t="s">
        <v>121</v>
      </c>
      <c r="C8" s="81">
        <v>591831472</v>
      </c>
      <c r="D8" s="82">
        <f t="shared" si="0"/>
        <v>0.76775564154803255</v>
      </c>
      <c r="E8" s="83"/>
      <c r="F8" s="81">
        <v>657487980</v>
      </c>
      <c r="G8" s="82">
        <f t="shared" si="1"/>
        <v>0.77788691359329398</v>
      </c>
    </row>
    <row r="9" spans="1:7" s="78" customFormat="1" ht="12">
      <c r="A9" s="79" t="s">
        <v>43</v>
      </c>
      <c r="B9" s="80" t="s">
        <v>122</v>
      </c>
      <c r="C9" s="81">
        <v>44804336</v>
      </c>
      <c r="D9" s="82">
        <f t="shared" si="0"/>
        <v>5.8122596308655933E-2</v>
      </c>
      <c r="E9" s="83"/>
      <c r="F9" s="81">
        <v>44610808</v>
      </c>
      <c r="G9" s="82">
        <f t="shared" si="1"/>
        <v>5.2779921159962537E-2</v>
      </c>
    </row>
    <row r="10" spans="1:7" s="78" customFormat="1" ht="12">
      <c r="A10" s="79" t="s">
        <v>45</v>
      </c>
      <c r="B10" s="80" t="s">
        <v>123</v>
      </c>
      <c r="C10" s="81">
        <v>62519868</v>
      </c>
      <c r="D10" s="82">
        <f t="shared" si="0"/>
        <v>8.1104137979736077E-2</v>
      </c>
      <c r="E10" s="83"/>
      <c r="F10" s="81">
        <v>65914587</v>
      </c>
      <c r="G10" s="82">
        <f t="shared" si="1"/>
        <v>7.7984839574111536E-2</v>
      </c>
    </row>
    <row r="11" spans="1:7" s="78" customFormat="1" ht="12">
      <c r="A11" s="79" t="s">
        <v>59</v>
      </c>
      <c r="B11" s="84" t="s">
        <v>124</v>
      </c>
      <c r="C11" s="81">
        <v>13337259</v>
      </c>
      <c r="D11" s="82">
        <f t="shared" si="0"/>
        <v>1.730181026945669E-2</v>
      </c>
      <c r="E11" s="83"/>
      <c r="F11" s="81">
        <v>15292585</v>
      </c>
      <c r="G11" s="82">
        <f t="shared" si="1"/>
        <v>1.8092956994458065E-2</v>
      </c>
    </row>
    <row r="12" spans="1:7" s="78" customFormat="1" ht="12">
      <c r="A12" s="79" t="s">
        <v>61</v>
      </c>
      <c r="B12" s="84" t="s">
        <v>125</v>
      </c>
      <c r="C12" s="81">
        <v>43143496</v>
      </c>
      <c r="D12" s="82">
        <f t="shared" si="0"/>
        <v>5.5968065263864462E-2</v>
      </c>
      <c r="E12" s="83"/>
      <c r="F12" s="81">
        <v>48203506</v>
      </c>
      <c r="G12" s="82">
        <f t="shared" si="1"/>
        <v>5.7030512568025694E-2</v>
      </c>
    </row>
    <row r="13" spans="1:7" s="78" customFormat="1" ht="12">
      <c r="A13" s="79" t="s">
        <v>63</v>
      </c>
      <c r="B13" s="80" t="s">
        <v>126</v>
      </c>
      <c r="C13" s="81">
        <v>340705</v>
      </c>
      <c r="D13" s="82">
        <f t="shared" si="0"/>
        <v>4.4198086487300293E-4</v>
      </c>
      <c r="E13" s="83"/>
      <c r="F13" s="81">
        <v>384609</v>
      </c>
      <c r="G13" s="82">
        <f t="shared" si="1"/>
        <v>4.5503844488564368E-4</v>
      </c>
    </row>
    <row r="14" spans="1:7" s="78" customFormat="1" ht="12">
      <c r="A14" s="79" t="s">
        <v>65</v>
      </c>
      <c r="B14" s="80" t="s">
        <v>127</v>
      </c>
      <c r="C14" s="81">
        <v>59807</v>
      </c>
      <c r="D14" s="82">
        <f t="shared" si="0"/>
        <v>7.7584859586620939E-5</v>
      </c>
      <c r="E14" s="83"/>
      <c r="F14" s="81">
        <v>75665</v>
      </c>
      <c r="G14" s="82">
        <f t="shared" si="1"/>
        <v>8.9520744268262645E-5</v>
      </c>
    </row>
    <row r="15" spans="1:7" s="78" customFormat="1" ht="12">
      <c r="A15" s="79" t="s">
        <v>67</v>
      </c>
      <c r="B15" s="80" t="s">
        <v>128</v>
      </c>
      <c r="C15" s="81">
        <v>6847020</v>
      </c>
      <c r="D15" s="82">
        <f t="shared" si="0"/>
        <v>8.882322893420256E-3</v>
      </c>
      <c r="E15" s="83"/>
      <c r="F15" s="81">
        <v>6343997</v>
      </c>
      <c r="G15" s="82">
        <f t="shared" si="1"/>
        <v>7.5057071707609257E-3</v>
      </c>
    </row>
    <row r="16" spans="1:7" s="78" customFormat="1" ht="12">
      <c r="A16" s="79" t="s">
        <v>69</v>
      </c>
      <c r="B16" s="80" t="s">
        <v>129</v>
      </c>
      <c r="C16" s="81">
        <v>220584</v>
      </c>
      <c r="D16" s="82">
        <f t="shared" si="0"/>
        <v>2.8615343800985157E-4</v>
      </c>
      <c r="E16" s="83"/>
      <c r="F16" s="81">
        <v>246227</v>
      </c>
      <c r="G16" s="82">
        <f t="shared" si="1"/>
        <v>2.9131598888444471E-4</v>
      </c>
    </row>
    <row r="17" spans="1:7" s="78" customFormat="1" ht="12">
      <c r="A17" s="79" t="s">
        <v>71</v>
      </c>
      <c r="B17" s="85" t="s">
        <v>130</v>
      </c>
      <c r="C17" s="81">
        <v>354051</v>
      </c>
      <c r="D17" s="82">
        <f t="shared" si="0"/>
        <v>4.5929401443815489E-4</v>
      </c>
      <c r="E17" s="83"/>
      <c r="F17" s="81">
        <v>356515</v>
      </c>
      <c r="G17" s="82">
        <f t="shared" si="1"/>
        <v>4.2179988294191049E-4</v>
      </c>
    </row>
    <row r="18" spans="1:7" s="78" customFormat="1" ht="12">
      <c r="A18" s="79" t="s">
        <v>73</v>
      </c>
      <c r="B18" s="84" t="s">
        <v>46</v>
      </c>
      <c r="C18" s="86">
        <v>7400571</v>
      </c>
      <c r="D18" s="87">
        <f t="shared" si="0"/>
        <v>9.6004190461955775E-3</v>
      </c>
      <c r="E18" s="83"/>
      <c r="F18" s="86">
        <v>6306606</v>
      </c>
      <c r="G18" s="87">
        <f t="shared" si="1"/>
        <v>7.4614691459286434E-3</v>
      </c>
    </row>
    <row r="19" spans="1:7" s="78" customFormat="1" ht="12" customHeight="1">
      <c r="A19" s="79"/>
      <c r="B19" s="84"/>
      <c r="C19" s="88"/>
      <c r="D19" s="89"/>
      <c r="E19" s="83"/>
      <c r="F19" s="88"/>
      <c r="G19" s="89"/>
    </row>
    <row r="20" spans="1:7" s="78" customFormat="1" ht="12">
      <c r="A20" s="90" t="s">
        <v>28</v>
      </c>
      <c r="B20" s="91"/>
      <c r="C20" s="81">
        <v>770859164</v>
      </c>
      <c r="D20" s="82">
        <f t="shared" si="0"/>
        <v>1</v>
      </c>
      <c r="E20" s="92"/>
      <c r="F20" s="81">
        <v>845223089</v>
      </c>
      <c r="G20" s="82">
        <f t="shared" si="1"/>
        <v>1</v>
      </c>
    </row>
    <row r="21" spans="1:7" s="98" customFormat="1" ht="12">
      <c r="A21" s="93"/>
      <c r="B21" s="94" t="s">
        <v>118</v>
      </c>
      <c r="C21" s="95">
        <v>489</v>
      </c>
      <c r="D21" s="96"/>
      <c r="E21" s="97"/>
      <c r="F21" s="95">
        <v>498</v>
      </c>
      <c r="G21" s="96"/>
    </row>
    <row r="22" spans="1:7" s="78" customFormat="1" ht="12">
      <c r="A22" s="90" t="s">
        <v>29</v>
      </c>
      <c r="B22" s="91"/>
      <c r="C22" s="99"/>
      <c r="D22" s="99"/>
      <c r="E22" s="100"/>
      <c r="F22" s="99"/>
      <c r="G22" s="99"/>
    </row>
    <row r="23" spans="1:7" s="78" customFormat="1" ht="12">
      <c r="A23" s="79" t="s">
        <v>131</v>
      </c>
      <c r="B23" s="84" t="s">
        <v>132</v>
      </c>
      <c r="C23" s="81">
        <v>273728809</v>
      </c>
      <c r="D23" s="82">
        <f t="shared" ref="D23:D62" si="2">IFERROR(C23/C$20,"err")</f>
        <v>0.35509574483050449</v>
      </c>
      <c r="E23" s="83"/>
      <c r="F23" s="81">
        <v>299174461</v>
      </c>
      <c r="G23" s="82">
        <f t="shared" ref="G23:G62" si="3">IFERROR(F23/F$20,"err")</f>
        <v>0.35395916757782747</v>
      </c>
    </row>
    <row r="24" spans="1:7" s="78" customFormat="1" ht="12">
      <c r="A24" s="79" t="s">
        <v>133</v>
      </c>
      <c r="B24" s="84" t="s">
        <v>134</v>
      </c>
      <c r="C24" s="81">
        <v>31611461</v>
      </c>
      <c r="D24" s="82">
        <f t="shared" si="2"/>
        <v>4.1008088735648734E-2</v>
      </c>
      <c r="E24" s="83"/>
      <c r="F24" s="81">
        <v>33408925</v>
      </c>
      <c r="G24" s="82">
        <f t="shared" si="3"/>
        <v>3.9526753865097027E-2</v>
      </c>
    </row>
    <row r="25" spans="1:7" s="78" customFormat="1" ht="12">
      <c r="A25" s="79" t="s">
        <v>135</v>
      </c>
      <c r="B25" s="84" t="s">
        <v>136</v>
      </c>
      <c r="C25" s="81">
        <v>38778911</v>
      </c>
      <c r="D25" s="82">
        <f t="shared" si="2"/>
        <v>5.0306090672614746E-2</v>
      </c>
      <c r="E25" s="83"/>
      <c r="F25" s="81">
        <v>41855824</v>
      </c>
      <c r="G25" s="82">
        <f t="shared" si="3"/>
        <v>4.9520445601551707E-2</v>
      </c>
    </row>
    <row r="26" spans="1:7" s="78" customFormat="1" ht="12">
      <c r="A26" s="79" t="s">
        <v>137</v>
      </c>
      <c r="B26" s="84" t="s">
        <v>138</v>
      </c>
      <c r="C26" s="81">
        <v>3393490</v>
      </c>
      <c r="D26" s="82">
        <f t="shared" si="2"/>
        <v>4.4022178868460592E-3</v>
      </c>
      <c r="E26" s="83"/>
      <c r="F26" s="81">
        <v>3684643</v>
      </c>
      <c r="G26" s="82">
        <f t="shared" si="3"/>
        <v>4.3593733393622429E-3</v>
      </c>
    </row>
    <row r="27" spans="1:7" s="78" customFormat="1" ht="12">
      <c r="A27" s="79" t="s">
        <v>51</v>
      </c>
      <c r="B27" s="84" t="s">
        <v>139</v>
      </c>
      <c r="C27" s="81">
        <v>11968290</v>
      </c>
      <c r="D27" s="82">
        <f t="shared" si="2"/>
        <v>1.5525909996187059E-2</v>
      </c>
      <c r="E27" s="83"/>
      <c r="F27" s="81">
        <v>8748567</v>
      </c>
      <c r="G27" s="82">
        <f t="shared" si="3"/>
        <v>1.0350601058888017E-2</v>
      </c>
    </row>
    <row r="28" spans="1:7" s="78" customFormat="1" ht="12">
      <c r="A28" s="79" t="s">
        <v>53</v>
      </c>
      <c r="B28" s="84" t="s">
        <v>140</v>
      </c>
      <c r="C28" s="81">
        <v>8076253</v>
      </c>
      <c r="D28" s="82">
        <f t="shared" si="2"/>
        <v>1.0476950106024814E-2</v>
      </c>
      <c r="E28" s="83"/>
      <c r="F28" s="81">
        <v>8795930</v>
      </c>
      <c r="G28" s="82">
        <f t="shared" si="3"/>
        <v>1.0406637152336477E-2</v>
      </c>
    </row>
    <row r="29" spans="1:7" s="78" customFormat="1" ht="12">
      <c r="A29" s="79" t="s">
        <v>56</v>
      </c>
      <c r="B29" s="84" t="s">
        <v>141</v>
      </c>
      <c r="C29" s="81">
        <v>8643645</v>
      </c>
      <c r="D29" s="82">
        <f t="shared" si="2"/>
        <v>1.1213001549009281E-2</v>
      </c>
      <c r="E29" s="83"/>
      <c r="F29" s="110">
        <v>8198804</v>
      </c>
      <c r="G29" s="82">
        <f t="shared" si="3"/>
        <v>9.7001656801639982E-3</v>
      </c>
    </row>
    <row r="30" spans="1:7" s="78" customFormat="1" ht="12">
      <c r="A30" s="79" t="s">
        <v>57</v>
      </c>
      <c r="B30" s="84" t="s">
        <v>142</v>
      </c>
      <c r="C30" s="81">
        <v>32400603</v>
      </c>
      <c r="D30" s="82">
        <f t="shared" si="2"/>
        <v>4.2031806214604464E-2</v>
      </c>
      <c r="E30" s="83"/>
      <c r="F30" s="110">
        <v>32330928</v>
      </c>
      <c r="G30" s="82">
        <f t="shared" si="3"/>
        <v>3.825135448944178E-2</v>
      </c>
    </row>
    <row r="31" spans="1:7" s="78" customFormat="1" ht="12">
      <c r="A31" s="79" t="s">
        <v>45</v>
      </c>
      <c r="B31" s="84" t="s">
        <v>58</v>
      </c>
      <c r="C31" s="81">
        <v>34371543</v>
      </c>
      <c r="D31" s="82">
        <f t="shared" si="2"/>
        <v>4.4588615670916508E-2</v>
      </c>
      <c r="E31" s="83"/>
      <c r="F31" s="81">
        <v>36758235</v>
      </c>
      <c r="G31" s="82">
        <f t="shared" si="3"/>
        <v>4.3489388160810168E-2</v>
      </c>
    </row>
    <row r="32" spans="1:7" s="78" customFormat="1" ht="12">
      <c r="A32" s="79" t="s">
        <v>59</v>
      </c>
      <c r="B32" s="84" t="s">
        <v>60</v>
      </c>
      <c r="C32" s="81">
        <v>4276521</v>
      </c>
      <c r="D32" s="82">
        <f t="shared" si="2"/>
        <v>5.5477332302947104E-3</v>
      </c>
      <c r="E32" s="83"/>
      <c r="F32" s="81">
        <v>4264304</v>
      </c>
      <c r="G32" s="82">
        <f t="shared" si="3"/>
        <v>5.0451816277820591E-3</v>
      </c>
    </row>
    <row r="33" spans="1:7" s="78" customFormat="1" ht="12">
      <c r="A33" s="79" t="s">
        <v>61</v>
      </c>
      <c r="B33" s="84" t="s">
        <v>62</v>
      </c>
      <c r="C33" s="81">
        <v>3925400</v>
      </c>
      <c r="D33" s="82">
        <f t="shared" si="2"/>
        <v>5.0922401695674725E-3</v>
      </c>
      <c r="E33" s="83"/>
      <c r="F33" s="81">
        <v>4600188</v>
      </c>
      <c r="G33" s="82">
        <f t="shared" si="3"/>
        <v>5.4425725703288255E-3</v>
      </c>
    </row>
    <row r="34" spans="1:7" s="78" customFormat="1" ht="12">
      <c r="A34" s="79" t="s">
        <v>63</v>
      </c>
      <c r="B34" s="84" t="s">
        <v>143</v>
      </c>
      <c r="C34" s="81">
        <v>11091768</v>
      </c>
      <c r="D34" s="82">
        <f t="shared" si="2"/>
        <v>1.4388838477893479E-2</v>
      </c>
      <c r="E34" s="83"/>
      <c r="F34" s="81">
        <v>12340562</v>
      </c>
      <c r="G34" s="82">
        <f t="shared" si="3"/>
        <v>1.4600360733874841E-2</v>
      </c>
    </row>
    <row r="35" spans="1:7" s="78" customFormat="1" ht="12">
      <c r="A35" s="79" t="s">
        <v>65</v>
      </c>
      <c r="B35" s="84" t="s">
        <v>144</v>
      </c>
      <c r="C35" s="81">
        <v>5375229</v>
      </c>
      <c r="D35" s="82">
        <f t="shared" si="2"/>
        <v>6.9730363872277969E-3</v>
      </c>
      <c r="E35" s="83"/>
      <c r="F35" s="81">
        <v>5944579</v>
      </c>
      <c r="G35" s="82">
        <f t="shared" si="3"/>
        <v>7.0331479077708915E-3</v>
      </c>
    </row>
    <row r="36" spans="1:7" s="78" customFormat="1" ht="12">
      <c r="A36" s="79" t="s">
        <v>67</v>
      </c>
      <c r="B36" s="84" t="s">
        <v>68</v>
      </c>
      <c r="C36" s="81">
        <v>6375576</v>
      </c>
      <c r="D36" s="82">
        <f t="shared" si="2"/>
        <v>8.2707403605569649E-3</v>
      </c>
      <c r="E36" s="83"/>
      <c r="F36" s="81">
        <v>6420087</v>
      </c>
      <c r="G36" s="82">
        <f t="shared" si="3"/>
        <v>7.5957307408576957E-3</v>
      </c>
    </row>
    <row r="37" spans="1:7" s="78" customFormat="1" ht="12">
      <c r="A37" s="79" t="s">
        <v>69</v>
      </c>
      <c r="B37" s="84" t="s">
        <v>145</v>
      </c>
      <c r="C37" s="81">
        <v>1621609</v>
      </c>
      <c r="D37" s="82">
        <f t="shared" si="2"/>
        <v>2.1036384799338003E-3</v>
      </c>
      <c r="E37" s="83"/>
      <c r="F37" s="81">
        <v>1699901</v>
      </c>
      <c r="G37" s="82">
        <f t="shared" si="3"/>
        <v>2.0111861851895055E-3</v>
      </c>
    </row>
    <row r="38" spans="1:7" s="78" customFormat="1" ht="12">
      <c r="A38" s="79" t="s">
        <v>71</v>
      </c>
      <c r="B38" s="84" t="s">
        <v>146</v>
      </c>
      <c r="C38" s="81">
        <v>4202590</v>
      </c>
      <c r="D38" s="82">
        <f t="shared" si="2"/>
        <v>5.4518259576661144E-3</v>
      </c>
      <c r="E38" s="83"/>
      <c r="F38" s="81">
        <v>4867646</v>
      </c>
      <c r="G38" s="82">
        <f t="shared" si="3"/>
        <v>5.7590073713663066E-3</v>
      </c>
    </row>
    <row r="39" spans="1:7" s="78" customFormat="1" ht="12">
      <c r="A39" s="79" t="s">
        <v>73</v>
      </c>
      <c r="B39" s="84" t="s">
        <v>147</v>
      </c>
      <c r="C39" s="81">
        <v>3120652</v>
      </c>
      <c r="D39" s="82">
        <f t="shared" si="2"/>
        <v>4.0482777473992643E-3</v>
      </c>
      <c r="E39" s="83"/>
      <c r="F39" s="81">
        <v>3469662</v>
      </c>
      <c r="G39" s="82">
        <f t="shared" si="3"/>
        <v>4.1050251053896614E-3</v>
      </c>
    </row>
    <row r="40" spans="1:7" s="78" customFormat="1" ht="12">
      <c r="A40" s="79" t="s">
        <v>75</v>
      </c>
      <c r="B40" s="84" t="s">
        <v>76</v>
      </c>
      <c r="C40" s="81">
        <v>2934865</v>
      </c>
      <c r="D40" s="82">
        <f t="shared" si="2"/>
        <v>3.8072648507814846E-3</v>
      </c>
      <c r="E40" s="83"/>
      <c r="F40" s="81">
        <v>3454670</v>
      </c>
      <c r="G40" s="82">
        <f t="shared" si="3"/>
        <v>4.0872877763991136E-3</v>
      </c>
    </row>
    <row r="41" spans="1:7" s="78" customFormat="1" ht="12">
      <c r="A41" s="79" t="s">
        <v>77</v>
      </c>
      <c r="B41" s="84" t="s">
        <v>78</v>
      </c>
      <c r="C41" s="81">
        <v>9204270</v>
      </c>
      <c r="D41" s="82">
        <f t="shared" si="2"/>
        <v>1.1940274475351505E-2</v>
      </c>
      <c r="E41" s="83"/>
      <c r="F41" s="81">
        <v>9063459</v>
      </c>
      <c r="G41" s="82">
        <f t="shared" si="3"/>
        <v>1.0723155954865308E-2</v>
      </c>
    </row>
    <row r="42" spans="1:7" s="78" customFormat="1" ht="12">
      <c r="A42" s="79" t="s">
        <v>79</v>
      </c>
      <c r="B42" s="84" t="s">
        <v>148</v>
      </c>
      <c r="C42" s="81">
        <v>6457195</v>
      </c>
      <c r="D42" s="82">
        <f t="shared" si="2"/>
        <v>8.3766209206017819E-3</v>
      </c>
      <c r="E42" s="83"/>
      <c r="F42" s="81">
        <v>7002983</v>
      </c>
      <c r="G42" s="82">
        <f t="shared" si="3"/>
        <v>8.2853664211721498E-3</v>
      </c>
    </row>
    <row r="43" spans="1:7" s="78" customFormat="1" ht="12">
      <c r="A43" s="79" t="s">
        <v>81</v>
      </c>
      <c r="B43" s="84" t="s">
        <v>149</v>
      </c>
      <c r="C43" s="81">
        <v>2602585</v>
      </c>
      <c r="D43" s="82">
        <f t="shared" si="2"/>
        <v>3.3762133493946502E-3</v>
      </c>
      <c r="E43" s="83"/>
      <c r="F43" s="81">
        <v>2536316</v>
      </c>
      <c r="G43" s="82">
        <f t="shared" si="3"/>
        <v>3.0007651624859954E-3</v>
      </c>
    </row>
    <row r="44" spans="1:7" s="78" customFormat="1" ht="12">
      <c r="A44" s="79" t="s">
        <v>83</v>
      </c>
      <c r="B44" s="80" t="s">
        <v>84</v>
      </c>
      <c r="C44" s="81">
        <v>9667188</v>
      </c>
      <c r="D44" s="82">
        <f t="shared" si="2"/>
        <v>1.2540796622092178E-2</v>
      </c>
      <c r="E44" s="83"/>
      <c r="F44" s="81">
        <v>10633322</v>
      </c>
      <c r="G44" s="82">
        <f t="shared" si="3"/>
        <v>1.258049163396671E-2</v>
      </c>
    </row>
    <row r="45" spans="1:7" s="78" customFormat="1" ht="12">
      <c r="A45" s="79" t="s">
        <v>85</v>
      </c>
      <c r="B45" s="80" t="s">
        <v>86</v>
      </c>
      <c r="C45" s="81">
        <v>5157160</v>
      </c>
      <c r="D45" s="82">
        <f t="shared" si="2"/>
        <v>6.6901455425909676E-3</v>
      </c>
      <c r="E45" s="83"/>
      <c r="F45" s="81">
        <v>5376521</v>
      </c>
      <c r="G45" s="82">
        <f t="shared" si="3"/>
        <v>6.3610673560291252E-3</v>
      </c>
    </row>
    <row r="46" spans="1:7" s="78" customFormat="1" ht="12">
      <c r="A46" s="79" t="s">
        <v>87</v>
      </c>
      <c r="B46" s="80" t="s">
        <v>88</v>
      </c>
      <c r="C46" s="81">
        <v>8676081</v>
      </c>
      <c r="D46" s="82">
        <f t="shared" si="2"/>
        <v>1.1255079274117574E-2</v>
      </c>
      <c r="E46" s="83"/>
      <c r="F46" s="81">
        <v>10540201</v>
      </c>
      <c r="G46" s="82">
        <f t="shared" si="3"/>
        <v>1.2470318354022153E-2</v>
      </c>
    </row>
    <row r="47" spans="1:7" s="78" customFormat="1" ht="12">
      <c r="A47" s="79" t="s">
        <v>89</v>
      </c>
      <c r="B47" s="80" t="s">
        <v>150</v>
      </c>
      <c r="C47" s="81">
        <v>2105923</v>
      </c>
      <c r="D47" s="82">
        <f t="shared" si="2"/>
        <v>2.7319166695409488E-3</v>
      </c>
      <c r="E47" s="83"/>
      <c r="F47" s="81">
        <v>1946912</v>
      </c>
      <c r="G47" s="82">
        <f t="shared" si="3"/>
        <v>2.3034297398375971E-3</v>
      </c>
    </row>
    <row r="48" spans="1:7" s="78" customFormat="1" ht="12">
      <c r="A48" s="79" t="s">
        <v>91</v>
      </c>
      <c r="B48" s="80" t="s">
        <v>151</v>
      </c>
      <c r="C48" s="81">
        <v>1710254</v>
      </c>
      <c r="D48" s="82">
        <f t="shared" si="2"/>
        <v>2.2186335453618605E-3</v>
      </c>
      <c r="E48" s="83"/>
      <c r="F48" s="81">
        <v>1916705</v>
      </c>
      <c r="G48" s="82">
        <f t="shared" si="3"/>
        <v>2.2676912461864845E-3</v>
      </c>
    </row>
    <row r="49" spans="1:7" s="78" customFormat="1" ht="12">
      <c r="A49" s="79" t="s">
        <v>93</v>
      </c>
      <c r="B49" s="80" t="s">
        <v>94</v>
      </c>
      <c r="C49" s="81">
        <v>253350</v>
      </c>
      <c r="D49" s="82">
        <f t="shared" si="2"/>
        <v>3.2865925688080685E-4</v>
      </c>
      <c r="E49" s="83"/>
      <c r="F49" s="81">
        <v>202933</v>
      </c>
      <c r="G49" s="82">
        <f t="shared" si="3"/>
        <v>2.4009400907409428E-4</v>
      </c>
    </row>
    <row r="50" spans="1:7" s="78" customFormat="1" ht="12">
      <c r="A50" s="79" t="s">
        <v>95</v>
      </c>
      <c r="B50" s="80" t="s">
        <v>152</v>
      </c>
      <c r="C50" s="81">
        <v>1617316</v>
      </c>
      <c r="D50" s="82">
        <f t="shared" si="2"/>
        <v>2.0980693692577027E-3</v>
      </c>
      <c r="E50" s="83"/>
      <c r="F50" s="81">
        <v>1474646</v>
      </c>
      <c r="G50" s="82">
        <f t="shared" si="3"/>
        <v>1.7446825804826069E-3</v>
      </c>
    </row>
    <row r="51" spans="1:7" s="78" customFormat="1" ht="12">
      <c r="A51" s="79" t="s">
        <v>97</v>
      </c>
      <c r="B51" s="80" t="s">
        <v>153</v>
      </c>
      <c r="C51" s="81">
        <v>13391084</v>
      </c>
      <c r="D51" s="82">
        <f t="shared" si="2"/>
        <v>1.7371634956654676E-2</v>
      </c>
      <c r="E51" s="83"/>
      <c r="F51" s="81">
        <v>15343900</v>
      </c>
      <c r="G51" s="82">
        <f t="shared" si="3"/>
        <v>1.8153668776551845E-2</v>
      </c>
    </row>
    <row r="52" spans="1:7" s="78" customFormat="1" ht="12">
      <c r="A52" s="79" t="s">
        <v>99</v>
      </c>
      <c r="B52" s="80" t="s">
        <v>154</v>
      </c>
      <c r="C52" s="81">
        <v>43824765</v>
      </c>
      <c r="D52" s="82">
        <f t="shared" si="2"/>
        <v>5.6851844080820967E-2</v>
      </c>
      <c r="E52" s="83"/>
      <c r="F52" s="81">
        <v>48453992</v>
      </c>
      <c r="G52" s="82">
        <f t="shared" si="3"/>
        <v>5.7326867463271584E-2</v>
      </c>
    </row>
    <row r="53" spans="1:7" s="78" customFormat="1" ht="12">
      <c r="A53" s="79" t="s">
        <v>101</v>
      </c>
      <c r="B53" s="80" t="s">
        <v>155</v>
      </c>
      <c r="C53" s="81">
        <v>21976185</v>
      </c>
      <c r="D53" s="82">
        <f t="shared" si="2"/>
        <v>2.8508690077659892E-2</v>
      </c>
      <c r="E53" s="83"/>
      <c r="F53" s="81">
        <v>22369346</v>
      </c>
      <c r="G53" s="82">
        <f t="shared" si="3"/>
        <v>2.6465611613219902E-2</v>
      </c>
    </row>
    <row r="54" spans="1:7" s="78" customFormat="1" ht="12">
      <c r="A54" s="79" t="s">
        <v>103</v>
      </c>
      <c r="B54" s="80" t="s">
        <v>156</v>
      </c>
      <c r="C54" s="81">
        <v>0</v>
      </c>
      <c r="D54" s="82">
        <f t="shared" si="2"/>
        <v>0</v>
      </c>
      <c r="E54" s="83"/>
      <c r="F54" s="81">
        <v>31482</v>
      </c>
      <c r="G54" s="82">
        <f t="shared" si="3"/>
        <v>3.7246971136634436E-5</v>
      </c>
    </row>
    <row r="55" spans="1:7" s="78" customFormat="1" ht="12">
      <c r="A55" s="79" t="s">
        <v>105</v>
      </c>
      <c r="B55" s="80" t="s">
        <v>157</v>
      </c>
      <c r="C55" s="81">
        <v>127872</v>
      </c>
      <c r="D55" s="82">
        <f t="shared" si="2"/>
        <v>1.658824412704264E-4</v>
      </c>
      <c r="E55" s="83"/>
      <c r="F55" s="81">
        <v>39349</v>
      </c>
      <c r="G55" s="82">
        <f t="shared" si="3"/>
        <v>4.6554573002205338E-5</v>
      </c>
    </row>
    <row r="56" spans="1:7" s="78" customFormat="1" ht="12">
      <c r="A56" s="79" t="s">
        <v>107</v>
      </c>
      <c r="B56" s="80" t="s">
        <v>110</v>
      </c>
      <c r="C56" s="81">
        <v>1639289</v>
      </c>
      <c r="D56" s="82">
        <f t="shared" si="2"/>
        <v>2.1265739275819259E-3</v>
      </c>
      <c r="E56" s="83"/>
      <c r="F56" s="81">
        <v>1569511</v>
      </c>
      <c r="G56" s="82">
        <f t="shared" si="3"/>
        <v>1.8569192210034385E-3</v>
      </c>
    </row>
    <row r="57" spans="1:7" s="78" customFormat="1" ht="12">
      <c r="A57" s="79" t="s">
        <v>109</v>
      </c>
      <c r="B57" s="80" t="s">
        <v>158</v>
      </c>
      <c r="C57" s="81">
        <v>370469</v>
      </c>
      <c r="D57" s="82">
        <f t="shared" si="2"/>
        <v>4.8059232775755131E-4</v>
      </c>
      <c r="E57" s="83"/>
      <c r="F57" s="81">
        <v>362125</v>
      </c>
      <c r="G57" s="82">
        <f t="shared" si="3"/>
        <v>4.2843718387820806E-4</v>
      </c>
    </row>
    <row r="58" spans="1:7" s="78" customFormat="1" ht="12">
      <c r="A58" s="79" t="s">
        <v>111</v>
      </c>
      <c r="B58" s="80" t="s">
        <v>159</v>
      </c>
      <c r="C58" s="101">
        <v>28648817</v>
      </c>
      <c r="D58" s="87">
        <f t="shared" si="2"/>
        <v>3.7164787470827812E-2</v>
      </c>
      <c r="E58" s="83"/>
      <c r="F58" s="101">
        <v>36907779</v>
      </c>
      <c r="G58" s="87">
        <f t="shared" si="3"/>
        <v>4.3666316597747369E-2</v>
      </c>
    </row>
    <row r="59" spans="1:7" s="78" customFormat="1" ht="5.45" customHeight="1">
      <c r="A59" s="79"/>
      <c r="B59" s="80"/>
      <c r="C59" s="102"/>
      <c r="D59" s="89"/>
      <c r="E59" s="83"/>
      <c r="F59" s="102"/>
      <c r="G59" s="89"/>
    </row>
    <row r="60" spans="1:7" s="78" customFormat="1" ht="12">
      <c r="A60" s="103" t="s">
        <v>30</v>
      </c>
      <c r="B60" s="103"/>
      <c r="C60" s="81">
        <v>643326989</v>
      </c>
      <c r="D60" s="82">
        <f t="shared" si="2"/>
        <v>0.83455839801107945</v>
      </c>
      <c r="E60" s="92"/>
      <c r="F60" s="81">
        <v>695793066</v>
      </c>
      <c r="G60" s="82">
        <f t="shared" si="3"/>
        <v>0.82320641148505114</v>
      </c>
    </row>
    <row r="61" spans="1:7" s="78" customFormat="1" ht="6.75" customHeight="1" thickBot="1">
      <c r="A61" s="104"/>
      <c r="B61" s="104"/>
      <c r="C61" s="104"/>
      <c r="D61" s="104"/>
      <c r="E61" s="83"/>
      <c r="F61" s="104"/>
      <c r="G61" s="104"/>
    </row>
    <row r="62" spans="1:7" s="78" customFormat="1" thickTop="1">
      <c r="A62" s="103" t="s">
        <v>31</v>
      </c>
      <c r="B62" s="103"/>
      <c r="C62" s="105">
        <v>127532183</v>
      </c>
      <c r="D62" s="106">
        <f t="shared" si="2"/>
        <v>0.16544161236695112</v>
      </c>
      <c r="E62" s="92"/>
      <c r="F62" s="105">
        <v>149430020</v>
      </c>
      <c r="G62" s="106">
        <f t="shared" si="3"/>
        <v>0.17679358496559008</v>
      </c>
    </row>
  </sheetData>
  <mergeCells count="5">
    <mergeCell ref="A1:G1"/>
    <mergeCell ref="A2:G2"/>
    <mergeCell ref="C4:D4"/>
    <mergeCell ref="F4:G4"/>
    <mergeCell ref="A5:B5"/>
  </mergeCells>
  <printOptions horizontalCentered="1"/>
  <pageMargins left="0.4" right="0.21" top="0.43" bottom="0.4" header="0.42" footer="0.21"/>
  <pageSetup scale="96" firstPageNumber="9" orientation="portrait" useFirstPageNumber="1" r:id="rId1"/>
  <headerFooter alignWithMargins="0">
    <oddFooter xml:space="preserve">&amp;C&amp;"-,Regular"&amp;P&amp;R
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G62"/>
  <sheetViews>
    <sheetView showGridLines="0" topLeftCell="A28" zoomScaleNormal="100" workbookViewId="0">
      <selection sqref="A1:G1"/>
    </sheetView>
  </sheetViews>
  <sheetFormatPr defaultColWidth="9.140625" defaultRowHeight="12.75"/>
  <cols>
    <col min="1" max="1" width="5.28515625" style="107" customWidth="1"/>
    <col min="2" max="2" width="39.5703125" style="67" bestFit="1" customWidth="1"/>
    <col min="3" max="3" width="12.85546875" style="108" customWidth="1"/>
    <col min="4" max="4" width="9.7109375" style="67" bestFit="1" customWidth="1"/>
    <col min="5" max="5" width="4.7109375" style="67" customWidth="1"/>
    <col min="6" max="6" width="12.7109375" style="108" customWidth="1"/>
    <col min="7" max="7" width="9.7109375" style="109" bestFit="1" customWidth="1"/>
    <col min="8" max="16384" width="9.140625" style="67"/>
  </cols>
  <sheetData>
    <row r="1" spans="1:7">
      <c r="A1" s="446" t="s">
        <v>32</v>
      </c>
      <c r="B1" s="446"/>
      <c r="C1" s="446"/>
      <c r="D1" s="446"/>
      <c r="E1" s="446"/>
      <c r="F1" s="446"/>
      <c r="G1" s="446"/>
    </row>
    <row r="2" spans="1:7" s="68" customFormat="1">
      <c r="A2" s="446" t="s">
        <v>160</v>
      </c>
      <c r="B2" s="446"/>
      <c r="C2" s="446"/>
      <c r="D2" s="446"/>
      <c r="E2" s="446"/>
      <c r="F2" s="446"/>
      <c r="G2" s="446"/>
    </row>
    <row r="3" spans="1:7" s="68" customFormat="1" ht="9.75" customHeight="1">
      <c r="A3" s="69"/>
      <c r="B3" s="70"/>
      <c r="C3" s="71"/>
      <c r="D3" s="71"/>
      <c r="E3" s="71"/>
      <c r="F3" s="71"/>
      <c r="G3" s="71"/>
    </row>
    <row r="4" spans="1:7" s="74" customFormat="1" ht="13.5" customHeight="1" thickBot="1">
      <c r="A4" s="72"/>
      <c r="B4" s="71"/>
      <c r="C4" s="448" t="s">
        <v>33</v>
      </c>
      <c r="D4" s="448"/>
      <c r="E4" s="73"/>
      <c r="F4" s="448" t="s">
        <v>113</v>
      </c>
      <c r="G4" s="448"/>
    </row>
    <row r="5" spans="1:7" s="78" customFormat="1" ht="25.15" customHeight="1" thickBot="1">
      <c r="A5" s="449" t="s">
        <v>27</v>
      </c>
      <c r="B5" s="450"/>
      <c r="C5" s="75" t="s">
        <v>35</v>
      </c>
      <c r="D5" s="76" t="s">
        <v>36</v>
      </c>
      <c r="E5" s="77"/>
      <c r="F5" s="75" t="s">
        <v>35</v>
      </c>
      <c r="G5" s="76" t="s">
        <v>36</v>
      </c>
    </row>
    <row r="6" spans="1:7" s="78" customFormat="1" ht="12">
      <c r="A6" s="79" t="s">
        <v>37</v>
      </c>
      <c r="B6" s="80" t="s">
        <v>119</v>
      </c>
      <c r="C6" s="81">
        <v>436467538</v>
      </c>
      <c r="D6" s="82">
        <f>IFERROR(C6/C$20,"err")</f>
        <v>0.90386066316709834</v>
      </c>
      <c r="E6" s="83"/>
      <c r="F6" s="81">
        <v>670349202</v>
      </c>
      <c r="G6" s="82">
        <f>IFERROR(F6/F$20,"err")</f>
        <v>0.92791327922432265</v>
      </c>
    </row>
    <row r="7" spans="1:7" s="78" customFormat="1" ht="12">
      <c r="A7" s="79" t="s">
        <v>39</v>
      </c>
      <c r="B7" s="80" t="s">
        <v>120</v>
      </c>
      <c r="C7" s="81">
        <v>65472452</v>
      </c>
      <c r="D7" s="82">
        <f t="shared" ref="D7:D20" si="0">IFERROR(C7/C$20,"err")</f>
        <v>0.1355839065490731</v>
      </c>
      <c r="E7" s="83"/>
      <c r="F7" s="81">
        <v>100547396</v>
      </c>
      <c r="G7" s="82">
        <f t="shared" ref="G7:G20" si="1">IFERROR(F7/F$20,"err")</f>
        <v>0.13918009249726315</v>
      </c>
    </row>
    <row r="8" spans="1:7" s="78" customFormat="1" ht="12">
      <c r="A8" s="79" t="s">
        <v>41</v>
      </c>
      <c r="B8" s="80" t="s">
        <v>121</v>
      </c>
      <c r="C8" s="81">
        <v>370995086</v>
      </c>
      <c r="D8" s="82">
        <f t="shared" si="0"/>
        <v>0.76827675661802519</v>
      </c>
      <c r="E8" s="83"/>
      <c r="F8" s="81">
        <v>569801806</v>
      </c>
      <c r="G8" s="82">
        <f t="shared" si="1"/>
        <v>0.7887331867270595</v>
      </c>
    </row>
    <row r="9" spans="1:7" s="78" customFormat="1" ht="12">
      <c r="A9" s="79" t="s">
        <v>43</v>
      </c>
      <c r="B9" s="80" t="s">
        <v>122</v>
      </c>
      <c r="C9" s="81">
        <v>13278527</v>
      </c>
      <c r="D9" s="82">
        <f t="shared" si="0"/>
        <v>2.7497894288079267E-2</v>
      </c>
      <c r="E9" s="83"/>
      <c r="F9" s="81">
        <v>15616224</v>
      </c>
      <c r="G9" s="82">
        <f t="shared" si="1"/>
        <v>2.1616347983571656E-2</v>
      </c>
    </row>
    <row r="10" spans="1:7" s="78" customFormat="1" ht="12">
      <c r="A10" s="79" t="s">
        <v>45</v>
      </c>
      <c r="B10" s="80" t="s">
        <v>123</v>
      </c>
      <c r="C10" s="81">
        <v>48473035</v>
      </c>
      <c r="D10" s="82">
        <f t="shared" si="0"/>
        <v>0.10038059133007497</v>
      </c>
      <c r="E10" s="83"/>
      <c r="F10" s="81">
        <v>65150997</v>
      </c>
      <c r="G10" s="82">
        <f t="shared" si="1"/>
        <v>9.018355670542591E-2</v>
      </c>
    </row>
    <row r="11" spans="1:7" s="78" customFormat="1" ht="12">
      <c r="A11" s="79" t="s">
        <v>59</v>
      </c>
      <c r="B11" s="84" t="s">
        <v>124</v>
      </c>
      <c r="C11" s="81">
        <v>9758468</v>
      </c>
      <c r="D11" s="82">
        <f t="shared" si="0"/>
        <v>2.0208365090314935E-2</v>
      </c>
      <c r="E11" s="83"/>
      <c r="F11" s="81">
        <v>14646955</v>
      </c>
      <c r="G11" s="82">
        <f t="shared" si="1"/>
        <v>2.0274662823721968E-2</v>
      </c>
    </row>
    <row r="12" spans="1:7" s="78" customFormat="1" ht="12">
      <c r="A12" s="79" t="s">
        <v>61</v>
      </c>
      <c r="B12" s="84" t="s">
        <v>125</v>
      </c>
      <c r="C12" s="81">
        <v>26542873</v>
      </c>
      <c r="D12" s="82">
        <f t="shared" si="0"/>
        <v>5.4966421791808183E-2</v>
      </c>
      <c r="E12" s="83"/>
      <c r="F12" s="81">
        <v>37562925</v>
      </c>
      <c r="G12" s="82">
        <f t="shared" si="1"/>
        <v>5.1995492513478507E-2</v>
      </c>
    </row>
    <row r="13" spans="1:7" s="78" customFormat="1" ht="12">
      <c r="A13" s="79" t="s">
        <v>63</v>
      </c>
      <c r="B13" s="80" t="s">
        <v>126</v>
      </c>
      <c r="C13" s="81">
        <v>628351</v>
      </c>
      <c r="D13" s="82">
        <f t="shared" si="0"/>
        <v>1.3012233490814829E-3</v>
      </c>
      <c r="E13" s="83"/>
      <c r="F13" s="81">
        <v>1087359</v>
      </c>
      <c r="G13" s="82">
        <f t="shared" si="1"/>
        <v>1.5051481412579951E-3</v>
      </c>
    </row>
    <row r="14" spans="1:7" s="78" customFormat="1" ht="12">
      <c r="A14" s="79" t="s">
        <v>65</v>
      </c>
      <c r="B14" s="80" t="s">
        <v>127</v>
      </c>
      <c r="C14" s="81">
        <v>700</v>
      </c>
      <c r="D14" s="82">
        <f t="shared" si="0"/>
        <v>1.4495979864073392E-6</v>
      </c>
      <c r="E14" s="83"/>
      <c r="F14" s="81">
        <v>10600</v>
      </c>
      <c r="G14" s="82">
        <f t="shared" si="1"/>
        <v>1.4672771639665233E-5</v>
      </c>
    </row>
    <row r="15" spans="1:7" s="78" customFormat="1" ht="12">
      <c r="A15" s="79" t="s">
        <v>67</v>
      </c>
      <c r="B15" s="80" t="s">
        <v>128</v>
      </c>
      <c r="C15" s="81">
        <v>5017500</v>
      </c>
      <c r="D15" s="82">
        <f t="shared" si="0"/>
        <v>1.0390511281141178E-2</v>
      </c>
      <c r="E15" s="83"/>
      <c r="F15" s="81">
        <v>7144254</v>
      </c>
      <c r="G15" s="82">
        <f t="shared" si="1"/>
        <v>9.8892459884683866E-3</v>
      </c>
    </row>
    <row r="16" spans="1:7" s="78" customFormat="1" ht="12">
      <c r="A16" s="79" t="s">
        <v>69</v>
      </c>
      <c r="B16" s="80" t="s">
        <v>129</v>
      </c>
      <c r="C16" s="81">
        <v>71</v>
      </c>
      <c r="D16" s="82">
        <f t="shared" si="0"/>
        <v>1.4703065290703011E-7</v>
      </c>
      <c r="E16" s="83"/>
      <c r="F16" s="81">
        <v>0</v>
      </c>
      <c r="G16" s="82">
        <f t="shared" si="1"/>
        <v>0</v>
      </c>
    </row>
    <row r="17" spans="1:7" s="78" customFormat="1" ht="12">
      <c r="A17" s="79" t="s">
        <v>71</v>
      </c>
      <c r="B17" s="85" t="s">
        <v>130</v>
      </c>
      <c r="C17" s="81">
        <v>1095641</v>
      </c>
      <c r="D17" s="82">
        <f t="shared" si="0"/>
        <v>2.2689128391790337E-3</v>
      </c>
      <c r="E17" s="83"/>
      <c r="F17" s="81">
        <v>45642</v>
      </c>
      <c r="G17" s="82">
        <f t="shared" si="1"/>
        <v>6.3178739922415151E-5</v>
      </c>
    </row>
    <row r="18" spans="1:7" s="78" customFormat="1" ht="12">
      <c r="A18" s="79" t="s">
        <v>73</v>
      </c>
      <c r="B18" s="84" t="s">
        <v>46</v>
      </c>
      <c r="C18" s="86">
        <v>7102251</v>
      </c>
      <c r="D18" s="87">
        <f t="shared" si="0"/>
        <v>1.4707726783656444E-2</v>
      </c>
      <c r="E18" s="83"/>
      <c r="F18" s="86">
        <v>11359802</v>
      </c>
      <c r="G18" s="87">
        <f t="shared" si="1"/>
        <v>1.5724507605453998E-2</v>
      </c>
    </row>
    <row r="19" spans="1:7" s="78" customFormat="1" ht="12" customHeight="1">
      <c r="A19" s="79"/>
      <c r="B19" s="84"/>
      <c r="C19" s="88"/>
      <c r="D19" s="89"/>
      <c r="E19" s="83"/>
      <c r="F19" s="88"/>
      <c r="G19" s="89"/>
    </row>
    <row r="20" spans="1:7" s="78" customFormat="1" ht="12">
      <c r="A20" s="90" t="s">
        <v>28</v>
      </c>
      <c r="B20" s="91"/>
      <c r="C20" s="81">
        <v>482892503</v>
      </c>
      <c r="D20" s="82">
        <f t="shared" si="0"/>
        <v>1</v>
      </c>
      <c r="E20" s="92"/>
      <c r="F20" s="81">
        <v>722426564</v>
      </c>
      <c r="G20" s="82">
        <f t="shared" si="1"/>
        <v>1</v>
      </c>
    </row>
    <row r="21" spans="1:7" s="98" customFormat="1" ht="12">
      <c r="A21" s="93"/>
      <c r="B21" s="94" t="s">
        <v>118</v>
      </c>
      <c r="C21" s="95">
        <v>63</v>
      </c>
      <c r="D21" s="96"/>
      <c r="E21" s="97"/>
      <c r="F21" s="95">
        <v>64</v>
      </c>
      <c r="G21" s="96"/>
    </row>
    <row r="22" spans="1:7" s="78" customFormat="1" ht="12">
      <c r="A22" s="90" t="s">
        <v>29</v>
      </c>
      <c r="B22" s="91"/>
      <c r="C22" s="99"/>
      <c r="D22" s="99"/>
      <c r="E22" s="100"/>
      <c r="F22" s="99"/>
      <c r="G22" s="99"/>
    </row>
    <row r="23" spans="1:7" s="78" customFormat="1" ht="12">
      <c r="A23" s="79" t="s">
        <v>131</v>
      </c>
      <c r="B23" s="84" t="s">
        <v>132</v>
      </c>
      <c r="C23" s="81">
        <v>183917148</v>
      </c>
      <c r="D23" s="82">
        <f t="shared" ref="D23:D62" si="2">IFERROR(C23/C$20,"err")</f>
        <v>0.38086561058082941</v>
      </c>
      <c r="E23" s="83"/>
      <c r="F23" s="81">
        <v>250661347</v>
      </c>
      <c r="G23" s="82">
        <f t="shared" ref="G23:G62" si="3">IFERROR(F23/F$20,"err")</f>
        <v>0.34697138711527226</v>
      </c>
    </row>
    <row r="24" spans="1:7" s="78" customFormat="1" ht="12">
      <c r="A24" s="79" t="s">
        <v>133</v>
      </c>
      <c r="B24" s="84" t="s">
        <v>134</v>
      </c>
      <c r="C24" s="81">
        <v>597133</v>
      </c>
      <c r="D24" s="82">
        <f t="shared" si="2"/>
        <v>1.2365754205962481E-3</v>
      </c>
      <c r="E24" s="83"/>
      <c r="F24" s="81">
        <v>1195477</v>
      </c>
      <c r="G24" s="82">
        <f t="shared" si="3"/>
        <v>1.6548076435351012E-3</v>
      </c>
    </row>
    <row r="25" spans="1:7" s="78" customFormat="1" ht="12">
      <c r="A25" s="79" t="s">
        <v>135</v>
      </c>
      <c r="B25" s="84" t="s">
        <v>136</v>
      </c>
      <c r="C25" s="81">
        <v>32296049</v>
      </c>
      <c r="D25" s="82">
        <f t="shared" si="2"/>
        <v>6.6880410856161088E-2</v>
      </c>
      <c r="E25" s="83"/>
      <c r="F25" s="81">
        <v>42985132</v>
      </c>
      <c r="G25" s="82">
        <f t="shared" si="3"/>
        <v>5.9501040163855323E-2</v>
      </c>
    </row>
    <row r="26" spans="1:7" s="78" customFormat="1" ht="12">
      <c r="A26" s="79" t="s">
        <v>137</v>
      </c>
      <c r="B26" s="84" t="s">
        <v>138</v>
      </c>
      <c r="C26" s="81">
        <v>77763</v>
      </c>
      <c r="D26" s="82">
        <f t="shared" si="2"/>
        <v>1.6103584030999131E-4</v>
      </c>
      <c r="E26" s="83"/>
      <c r="F26" s="81">
        <v>134594</v>
      </c>
      <c r="G26" s="82">
        <f t="shared" si="3"/>
        <v>1.8630821000651908E-4</v>
      </c>
    </row>
    <row r="27" spans="1:7" s="78" customFormat="1" ht="12">
      <c r="A27" s="79" t="s">
        <v>51</v>
      </c>
      <c r="B27" s="84" t="s">
        <v>139</v>
      </c>
      <c r="C27" s="81">
        <v>4034282</v>
      </c>
      <c r="D27" s="82">
        <f t="shared" si="2"/>
        <v>8.3544100911419616E-3</v>
      </c>
      <c r="E27" s="83"/>
      <c r="F27" s="81">
        <v>5647573</v>
      </c>
      <c r="G27" s="82">
        <f t="shared" si="3"/>
        <v>7.8175046176735003E-3</v>
      </c>
    </row>
    <row r="28" spans="1:7" s="78" customFormat="1" ht="12">
      <c r="A28" s="79" t="s">
        <v>53</v>
      </c>
      <c r="B28" s="84" t="s">
        <v>140</v>
      </c>
      <c r="C28" s="81">
        <v>609867</v>
      </c>
      <c r="D28" s="82">
        <f t="shared" si="2"/>
        <v>1.262945678823264E-3</v>
      </c>
      <c r="E28" s="83"/>
      <c r="F28" s="81">
        <v>489295</v>
      </c>
      <c r="G28" s="82">
        <f t="shared" si="3"/>
        <v>6.772937546632075E-4</v>
      </c>
    </row>
    <row r="29" spans="1:7" s="78" customFormat="1" ht="12">
      <c r="A29" s="79" t="s">
        <v>56</v>
      </c>
      <c r="B29" s="84" t="s">
        <v>141</v>
      </c>
      <c r="C29" s="81">
        <v>13724148</v>
      </c>
      <c r="D29" s="82">
        <f t="shared" si="2"/>
        <v>2.8420710437080443E-2</v>
      </c>
      <c r="E29" s="83"/>
      <c r="F29" s="81">
        <v>13341037</v>
      </c>
      <c r="G29" s="82">
        <f t="shared" si="3"/>
        <v>1.8466980126162692E-2</v>
      </c>
    </row>
    <row r="30" spans="1:7" s="78" customFormat="1" ht="12">
      <c r="A30" s="79" t="s">
        <v>57</v>
      </c>
      <c r="B30" s="84" t="s">
        <v>142</v>
      </c>
      <c r="C30" s="81">
        <v>44244515</v>
      </c>
      <c r="D30" s="82">
        <f t="shared" si="2"/>
        <v>9.1623942647956161E-2</v>
      </c>
      <c r="E30" s="83"/>
      <c r="F30" s="81">
        <v>66031045</v>
      </c>
      <c r="G30" s="82">
        <f t="shared" si="3"/>
        <v>9.1401740039005544E-2</v>
      </c>
    </row>
    <row r="31" spans="1:7" s="78" customFormat="1" ht="12">
      <c r="A31" s="79" t="s">
        <v>45</v>
      </c>
      <c r="B31" s="84" t="s">
        <v>58</v>
      </c>
      <c r="C31" s="81">
        <v>27016371</v>
      </c>
      <c r="D31" s="82">
        <f t="shared" si="2"/>
        <v>5.5946967145190901E-2</v>
      </c>
      <c r="E31" s="83"/>
      <c r="F31" s="81">
        <v>30431498</v>
      </c>
      <c r="G31" s="82">
        <f t="shared" si="3"/>
        <v>4.2124001962917851E-2</v>
      </c>
    </row>
    <row r="32" spans="1:7" s="78" customFormat="1" ht="12">
      <c r="A32" s="79" t="s">
        <v>59</v>
      </c>
      <c r="B32" s="84" t="s">
        <v>60</v>
      </c>
      <c r="C32" s="81">
        <v>1835075</v>
      </c>
      <c r="D32" s="82">
        <f t="shared" si="2"/>
        <v>3.8001728927234972E-3</v>
      </c>
      <c r="E32" s="83"/>
      <c r="F32" s="81">
        <v>1839713</v>
      </c>
      <c r="G32" s="82">
        <f t="shared" si="3"/>
        <v>2.5465744086342872E-3</v>
      </c>
    </row>
    <row r="33" spans="1:7" s="78" customFormat="1" ht="12">
      <c r="A33" s="79" t="s">
        <v>61</v>
      </c>
      <c r="B33" s="84" t="s">
        <v>62</v>
      </c>
      <c r="C33" s="81">
        <v>1876533</v>
      </c>
      <c r="D33" s="82">
        <f t="shared" si="2"/>
        <v>3.8860263688956049E-3</v>
      </c>
      <c r="E33" s="83"/>
      <c r="F33" s="81">
        <v>1838391</v>
      </c>
      <c r="G33" s="82">
        <f t="shared" si="3"/>
        <v>2.5447444648505476E-3</v>
      </c>
    </row>
    <row r="34" spans="1:7" s="78" customFormat="1" ht="12">
      <c r="A34" s="79" t="s">
        <v>63</v>
      </c>
      <c r="B34" s="84" t="s">
        <v>143</v>
      </c>
      <c r="C34" s="81">
        <v>5529443</v>
      </c>
      <c r="D34" s="82">
        <f t="shared" si="2"/>
        <v>1.1450670626791653E-2</v>
      </c>
      <c r="E34" s="83"/>
      <c r="F34" s="81">
        <v>7330280</v>
      </c>
      <c r="G34" s="82">
        <f t="shared" si="3"/>
        <v>1.0146747593849552E-2</v>
      </c>
    </row>
    <row r="35" spans="1:7" s="78" customFormat="1" ht="12">
      <c r="A35" s="79" t="s">
        <v>65</v>
      </c>
      <c r="B35" s="84" t="s">
        <v>144</v>
      </c>
      <c r="C35" s="81">
        <v>2698503</v>
      </c>
      <c r="D35" s="82">
        <f t="shared" si="2"/>
        <v>5.5882064501630918E-3</v>
      </c>
      <c r="E35" s="83"/>
      <c r="F35" s="81">
        <v>3914951</v>
      </c>
      <c r="G35" s="82">
        <f t="shared" si="3"/>
        <v>5.4191681135357583E-3</v>
      </c>
    </row>
    <row r="36" spans="1:7" s="78" customFormat="1" ht="12">
      <c r="A36" s="79" t="s">
        <v>67</v>
      </c>
      <c r="B36" s="84" t="s">
        <v>68</v>
      </c>
      <c r="C36" s="81">
        <v>1031776</v>
      </c>
      <c r="D36" s="82">
        <f t="shared" si="2"/>
        <v>2.1366577314620269E-3</v>
      </c>
      <c r="E36" s="83"/>
      <c r="F36" s="81">
        <v>1469137</v>
      </c>
      <c r="G36" s="82">
        <f t="shared" si="3"/>
        <v>2.0336143121115905E-3</v>
      </c>
    </row>
    <row r="37" spans="1:7" s="78" customFormat="1" ht="12">
      <c r="A37" s="79" t="s">
        <v>69</v>
      </c>
      <c r="B37" s="84" t="s">
        <v>145</v>
      </c>
      <c r="C37" s="81">
        <v>49064</v>
      </c>
      <c r="D37" s="82">
        <f t="shared" si="2"/>
        <v>1.016043937215567E-4</v>
      </c>
      <c r="E37" s="83"/>
      <c r="F37" s="81">
        <v>43054</v>
      </c>
      <c r="G37" s="82">
        <f t="shared" si="3"/>
        <v>5.959636888435348E-5</v>
      </c>
    </row>
    <row r="38" spans="1:7" s="78" customFormat="1" ht="12">
      <c r="A38" s="79" t="s">
        <v>71</v>
      </c>
      <c r="B38" s="84" t="s">
        <v>146</v>
      </c>
      <c r="C38" s="81">
        <v>1157000</v>
      </c>
      <c r="D38" s="82">
        <f t="shared" si="2"/>
        <v>2.395978386104702E-3</v>
      </c>
      <c r="E38" s="83"/>
      <c r="F38" s="81">
        <v>657044</v>
      </c>
      <c r="G38" s="82">
        <f t="shared" si="3"/>
        <v>9.0949590275586818E-4</v>
      </c>
    </row>
    <row r="39" spans="1:7" s="78" customFormat="1" ht="12">
      <c r="A39" s="79" t="s">
        <v>73</v>
      </c>
      <c r="B39" s="84" t="s">
        <v>147</v>
      </c>
      <c r="C39" s="81">
        <v>1016020</v>
      </c>
      <c r="D39" s="82">
        <f t="shared" si="2"/>
        <v>2.1040293516422638E-3</v>
      </c>
      <c r="E39" s="83"/>
      <c r="F39" s="81">
        <v>1270940</v>
      </c>
      <c r="G39" s="82">
        <f t="shared" si="3"/>
        <v>1.7592653195958614E-3</v>
      </c>
    </row>
    <row r="40" spans="1:7" s="78" customFormat="1" ht="12">
      <c r="A40" s="79" t="s">
        <v>75</v>
      </c>
      <c r="B40" s="84" t="s">
        <v>76</v>
      </c>
      <c r="C40" s="81">
        <v>1896183</v>
      </c>
      <c r="D40" s="82">
        <f t="shared" si="2"/>
        <v>3.9267186552283256E-3</v>
      </c>
      <c r="E40" s="83"/>
      <c r="F40" s="81">
        <v>2284307</v>
      </c>
      <c r="G40" s="82">
        <f t="shared" si="3"/>
        <v>3.1619919779140348E-3</v>
      </c>
    </row>
    <row r="41" spans="1:7" s="78" customFormat="1" ht="12">
      <c r="A41" s="79" t="s">
        <v>77</v>
      </c>
      <c r="B41" s="84" t="s">
        <v>78</v>
      </c>
      <c r="C41" s="81">
        <v>5890170</v>
      </c>
      <c r="D41" s="82">
        <f t="shared" si="2"/>
        <v>1.2197683673709882E-2</v>
      </c>
      <c r="E41" s="83"/>
      <c r="F41" s="81">
        <v>8096282</v>
      </c>
      <c r="G41" s="82">
        <f t="shared" si="3"/>
        <v>1.1207065746823784E-2</v>
      </c>
    </row>
    <row r="42" spans="1:7" s="78" customFormat="1" ht="12">
      <c r="A42" s="79" t="s">
        <v>79</v>
      </c>
      <c r="B42" s="84" t="s">
        <v>148</v>
      </c>
      <c r="C42" s="81">
        <v>4890768</v>
      </c>
      <c r="D42" s="82">
        <f t="shared" si="2"/>
        <v>1.0128067778264927E-2</v>
      </c>
      <c r="E42" s="83"/>
      <c r="F42" s="81">
        <v>5867936</v>
      </c>
      <c r="G42" s="82">
        <f t="shared" si="3"/>
        <v>8.1225363136010042E-3</v>
      </c>
    </row>
    <row r="43" spans="1:7" s="78" customFormat="1" ht="12">
      <c r="A43" s="79" t="s">
        <v>81</v>
      </c>
      <c r="B43" s="84" t="s">
        <v>149</v>
      </c>
      <c r="C43" s="81">
        <v>1301563</v>
      </c>
      <c r="D43" s="82">
        <f t="shared" si="2"/>
        <v>2.6953472914032794E-3</v>
      </c>
      <c r="E43" s="83"/>
      <c r="F43" s="81">
        <v>1908668</v>
      </c>
      <c r="G43" s="82">
        <f t="shared" si="3"/>
        <v>2.6420235565977885E-3</v>
      </c>
    </row>
    <row r="44" spans="1:7" s="78" customFormat="1" ht="12">
      <c r="A44" s="79" t="s">
        <v>83</v>
      </c>
      <c r="B44" s="80" t="s">
        <v>84</v>
      </c>
      <c r="C44" s="81">
        <v>3092644</v>
      </c>
      <c r="D44" s="82">
        <f t="shared" si="2"/>
        <v>6.4044150215353413E-3</v>
      </c>
      <c r="E44" s="83"/>
      <c r="F44" s="81">
        <v>4144254</v>
      </c>
      <c r="G44" s="82">
        <f t="shared" si="3"/>
        <v>5.7365747696952072E-3</v>
      </c>
    </row>
    <row r="45" spans="1:7" s="78" customFormat="1" ht="12">
      <c r="A45" s="79" t="s">
        <v>85</v>
      </c>
      <c r="B45" s="80" t="s">
        <v>86</v>
      </c>
      <c r="C45" s="81">
        <v>2015912</v>
      </c>
      <c r="D45" s="82">
        <f t="shared" si="2"/>
        <v>4.1746599656777026E-3</v>
      </c>
      <c r="E45" s="83"/>
      <c r="F45" s="81">
        <v>2479282</v>
      </c>
      <c r="G45" s="82">
        <f t="shared" si="3"/>
        <v>3.4318810015408017E-3</v>
      </c>
    </row>
    <row r="46" spans="1:7" s="78" customFormat="1" ht="12">
      <c r="A46" s="79" t="s">
        <v>87</v>
      </c>
      <c r="B46" s="80" t="s">
        <v>88</v>
      </c>
      <c r="C46" s="81">
        <v>4698132</v>
      </c>
      <c r="D46" s="82">
        <f t="shared" si="2"/>
        <v>9.7291466958226939E-3</v>
      </c>
      <c r="E46" s="83"/>
      <c r="F46" s="81">
        <v>4916900</v>
      </c>
      <c r="G46" s="82">
        <f t="shared" si="3"/>
        <v>6.8060897051952811E-3</v>
      </c>
    </row>
    <row r="47" spans="1:7" s="78" customFormat="1" ht="12">
      <c r="A47" s="79" t="s">
        <v>89</v>
      </c>
      <c r="B47" s="80" t="s">
        <v>150</v>
      </c>
      <c r="C47" s="81">
        <v>169700</v>
      </c>
      <c r="D47" s="82">
        <f t="shared" si="2"/>
        <v>3.5142396899046492E-4</v>
      </c>
      <c r="E47" s="83"/>
      <c r="F47" s="81">
        <v>408133</v>
      </c>
      <c r="G47" s="82">
        <f t="shared" si="3"/>
        <v>5.6494738751051792E-4</v>
      </c>
    </row>
    <row r="48" spans="1:7" s="78" customFormat="1" ht="12">
      <c r="A48" s="79" t="s">
        <v>91</v>
      </c>
      <c r="B48" s="80" t="s">
        <v>151</v>
      </c>
      <c r="C48" s="81">
        <v>797069</v>
      </c>
      <c r="D48" s="82">
        <f t="shared" si="2"/>
        <v>1.6506137391824448E-3</v>
      </c>
      <c r="E48" s="83"/>
      <c r="F48" s="81">
        <v>1000472</v>
      </c>
      <c r="G48" s="82">
        <f t="shared" si="3"/>
        <v>1.3848770931961466E-3</v>
      </c>
    </row>
    <row r="49" spans="1:7" s="78" customFormat="1" ht="12">
      <c r="A49" s="79" t="s">
        <v>93</v>
      </c>
      <c r="B49" s="80" t="s">
        <v>94</v>
      </c>
      <c r="C49" s="81">
        <v>46329</v>
      </c>
      <c r="D49" s="82">
        <f t="shared" si="2"/>
        <v>9.5940607303236596E-5</v>
      </c>
      <c r="E49" s="83"/>
      <c r="F49" s="81">
        <v>48913</v>
      </c>
      <c r="G49" s="82">
        <f t="shared" si="3"/>
        <v>6.7706535774617507E-5</v>
      </c>
    </row>
    <row r="50" spans="1:7" s="78" customFormat="1" ht="12">
      <c r="A50" s="79" t="s">
        <v>95</v>
      </c>
      <c r="B50" s="80" t="s">
        <v>152</v>
      </c>
      <c r="C50" s="81">
        <v>913332</v>
      </c>
      <c r="D50" s="82">
        <f t="shared" si="2"/>
        <v>1.8913774687448399E-3</v>
      </c>
      <c r="E50" s="83"/>
      <c r="F50" s="81">
        <v>1783616</v>
      </c>
      <c r="G50" s="82">
        <f t="shared" si="3"/>
        <v>2.4689236095144476E-3</v>
      </c>
    </row>
    <row r="51" spans="1:7" s="78" customFormat="1" ht="12">
      <c r="A51" s="79" t="s">
        <v>97</v>
      </c>
      <c r="B51" s="80" t="s">
        <v>153</v>
      </c>
      <c r="C51" s="81">
        <v>9786092</v>
      </c>
      <c r="D51" s="82">
        <f t="shared" si="2"/>
        <v>2.0265570368567101E-2</v>
      </c>
      <c r="E51" s="83"/>
      <c r="F51" s="81">
        <v>14697605</v>
      </c>
      <c r="G51" s="82">
        <f t="shared" si="3"/>
        <v>2.0344773756132258E-2</v>
      </c>
    </row>
    <row r="52" spans="1:7" s="78" customFormat="1" ht="12">
      <c r="A52" s="79" t="s">
        <v>99</v>
      </c>
      <c r="B52" s="80" t="s">
        <v>154</v>
      </c>
      <c r="C52" s="81">
        <v>25940163</v>
      </c>
      <c r="D52" s="82">
        <f t="shared" si="2"/>
        <v>5.3718297216968802E-2</v>
      </c>
      <c r="E52" s="83"/>
      <c r="F52" s="81">
        <v>36458229</v>
      </c>
      <c r="G52" s="82">
        <f t="shared" si="3"/>
        <v>5.0466346085247221E-2</v>
      </c>
    </row>
    <row r="53" spans="1:7" s="78" customFormat="1" ht="12">
      <c r="A53" s="79" t="s">
        <v>101</v>
      </c>
      <c r="B53" s="80" t="s">
        <v>155</v>
      </c>
      <c r="C53" s="81">
        <v>24323353</v>
      </c>
      <c r="D53" s="82">
        <f t="shared" si="2"/>
        <v>5.0370119330678448E-2</v>
      </c>
      <c r="E53" s="83"/>
      <c r="F53" s="81">
        <v>40796637</v>
      </c>
      <c r="G53" s="82">
        <f t="shared" si="3"/>
        <v>5.6471673430878992E-2</v>
      </c>
    </row>
    <row r="54" spans="1:7" s="78" customFormat="1" ht="12">
      <c r="A54" s="79" t="s">
        <v>103</v>
      </c>
      <c r="B54" s="80" t="s">
        <v>156</v>
      </c>
      <c r="C54" s="81">
        <v>0</v>
      </c>
      <c r="D54" s="82">
        <f t="shared" si="2"/>
        <v>0</v>
      </c>
      <c r="E54" s="83"/>
      <c r="F54" s="81">
        <v>0</v>
      </c>
      <c r="G54" s="82">
        <f t="shared" si="3"/>
        <v>0</v>
      </c>
    </row>
    <row r="55" spans="1:7" s="78" customFormat="1" ht="12">
      <c r="A55" s="79" t="s">
        <v>105</v>
      </c>
      <c r="B55" s="80" t="s">
        <v>157</v>
      </c>
      <c r="C55" s="81">
        <v>45358</v>
      </c>
      <c r="D55" s="82">
        <f t="shared" si="2"/>
        <v>9.3929807810662981E-5</v>
      </c>
      <c r="E55" s="83"/>
      <c r="F55" s="81">
        <v>34634</v>
      </c>
      <c r="G55" s="82">
        <f t="shared" si="3"/>
        <v>4.7941204996996761E-5</v>
      </c>
    </row>
    <row r="56" spans="1:7" s="78" customFormat="1" ht="12">
      <c r="A56" s="79" t="s">
        <v>107</v>
      </c>
      <c r="B56" s="80" t="s">
        <v>110</v>
      </c>
      <c r="C56" s="81">
        <v>573943</v>
      </c>
      <c r="D56" s="82">
        <f t="shared" si="2"/>
        <v>1.1885523101608393E-3</v>
      </c>
      <c r="E56" s="83"/>
      <c r="F56" s="81">
        <v>410087</v>
      </c>
      <c r="G56" s="82">
        <f t="shared" si="3"/>
        <v>5.6765216069767888E-4</v>
      </c>
    </row>
    <row r="57" spans="1:7" s="78" customFormat="1" ht="12">
      <c r="A57" s="79" t="s">
        <v>109</v>
      </c>
      <c r="B57" s="80" t="s">
        <v>158</v>
      </c>
      <c r="C57" s="81">
        <v>369605</v>
      </c>
      <c r="D57" s="82">
        <f t="shared" si="2"/>
        <v>7.6539809109440657E-4</v>
      </c>
      <c r="E57" s="83"/>
      <c r="F57" s="81">
        <v>492503</v>
      </c>
      <c r="G57" s="82">
        <f t="shared" si="3"/>
        <v>6.8173434441981561E-4</v>
      </c>
    </row>
    <row r="58" spans="1:7" s="78" customFormat="1" ht="12">
      <c r="A58" s="79" t="s">
        <v>111</v>
      </c>
      <c r="B58" s="80" t="s">
        <v>159</v>
      </c>
      <c r="C58" s="101">
        <v>15929121</v>
      </c>
      <c r="D58" s="87">
        <f t="shared" si="2"/>
        <v>3.2986888181198375E-2</v>
      </c>
      <c r="E58" s="83"/>
      <c r="F58" s="101">
        <v>19686720</v>
      </c>
      <c r="G58" s="87">
        <f t="shared" si="3"/>
        <v>2.7250825178682107E-2</v>
      </c>
    </row>
    <row r="59" spans="1:7" s="78" customFormat="1" ht="5.45" customHeight="1">
      <c r="A59" s="79"/>
      <c r="B59" s="80"/>
      <c r="C59" s="102"/>
      <c r="D59" s="89"/>
      <c r="E59" s="83"/>
      <c r="F59" s="102"/>
      <c r="G59" s="89"/>
    </row>
    <row r="60" spans="1:7" s="78" customFormat="1" ht="12">
      <c r="A60" s="103" t="s">
        <v>30</v>
      </c>
      <c r="B60" s="103"/>
      <c r="C60" s="81">
        <v>424390128</v>
      </c>
      <c r="D60" s="82">
        <f t="shared" si="2"/>
        <v>0.87885010714278988</v>
      </c>
      <c r="E60" s="92"/>
      <c r="F60" s="81">
        <v>574795686</v>
      </c>
      <c r="G60" s="82">
        <f t="shared" si="3"/>
        <v>0.79564583397572852</v>
      </c>
    </row>
    <row r="61" spans="1:7" s="78" customFormat="1" ht="6.75" customHeight="1" thickBot="1">
      <c r="A61" s="104"/>
      <c r="B61" s="104"/>
      <c r="C61" s="104"/>
      <c r="D61" s="104"/>
      <c r="E61" s="83"/>
      <c r="F61" s="104"/>
      <c r="G61" s="104"/>
    </row>
    <row r="62" spans="1:7" s="78" customFormat="1" thickTop="1">
      <c r="A62" s="103" t="s">
        <v>31</v>
      </c>
      <c r="B62" s="103"/>
      <c r="C62" s="105">
        <v>58502375</v>
      </c>
      <c r="D62" s="106">
        <f t="shared" si="2"/>
        <v>0.12114989285721009</v>
      </c>
      <c r="E62" s="92"/>
      <c r="F62" s="105">
        <v>147630878</v>
      </c>
      <c r="G62" s="106">
        <f t="shared" si="3"/>
        <v>0.20435416602427151</v>
      </c>
    </row>
  </sheetData>
  <mergeCells count="5">
    <mergeCell ref="A1:G1"/>
    <mergeCell ref="A2:G2"/>
    <mergeCell ref="C4:D4"/>
    <mergeCell ref="F4:G4"/>
    <mergeCell ref="A5:B5"/>
  </mergeCells>
  <printOptions horizontalCentered="1"/>
  <pageMargins left="0.4" right="0.21" top="0.43" bottom="0.4" header="0.42" footer="0.21"/>
  <pageSetup scale="98" firstPageNumber="10" orientation="portrait" useFirstPageNumber="1" r:id="rId1"/>
  <headerFooter alignWithMargins="0">
    <oddFooter xml:space="preserve">&amp;C&amp;"-,Regular"&amp;P&amp;R
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G62"/>
  <sheetViews>
    <sheetView showGridLines="0" topLeftCell="A25" zoomScaleNormal="100" workbookViewId="0">
      <selection sqref="A1:G1"/>
    </sheetView>
  </sheetViews>
  <sheetFormatPr defaultColWidth="9.140625" defaultRowHeight="12.75"/>
  <cols>
    <col min="1" max="1" width="5.28515625" style="107" customWidth="1"/>
    <col min="2" max="2" width="39.5703125" style="67" bestFit="1" customWidth="1"/>
    <col min="3" max="3" width="12.85546875" style="108" customWidth="1"/>
    <col min="4" max="4" width="9.7109375" style="67" bestFit="1" customWidth="1"/>
    <col min="5" max="5" width="4.7109375" style="67" customWidth="1"/>
    <col min="6" max="6" width="12.7109375" style="108" customWidth="1"/>
    <col min="7" max="7" width="9.7109375" style="109" bestFit="1" customWidth="1"/>
    <col min="8" max="16384" width="9.140625" style="67"/>
  </cols>
  <sheetData>
    <row r="1" spans="1:7">
      <c r="A1" s="446" t="s">
        <v>32</v>
      </c>
      <c r="B1" s="446"/>
      <c r="C1" s="446"/>
      <c r="D1" s="446"/>
      <c r="E1" s="446"/>
      <c r="F1" s="446"/>
      <c r="G1" s="446"/>
    </row>
    <row r="2" spans="1:7" s="68" customFormat="1">
      <c r="A2" s="446" t="s">
        <v>160</v>
      </c>
      <c r="B2" s="446"/>
      <c r="C2" s="446"/>
      <c r="D2" s="446"/>
      <c r="E2" s="446"/>
      <c r="F2" s="446"/>
      <c r="G2" s="446"/>
    </row>
    <row r="3" spans="1:7" s="68" customFormat="1" ht="9.75" customHeight="1">
      <c r="A3" s="69"/>
      <c r="B3" s="70"/>
      <c r="C3" s="71"/>
      <c r="D3" s="71"/>
      <c r="E3" s="71"/>
      <c r="F3" s="71"/>
      <c r="G3" s="71"/>
    </row>
    <row r="4" spans="1:7" s="74" customFormat="1" ht="13.5" customHeight="1" thickBot="1">
      <c r="A4" s="72"/>
      <c r="B4" s="71"/>
      <c r="C4" s="448" t="s">
        <v>113</v>
      </c>
      <c r="D4" s="448"/>
      <c r="E4" s="73"/>
      <c r="F4" s="448" t="s">
        <v>114</v>
      </c>
      <c r="G4" s="448"/>
    </row>
    <row r="5" spans="1:7" s="78" customFormat="1" ht="25.15" customHeight="1" thickBot="1">
      <c r="A5" s="449" t="s">
        <v>27</v>
      </c>
      <c r="B5" s="450"/>
      <c r="C5" s="75" t="s">
        <v>35</v>
      </c>
      <c r="D5" s="76" t="s">
        <v>36</v>
      </c>
      <c r="E5" s="77"/>
      <c r="F5" s="75" t="s">
        <v>35</v>
      </c>
      <c r="G5" s="76" t="s">
        <v>36</v>
      </c>
    </row>
    <row r="6" spans="1:7" s="78" customFormat="1" ht="12">
      <c r="A6" s="79" t="s">
        <v>37</v>
      </c>
      <c r="B6" s="80" t="s">
        <v>119</v>
      </c>
      <c r="C6" s="81">
        <v>670349202</v>
      </c>
      <c r="D6" s="82">
        <f>IFERROR(C6/C$20,"err")</f>
        <v>0.92791327922432265</v>
      </c>
      <c r="E6" s="83"/>
      <c r="F6" s="81">
        <v>733359114</v>
      </c>
      <c r="G6" s="82">
        <f>IFERROR(F6/F$20,"err")</f>
        <v>0.90098685970702852</v>
      </c>
    </row>
    <row r="7" spans="1:7" s="78" customFormat="1" ht="12">
      <c r="A7" s="79" t="s">
        <v>39</v>
      </c>
      <c r="B7" s="80" t="s">
        <v>120</v>
      </c>
      <c r="C7" s="81">
        <v>100547396</v>
      </c>
      <c r="D7" s="82">
        <f t="shared" ref="D7:D20" si="0">IFERROR(C7/C$20,"err")</f>
        <v>0.13918009249726315</v>
      </c>
      <c r="E7" s="83"/>
      <c r="F7" s="81">
        <v>110008414</v>
      </c>
      <c r="G7" s="82">
        <f t="shared" ref="G7:G20" si="1">IFERROR(F7/F$20,"err")</f>
        <v>0.1351536151648764</v>
      </c>
    </row>
    <row r="8" spans="1:7" s="78" customFormat="1" ht="12">
      <c r="A8" s="79" t="s">
        <v>41</v>
      </c>
      <c r="B8" s="80" t="s">
        <v>121</v>
      </c>
      <c r="C8" s="81">
        <v>569801806</v>
      </c>
      <c r="D8" s="82">
        <f t="shared" si="0"/>
        <v>0.7887331867270595</v>
      </c>
      <c r="E8" s="83"/>
      <c r="F8" s="81">
        <v>623350700</v>
      </c>
      <c r="G8" s="82">
        <f t="shared" si="1"/>
        <v>0.76583324454215207</v>
      </c>
    </row>
    <row r="9" spans="1:7" s="78" customFormat="1" ht="12">
      <c r="A9" s="79" t="s">
        <v>43</v>
      </c>
      <c r="B9" s="80" t="s">
        <v>122</v>
      </c>
      <c r="C9" s="81">
        <v>15616224</v>
      </c>
      <c r="D9" s="82">
        <f t="shared" si="0"/>
        <v>2.1616347983571656E-2</v>
      </c>
      <c r="E9" s="83"/>
      <c r="F9" s="81">
        <v>19089701</v>
      </c>
      <c r="G9" s="82">
        <f t="shared" si="1"/>
        <v>2.345313425359042E-2</v>
      </c>
    </row>
    <row r="10" spans="1:7" s="78" customFormat="1" ht="12">
      <c r="A10" s="79" t="s">
        <v>45</v>
      </c>
      <c r="B10" s="80" t="s">
        <v>123</v>
      </c>
      <c r="C10" s="81">
        <v>65150997</v>
      </c>
      <c r="D10" s="82">
        <f t="shared" si="0"/>
        <v>9.018355670542591E-2</v>
      </c>
      <c r="E10" s="83"/>
      <c r="F10" s="81">
        <v>83218305</v>
      </c>
      <c r="G10" s="82">
        <f t="shared" si="1"/>
        <v>0.10223995019729408</v>
      </c>
    </row>
    <row r="11" spans="1:7" s="78" customFormat="1" ht="12">
      <c r="A11" s="79" t="s">
        <v>59</v>
      </c>
      <c r="B11" s="84" t="s">
        <v>124</v>
      </c>
      <c r="C11" s="81">
        <v>14646955</v>
      </c>
      <c r="D11" s="82">
        <f t="shared" si="0"/>
        <v>2.0274662823721968E-2</v>
      </c>
      <c r="E11" s="83"/>
      <c r="F11" s="81">
        <v>15913943</v>
      </c>
      <c r="G11" s="82">
        <f t="shared" si="1"/>
        <v>1.9551476562308937E-2</v>
      </c>
    </row>
    <row r="12" spans="1:7" s="78" customFormat="1" ht="12">
      <c r="A12" s="79" t="s">
        <v>61</v>
      </c>
      <c r="B12" s="84" t="s">
        <v>125</v>
      </c>
      <c r="C12" s="81">
        <v>37562925</v>
      </c>
      <c r="D12" s="82">
        <f t="shared" si="0"/>
        <v>5.1995492513478507E-2</v>
      </c>
      <c r="E12" s="83"/>
      <c r="F12" s="81">
        <v>40118677</v>
      </c>
      <c r="G12" s="82">
        <f t="shared" si="1"/>
        <v>4.9288813782752815E-2</v>
      </c>
    </row>
    <row r="13" spans="1:7" s="78" customFormat="1" ht="12">
      <c r="A13" s="79" t="s">
        <v>63</v>
      </c>
      <c r="B13" s="80" t="s">
        <v>126</v>
      </c>
      <c r="C13" s="81">
        <v>1087359</v>
      </c>
      <c r="D13" s="82">
        <f t="shared" si="0"/>
        <v>1.5051481412579951E-3</v>
      </c>
      <c r="E13" s="83"/>
      <c r="F13" s="81">
        <v>1004022</v>
      </c>
      <c r="G13" s="82">
        <f t="shared" si="1"/>
        <v>1.2335165836048641E-3</v>
      </c>
    </row>
    <row r="14" spans="1:7" s="78" customFormat="1" ht="12">
      <c r="A14" s="79" t="s">
        <v>65</v>
      </c>
      <c r="B14" s="80" t="s">
        <v>127</v>
      </c>
      <c r="C14" s="81">
        <v>10600</v>
      </c>
      <c r="D14" s="82">
        <f t="shared" si="0"/>
        <v>1.4672771639665233E-5</v>
      </c>
      <c r="E14" s="83"/>
      <c r="F14" s="81">
        <v>16625</v>
      </c>
      <c r="G14" s="82">
        <f t="shared" si="1"/>
        <v>2.042506359664516E-5</v>
      </c>
    </row>
    <row r="15" spans="1:7" s="78" customFormat="1" ht="12">
      <c r="A15" s="79" t="s">
        <v>67</v>
      </c>
      <c r="B15" s="80" t="s">
        <v>128</v>
      </c>
      <c r="C15" s="81">
        <v>7144254</v>
      </c>
      <c r="D15" s="82">
        <f t="shared" si="0"/>
        <v>9.8892459884683866E-3</v>
      </c>
      <c r="E15" s="83"/>
      <c r="F15" s="81">
        <v>6732102</v>
      </c>
      <c r="G15" s="82">
        <f t="shared" si="1"/>
        <v>8.2708939241565166E-3</v>
      </c>
    </row>
    <row r="16" spans="1:7" s="78" customFormat="1" ht="12">
      <c r="A16" s="79" t="s">
        <v>69</v>
      </c>
      <c r="B16" s="80" t="s">
        <v>129</v>
      </c>
      <c r="C16" s="81">
        <v>0</v>
      </c>
      <c r="D16" s="82">
        <f t="shared" si="0"/>
        <v>0</v>
      </c>
      <c r="E16" s="83"/>
      <c r="F16" s="81">
        <v>0</v>
      </c>
      <c r="G16" s="82">
        <f t="shared" si="1"/>
        <v>0</v>
      </c>
    </row>
    <row r="17" spans="1:7" s="78" customFormat="1" ht="12">
      <c r="A17" s="79" t="s">
        <v>71</v>
      </c>
      <c r="B17" s="85" t="s">
        <v>130</v>
      </c>
      <c r="C17" s="81">
        <v>45642</v>
      </c>
      <c r="D17" s="82">
        <f t="shared" si="0"/>
        <v>6.3178739922415151E-5</v>
      </c>
      <c r="E17" s="83"/>
      <c r="F17" s="81">
        <v>76495</v>
      </c>
      <c r="G17" s="82">
        <f t="shared" si="1"/>
        <v>9.397986404964641E-5</v>
      </c>
    </row>
    <row r="18" spans="1:7" s="78" customFormat="1" ht="12">
      <c r="A18" s="79" t="s">
        <v>73</v>
      </c>
      <c r="B18" s="84" t="s">
        <v>46</v>
      </c>
      <c r="C18" s="86">
        <v>11359802</v>
      </c>
      <c r="D18" s="87">
        <f t="shared" si="0"/>
        <v>1.5724507605453998E-2</v>
      </c>
      <c r="E18" s="83"/>
      <c r="F18" s="86">
        <v>24430384</v>
      </c>
      <c r="G18" s="87">
        <f t="shared" si="1"/>
        <v>3.001456522649398E-2</v>
      </c>
    </row>
    <row r="19" spans="1:7" s="78" customFormat="1" ht="12" customHeight="1">
      <c r="A19" s="79"/>
      <c r="B19" s="84"/>
      <c r="C19" s="88"/>
      <c r="D19" s="89"/>
      <c r="E19" s="83"/>
      <c r="F19" s="88"/>
      <c r="G19" s="89"/>
    </row>
    <row r="20" spans="1:7" s="78" customFormat="1" ht="12">
      <c r="A20" s="90" t="s">
        <v>28</v>
      </c>
      <c r="B20" s="91"/>
      <c r="C20" s="81">
        <v>722426564</v>
      </c>
      <c r="D20" s="82">
        <f t="shared" si="0"/>
        <v>1</v>
      </c>
      <c r="E20" s="92"/>
      <c r="F20" s="81">
        <v>813950954</v>
      </c>
      <c r="G20" s="82">
        <f t="shared" si="1"/>
        <v>1</v>
      </c>
    </row>
    <row r="21" spans="1:7" s="98" customFormat="1" ht="12">
      <c r="A21" s="93"/>
      <c r="B21" s="94" t="s">
        <v>118</v>
      </c>
      <c r="C21" s="95">
        <v>64</v>
      </c>
      <c r="D21" s="96"/>
      <c r="E21" s="97"/>
      <c r="F21" s="95">
        <v>61</v>
      </c>
      <c r="G21" s="96"/>
    </row>
    <row r="22" spans="1:7" s="78" customFormat="1" ht="12">
      <c r="A22" s="90" t="s">
        <v>29</v>
      </c>
      <c r="B22" s="91"/>
      <c r="C22" s="99"/>
      <c r="D22" s="99"/>
      <c r="E22" s="100"/>
      <c r="F22" s="99"/>
      <c r="G22" s="99"/>
    </row>
    <row r="23" spans="1:7" s="78" customFormat="1" ht="12">
      <c r="A23" s="79" t="s">
        <v>131</v>
      </c>
      <c r="B23" s="84" t="s">
        <v>132</v>
      </c>
      <c r="C23" s="81">
        <v>250661347</v>
      </c>
      <c r="D23" s="82">
        <f t="shared" ref="D23:D62" si="2">IFERROR(C23/C$20,"err")</f>
        <v>0.34697138711527226</v>
      </c>
      <c r="E23" s="83"/>
      <c r="F23" s="81">
        <v>277544817</v>
      </c>
      <c r="G23" s="82">
        <f t="shared" ref="G23:G62" si="3">IFERROR(F23/F$20,"err")</f>
        <v>0.34098469402371384</v>
      </c>
    </row>
    <row r="24" spans="1:7" s="78" customFormat="1" ht="12">
      <c r="A24" s="79" t="s">
        <v>133</v>
      </c>
      <c r="B24" s="84" t="s">
        <v>134</v>
      </c>
      <c r="C24" s="81">
        <v>1195477</v>
      </c>
      <c r="D24" s="82">
        <f t="shared" si="2"/>
        <v>1.6548076435351012E-3</v>
      </c>
      <c r="E24" s="83"/>
      <c r="F24" s="81">
        <v>1038265</v>
      </c>
      <c r="G24" s="82">
        <f t="shared" si="3"/>
        <v>1.2755866860253106E-3</v>
      </c>
    </row>
    <row r="25" spans="1:7" s="78" customFormat="1" ht="12">
      <c r="A25" s="79" t="s">
        <v>135</v>
      </c>
      <c r="B25" s="84" t="s">
        <v>136</v>
      </c>
      <c r="C25" s="81">
        <v>42985132</v>
      </c>
      <c r="D25" s="82">
        <f t="shared" si="2"/>
        <v>5.9501040163855323E-2</v>
      </c>
      <c r="E25" s="83"/>
      <c r="F25" s="81">
        <v>48408439</v>
      </c>
      <c r="G25" s="82">
        <f t="shared" si="3"/>
        <v>5.9473410236951449E-2</v>
      </c>
    </row>
    <row r="26" spans="1:7" s="78" customFormat="1" ht="12">
      <c r="A26" s="79" t="s">
        <v>137</v>
      </c>
      <c r="B26" s="84" t="s">
        <v>138</v>
      </c>
      <c r="C26" s="81">
        <v>134594</v>
      </c>
      <c r="D26" s="82">
        <f t="shared" si="2"/>
        <v>1.8630821000651908E-4</v>
      </c>
      <c r="E26" s="83"/>
      <c r="F26" s="81">
        <v>97842</v>
      </c>
      <c r="G26" s="82">
        <f t="shared" si="3"/>
        <v>1.2020625999536577E-4</v>
      </c>
    </row>
    <row r="27" spans="1:7" s="78" customFormat="1" ht="12">
      <c r="A27" s="79" t="s">
        <v>51</v>
      </c>
      <c r="B27" s="84" t="s">
        <v>139</v>
      </c>
      <c r="C27" s="81">
        <v>5647573</v>
      </c>
      <c r="D27" s="82">
        <f t="shared" si="2"/>
        <v>7.8175046176735003E-3</v>
      </c>
      <c r="E27" s="83"/>
      <c r="F27" s="81">
        <v>6588048</v>
      </c>
      <c r="G27" s="82">
        <f t="shared" si="3"/>
        <v>8.0939127445263728E-3</v>
      </c>
    </row>
    <row r="28" spans="1:7" s="78" customFormat="1" ht="12">
      <c r="A28" s="79" t="s">
        <v>53</v>
      </c>
      <c r="B28" s="84" t="s">
        <v>140</v>
      </c>
      <c r="C28" s="81">
        <v>489295</v>
      </c>
      <c r="D28" s="82">
        <f t="shared" si="2"/>
        <v>6.772937546632075E-4</v>
      </c>
      <c r="E28" s="83"/>
      <c r="F28" s="81">
        <v>337538</v>
      </c>
      <c r="G28" s="82">
        <f t="shared" si="3"/>
        <v>4.1469083406222039E-4</v>
      </c>
    </row>
    <row r="29" spans="1:7" s="78" customFormat="1" ht="12">
      <c r="A29" s="79" t="s">
        <v>56</v>
      </c>
      <c r="B29" s="84" t="s">
        <v>141</v>
      </c>
      <c r="C29" s="81">
        <v>13341037</v>
      </c>
      <c r="D29" s="82">
        <f t="shared" si="2"/>
        <v>1.8466980126162692E-2</v>
      </c>
      <c r="E29" s="83"/>
      <c r="F29" s="81">
        <v>17824484</v>
      </c>
      <c r="G29" s="82">
        <f t="shared" si="3"/>
        <v>2.1898719956534383E-2</v>
      </c>
    </row>
    <row r="30" spans="1:7" s="78" customFormat="1" ht="12">
      <c r="A30" s="79" t="s">
        <v>57</v>
      </c>
      <c r="B30" s="84" t="s">
        <v>142</v>
      </c>
      <c r="C30" s="81">
        <v>66031045</v>
      </c>
      <c r="D30" s="82">
        <f t="shared" si="2"/>
        <v>9.1401740039005544E-2</v>
      </c>
      <c r="E30" s="83"/>
      <c r="F30" s="81">
        <v>65690573</v>
      </c>
      <c r="G30" s="82">
        <f t="shared" si="3"/>
        <v>8.0705812404514979E-2</v>
      </c>
    </row>
    <row r="31" spans="1:7" s="78" customFormat="1" ht="12">
      <c r="A31" s="79" t="s">
        <v>45</v>
      </c>
      <c r="B31" s="84" t="s">
        <v>58</v>
      </c>
      <c r="C31" s="81">
        <v>30431498</v>
      </c>
      <c r="D31" s="82">
        <f t="shared" si="2"/>
        <v>4.2124001962917851E-2</v>
      </c>
      <c r="E31" s="83"/>
      <c r="F31" s="81">
        <v>29670462</v>
      </c>
      <c r="G31" s="82">
        <f t="shared" si="3"/>
        <v>3.6452395385975556E-2</v>
      </c>
    </row>
    <row r="32" spans="1:7" s="78" customFormat="1" ht="12">
      <c r="A32" s="79" t="s">
        <v>59</v>
      </c>
      <c r="B32" s="84" t="s">
        <v>60</v>
      </c>
      <c r="C32" s="81">
        <v>1839713</v>
      </c>
      <c r="D32" s="82">
        <f t="shared" si="2"/>
        <v>2.5465744086342872E-3</v>
      </c>
      <c r="E32" s="83"/>
      <c r="F32" s="81">
        <v>1835264</v>
      </c>
      <c r="G32" s="82">
        <f t="shared" si="3"/>
        <v>2.2547599348350907E-3</v>
      </c>
    </row>
    <row r="33" spans="1:7" s="78" customFormat="1" ht="12">
      <c r="A33" s="79" t="s">
        <v>61</v>
      </c>
      <c r="B33" s="84" t="s">
        <v>62</v>
      </c>
      <c r="C33" s="81">
        <v>1838391</v>
      </c>
      <c r="D33" s="82">
        <f t="shared" si="2"/>
        <v>2.5447444648505476E-3</v>
      </c>
      <c r="E33" s="83"/>
      <c r="F33" s="81">
        <v>2965114</v>
      </c>
      <c r="G33" s="82">
        <f t="shared" si="3"/>
        <v>3.6428656854919049E-3</v>
      </c>
    </row>
    <row r="34" spans="1:7" s="78" customFormat="1" ht="12">
      <c r="A34" s="79" t="s">
        <v>63</v>
      </c>
      <c r="B34" s="84" t="s">
        <v>143</v>
      </c>
      <c r="C34" s="81">
        <v>7330280</v>
      </c>
      <c r="D34" s="82">
        <f t="shared" si="2"/>
        <v>1.0146747593849552E-2</v>
      </c>
      <c r="E34" s="83"/>
      <c r="F34" s="81">
        <v>8265549</v>
      </c>
      <c r="G34" s="82">
        <f t="shared" si="3"/>
        <v>1.0154848961575147E-2</v>
      </c>
    </row>
    <row r="35" spans="1:7" s="78" customFormat="1" ht="12">
      <c r="A35" s="79" t="s">
        <v>65</v>
      </c>
      <c r="B35" s="84" t="s">
        <v>144</v>
      </c>
      <c r="C35" s="81">
        <v>3914951</v>
      </c>
      <c r="D35" s="82">
        <f t="shared" si="2"/>
        <v>5.4191681135357583E-3</v>
      </c>
      <c r="E35" s="83"/>
      <c r="F35" s="81">
        <v>3836771</v>
      </c>
      <c r="G35" s="82">
        <f t="shared" si="3"/>
        <v>4.7137619056098557E-3</v>
      </c>
    </row>
    <row r="36" spans="1:7" s="78" customFormat="1" ht="12">
      <c r="A36" s="79" t="s">
        <v>67</v>
      </c>
      <c r="B36" s="84" t="s">
        <v>68</v>
      </c>
      <c r="C36" s="81">
        <v>1469137</v>
      </c>
      <c r="D36" s="82">
        <f t="shared" si="2"/>
        <v>2.0336143121115905E-3</v>
      </c>
      <c r="E36" s="83"/>
      <c r="F36" s="81">
        <v>1519464</v>
      </c>
      <c r="G36" s="82">
        <f t="shared" si="3"/>
        <v>1.8667758696428777E-3</v>
      </c>
    </row>
    <row r="37" spans="1:7" s="78" customFormat="1" ht="12">
      <c r="A37" s="79" t="s">
        <v>69</v>
      </c>
      <c r="B37" s="84" t="s">
        <v>145</v>
      </c>
      <c r="C37" s="81">
        <v>43054</v>
      </c>
      <c r="D37" s="82">
        <f t="shared" si="2"/>
        <v>5.959636888435348E-5</v>
      </c>
      <c r="E37" s="83"/>
      <c r="F37" s="81">
        <v>32440</v>
      </c>
      <c r="G37" s="82">
        <f t="shared" si="3"/>
        <v>3.9854981237604151E-5</v>
      </c>
    </row>
    <row r="38" spans="1:7" s="78" customFormat="1" ht="12">
      <c r="A38" s="79" t="s">
        <v>71</v>
      </c>
      <c r="B38" s="84" t="s">
        <v>146</v>
      </c>
      <c r="C38" s="81">
        <v>657044</v>
      </c>
      <c r="D38" s="82">
        <f t="shared" si="2"/>
        <v>9.0949590275586818E-4</v>
      </c>
      <c r="E38" s="83"/>
      <c r="F38" s="81">
        <v>1135616</v>
      </c>
      <c r="G38" s="82">
        <f t="shared" si="3"/>
        <v>1.3951897155709951E-3</v>
      </c>
    </row>
    <row r="39" spans="1:7" s="78" customFormat="1" ht="12">
      <c r="A39" s="79" t="s">
        <v>73</v>
      </c>
      <c r="B39" s="84" t="s">
        <v>147</v>
      </c>
      <c r="C39" s="81">
        <v>1270940</v>
      </c>
      <c r="D39" s="82">
        <f t="shared" si="2"/>
        <v>1.7592653195958614E-3</v>
      </c>
      <c r="E39" s="83"/>
      <c r="F39" s="81">
        <v>1080887</v>
      </c>
      <c r="G39" s="82">
        <f t="shared" si="3"/>
        <v>1.3279510204984659E-3</v>
      </c>
    </row>
    <row r="40" spans="1:7" s="78" customFormat="1" ht="12">
      <c r="A40" s="79" t="s">
        <v>75</v>
      </c>
      <c r="B40" s="84" t="s">
        <v>76</v>
      </c>
      <c r="C40" s="81">
        <v>2284307</v>
      </c>
      <c r="D40" s="82">
        <f t="shared" si="2"/>
        <v>3.1619919779140348E-3</v>
      </c>
      <c r="E40" s="83"/>
      <c r="F40" s="81">
        <v>3708091</v>
      </c>
      <c r="G40" s="82">
        <f t="shared" si="3"/>
        <v>4.5556688419336874E-3</v>
      </c>
    </row>
    <row r="41" spans="1:7" s="78" customFormat="1" ht="12">
      <c r="A41" s="79" t="s">
        <v>77</v>
      </c>
      <c r="B41" s="84" t="s">
        <v>78</v>
      </c>
      <c r="C41" s="81">
        <v>8096282</v>
      </c>
      <c r="D41" s="82">
        <f t="shared" si="2"/>
        <v>1.1207065746823784E-2</v>
      </c>
      <c r="E41" s="83"/>
      <c r="F41" s="81">
        <v>7824661</v>
      </c>
      <c r="G41" s="82">
        <f t="shared" si="3"/>
        <v>9.6131848750188945E-3</v>
      </c>
    </row>
    <row r="42" spans="1:7" s="78" customFormat="1" ht="12">
      <c r="A42" s="79" t="s">
        <v>79</v>
      </c>
      <c r="B42" s="84" t="s">
        <v>148</v>
      </c>
      <c r="C42" s="81">
        <v>5867936</v>
      </c>
      <c r="D42" s="82">
        <f t="shared" si="2"/>
        <v>8.1225363136010042E-3</v>
      </c>
      <c r="E42" s="83"/>
      <c r="F42" s="81">
        <v>5678659</v>
      </c>
      <c r="G42" s="82">
        <f t="shared" si="3"/>
        <v>6.9766599229270027E-3</v>
      </c>
    </row>
    <row r="43" spans="1:7" s="78" customFormat="1" ht="12">
      <c r="A43" s="79" t="s">
        <v>81</v>
      </c>
      <c r="B43" s="84" t="s">
        <v>149</v>
      </c>
      <c r="C43" s="81">
        <v>1908668</v>
      </c>
      <c r="D43" s="82">
        <f t="shared" si="2"/>
        <v>2.6420235565977885E-3</v>
      </c>
      <c r="E43" s="83"/>
      <c r="F43" s="81">
        <v>2093249</v>
      </c>
      <c r="G43" s="82">
        <f t="shared" si="3"/>
        <v>2.5717139217211358E-3</v>
      </c>
    </row>
    <row r="44" spans="1:7" s="78" customFormat="1" ht="12">
      <c r="A44" s="79" t="s">
        <v>83</v>
      </c>
      <c r="B44" s="80" t="s">
        <v>84</v>
      </c>
      <c r="C44" s="81">
        <v>4144254</v>
      </c>
      <c r="D44" s="82">
        <f t="shared" si="2"/>
        <v>5.7365747696952072E-3</v>
      </c>
      <c r="E44" s="83"/>
      <c r="F44" s="81">
        <v>4368536</v>
      </c>
      <c r="G44" s="82">
        <f t="shared" si="3"/>
        <v>5.3670752255178264E-3</v>
      </c>
    </row>
    <row r="45" spans="1:7" s="78" customFormat="1" ht="12">
      <c r="A45" s="79" t="s">
        <v>85</v>
      </c>
      <c r="B45" s="80" t="s">
        <v>86</v>
      </c>
      <c r="C45" s="81">
        <v>2479282</v>
      </c>
      <c r="D45" s="82">
        <f t="shared" si="2"/>
        <v>3.4318810015408017E-3</v>
      </c>
      <c r="E45" s="83"/>
      <c r="F45" s="81">
        <v>1867542</v>
      </c>
      <c r="G45" s="82">
        <f t="shared" si="3"/>
        <v>2.2944158868815579E-3</v>
      </c>
    </row>
    <row r="46" spans="1:7" s="78" customFormat="1" ht="12">
      <c r="A46" s="79" t="s">
        <v>87</v>
      </c>
      <c r="B46" s="80" t="s">
        <v>88</v>
      </c>
      <c r="C46" s="81">
        <v>4916900</v>
      </c>
      <c r="D46" s="82">
        <f t="shared" si="2"/>
        <v>6.8060897051952811E-3</v>
      </c>
      <c r="E46" s="83"/>
      <c r="F46" s="81">
        <v>4252482</v>
      </c>
      <c r="G46" s="82">
        <f t="shared" si="3"/>
        <v>5.2244941529978233E-3</v>
      </c>
    </row>
    <row r="47" spans="1:7" s="78" customFormat="1" ht="12">
      <c r="A47" s="79" t="s">
        <v>89</v>
      </c>
      <c r="B47" s="80" t="s">
        <v>150</v>
      </c>
      <c r="C47" s="81">
        <v>408133</v>
      </c>
      <c r="D47" s="82">
        <f t="shared" si="2"/>
        <v>5.6494738751051792E-4</v>
      </c>
      <c r="E47" s="83"/>
      <c r="F47" s="81">
        <v>18875</v>
      </c>
      <c r="G47" s="82">
        <f t="shared" si="3"/>
        <v>2.3189357917995634E-5</v>
      </c>
    </row>
    <row r="48" spans="1:7" s="78" customFormat="1" ht="12">
      <c r="A48" s="79" t="s">
        <v>91</v>
      </c>
      <c r="B48" s="80" t="s">
        <v>151</v>
      </c>
      <c r="C48" s="81">
        <v>1000472</v>
      </c>
      <c r="D48" s="82">
        <f t="shared" si="2"/>
        <v>1.3848770931961466E-3</v>
      </c>
      <c r="E48" s="83"/>
      <c r="F48" s="81">
        <v>1271976</v>
      </c>
      <c r="G48" s="82">
        <f t="shared" si="3"/>
        <v>1.5627182371973729E-3</v>
      </c>
    </row>
    <row r="49" spans="1:7" s="78" customFormat="1" ht="12">
      <c r="A49" s="79" t="s">
        <v>93</v>
      </c>
      <c r="B49" s="80" t="s">
        <v>94</v>
      </c>
      <c r="C49" s="81">
        <v>48913</v>
      </c>
      <c r="D49" s="82">
        <f t="shared" si="2"/>
        <v>6.7706535774617507E-5</v>
      </c>
      <c r="E49" s="83"/>
      <c r="F49" s="81">
        <v>26759</v>
      </c>
      <c r="G49" s="82">
        <f t="shared" si="3"/>
        <v>3.2875445220007691E-5</v>
      </c>
    </row>
    <row r="50" spans="1:7" s="78" customFormat="1" ht="12">
      <c r="A50" s="79" t="s">
        <v>95</v>
      </c>
      <c r="B50" s="80" t="s">
        <v>152</v>
      </c>
      <c r="C50" s="81">
        <v>1783616</v>
      </c>
      <c r="D50" s="82">
        <f t="shared" si="2"/>
        <v>2.4689236095144476E-3</v>
      </c>
      <c r="E50" s="83"/>
      <c r="F50" s="81">
        <v>767519</v>
      </c>
      <c r="G50" s="82">
        <f t="shared" si="3"/>
        <v>9.4295485032381936E-4</v>
      </c>
    </row>
    <row r="51" spans="1:7" s="78" customFormat="1" ht="12">
      <c r="A51" s="79" t="s">
        <v>97</v>
      </c>
      <c r="B51" s="80" t="s">
        <v>153</v>
      </c>
      <c r="C51" s="81">
        <v>14697605</v>
      </c>
      <c r="D51" s="82">
        <f t="shared" si="2"/>
        <v>2.0344773756132258E-2</v>
      </c>
      <c r="E51" s="83"/>
      <c r="F51" s="81">
        <v>15981965</v>
      </c>
      <c r="G51" s="82">
        <f t="shared" si="3"/>
        <v>1.9635046708232004E-2</v>
      </c>
    </row>
    <row r="52" spans="1:7" s="78" customFormat="1" ht="12">
      <c r="A52" s="79" t="s">
        <v>99</v>
      </c>
      <c r="B52" s="80" t="s">
        <v>154</v>
      </c>
      <c r="C52" s="81">
        <v>36458229</v>
      </c>
      <c r="D52" s="82">
        <f t="shared" si="2"/>
        <v>5.0466346085247221E-2</v>
      </c>
      <c r="E52" s="83"/>
      <c r="F52" s="81">
        <v>40320566</v>
      </c>
      <c r="G52" s="82">
        <f t="shared" si="3"/>
        <v>4.9536849612194199E-2</v>
      </c>
    </row>
    <row r="53" spans="1:7" s="78" customFormat="1" ht="12">
      <c r="A53" s="79" t="s">
        <v>101</v>
      </c>
      <c r="B53" s="80" t="s">
        <v>155</v>
      </c>
      <c r="C53" s="81">
        <v>40796637</v>
      </c>
      <c r="D53" s="82">
        <f t="shared" si="2"/>
        <v>5.6471673430878992E-2</v>
      </c>
      <c r="E53" s="83"/>
      <c r="F53" s="81">
        <v>48184631</v>
      </c>
      <c r="G53" s="82">
        <f t="shared" si="3"/>
        <v>5.9198445266519094E-2</v>
      </c>
    </row>
    <row r="54" spans="1:7" s="78" customFormat="1" ht="12">
      <c r="A54" s="79" t="s">
        <v>103</v>
      </c>
      <c r="B54" s="80" t="s">
        <v>156</v>
      </c>
      <c r="C54" s="81">
        <v>0</v>
      </c>
      <c r="D54" s="82">
        <f t="shared" si="2"/>
        <v>0</v>
      </c>
      <c r="E54" s="83"/>
      <c r="F54" s="81">
        <v>0</v>
      </c>
      <c r="G54" s="82">
        <f t="shared" si="3"/>
        <v>0</v>
      </c>
    </row>
    <row r="55" spans="1:7" s="78" customFormat="1" ht="12">
      <c r="A55" s="79" t="s">
        <v>105</v>
      </c>
      <c r="B55" s="80" t="s">
        <v>157</v>
      </c>
      <c r="C55" s="81">
        <v>34634</v>
      </c>
      <c r="D55" s="82">
        <f t="shared" si="2"/>
        <v>4.7941204996996761E-5</v>
      </c>
      <c r="E55" s="83"/>
      <c r="F55" s="81">
        <v>122357</v>
      </c>
      <c r="G55" s="82">
        <f t="shared" si="3"/>
        <v>1.5032478234554657E-4</v>
      </c>
    </row>
    <row r="56" spans="1:7" s="78" customFormat="1" ht="12">
      <c r="A56" s="79" t="s">
        <v>107</v>
      </c>
      <c r="B56" s="80" t="s">
        <v>110</v>
      </c>
      <c r="C56" s="81">
        <v>410087</v>
      </c>
      <c r="D56" s="82">
        <f t="shared" si="2"/>
        <v>5.6765216069767888E-4</v>
      </c>
      <c r="E56" s="83"/>
      <c r="F56" s="81">
        <v>480151</v>
      </c>
      <c r="G56" s="82">
        <f t="shared" si="3"/>
        <v>5.8990163675144485E-4</v>
      </c>
    </row>
    <row r="57" spans="1:7" s="78" customFormat="1" ht="12">
      <c r="A57" s="79" t="s">
        <v>109</v>
      </c>
      <c r="B57" s="80" t="s">
        <v>158</v>
      </c>
      <c r="C57" s="81">
        <v>492503</v>
      </c>
      <c r="D57" s="82">
        <f t="shared" si="2"/>
        <v>6.8173434441981561E-4</v>
      </c>
      <c r="E57" s="83"/>
      <c r="F57" s="81">
        <v>639024</v>
      </c>
      <c r="G57" s="82">
        <f t="shared" si="3"/>
        <v>7.8508907306962868E-4</v>
      </c>
    </row>
    <row r="58" spans="1:7" s="78" customFormat="1" ht="12">
      <c r="A58" s="79" t="s">
        <v>111</v>
      </c>
      <c r="B58" s="80" t="s">
        <v>159</v>
      </c>
      <c r="C58" s="101">
        <v>19686720</v>
      </c>
      <c r="D58" s="87">
        <f t="shared" si="2"/>
        <v>2.7250825178682107E-2</v>
      </c>
      <c r="E58" s="83"/>
      <c r="F58" s="101">
        <v>22369430</v>
      </c>
      <c r="G58" s="87">
        <f t="shared" si="3"/>
        <v>2.7482528142598626E-2</v>
      </c>
    </row>
    <row r="59" spans="1:7" s="78" customFormat="1" ht="5.45" customHeight="1">
      <c r="A59" s="79"/>
      <c r="B59" s="80"/>
      <c r="C59" s="102"/>
      <c r="D59" s="89"/>
      <c r="E59" s="83"/>
      <c r="F59" s="102"/>
      <c r="G59" s="89"/>
    </row>
    <row r="60" spans="1:7" s="78" customFormat="1" ht="12">
      <c r="A60" s="103" t="s">
        <v>30</v>
      </c>
      <c r="B60" s="103"/>
      <c r="C60" s="81">
        <v>574795686</v>
      </c>
      <c r="D60" s="82">
        <f t="shared" si="2"/>
        <v>0.79564583397572852</v>
      </c>
      <c r="E60" s="92"/>
      <c r="F60" s="81">
        <v>627848046</v>
      </c>
      <c r="G60" s="82">
        <f t="shared" si="3"/>
        <v>0.77135857254612916</v>
      </c>
    </row>
    <row r="61" spans="1:7" s="78" customFormat="1" ht="6.75" customHeight="1" thickBot="1">
      <c r="A61" s="104"/>
      <c r="B61" s="104"/>
      <c r="C61" s="104"/>
      <c r="D61" s="104"/>
      <c r="E61" s="83"/>
      <c r="F61" s="104"/>
      <c r="G61" s="104"/>
    </row>
    <row r="62" spans="1:7" s="78" customFormat="1" thickTop="1">
      <c r="A62" s="103" t="s">
        <v>31</v>
      </c>
      <c r="B62" s="103"/>
      <c r="C62" s="105">
        <v>147630878</v>
      </c>
      <c r="D62" s="106">
        <f t="shared" si="2"/>
        <v>0.20435416602427151</v>
      </c>
      <c r="E62" s="92"/>
      <c r="F62" s="105">
        <v>186102908</v>
      </c>
      <c r="G62" s="106">
        <f t="shared" si="3"/>
        <v>0.22864142745387089</v>
      </c>
    </row>
  </sheetData>
  <mergeCells count="5">
    <mergeCell ref="A1:G1"/>
    <mergeCell ref="A2:G2"/>
    <mergeCell ref="C4:D4"/>
    <mergeCell ref="F4:G4"/>
    <mergeCell ref="A5:B5"/>
  </mergeCells>
  <printOptions horizontalCentered="1"/>
  <pageMargins left="0.4" right="0.21" top="0.43" bottom="0.4" header="0.42" footer="0.21"/>
  <pageSetup scale="98" firstPageNumber="11" orientation="portrait" useFirstPageNumber="1" r:id="rId1"/>
  <headerFooter alignWithMargins="0">
    <oddFooter xml:space="preserve">&amp;C&amp;"-,Regular"&amp;P&amp;R
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G62"/>
  <sheetViews>
    <sheetView showGridLines="0" topLeftCell="A22" zoomScaleNormal="100" workbookViewId="0">
      <selection sqref="A1:G1"/>
    </sheetView>
  </sheetViews>
  <sheetFormatPr defaultColWidth="9.140625" defaultRowHeight="12.75"/>
  <cols>
    <col min="1" max="1" width="5.28515625" style="107" customWidth="1"/>
    <col min="2" max="2" width="39.5703125" style="67" bestFit="1" customWidth="1"/>
    <col min="3" max="3" width="12.85546875" style="108" customWidth="1"/>
    <col min="4" max="4" width="9.7109375" style="67" bestFit="1" customWidth="1"/>
    <col min="5" max="5" width="4.7109375" style="67" customWidth="1"/>
    <col min="6" max="6" width="12.7109375" style="108" customWidth="1"/>
    <col min="7" max="7" width="9.7109375" style="109" bestFit="1" customWidth="1"/>
    <col min="8" max="16384" width="9.140625" style="67"/>
  </cols>
  <sheetData>
    <row r="1" spans="1:7">
      <c r="A1" s="446" t="s">
        <v>32</v>
      </c>
      <c r="B1" s="446"/>
      <c r="C1" s="446"/>
      <c r="D1" s="446"/>
      <c r="E1" s="446"/>
      <c r="F1" s="446"/>
      <c r="G1" s="446"/>
    </row>
    <row r="2" spans="1:7" s="68" customFormat="1">
      <c r="A2" s="446" t="s">
        <v>160</v>
      </c>
      <c r="B2" s="446"/>
      <c r="C2" s="446"/>
      <c r="D2" s="446"/>
      <c r="E2" s="446"/>
      <c r="F2" s="446"/>
      <c r="G2" s="446"/>
    </row>
    <row r="3" spans="1:7" s="68" customFormat="1" ht="9.75" customHeight="1">
      <c r="A3" s="69"/>
      <c r="B3" s="70"/>
      <c r="C3" s="71"/>
      <c r="D3" s="71"/>
      <c r="E3" s="71"/>
      <c r="F3" s="71"/>
      <c r="G3" s="71"/>
    </row>
    <row r="4" spans="1:7" s="74" customFormat="1" ht="13.5" customHeight="1" thickBot="1">
      <c r="A4" s="72"/>
      <c r="B4" s="71"/>
      <c r="C4" s="448" t="s">
        <v>114</v>
      </c>
      <c r="D4" s="448"/>
      <c r="E4" s="73"/>
      <c r="F4" s="448" t="s">
        <v>115</v>
      </c>
      <c r="G4" s="448"/>
    </row>
    <row r="5" spans="1:7" s="78" customFormat="1" ht="25.15" customHeight="1" thickBot="1">
      <c r="A5" s="449" t="s">
        <v>27</v>
      </c>
      <c r="B5" s="450"/>
      <c r="C5" s="75" t="s">
        <v>35</v>
      </c>
      <c r="D5" s="76" t="s">
        <v>36</v>
      </c>
      <c r="E5" s="77"/>
      <c r="F5" s="75" t="s">
        <v>35</v>
      </c>
      <c r="G5" s="76" t="s">
        <v>36</v>
      </c>
    </row>
    <row r="6" spans="1:7" s="78" customFormat="1" ht="12">
      <c r="A6" s="79" t="s">
        <v>37</v>
      </c>
      <c r="B6" s="80" t="s">
        <v>119</v>
      </c>
      <c r="C6" s="81">
        <v>733359114</v>
      </c>
      <c r="D6" s="82">
        <f>IFERROR(C6/C$20,"err")</f>
        <v>0.90098685970702852</v>
      </c>
      <c r="E6" s="83"/>
      <c r="F6" s="81">
        <v>700240012</v>
      </c>
      <c r="G6" s="82">
        <f>IFERROR(F6/F$20,"err")</f>
        <v>0.89163436082761427</v>
      </c>
    </row>
    <row r="7" spans="1:7" s="78" customFormat="1" ht="12">
      <c r="A7" s="79" t="s">
        <v>39</v>
      </c>
      <c r="B7" s="80" t="s">
        <v>120</v>
      </c>
      <c r="C7" s="81">
        <v>110008414</v>
      </c>
      <c r="D7" s="82">
        <f t="shared" ref="D7:D20" si="0">IFERROR(C7/C$20,"err")</f>
        <v>0.1351536151648764</v>
      </c>
      <c r="E7" s="83"/>
      <c r="F7" s="81">
        <v>105031715</v>
      </c>
      <c r="G7" s="82">
        <f t="shared" ref="G7:G20" si="1">IFERROR(F7/F$20,"err")</f>
        <v>0.13373969562689478</v>
      </c>
    </row>
    <row r="8" spans="1:7" s="78" customFormat="1" ht="12">
      <c r="A8" s="79" t="s">
        <v>41</v>
      </c>
      <c r="B8" s="80" t="s">
        <v>121</v>
      </c>
      <c r="C8" s="81">
        <v>623350700</v>
      </c>
      <c r="D8" s="82">
        <f t="shared" si="0"/>
        <v>0.76583324454215207</v>
      </c>
      <c r="E8" s="83"/>
      <c r="F8" s="81">
        <v>595208297</v>
      </c>
      <c r="G8" s="82">
        <f t="shared" si="1"/>
        <v>0.75789466520071946</v>
      </c>
    </row>
    <row r="9" spans="1:7" s="78" customFormat="1" ht="12">
      <c r="A9" s="79" t="s">
        <v>43</v>
      </c>
      <c r="B9" s="80" t="s">
        <v>122</v>
      </c>
      <c r="C9" s="81">
        <v>19089701</v>
      </c>
      <c r="D9" s="82">
        <f t="shared" si="0"/>
        <v>2.345313425359042E-2</v>
      </c>
      <c r="E9" s="83"/>
      <c r="F9" s="81">
        <v>15962205</v>
      </c>
      <c r="G9" s="82">
        <f t="shared" si="1"/>
        <v>2.032510311989191E-2</v>
      </c>
    </row>
    <row r="10" spans="1:7" s="78" customFormat="1" ht="12">
      <c r="A10" s="79" t="s">
        <v>45</v>
      </c>
      <c r="B10" s="80" t="s">
        <v>123</v>
      </c>
      <c r="C10" s="81">
        <v>83218305</v>
      </c>
      <c r="D10" s="82">
        <f t="shared" si="0"/>
        <v>0.10223995019729408</v>
      </c>
      <c r="E10" s="83"/>
      <c r="F10" s="81">
        <v>84243920</v>
      </c>
      <c r="G10" s="82">
        <f t="shared" si="1"/>
        <v>0.10727003952298098</v>
      </c>
    </row>
    <row r="11" spans="1:7" s="78" customFormat="1" ht="12">
      <c r="A11" s="79" t="s">
        <v>59</v>
      </c>
      <c r="B11" s="84" t="s">
        <v>124</v>
      </c>
      <c r="C11" s="81">
        <v>15913943</v>
      </c>
      <c r="D11" s="82">
        <f t="shared" si="0"/>
        <v>1.9551476562308937E-2</v>
      </c>
      <c r="E11" s="83"/>
      <c r="F11" s="81">
        <v>13021797</v>
      </c>
      <c r="G11" s="82">
        <f t="shared" si="1"/>
        <v>1.6581002864660559E-2</v>
      </c>
    </row>
    <row r="12" spans="1:7" s="78" customFormat="1" ht="12">
      <c r="A12" s="79" t="s">
        <v>61</v>
      </c>
      <c r="B12" s="84" t="s">
        <v>125</v>
      </c>
      <c r="C12" s="81">
        <v>40118677</v>
      </c>
      <c r="D12" s="82">
        <f t="shared" si="0"/>
        <v>4.9288813782752815E-2</v>
      </c>
      <c r="E12" s="83"/>
      <c r="F12" s="81">
        <v>37832209</v>
      </c>
      <c r="G12" s="82">
        <f t="shared" si="1"/>
        <v>4.817276492679444E-2</v>
      </c>
    </row>
    <row r="13" spans="1:7" s="78" customFormat="1" ht="12">
      <c r="A13" s="79" t="s">
        <v>63</v>
      </c>
      <c r="B13" s="80" t="s">
        <v>126</v>
      </c>
      <c r="C13" s="81">
        <v>1004022</v>
      </c>
      <c r="D13" s="82">
        <f t="shared" si="0"/>
        <v>1.2335165836048641E-3</v>
      </c>
      <c r="E13" s="83"/>
      <c r="F13" s="81">
        <v>276005</v>
      </c>
      <c r="G13" s="82">
        <f t="shared" si="1"/>
        <v>3.5144455835555094E-4</v>
      </c>
    </row>
    <row r="14" spans="1:7" s="78" customFormat="1" ht="12">
      <c r="A14" s="79" t="s">
        <v>65</v>
      </c>
      <c r="B14" s="80" t="s">
        <v>127</v>
      </c>
      <c r="C14" s="81">
        <v>16625</v>
      </c>
      <c r="D14" s="82">
        <f t="shared" si="0"/>
        <v>2.042506359664516E-5</v>
      </c>
      <c r="E14" s="83"/>
      <c r="F14" s="81">
        <v>12700</v>
      </c>
      <c r="G14" s="82">
        <f t="shared" si="1"/>
        <v>1.6171250126321976E-5</v>
      </c>
    </row>
    <row r="15" spans="1:7" s="78" customFormat="1" ht="12">
      <c r="A15" s="79" t="s">
        <v>67</v>
      </c>
      <c r="B15" s="80" t="s">
        <v>128</v>
      </c>
      <c r="C15" s="81">
        <v>6732102</v>
      </c>
      <c r="D15" s="82">
        <f t="shared" si="0"/>
        <v>8.2708939241565166E-3</v>
      </c>
      <c r="E15" s="83"/>
      <c r="F15" s="81">
        <v>5270423</v>
      </c>
      <c r="G15" s="82">
        <f t="shared" si="1"/>
        <v>6.7109707562614364E-3</v>
      </c>
    </row>
    <row r="16" spans="1:7" s="78" customFormat="1" ht="12">
      <c r="A16" s="79" t="s">
        <v>69</v>
      </c>
      <c r="B16" s="80" t="s">
        <v>129</v>
      </c>
      <c r="C16" s="81">
        <v>0</v>
      </c>
      <c r="D16" s="82">
        <f t="shared" si="0"/>
        <v>0</v>
      </c>
      <c r="E16" s="83"/>
      <c r="F16" s="81">
        <v>0</v>
      </c>
      <c r="G16" s="82">
        <f t="shared" si="1"/>
        <v>0</v>
      </c>
    </row>
    <row r="17" spans="1:7" s="78" customFormat="1" ht="12">
      <c r="A17" s="79" t="s">
        <v>71</v>
      </c>
      <c r="B17" s="85" t="s">
        <v>130</v>
      </c>
      <c r="C17" s="81">
        <v>76495</v>
      </c>
      <c r="D17" s="82">
        <f t="shared" si="0"/>
        <v>9.397986404964641E-5</v>
      </c>
      <c r="E17" s="83"/>
      <c r="F17" s="81">
        <v>109018</v>
      </c>
      <c r="G17" s="82">
        <f t="shared" si="1"/>
        <v>1.3881553907648577E-4</v>
      </c>
    </row>
    <row r="18" spans="1:7" s="78" customFormat="1" ht="12">
      <c r="A18" s="79" t="s">
        <v>73</v>
      </c>
      <c r="B18" s="84" t="s">
        <v>46</v>
      </c>
      <c r="C18" s="86">
        <v>24430384</v>
      </c>
      <c r="D18" s="87">
        <f t="shared" si="0"/>
        <v>3.001456522649398E-2</v>
      </c>
      <c r="E18" s="83"/>
      <c r="F18" s="86">
        <v>33407781</v>
      </c>
      <c r="G18" s="87">
        <f t="shared" si="1"/>
        <v>4.2539022261132826E-2</v>
      </c>
    </row>
    <row r="19" spans="1:7" s="78" customFormat="1" ht="12" customHeight="1">
      <c r="A19" s="79"/>
      <c r="B19" s="84"/>
      <c r="C19" s="88"/>
      <c r="D19" s="89"/>
      <c r="E19" s="83"/>
      <c r="F19" s="88"/>
      <c r="G19" s="89"/>
    </row>
    <row r="20" spans="1:7" s="78" customFormat="1" ht="12">
      <c r="A20" s="90" t="s">
        <v>28</v>
      </c>
      <c r="B20" s="91"/>
      <c r="C20" s="81">
        <v>813950954</v>
      </c>
      <c r="D20" s="82">
        <f t="shared" si="0"/>
        <v>1</v>
      </c>
      <c r="E20" s="92"/>
      <c r="F20" s="81">
        <v>785344355</v>
      </c>
      <c r="G20" s="82">
        <f t="shared" si="1"/>
        <v>1</v>
      </c>
    </row>
    <row r="21" spans="1:7" s="98" customFormat="1" ht="12">
      <c r="A21" s="93"/>
      <c r="B21" s="94" t="s">
        <v>118</v>
      </c>
      <c r="C21" s="95">
        <v>61</v>
      </c>
      <c r="D21" s="96"/>
      <c r="E21" s="97"/>
      <c r="F21" s="95">
        <v>55</v>
      </c>
      <c r="G21" s="96"/>
    </row>
    <row r="22" spans="1:7" s="78" customFormat="1" ht="12">
      <c r="A22" s="90" t="s">
        <v>29</v>
      </c>
      <c r="B22" s="91"/>
      <c r="C22" s="99"/>
      <c r="D22" s="99"/>
      <c r="E22" s="100"/>
      <c r="F22" s="99"/>
      <c r="G22" s="99"/>
    </row>
    <row r="23" spans="1:7" s="78" customFormat="1" ht="12">
      <c r="A23" s="79" t="s">
        <v>131</v>
      </c>
      <c r="B23" s="84" t="s">
        <v>132</v>
      </c>
      <c r="C23" s="81">
        <v>277544817</v>
      </c>
      <c r="D23" s="82">
        <f t="shared" ref="D23:D62" si="2">IFERROR(C23/C$20,"err")</f>
        <v>0.34098469402371384</v>
      </c>
      <c r="E23" s="83"/>
      <c r="F23" s="81">
        <v>288070779</v>
      </c>
      <c r="G23" s="82">
        <f t="shared" ref="G23:G62" si="3">IFERROR(F23/F$20,"err")</f>
        <v>0.36680823789711964</v>
      </c>
    </row>
    <row r="24" spans="1:7" s="78" customFormat="1" ht="12">
      <c r="A24" s="79" t="s">
        <v>133</v>
      </c>
      <c r="B24" s="84" t="s">
        <v>134</v>
      </c>
      <c r="C24" s="81">
        <v>1038265</v>
      </c>
      <c r="D24" s="82">
        <f t="shared" si="2"/>
        <v>1.2755866860253106E-3</v>
      </c>
      <c r="E24" s="83"/>
      <c r="F24" s="81">
        <v>318951</v>
      </c>
      <c r="G24" s="82">
        <f t="shared" si="3"/>
        <v>4.0612885031815119E-4</v>
      </c>
    </row>
    <row r="25" spans="1:7" s="78" customFormat="1" ht="12">
      <c r="A25" s="79" t="s">
        <v>135</v>
      </c>
      <c r="B25" s="84" t="s">
        <v>136</v>
      </c>
      <c r="C25" s="81">
        <v>48408439</v>
      </c>
      <c r="D25" s="82">
        <f t="shared" si="2"/>
        <v>5.9473410236951449E-2</v>
      </c>
      <c r="E25" s="83"/>
      <c r="F25" s="81">
        <v>48234337</v>
      </c>
      <c r="G25" s="82">
        <f t="shared" si="3"/>
        <v>6.1418073094827302E-2</v>
      </c>
    </row>
    <row r="26" spans="1:7" s="78" customFormat="1" ht="12">
      <c r="A26" s="79" t="s">
        <v>137</v>
      </c>
      <c r="B26" s="84" t="s">
        <v>138</v>
      </c>
      <c r="C26" s="81">
        <v>97842</v>
      </c>
      <c r="D26" s="82">
        <f t="shared" si="2"/>
        <v>1.2020625999536577E-4</v>
      </c>
      <c r="E26" s="83"/>
      <c r="F26" s="81">
        <v>22124</v>
      </c>
      <c r="G26" s="82">
        <f t="shared" si="3"/>
        <v>2.817108171612184E-5</v>
      </c>
    </row>
    <row r="27" spans="1:7" s="78" customFormat="1" ht="12">
      <c r="A27" s="79" t="s">
        <v>51</v>
      </c>
      <c r="B27" s="84" t="s">
        <v>139</v>
      </c>
      <c r="C27" s="81">
        <v>6588048</v>
      </c>
      <c r="D27" s="82">
        <f t="shared" si="2"/>
        <v>8.0939127445263728E-3</v>
      </c>
      <c r="E27" s="83"/>
      <c r="F27" s="81">
        <v>6544603</v>
      </c>
      <c r="G27" s="82">
        <f t="shared" si="3"/>
        <v>8.3334182748407218E-3</v>
      </c>
    </row>
    <row r="28" spans="1:7" s="78" customFormat="1" ht="12">
      <c r="A28" s="79" t="s">
        <v>53</v>
      </c>
      <c r="B28" s="84" t="s">
        <v>140</v>
      </c>
      <c r="C28" s="81">
        <v>337538</v>
      </c>
      <c r="D28" s="82">
        <f t="shared" si="2"/>
        <v>4.1469083406222039E-4</v>
      </c>
      <c r="E28" s="83"/>
      <c r="F28" s="81">
        <v>177798</v>
      </c>
      <c r="G28" s="82">
        <f t="shared" si="3"/>
        <v>2.2639495511494445E-4</v>
      </c>
    </row>
    <row r="29" spans="1:7" s="78" customFormat="1" ht="12">
      <c r="A29" s="79" t="s">
        <v>56</v>
      </c>
      <c r="B29" s="84" t="s">
        <v>141</v>
      </c>
      <c r="C29" s="81">
        <v>17824484</v>
      </c>
      <c r="D29" s="82">
        <f t="shared" si="2"/>
        <v>2.1898719956534383E-2</v>
      </c>
      <c r="E29" s="83"/>
      <c r="F29" s="81">
        <v>20626808</v>
      </c>
      <c r="G29" s="82">
        <f t="shared" si="3"/>
        <v>2.626466704532434E-2</v>
      </c>
    </row>
    <row r="30" spans="1:7" s="78" customFormat="1" ht="12">
      <c r="A30" s="79" t="s">
        <v>57</v>
      </c>
      <c r="B30" s="84" t="s">
        <v>142</v>
      </c>
      <c r="C30" s="81">
        <v>65690573</v>
      </c>
      <c r="D30" s="82">
        <f t="shared" si="2"/>
        <v>8.0705812404514979E-2</v>
      </c>
      <c r="E30" s="83"/>
      <c r="F30" s="81">
        <v>66780753</v>
      </c>
      <c r="G30" s="82">
        <f t="shared" si="3"/>
        <v>8.5033721290324923E-2</v>
      </c>
    </row>
    <row r="31" spans="1:7" s="78" customFormat="1" ht="12">
      <c r="A31" s="79" t="s">
        <v>45</v>
      </c>
      <c r="B31" s="84" t="s">
        <v>58</v>
      </c>
      <c r="C31" s="81">
        <v>29670462</v>
      </c>
      <c r="D31" s="82">
        <f t="shared" si="2"/>
        <v>3.6452395385975556E-2</v>
      </c>
      <c r="E31" s="83"/>
      <c r="F31" s="81">
        <v>31207887</v>
      </c>
      <c r="G31" s="82">
        <f t="shared" si="3"/>
        <v>3.9737838314251331E-2</v>
      </c>
    </row>
    <row r="32" spans="1:7" s="78" customFormat="1" ht="12">
      <c r="A32" s="79" t="s">
        <v>59</v>
      </c>
      <c r="B32" s="84" t="s">
        <v>60</v>
      </c>
      <c r="C32" s="81">
        <v>1835264</v>
      </c>
      <c r="D32" s="82">
        <f t="shared" si="2"/>
        <v>2.2547599348350907E-3</v>
      </c>
      <c r="E32" s="83"/>
      <c r="F32" s="81">
        <v>1739946</v>
      </c>
      <c r="G32" s="82">
        <f t="shared" si="3"/>
        <v>2.2155198403380643E-3</v>
      </c>
    </row>
    <row r="33" spans="1:7" s="78" customFormat="1" ht="12">
      <c r="A33" s="79" t="s">
        <v>61</v>
      </c>
      <c r="B33" s="84" t="s">
        <v>62</v>
      </c>
      <c r="C33" s="81">
        <v>2965114</v>
      </c>
      <c r="D33" s="82">
        <f t="shared" si="2"/>
        <v>3.6428656854919049E-3</v>
      </c>
      <c r="E33" s="83"/>
      <c r="F33" s="81">
        <v>2595721</v>
      </c>
      <c r="G33" s="82">
        <f t="shared" si="3"/>
        <v>3.3052010668619372E-3</v>
      </c>
    </row>
    <row r="34" spans="1:7" s="78" customFormat="1" ht="12">
      <c r="A34" s="79" t="s">
        <v>63</v>
      </c>
      <c r="B34" s="84" t="s">
        <v>143</v>
      </c>
      <c r="C34" s="81">
        <v>8265549</v>
      </c>
      <c r="D34" s="82">
        <f t="shared" si="2"/>
        <v>1.0154848961575147E-2</v>
      </c>
      <c r="E34" s="83"/>
      <c r="F34" s="81">
        <v>8865378</v>
      </c>
      <c r="G34" s="82">
        <f t="shared" si="3"/>
        <v>1.1288523236408823E-2</v>
      </c>
    </row>
    <row r="35" spans="1:7" s="78" customFormat="1" ht="12">
      <c r="A35" s="79" t="s">
        <v>65</v>
      </c>
      <c r="B35" s="84" t="s">
        <v>144</v>
      </c>
      <c r="C35" s="81">
        <v>3836771</v>
      </c>
      <c r="D35" s="82">
        <f t="shared" si="2"/>
        <v>4.7137619056098557E-3</v>
      </c>
      <c r="E35" s="83"/>
      <c r="F35" s="81">
        <v>4695981</v>
      </c>
      <c r="G35" s="82">
        <f t="shared" si="3"/>
        <v>5.9795183731854796E-3</v>
      </c>
    </row>
    <row r="36" spans="1:7" s="78" customFormat="1" ht="12">
      <c r="A36" s="79" t="s">
        <v>67</v>
      </c>
      <c r="B36" s="84" t="s">
        <v>68</v>
      </c>
      <c r="C36" s="81">
        <v>1519464</v>
      </c>
      <c r="D36" s="82">
        <f t="shared" si="2"/>
        <v>1.8667758696428777E-3</v>
      </c>
      <c r="E36" s="83"/>
      <c r="F36" s="81">
        <v>1694395</v>
      </c>
      <c r="G36" s="82">
        <f t="shared" si="3"/>
        <v>2.1575185321093954E-3</v>
      </c>
    </row>
    <row r="37" spans="1:7" s="78" customFormat="1" ht="12">
      <c r="A37" s="79" t="s">
        <v>69</v>
      </c>
      <c r="B37" s="84" t="s">
        <v>145</v>
      </c>
      <c r="C37" s="81">
        <v>32440</v>
      </c>
      <c r="D37" s="82">
        <f t="shared" si="2"/>
        <v>3.9854981237604151E-5</v>
      </c>
      <c r="E37" s="83"/>
      <c r="F37" s="81">
        <v>40378</v>
      </c>
      <c r="G37" s="82">
        <f t="shared" si="3"/>
        <v>5.1414388787451078E-5</v>
      </c>
    </row>
    <row r="38" spans="1:7" s="78" customFormat="1" ht="12">
      <c r="A38" s="79" t="s">
        <v>71</v>
      </c>
      <c r="B38" s="84" t="s">
        <v>146</v>
      </c>
      <c r="C38" s="81">
        <v>1135616</v>
      </c>
      <c r="D38" s="82">
        <f t="shared" si="2"/>
        <v>1.3951897155709951E-3</v>
      </c>
      <c r="E38" s="83"/>
      <c r="F38" s="81">
        <v>741845</v>
      </c>
      <c r="G38" s="82">
        <f t="shared" si="3"/>
        <v>9.4461110629616733E-4</v>
      </c>
    </row>
    <row r="39" spans="1:7" s="78" customFormat="1" ht="12">
      <c r="A39" s="79" t="s">
        <v>73</v>
      </c>
      <c r="B39" s="84" t="s">
        <v>147</v>
      </c>
      <c r="C39" s="81">
        <v>1080887</v>
      </c>
      <c r="D39" s="82">
        <f t="shared" si="2"/>
        <v>1.3279510204984659E-3</v>
      </c>
      <c r="E39" s="83"/>
      <c r="F39" s="81">
        <v>1018098</v>
      </c>
      <c r="G39" s="82">
        <f t="shared" si="3"/>
        <v>1.2963714496935551E-3</v>
      </c>
    </row>
    <row r="40" spans="1:7" s="78" customFormat="1" ht="12">
      <c r="A40" s="79" t="s">
        <v>75</v>
      </c>
      <c r="B40" s="84" t="s">
        <v>76</v>
      </c>
      <c r="C40" s="81">
        <v>3708091</v>
      </c>
      <c r="D40" s="82">
        <f t="shared" si="2"/>
        <v>4.5556688419336874E-3</v>
      </c>
      <c r="E40" s="83"/>
      <c r="F40" s="81">
        <v>2755385</v>
      </c>
      <c r="G40" s="82">
        <f t="shared" si="3"/>
        <v>3.5085055141193446E-3</v>
      </c>
    </row>
    <row r="41" spans="1:7" s="78" customFormat="1" ht="12">
      <c r="A41" s="79" t="s">
        <v>77</v>
      </c>
      <c r="B41" s="84" t="s">
        <v>78</v>
      </c>
      <c r="C41" s="81">
        <v>7824661</v>
      </c>
      <c r="D41" s="82">
        <f t="shared" si="2"/>
        <v>9.6131848750188945E-3</v>
      </c>
      <c r="E41" s="83"/>
      <c r="F41" s="81">
        <v>6635596</v>
      </c>
      <c r="G41" s="82">
        <f t="shared" si="3"/>
        <v>8.4492820986788661E-3</v>
      </c>
    </row>
    <row r="42" spans="1:7" s="78" customFormat="1" ht="12">
      <c r="A42" s="79" t="s">
        <v>79</v>
      </c>
      <c r="B42" s="84" t="s">
        <v>148</v>
      </c>
      <c r="C42" s="81">
        <v>5678659</v>
      </c>
      <c r="D42" s="82">
        <f t="shared" si="2"/>
        <v>6.9766599229270027E-3</v>
      </c>
      <c r="E42" s="83"/>
      <c r="F42" s="81">
        <v>5625605</v>
      </c>
      <c r="G42" s="82">
        <f t="shared" si="3"/>
        <v>7.1632335092037432E-3</v>
      </c>
    </row>
    <row r="43" spans="1:7" s="78" customFormat="1" ht="12">
      <c r="A43" s="79" t="s">
        <v>81</v>
      </c>
      <c r="B43" s="84" t="s">
        <v>149</v>
      </c>
      <c r="C43" s="81">
        <v>2093249</v>
      </c>
      <c r="D43" s="82">
        <f t="shared" si="2"/>
        <v>2.5717139217211358E-3</v>
      </c>
      <c r="E43" s="83"/>
      <c r="F43" s="81">
        <v>1907163</v>
      </c>
      <c r="G43" s="82">
        <f t="shared" si="3"/>
        <v>2.4284417247768973E-3</v>
      </c>
    </row>
    <row r="44" spans="1:7" s="78" customFormat="1" ht="12">
      <c r="A44" s="79" t="s">
        <v>83</v>
      </c>
      <c r="B44" s="80" t="s">
        <v>84</v>
      </c>
      <c r="C44" s="81">
        <v>4368536</v>
      </c>
      <c r="D44" s="82">
        <f t="shared" si="2"/>
        <v>5.3670752255178264E-3</v>
      </c>
      <c r="E44" s="83"/>
      <c r="F44" s="81">
        <v>3804640</v>
      </c>
      <c r="G44" s="82">
        <f t="shared" si="3"/>
        <v>4.8445500063472157E-3</v>
      </c>
    </row>
    <row r="45" spans="1:7" s="78" customFormat="1" ht="12">
      <c r="A45" s="79" t="s">
        <v>85</v>
      </c>
      <c r="B45" s="80" t="s">
        <v>86</v>
      </c>
      <c r="C45" s="81">
        <v>1867542</v>
      </c>
      <c r="D45" s="82">
        <f t="shared" si="2"/>
        <v>2.2944158868815579E-3</v>
      </c>
      <c r="E45" s="83"/>
      <c r="F45" s="81">
        <v>1991080</v>
      </c>
      <c r="G45" s="82">
        <f t="shared" si="3"/>
        <v>2.5352954883084374E-3</v>
      </c>
    </row>
    <row r="46" spans="1:7" s="78" customFormat="1" ht="12">
      <c r="A46" s="79" t="s">
        <v>87</v>
      </c>
      <c r="B46" s="80" t="s">
        <v>88</v>
      </c>
      <c r="C46" s="81">
        <v>4252482</v>
      </c>
      <c r="D46" s="82">
        <f t="shared" si="2"/>
        <v>5.2244941529978233E-3</v>
      </c>
      <c r="E46" s="83"/>
      <c r="F46" s="81">
        <v>4342765</v>
      </c>
      <c r="G46" s="82">
        <f t="shared" si="3"/>
        <v>5.5297589806957989E-3</v>
      </c>
    </row>
    <row r="47" spans="1:7" s="78" customFormat="1" ht="12">
      <c r="A47" s="79" t="s">
        <v>89</v>
      </c>
      <c r="B47" s="80" t="s">
        <v>150</v>
      </c>
      <c r="C47" s="81">
        <v>18875</v>
      </c>
      <c r="D47" s="82">
        <f t="shared" si="2"/>
        <v>2.3189357917995634E-5</v>
      </c>
      <c r="E47" s="83"/>
      <c r="F47" s="81">
        <v>17635</v>
      </c>
      <c r="G47" s="82">
        <f t="shared" si="3"/>
        <v>2.2455117793518742E-5</v>
      </c>
    </row>
    <row r="48" spans="1:7" s="78" customFormat="1" ht="12">
      <c r="A48" s="79" t="s">
        <v>91</v>
      </c>
      <c r="B48" s="80" t="s">
        <v>151</v>
      </c>
      <c r="C48" s="81">
        <v>1271976</v>
      </c>
      <c r="D48" s="82">
        <f t="shared" si="2"/>
        <v>1.5627182371973729E-3</v>
      </c>
      <c r="E48" s="83"/>
      <c r="F48" s="81">
        <v>1130190</v>
      </c>
      <c r="G48" s="82">
        <f t="shared" si="3"/>
        <v>1.4391011952966798E-3</v>
      </c>
    </row>
    <row r="49" spans="1:7" s="78" customFormat="1" ht="12">
      <c r="A49" s="79" t="s">
        <v>93</v>
      </c>
      <c r="B49" s="80" t="s">
        <v>94</v>
      </c>
      <c r="C49" s="81">
        <v>26759</v>
      </c>
      <c r="D49" s="82">
        <f t="shared" si="2"/>
        <v>3.2875445220007691E-5</v>
      </c>
      <c r="E49" s="83"/>
      <c r="F49" s="81">
        <v>161780</v>
      </c>
      <c r="G49" s="82">
        <f t="shared" si="3"/>
        <v>2.0599880672727316E-4</v>
      </c>
    </row>
    <row r="50" spans="1:7" s="78" customFormat="1" ht="12">
      <c r="A50" s="79" t="s">
        <v>95</v>
      </c>
      <c r="B50" s="80" t="s">
        <v>152</v>
      </c>
      <c r="C50" s="81">
        <v>767519</v>
      </c>
      <c r="D50" s="82">
        <f t="shared" si="2"/>
        <v>9.4295485032381936E-4</v>
      </c>
      <c r="E50" s="83"/>
      <c r="F50" s="81">
        <v>787563</v>
      </c>
      <c r="G50" s="82">
        <f t="shared" si="3"/>
        <v>1.0028250600973632E-3</v>
      </c>
    </row>
    <row r="51" spans="1:7" s="78" customFormat="1" ht="12">
      <c r="A51" s="79" t="s">
        <v>97</v>
      </c>
      <c r="B51" s="80" t="s">
        <v>153</v>
      </c>
      <c r="C51" s="81">
        <v>15981965</v>
      </c>
      <c r="D51" s="82">
        <f t="shared" si="2"/>
        <v>1.9635046708232004E-2</v>
      </c>
      <c r="E51" s="83"/>
      <c r="F51" s="81">
        <v>13066698</v>
      </c>
      <c r="G51" s="82">
        <f t="shared" si="3"/>
        <v>1.663817651048119E-2</v>
      </c>
    </row>
    <row r="52" spans="1:7" s="78" customFormat="1" ht="12">
      <c r="A52" s="79" t="s">
        <v>99</v>
      </c>
      <c r="B52" s="80" t="s">
        <v>154</v>
      </c>
      <c r="C52" s="81">
        <v>40320566</v>
      </c>
      <c r="D52" s="82">
        <f t="shared" si="2"/>
        <v>4.9536849612194199E-2</v>
      </c>
      <c r="E52" s="83"/>
      <c r="F52" s="81">
        <v>38315348</v>
      </c>
      <c r="G52" s="82">
        <f t="shared" si="3"/>
        <v>4.8787958754729958E-2</v>
      </c>
    </row>
    <row r="53" spans="1:7" s="78" customFormat="1" ht="12">
      <c r="A53" s="79" t="s">
        <v>101</v>
      </c>
      <c r="B53" s="80" t="s">
        <v>155</v>
      </c>
      <c r="C53" s="81">
        <v>48184631</v>
      </c>
      <c r="D53" s="82">
        <f t="shared" si="2"/>
        <v>5.9198445266519094E-2</v>
      </c>
      <c r="E53" s="83"/>
      <c r="F53" s="81">
        <v>43998243</v>
      </c>
      <c r="G53" s="82">
        <f t="shared" si="3"/>
        <v>5.6024141155251568E-2</v>
      </c>
    </row>
    <row r="54" spans="1:7" s="78" customFormat="1" ht="12">
      <c r="A54" s="79" t="s">
        <v>103</v>
      </c>
      <c r="B54" s="80" t="s">
        <v>156</v>
      </c>
      <c r="C54" s="81">
        <v>0</v>
      </c>
      <c r="D54" s="82">
        <f t="shared" si="2"/>
        <v>0</v>
      </c>
      <c r="E54" s="83"/>
      <c r="F54" s="81">
        <v>0</v>
      </c>
      <c r="G54" s="82">
        <f t="shared" si="3"/>
        <v>0</v>
      </c>
    </row>
    <row r="55" spans="1:7" s="78" customFormat="1" ht="12">
      <c r="A55" s="79" t="s">
        <v>105</v>
      </c>
      <c r="B55" s="80" t="s">
        <v>157</v>
      </c>
      <c r="C55" s="81">
        <v>122357</v>
      </c>
      <c r="D55" s="82">
        <f t="shared" si="2"/>
        <v>1.5032478234554657E-4</v>
      </c>
      <c r="E55" s="83"/>
      <c r="F55" s="81">
        <v>22290</v>
      </c>
      <c r="G55" s="82">
        <f t="shared" si="3"/>
        <v>2.8382453961867467E-5</v>
      </c>
    </row>
    <row r="56" spans="1:7" s="78" customFormat="1" ht="12">
      <c r="A56" s="79" t="s">
        <v>107</v>
      </c>
      <c r="B56" s="80" t="s">
        <v>110</v>
      </c>
      <c r="C56" s="81">
        <v>480151</v>
      </c>
      <c r="D56" s="82">
        <f t="shared" si="2"/>
        <v>5.8990163675144485E-4</v>
      </c>
      <c r="E56" s="83"/>
      <c r="F56" s="81">
        <v>806058</v>
      </c>
      <c r="G56" s="82">
        <f t="shared" si="3"/>
        <v>1.0263752389230581E-3</v>
      </c>
    </row>
    <row r="57" spans="1:7" s="78" customFormat="1" ht="12">
      <c r="A57" s="79" t="s">
        <v>109</v>
      </c>
      <c r="B57" s="80" t="s">
        <v>158</v>
      </c>
      <c r="C57" s="81">
        <v>639024</v>
      </c>
      <c r="D57" s="82">
        <f t="shared" si="2"/>
        <v>7.8508907306962868E-4</v>
      </c>
      <c r="E57" s="83"/>
      <c r="F57" s="81">
        <v>694485</v>
      </c>
      <c r="G57" s="82">
        <f t="shared" si="3"/>
        <v>8.8430634991958404E-4</v>
      </c>
    </row>
    <row r="58" spans="1:7" s="78" customFormat="1" ht="12">
      <c r="A58" s="79" t="s">
        <v>111</v>
      </c>
      <c r="B58" s="80" t="s">
        <v>159</v>
      </c>
      <c r="C58" s="101">
        <v>22369430</v>
      </c>
      <c r="D58" s="87">
        <f t="shared" si="2"/>
        <v>2.7482528142598626E-2</v>
      </c>
      <c r="E58" s="83"/>
      <c r="F58" s="101">
        <v>19849031</v>
      </c>
      <c r="G58" s="87">
        <f t="shared" si="3"/>
        <v>2.5274302761111717E-2</v>
      </c>
    </row>
    <row r="59" spans="1:7" s="78" customFormat="1" ht="5.45" customHeight="1">
      <c r="A59" s="79"/>
      <c r="B59" s="80"/>
      <c r="C59" s="102"/>
      <c r="D59" s="89"/>
      <c r="E59" s="83"/>
      <c r="F59" s="102"/>
      <c r="G59" s="89"/>
    </row>
    <row r="60" spans="1:7" s="78" customFormat="1" ht="12">
      <c r="A60" s="103" t="s">
        <v>30</v>
      </c>
      <c r="B60" s="103"/>
      <c r="C60" s="81">
        <v>627848046</v>
      </c>
      <c r="D60" s="82">
        <f t="shared" si="2"/>
        <v>0.77135857254612916</v>
      </c>
      <c r="E60" s="92"/>
      <c r="F60" s="81">
        <v>629287337</v>
      </c>
      <c r="G60" s="82">
        <f t="shared" si="3"/>
        <v>0.80128841952394247</v>
      </c>
    </row>
    <row r="61" spans="1:7" s="78" customFormat="1" ht="6.75" customHeight="1" thickBot="1">
      <c r="A61" s="104"/>
      <c r="B61" s="104"/>
      <c r="C61" s="104"/>
      <c r="D61" s="104"/>
      <c r="E61" s="83"/>
      <c r="F61" s="104"/>
      <c r="G61" s="104"/>
    </row>
    <row r="62" spans="1:7" s="78" customFormat="1" thickTop="1">
      <c r="A62" s="103" t="s">
        <v>31</v>
      </c>
      <c r="B62" s="103"/>
      <c r="C62" s="105">
        <v>186102908</v>
      </c>
      <c r="D62" s="106">
        <f t="shared" si="2"/>
        <v>0.22864142745387089</v>
      </c>
      <c r="E62" s="92"/>
      <c r="F62" s="105">
        <v>156057018</v>
      </c>
      <c r="G62" s="106">
        <f t="shared" si="3"/>
        <v>0.19871158047605753</v>
      </c>
    </row>
  </sheetData>
  <mergeCells count="5">
    <mergeCell ref="A1:G1"/>
    <mergeCell ref="A2:G2"/>
    <mergeCell ref="C4:D4"/>
    <mergeCell ref="F4:G4"/>
    <mergeCell ref="A5:B5"/>
  </mergeCells>
  <printOptions horizontalCentered="1"/>
  <pageMargins left="0.4" right="0.21" top="0.43" bottom="0.4" header="0.42" footer="0.21"/>
  <pageSetup scale="98" firstPageNumber="12" orientation="portrait" useFirstPageNumber="1" r:id="rId1"/>
  <headerFooter alignWithMargins="0">
    <oddFooter xml:space="preserve">&amp;C&amp;"-,Regular"&amp;P&amp;R
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63634"/>
  </sheetPr>
  <dimension ref="A1:G62"/>
  <sheetViews>
    <sheetView showGridLines="0" view="pageBreakPreview" zoomScale="60" zoomScaleNormal="100" workbookViewId="0">
      <selection sqref="A1:G1"/>
    </sheetView>
  </sheetViews>
  <sheetFormatPr defaultColWidth="9.140625" defaultRowHeight="12.75"/>
  <cols>
    <col min="1" max="1" width="5.28515625" style="107" customWidth="1"/>
    <col min="2" max="2" width="39.5703125" style="67" bestFit="1" customWidth="1"/>
    <col min="3" max="3" width="12.85546875" style="108" customWidth="1"/>
    <col min="4" max="4" width="9.7109375" style="67" bestFit="1" customWidth="1"/>
    <col min="5" max="5" width="4.7109375" style="67" customWidth="1"/>
    <col min="6" max="6" width="12.7109375" style="108" customWidth="1"/>
    <col min="7" max="7" width="9.7109375" style="109" bestFit="1" customWidth="1"/>
    <col min="8" max="16384" width="9.140625" style="67"/>
  </cols>
  <sheetData>
    <row r="1" spans="1:7">
      <c r="A1" s="446" t="s">
        <v>32</v>
      </c>
      <c r="B1" s="446"/>
      <c r="C1" s="446"/>
      <c r="D1" s="446"/>
      <c r="E1" s="446"/>
      <c r="F1" s="446"/>
      <c r="G1" s="446"/>
    </row>
    <row r="2" spans="1:7" s="68" customFormat="1">
      <c r="A2" s="446" t="s">
        <v>160</v>
      </c>
      <c r="B2" s="446"/>
      <c r="C2" s="446"/>
      <c r="D2" s="446"/>
      <c r="E2" s="446"/>
      <c r="F2" s="446"/>
      <c r="G2" s="446"/>
    </row>
    <row r="3" spans="1:7" s="68" customFormat="1" ht="9.75" customHeight="1">
      <c r="A3" s="69"/>
      <c r="B3" s="70"/>
      <c r="C3" s="71"/>
      <c r="D3" s="71"/>
      <c r="E3" s="71"/>
      <c r="F3" s="71"/>
      <c r="G3" s="71"/>
    </row>
    <row r="4" spans="1:7" s="74" customFormat="1" ht="13.5" customHeight="1" thickBot="1">
      <c r="A4" s="72"/>
      <c r="B4" s="71"/>
      <c r="C4" s="448" t="s">
        <v>115</v>
      </c>
      <c r="D4" s="448"/>
      <c r="E4" s="73"/>
      <c r="F4" s="448" t="s">
        <v>116</v>
      </c>
      <c r="G4" s="448"/>
    </row>
    <row r="5" spans="1:7" s="78" customFormat="1" ht="25.15" customHeight="1" thickBot="1">
      <c r="A5" s="449" t="s">
        <v>27</v>
      </c>
      <c r="B5" s="450"/>
      <c r="C5" s="75" t="s">
        <v>35</v>
      </c>
      <c r="D5" s="76" t="s">
        <v>36</v>
      </c>
      <c r="E5" s="77"/>
      <c r="F5" s="75" t="s">
        <v>35</v>
      </c>
      <c r="G5" s="76" t="s">
        <v>36</v>
      </c>
    </row>
    <row r="6" spans="1:7" s="78" customFormat="1" ht="12">
      <c r="A6" s="79" t="s">
        <v>37</v>
      </c>
      <c r="B6" s="80" t="s">
        <v>119</v>
      </c>
      <c r="C6" s="81">
        <v>700240012</v>
      </c>
      <c r="D6" s="82">
        <f>IFERROR(C6/C$20,"err")</f>
        <v>0.89163436082761427</v>
      </c>
      <c r="E6" s="83"/>
      <c r="F6" s="81">
        <v>770051623</v>
      </c>
      <c r="G6" s="82">
        <f>IFERROR(F6/F$20,"err")</f>
        <v>0.90938339023388892</v>
      </c>
    </row>
    <row r="7" spans="1:7" s="78" customFormat="1" ht="12">
      <c r="A7" s="79" t="s">
        <v>39</v>
      </c>
      <c r="B7" s="80" t="s">
        <v>120</v>
      </c>
      <c r="C7" s="81">
        <v>105031715</v>
      </c>
      <c r="D7" s="82">
        <f t="shared" ref="D7:D20" si="0">IFERROR(C7/C$20,"err")</f>
        <v>0.13373969562689478</v>
      </c>
      <c r="E7" s="83"/>
      <c r="F7" s="81">
        <v>115515546</v>
      </c>
      <c r="G7" s="82">
        <f t="shared" ref="G7:G20" si="1">IFERROR(F7/F$20,"err")</f>
        <v>0.13641672286456405</v>
      </c>
    </row>
    <row r="8" spans="1:7" s="78" customFormat="1" ht="12">
      <c r="A8" s="79" t="s">
        <v>41</v>
      </c>
      <c r="B8" s="80" t="s">
        <v>121</v>
      </c>
      <c r="C8" s="81">
        <v>595208297</v>
      </c>
      <c r="D8" s="82">
        <f t="shared" si="0"/>
        <v>0.75789466520071946</v>
      </c>
      <c r="E8" s="83"/>
      <c r="F8" s="81">
        <v>654536079</v>
      </c>
      <c r="G8" s="82">
        <f t="shared" si="1"/>
        <v>0.77296666973120132</v>
      </c>
    </row>
    <row r="9" spans="1:7" s="78" customFormat="1" ht="12">
      <c r="A9" s="79" t="s">
        <v>43</v>
      </c>
      <c r="B9" s="80" t="s">
        <v>122</v>
      </c>
      <c r="C9" s="81">
        <v>15962205</v>
      </c>
      <c r="D9" s="82">
        <f t="shared" si="0"/>
        <v>2.032510311989191E-2</v>
      </c>
      <c r="E9" s="83"/>
      <c r="F9" s="81">
        <v>18047369</v>
      </c>
      <c r="G9" s="82">
        <f t="shared" si="1"/>
        <v>2.1312827758330679E-2</v>
      </c>
    </row>
    <row r="10" spans="1:7" s="78" customFormat="1" ht="12">
      <c r="A10" s="79" t="s">
        <v>45</v>
      </c>
      <c r="B10" s="80" t="s">
        <v>123</v>
      </c>
      <c r="C10" s="81">
        <v>84243920</v>
      </c>
      <c r="D10" s="82">
        <f t="shared" si="0"/>
        <v>0.10727003952298098</v>
      </c>
      <c r="E10" s="83"/>
      <c r="F10" s="81">
        <v>83545172</v>
      </c>
      <c r="G10" s="82">
        <f t="shared" si="1"/>
        <v>9.8661686414020289E-2</v>
      </c>
    </row>
    <row r="11" spans="1:7" s="78" customFormat="1" ht="12">
      <c r="A11" s="79" t="s">
        <v>59</v>
      </c>
      <c r="B11" s="84" t="s">
        <v>124</v>
      </c>
      <c r="C11" s="81">
        <v>13021797</v>
      </c>
      <c r="D11" s="82">
        <f t="shared" si="0"/>
        <v>1.6581002864660559E-2</v>
      </c>
      <c r="E11" s="83"/>
      <c r="F11" s="81">
        <v>14768788</v>
      </c>
      <c r="G11" s="82">
        <f t="shared" si="1"/>
        <v>1.7441026159730044E-2</v>
      </c>
    </row>
    <row r="12" spans="1:7" s="78" customFormat="1" ht="12">
      <c r="A12" s="79" t="s">
        <v>61</v>
      </c>
      <c r="B12" s="84" t="s">
        <v>125</v>
      </c>
      <c r="C12" s="81">
        <v>37832209</v>
      </c>
      <c r="D12" s="82">
        <f t="shared" si="0"/>
        <v>4.817276492679444E-2</v>
      </c>
      <c r="E12" s="83"/>
      <c r="F12" s="81">
        <v>38284357</v>
      </c>
      <c r="G12" s="82">
        <f t="shared" si="1"/>
        <v>4.5211460273208874E-2</v>
      </c>
    </row>
    <row r="13" spans="1:7" s="78" customFormat="1" ht="12">
      <c r="A13" s="79" t="s">
        <v>63</v>
      </c>
      <c r="B13" s="80" t="s">
        <v>126</v>
      </c>
      <c r="C13" s="81">
        <v>276005</v>
      </c>
      <c r="D13" s="82">
        <f t="shared" si="0"/>
        <v>3.5144455835555094E-4</v>
      </c>
      <c r="E13" s="83"/>
      <c r="F13" s="81">
        <v>361</v>
      </c>
      <c r="G13" s="82">
        <f t="shared" si="1"/>
        <v>4.2631869613556276E-7</v>
      </c>
    </row>
    <row r="14" spans="1:7" s="78" customFormat="1" ht="12">
      <c r="A14" s="79" t="s">
        <v>65</v>
      </c>
      <c r="B14" s="80" t="s">
        <v>127</v>
      </c>
      <c r="C14" s="81">
        <v>12700</v>
      </c>
      <c r="D14" s="82">
        <f t="shared" si="0"/>
        <v>1.6171250126321976E-5</v>
      </c>
      <c r="E14" s="83"/>
      <c r="F14" s="81">
        <v>24377</v>
      </c>
      <c r="G14" s="82">
        <f t="shared" si="1"/>
        <v>2.8787730902206682E-5</v>
      </c>
    </row>
    <row r="15" spans="1:7" s="78" customFormat="1" ht="12">
      <c r="A15" s="79" t="s">
        <v>67</v>
      </c>
      <c r="B15" s="80" t="s">
        <v>128</v>
      </c>
      <c r="C15" s="81">
        <v>5270423</v>
      </c>
      <c r="D15" s="82">
        <f t="shared" si="0"/>
        <v>6.7109707562614364E-3</v>
      </c>
      <c r="E15" s="83"/>
      <c r="F15" s="81">
        <v>5161290</v>
      </c>
      <c r="G15" s="82">
        <f t="shared" si="1"/>
        <v>6.0951646071399409E-3</v>
      </c>
    </row>
    <row r="16" spans="1:7" s="78" customFormat="1" ht="12">
      <c r="A16" s="79" t="s">
        <v>69</v>
      </c>
      <c r="B16" s="80" t="s">
        <v>129</v>
      </c>
      <c r="C16" s="81">
        <v>0</v>
      </c>
      <c r="D16" s="82">
        <f t="shared" si="0"/>
        <v>0</v>
      </c>
      <c r="E16" s="83"/>
      <c r="F16" s="81">
        <v>887</v>
      </c>
      <c r="G16" s="82">
        <f t="shared" si="1"/>
        <v>1.0474921979840559E-6</v>
      </c>
    </row>
    <row r="17" spans="1:7" s="78" customFormat="1" ht="12">
      <c r="A17" s="79" t="s">
        <v>71</v>
      </c>
      <c r="B17" s="85" t="s">
        <v>130</v>
      </c>
      <c r="C17" s="81">
        <v>109018</v>
      </c>
      <c r="D17" s="82">
        <f t="shared" si="0"/>
        <v>1.3881553907648577E-4</v>
      </c>
      <c r="E17" s="83"/>
      <c r="F17" s="81">
        <v>151354</v>
      </c>
      <c r="G17" s="82">
        <f t="shared" si="1"/>
        <v>1.7873972281136276E-4</v>
      </c>
    </row>
    <row r="18" spans="1:7" s="78" customFormat="1" ht="12">
      <c r="A18" s="79" t="s">
        <v>73</v>
      </c>
      <c r="B18" s="84" t="s">
        <v>46</v>
      </c>
      <c r="C18" s="86">
        <v>33407781</v>
      </c>
      <c r="D18" s="87">
        <f t="shared" si="0"/>
        <v>4.2539022261132826E-2</v>
      </c>
      <c r="E18" s="83"/>
      <c r="F18" s="86">
        <v>32264316</v>
      </c>
      <c r="G18" s="87">
        <f t="shared" si="1"/>
        <v>3.8102163791761151E-2</v>
      </c>
    </row>
    <row r="19" spans="1:7" s="78" customFormat="1" ht="12" customHeight="1">
      <c r="A19" s="79"/>
      <c r="B19" s="84"/>
      <c r="C19" s="88"/>
      <c r="D19" s="89"/>
      <c r="E19" s="83"/>
      <c r="F19" s="88"/>
      <c r="G19" s="89"/>
    </row>
    <row r="20" spans="1:7" s="78" customFormat="1" ht="12">
      <c r="A20" s="90" t="s">
        <v>28</v>
      </c>
      <c r="B20" s="91"/>
      <c r="C20" s="81">
        <v>785344355</v>
      </c>
      <c r="D20" s="82">
        <f t="shared" si="0"/>
        <v>1</v>
      </c>
      <c r="E20" s="92"/>
      <c r="F20" s="81">
        <v>846784350</v>
      </c>
      <c r="G20" s="82">
        <f t="shared" si="1"/>
        <v>1</v>
      </c>
    </row>
    <row r="21" spans="1:7" s="98" customFormat="1" ht="12">
      <c r="A21" s="93"/>
      <c r="B21" s="94" t="s">
        <v>118</v>
      </c>
      <c r="C21" s="95">
        <v>55</v>
      </c>
      <c r="D21" s="96"/>
      <c r="E21" s="97"/>
      <c r="F21" s="95">
        <v>57</v>
      </c>
      <c r="G21" s="96"/>
    </row>
    <row r="22" spans="1:7" s="78" customFormat="1" ht="12">
      <c r="A22" s="90" t="s">
        <v>29</v>
      </c>
      <c r="B22" s="91"/>
      <c r="C22" s="99"/>
      <c r="D22" s="99"/>
      <c r="E22" s="100"/>
      <c r="F22" s="99"/>
      <c r="G22" s="99"/>
    </row>
    <row r="23" spans="1:7" s="78" customFormat="1" ht="12">
      <c r="A23" s="79" t="s">
        <v>131</v>
      </c>
      <c r="B23" s="84" t="s">
        <v>132</v>
      </c>
      <c r="C23" s="81">
        <v>288070779</v>
      </c>
      <c r="D23" s="82">
        <f t="shared" ref="D23:D62" si="2">IFERROR(C23/C$20,"err")</f>
        <v>0.36680823789711964</v>
      </c>
      <c r="E23" s="83"/>
      <c r="F23" s="81">
        <v>309326518</v>
      </c>
      <c r="G23" s="82">
        <f t="shared" ref="G23:G62" si="3">IFERROR(F23/F$20,"err")</f>
        <v>0.36529550646513481</v>
      </c>
    </row>
    <row r="24" spans="1:7" s="78" customFormat="1" ht="12">
      <c r="A24" s="79" t="s">
        <v>133</v>
      </c>
      <c r="B24" s="84" t="s">
        <v>134</v>
      </c>
      <c r="C24" s="81">
        <v>318951</v>
      </c>
      <c r="D24" s="82">
        <f t="shared" si="2"/>
        <v>4.0612885031815119E-4</v>
      </c>
      <c r="E24" s="83"/>
      <c r="F24" s="81">
        <v>3029229</v>
      </c>
      <c r="G24" s="82">
        <f t="shared" si="3"/>
        <v>3.5773322924543892E-3</v>
      </c>
    </row>
    <row r="25" spans="1:7" s="78" customFormat="1" ht="12">
      <c r="A25" s="79" t="s">
        <v>135</v>
      </c>
      <c r="B25" s="84" t="s">
        <v>136</v>
      </c>
      <c r="C25" s="81">
        <v>48234337</v>
      </c>
      <c r="D25" s="82">
        <f t="shared" si="2"/>
        <v>6.1418073094827302E-2</v>
      </c>
      <c r="E25" s="83"/>
      <c r="F25" s="81">
        <v>49292456</v>
      </c>
      <c r="G25" s="82">
        <f t="shared" si="3"/>
        <v>5.8211345072685862E-2</v>
      </c>
    </row>
    <row r="26" spans="1:7" s="78" customFormat="1" ht="12">
      <c r="A26" s="79" t="s">
        <v>137</v>
      </c>
      <c r="B26" s="84" t="s">
        <v>138</v>
      </c>
      <c r="C26" s="81">
        <v>22124</v>
      </c>
      <c r="D26" s="82">
        <f t="shared" si="2"/>
        <v>2.817108171612184E-5</v>
      </c>
      <c r="E26" s="83"/>
      <c r="F26" s="81">
        <v>16649</v>
      </c>
      <c r="G26" s="82">
        <f t="shared" si="3"/>
        <v>1.9661440365542893E-5</v>
      </c>
    </row>
    <row r="27" spans="1:7" s="78" customFormat="1" ht="12">
      <c r="A27" s="79" t="s">
        <v>51</v>
      </c>
      <c r="B27" s="84" t="s">
        <v>139</v>
      </c>
      <c r="C27" s="81">
        <v>6544603</v>
      </c>
      <c r="D27" s="82">
        <f t="shared" si="2"/>
        <v>8.3334182748407218E-3</v>
      </c>
      <c r="E27" s="83"/>
      <c r="F27" s="81">
        <v>6035673</v>
      </c>
      <c r="G27" s="82">
        <f t="shared" si="3"/>
        <v>7.1277569076471474E-3</v>
      </c>
    </row>
    <row r="28" spans="1:7" s="78" customFormat="1" ht="12">
      <c r="A28" s="79" t="s">
        <v>53</v>
      </c>
      <c r="B28" s="84" t="s">
        <v>140</v>
      </c>
      <c r="C28" s="81">
        <v>177798</v>
      </c>
      <c r="D28" s="82">
        <f t="shared" si="2"/>
        <v>2.2639495511494445E-4</v>
      </c>
      <c r="E28" s="83"/>
      <c r="F28" s="81">
        <v>220090</v>
      </c>
      <c r="G28" s="82">
        <f t="shared" si="3"/>
        <v>2.599126920567202E-4</v>
      </c>
    </row>
    <row r="29" spans="1:7" s="78" customFormat="1" ht="12">
      <c r="A29" s="79" t="s">
        <v>56</v>
      </c>
      <c r="B29" s="84" t="s">
        <v>141</v>
      </c>
      <c r="C29" s="81">
        <v>20626808</v>
      </c>
      <c r="D29" s="82">
        <f t="shared" si="2"/>
        <v>2.626466704532434E-2</v>
      </c>
      <c r="E29" s="83"/>
      <c r="F29" s="81">
        <v>20587073</v>
      </c>
      <c r="G29" s="82">
        <f t="shared" si="3"/>
        <v>2.4312061270381297E-2</v>
      </c>
    </row>
    <row r="30" spans="1:7" s="78" customFormat="1" ht="12">
      <c r="A30" s="79" t="s">
        <v>57</v>
      </c>
      <c r="B30" s="84" t="s">
        <v>142</v>
      </c>
      <c r="C30" s="81">
        <v>66780753</v>
      </c>
      <c r="D30" s="82">
        <f t="shared" si="2"/>
        <v>8.5033721290324923E-2</v>
      </c>
      <c r="E30" s="83"/>
      <c r="F30" s="81">
        <v>81259640</v>
      </c>
      <c r="G30" s="82">
        <f t="shared" si="3"/>
        <v>9.5962614330319163E-2</v>
      </c>
    </row>
    <row r="31" spans="1:7" s="78" customFormat="1" ht="12">
      <c r="A31" s="79" t="s">
        <v>45</v>
      </c>
      <c r="B31" s="84" t="s">
        <v>58</v>
      </c>
      <c r="C31" s="81">
        <v>31207887</v>
      </c>
      <c r="D31" s="82">
        <f t="shared" si="2"/>
        <v>3.9737838314251331E-2</v>
      </c>
      <c r="E31" s="83"/>
      <c r="F31" s="81">
        <v>34507220</v>
      </c>
      <c r="G31" s="82">
        <f t="shared" si="3"/>
        <v>4.0750894841171781E-2</v>
      </c>
    </row>
    <row r="32" spans="1:7" s="78" customFormat="1" ht="12">
      <c r="A32" s="79" t="s">
        <v>59</v>
      </c>
      <c r="B32" s="84" t="s">
        <v>60</v>
      </c>
      <c r="C32" s="81">
        <v>1739946</v>
      </c>
      <c r="D32" s="82">
        <f t="shared" si="2"/>
        <v>2.2155198403380643E-3</v>
      </c>
      <c r="E32" s="83"/>
      <c r="F32" s="81">
        <v>1714667</v>
      </c>
      <c r="G32" s="82">
        <f t="shared" si="3"/>
        <v>2.0249157887719583E-3</v>
      </c>
    </row>
    <row r="33" spans="1:7" s="78" customFormat="1" ht="12">
      <c r="A33" s="79" t="s">
        <v>61</v>
      </c>
      <c r="B33" s="84" t="s">
        <v>62</v>
      </c>
      <c r="C33" s="81">
        <v>2595721</v>
      </c>
      <c r="D33" s="82">
        <f t="shared" si="2"/>
        <v>3.3052010668619372E-3</v>
      </c>
      <c r="E33" s="83"/>
      <c r="F33" s="81">
        <v>2818914</v>
      </c>
      <c r="G33" s="82">
        <f t="shared" si="3"/>
        <v>3.3289632714633898E-3</v>
      </c>
    </row>
    <row r="34" spans="1:7" s="78" customFormat="1" ht="12">
      <c r="A34" s="79" t="s">
        <v>63</v>
      </c>
      <c r="B34" s="84" t="s">
        <v>143</v>
      </c>
      <c r="C34" s="81">
        <v>8865378</v>
      </c>
      <c r="D34" s="82">
        <f t="shared" si="2"/>
        <v>1.1288523236408823E-2</v>
      </c>
      <c r="E34" s="83"/>
      <c r="F34" s="81">
        <v>9619282</v>
      </c>
      <c r="G34" s="82">
        <f t="shared" si="3"/>
        <v>1.1359777728532654E-2</v>
      </c>
    </row>
    <row r="35" spans="1:7" s="78" customFormat="1" ht="12">
      <c r="A35" s="79" t="s">
        <v>65</v>
      </c>
      <c r="B35" s="84" t="s">
        <v>144</v>
      </c>
      <c r="C35" s="81">
        <v>4695981</v>
      </c>
      <c r="D35" s="82">
        <f t="shared" si="2"/>
        <v>5.9795183731854796E-3</v>
      </c>
      <c r="E35" s="83"/>
      <c r="F35" s="81">
        <v>5410684</v>
      </c>
      <c r="G35" s="82">
        <f t="shared" si="3"/>
        <v>6.3896835126912776E-3</v>
      </c>
    </row>
    <row r="36" spans="1:7" s="78" customFormat="1" ht="12">
      <c r="A36" s="79" t="s">
        <v>67</v>
      </c>
      <c r="B36" s="84" t="s">
        <v>68</v>
      </c>
      <c r="C36" s="81">
        <v>1694395</v>
      </c>
      <c r="D36" s="82">
        <f t="shared" si="2"/>
        <v>2.1575185321093954E-3</v>
      </c>
      <c r="E36" s="83"/>
      <c r="F36" s="81">
        <v>1584705</v>
      </c>
      <c r="G36" s="82">
        <f t="shared" si="3"/>
        <v>1.8714386962867227E-3</v>
      </c>
    </row>
    <row r="37" spans="1:7" s="78" customFormat="1" ht="12">
      <c r="A37" s="79" t="s">
        <v>69</v>
      </c>
      <c r="B37" s="84" t="s">
        <v>145</v>
      </c>
      <c r="C37" s="81">
        <v>40378</v>
      </c>
      <c r="D37" s="82">
        <f t="shared" si="2"/>
        <v>5.1414388787451078E-5</v>
      </c>
      <c r="E37" s="83"/>
      <c r="F37" s="81">
        <v>44379</v>
      </c>
      <c r="G37" s="82">
        <f t="shared" si="3"/>
        <v>5.2408857107479605E-5</v>
      </c>
    </row>
    <row r="38" spans="1:7" s="78" customFormat="1" ht="12">
      <c r="A38" s="79" t="s">
        <v>71</v>
      </c>
      <c r="B38" s="84" t="s">
        <v>146</v>
      </c>
      <c r="C38" s="81">
        <v>741845</v>
      </c>
      <c r="D38" s="82">
        <f t="shared" si="2"/>
        <v>9.4461110629616733E-4</v>
      </c>
      <c r="E38" s="83"/>
      <c r="F38" s="81">
        <v>705672</v>
      </c>
      <c r="G38" s="82">
        <f t="shared" si="3"/>
        <v>8.3335503307306049E-4</v>
      </c>
    </row>
    <row r="39" spans="1:7" s="78" customFormat="1" ht="12">
      <c r="A39" s="79" t="s">
        <v>73</v>
      </c>
      <c r="B39" s="84" t="s">
        <v>147</v>
      </c>
      <c r="C39" s="81">
        <v>1018098</v>
      </c>
      <c r="D39" s="82">
        <f t="shared" si="2"/>
        <v>1.2963714496935551E-3</v>
      </c>
      <c r="E39" s="83"/>
      <c r="F39" s="81">
        <v>1303943</v>
      </c>
      <c r="G39" s="82">
        <f t="shared" si="3"/>
        <v>1.5398761207620335E-3</v>
      </c>
    </row>
    <row r="40" spans="1:7" s="78" customFormat="1" ht="12">
      <c r="A40" s="79" t="s">
        <v>75</v>
      </c>
      <c r="B40" s="84" t="s">
        <v>76</v>
      </c>
      <c r="C40" s="81">
        <v>2755385</v>
      </c>
      <c r="D40" s="82">
        <f t="shared" si="2"/>
        <v>3.5085055141193446E-3</v>
      </c>
      <c r="E40" s="83"/>
      <c r="F40" s="81">
        <v>3648777</v>
      </c>
      <c r="G40" s="82">
        <f t="shared" si="3"/>
        <v>4.308980202574599E-3</v>
      </c>
    </row>
    <row r="41" spans="1:7" s="78" customFormat="1" ht="12">
      <c r="A41" s="79" t="s">
        <v>77</v>
      </c>
      <c r="B41" s="84" t="s">
        <v>78</v>
      </c>
      <c r="C41" s="81">
        <v>6635596</v>
      </c>
      <c r="D41" s="82">
        <f t="shared" si="2"/>
        <v>8.4492820986788661E-3</v>
      </c>
      <c r="E41" s="83"/>
      <c r="F41" s="81">
        <v>6449788</v>
      </c>
      <c r="G41" s="82">
        <f t="shared" si="3"/>
        <v>7.6168011371490277E-3</v>
      </c>
    </row>
    <row r="42" spans="1:7" s="78" customFormat="1" ht="12">
      <c r="A42" s="79" t="s">
        <v>79</v>
      </c>
      <c r="B42" s="84" t="s">
        <v>148</v>
      </c>
      <c r="C42" s="81">
        <v>5625605</v>
      </c>
      <c r="D42" s="82">
        <f t="shared" si="2"/>
        <v>7.1632335092037432E-3</v>
      </c>
      <c r="E42" s="83"/>
      <c r="F42" s="81">
        <v>5364248</v>
      </c>
      <c r="G42" s="82">
        <f t="shared" si="3"/>
        <v>6.3348454656725764E-3</v>
      </c>
    </row>
    <row r="43" spans="1:7" s="78" customFormat="1" ht="12">
      <c r="A43" s="79" t="s">
        <v>81</v>
      </c>
      <c r="B43" s="84" t="s">
        <v>149</v>
      </c>
      <c r="C43" s="81">
        <v>1907163</v>
      </c>
      <c r="D43" s="82">
        <f t="shared" si="2"/>
        <v>2.4284417247768973E-3</v>
      </c>
      <c r="E43" s="83"/>
      <c r="F43" s="81">
        <v>1811000</v>
      </c>
      <c r="G43" s="82">
        <f t="shared" si="3"/>
        <v>2.1386791099764655E-3</v>
      </c>
    </row>
    <row r="44" spans="1:7" s="78" customFormat="1" ht="12">
      <c r="A44" s="79" t="s">
        <v>83</v>
      </c>
      <c r="B44" s="80" t="s">
        <v>84</v>
      </c>
      <c r="C44" s="81">
        <v>3804640</v>
      </c>
      <c r="D44" s="82">
        <f t="shared" si="2"/>
        <v>4.8445500063472157E-3</v>
      </c>
      <c r="E44" s="83"/>
      <c r="F44" s="81">
        <v>4077905</v>
      </c>
      <c r="G44" s="82">
        <f t="shared" si="3"/>
        <v>4.8157538575199221E-3</v>
      </c>
    </row>
    <row r="45" spans="1:7" s="78" customFormat="1" ht="12">
      <c r="A45" s="79" t="s">
        <v>85</v>
      </c>
      <c r="B45" s="80" t="s">
        <v>86</v>
      </c>
      <c r="C45" s="81">
        <v>1991080</v>
      </c>
      <c r="D45" s="82">
        <f t="shared" si="2"/>
        <v>2.5352954883084374E-3</v>
      </c>
      <c r="E45" s="83"/>
      <c r="F45" s="81">
        <v>2115366</v>
      </c>
      <c r="G45" s="82">
        <f t="shared" si="3"/>
        <v>2.4981165511620521E-3</v>
      </c>
    </row>
    <row r="46" spans="1:7" s="78" customFormat="1" ht="12">
      <c r="A46" s="79" t="s">
        <v>87</v>
      </c>
      <c r="B46" s="80" t="s">
        <v>88</v>
      </c>
      <c r="C46" s="81">
        <v>4342765</v>
      </c>
      <c r="D46" s="82">
        <f t="shared" si="2"/>
        <v>5.5297589806957989E-3</v>
      </c>
      <c r="E46" s="83"/>
      <c r="F46" s="81">
        <v>4581977</v>
      </c>
      <c r="G46" s="82">
        <f t="shared" si="3"/>
        <v>5.4110317461582751E-3</v>
      </c>
    </row>
    <row r="47" spans="1:7" s="78" customFormat="1" ht="12">
      <c r="A47" s="79" t="s">
        <v>89</v>
      </c>
      <c r="B47" s="80" t="s">
        <v>150</v>
      </c>
      <c r="C47" s="81">
        <v>17635</v>
      </c>
      <c r="D47" s="82">
        <f t="shared" si="2"/>
        <v>2.2455117793518742E-5</v>
      </c>
      <c r="E47" s="83"/>
      <c r="F47" s="81">
        <v>21236</v>
      </c>
      <c r="G47" s="82">
        <f t="shared" si="3"/>
        <v>2.5078403964362354E-5</v>
      </c>
    </row>
    <row r="48" spans="1:7" s="78" customFormat="1" ht="12">
      <c r="A48" s="79" t="s">
        <v>91</v>
      </c>
      <c r="B48" s="80" t="s">
        <v>151</v>
      </c>
      <c r="C48" s="81">
        <v>1130190</v>
      </c>
      <c r="D48" s="82">
        <f t="shared" si="2"/>
        <v>1.4391011952966798E-3</v>
      </c>
      <c r="E48" s="83"/>
      <c r="F48" s="81">
        <v>1309552</v>
      </c>
      <c r="G48" s="82">
        <f t="shared" si="3"/>
        <v>1.5465000032180566E-3</v>
      </c>
    </row>
    <row r="49" spans="1:7" s="78" customFormat="1" ht="12">
      <c r="A49" s="79" t="s">
        <v>93</v>
      </c>
      <c r="B49" s="80" t="s">
        <v>94</v>
      </c>
      <c r="C49" s="81">
        <v>161780</v>
      </c>
      <c r="D49" s="82">
        <f t="shared" si="2"/>
        <v>2.0599880672727316E-4</v>
      </c>
      <c r="E49" s="83"/>
      <c r="F49" s="81">
        <v>104708</v>
      </c>
      <c r="G49" s="82">
        <f t="shared" si="3"/>
        <v>1.2365367876720915E-4</v>
      </c>
    </row>
    <row r="50" spans="1:7" s="78" customFormat="1" ht="12">
      <c r="A50" s="79" t="s">
        <v>95</v>
      </c>
      <c r="B50" s="80" t="s">
        <v>152</v>
      </c>
      <c r="C50" s="81">
        <v>787563</v>
      </c>
      <c r="D50" s="82">
        <f t="shared" si="2"/>
        <v>1.0028250600973632E-3</v>
      </c>
      <c r="E50" s="83"/>
      <c r="F50" s="81">
        <v>737691</v>
      </c>
      <c r="G50" s="82">
        <f t="shared" si="3"/>
        <v>8.7116749382531696E-4</v>
      </c>
    </row>
    <row r="51" spans="1:7" s="78" customFormat="1" ht="12">
      <c r="A51" s="79" t="s">
        <v>97</v>
      </c>
      <c r="B51" s="80" t="s">
        <v>153</v>
      </c>
      <c r="C51" s="81">
        <v>13066698</v>
      </c>
      <c r="D51" s="82">
        <f t="shared" si="2"/>
        <v>1.663817651048119E-2</v>
      </c>
      <c r="E51" s="83"/>
      <c r="F51" s="81">
        <v>14880513</v>
      </c>
      <c r="G51" s="82">
        <f t="shared" si="3"/>
        <v>1.7572966481962025E-2</v>
      </c>
    </row>
    <row r="52" spans="1:7" s="78" customFormat="1" ht="12">
      <c r="A52" s="79" t="s">
        <v>99</v>
      </c>
      <c r="B52" s="80" t="s">
        <v>154</v>
      </c>
      <c r="C52" s="81">
        <v>38315348</v>
      </c>
      <c r="D52" s="82">
        <f t="shared" si="2"/>
        <v>4.8787958754729958E-2</v>
      </c>
      <c r="E52" s="83"/>
      <c r="F52" s="81">
        <v>38717056</v>
      </c>
      <c r="G52" s="82">
        <f t="shared" si="3"/>
        <v>4.5722451058525113E-2</v>
      </c>
    </row>
    <row r="53" spans="1:7" s="78" customFormat="1" ht="12">
      <c r="A53" s="79" t="s">
        <v>101</v>
      </c>
      <c r="B53" s="80" t="s">
        <v>155</v>
      </c>
      <c r="C53" s="81">
        <v>43998243</v>
      </c>
      <c r="D53" s="82">
        <f t="shared" si="2"/>
        <v>5.6024141155251568E-2</v>
      </c>
      <c r="E53" s="83"/>
      <c r="F53" s="81">
        <v>48203793</v>
      </c>
      <c r="G53" s="82">
        <f t="shared" si="3"/>
        <v>5.6925701331159463E-2</v>
      </c>
    </row>
    <row r="54" spans="1:7" s="78" customFormat="1" ht="12">
      <c r="A54" s="79" t="s">
        <v>103</v>
      </c>
      <c r="B54" s="80" t="s">
        <v>156</v>
      </c>
      <c r="C54" s="81">
        <v>0</v>
      </c>
      <c r="D54" s="82">
        <f t="shared" si="2"/>
        <v>0</v>
      </c>
      <c r="E54" s="83"/>
      <c r="F54" s="81">
        <v>0</v>
      </c>
      <c r="G54" s="82">
        <f t="shared" si="3"/>
        <v>0</v>
      </c>
    </row>
    <row r="55" spans="1:7" s="78" customFormat="1" ht="12">
      <c r="A55" s="79" t="s">
        <v>105</v>
      </c>
      <c r="B55" s="80" t="s">
        <v>157</v>
      </c>
      <c r="C55" s="81">
        <v>22290</v>
      </c>
      <c r="D55" s="82">
        <f t="shared" si="2"/>
        <v>2.8382453961867467E-5</v>
      </c>
      <c r="E55" s="83"/>
      <c r="F55" s="81">
        <v>77794</v>
      </c>
      <c r="G55" s="82">
        <f t="shared" si="3"/>
        <v>9.1869907609889111E-5</v>
      </c>
    </row>
    <row r="56" spans="1:7" s="78" customFormat="1" ht="12">
      <c r="A56" s="79" t="s">
        <v>107</v>
      </c>
      <c r="B56" s="80" t="s">
        <v>110</v>
      </c>
      <c r="C56" s="81">
        <v>806058</v>
      </c>
      <c r="D56" s="82">
        <f t="shared" si="2"/>
        <v>1.0263752389230581E-3</v>
      </c>
      <c r="E56" s="83"/>
      <c r="F56" s="81">
        <v>712737</v>
      </c>
      <c r="G56" s="82">
        <f t="shared" si="3"/>
        <v>8.4169836157222322E-4</v>
      </c>
    </row>
    <row r="57" spans="1:7" s="78" customFormat="1" ht="12">
      <c r="A57" s="79" t="s">
        <v>109</v>
      </c>
      <c r="B57" s="80" t="s">
        <v>158</v>
      </c>
      <c r="C57" s="81">
        <v>694485</v>
      </c>
      <c r="D57" s="82">
        <f t="shared" si="2"/>
        <v>8.8430634991958404E-4</v>
      </c>
      <c r="E57" s="83"/>
      <c r="F57" s="81">
        <v>681339</v>
      </c>
      <c r="G57" s="82">
        <f t="shared" si="3"/>
        <v>8.0461926345237723E-4</v>
      </c>
    </row>
    <row r="58" spans="1:7" s="78" customFormat="1" ht="12">
      <c r="A58" s="79" t="s">
        <v>111</v>
      </c>
      <c r="B58" s="80" t="s">
        <v>159</v>
      </c>
      <c r="C58" s="101">
        <v>19849031</v>
      </c>
      <c r="D58" s="87">
        <f t="shared" si="2"/>
        <v>2.5274302761111717E-2</v>
      </c>
      <c r="E58" s="83"/>
      <c r="F58" s="101">
        <v>20027928</v>
      </c>
      <c r="G58" s="87">
        <f t="shared" si="3"/>
        <v>2.3651745571348831E-2</v>
      </c>
    </row>
    <row r="59" spans="1:7" s="78" customFormat="1" ht="5.45" customHeight="1">
      <c r="A59" s="79"/>
      <c r="B59" s="80"/>
      <c r="C59" s="102"/>
      <c r="D59" s="89"/>
      <c r="E59" s="83"/>
      <c r="F59" s="102"/>
      <c r="G59" s="89"/>
    </row>
    <row r="60" spans="1:7" s="78" customFormat="1" ht="12">
      <c r="A60" s="103" t="s">
        <v>30</v>
      </c>
      <c r="B60" s="103"/>
      <c r="C60" s="81">
        <v>629287337</v>
      </c>
      <c r="D60" s="82">
        <f t="shared" si="2"/>
        <v>0.80128841952394247</v>
      </c>
      <c r="E60" s="92"/>
      <c r="F60" s="81">
        <v>681000202</v>
      </c>
      <c r="G60" s="82">
        <f t="shared" si="3"/>
        <v>0.80421916394652315</v>
      </c>
    </row>
    <row r="61" spans="1:7" s="78" customFormat="1" ht="6.75" customHeight="1" thickBot="1">
      <c r="A61" s="104"/>
      <c r="B61" s="104"/>
      <c r="C61" s="104"/>
      <c r="D61" s="104"/>
      <c r="E61" s="83"/>
      <c r="F61" s="104"/>
      <c r="G61" s="104"/>
    </row>
    <row r="62" spans="1:7" s="78" customFormat="1" thickTop="1">
      <c r="A62" s="103" t="s">
        <v>31</v>
      </c>
      <c r="B62" s="103"/>
      <c r="C62" s="105">
        <v>156057018</v>
      </c>
      <c r="D62" s="106">
        <f t="shared" si="2"/>
        <v>0.19871158047605753</v>
      </c>
      <c r="E62" s="92"/>
      <c r="F62" s="105">
        <v>165784147</v>
      </c>
      <c r="G62" s="106">
        <f t="shared" si="3"/>
        <v>0.19578083487253869</v>
      </c>
    </row>
  </sheetData>
  <mergeCells count="5">
    <mergeCell ref="A1:G1"/>
    <mergeCell ref="A2:G2"/>
    <mergeCell ref="C4:D4"/>
    <mergeCell ref="F4:G4"/>
    <mergeCell ref="A5:B5"/>
  </mergeCells>
  <printOptions horizontalCentered="1"/>
  <pageMargins left="0.4" right="0.21" top="0.43" bottom="0.4" header="0.42" footer="0.21"/>
  <pageSetup scale="96" firstPageNumber="13" orientation="portrait" useFirstPageNumber="1" r:id="rId1"/>
  <headerFooter alignWithMargins="0">
    <oddFooter xml:space="preserve">&amp;C&amp;"-,Regular"&amp;P&amp;R
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G62"/>
  <sheetViews>
    <sheetView showGridLines="0" zoomScaleNormal="100" workbookViewId="0">
      <selection sqref="A1:G1"/>
    </sheetView>
  </sheetViews>
  <sheetFormatPr defaultColWidth="9.140625" defaultRowHeight="12.75"/>
  <cols>
    <col min="1" max="1" width="5.28515625" style="107" customWidth="1"/>
    <col min="2" max="2" width="39.5703125" style="67" bestFit="1" customWidth="1"/>
    <col min="3" max="3" width="12.85546875" style="108" customWidth="1"/>
    <col min="4" max="4" width="9.7109375" style="67" bestFit="1" customWidth="1"/>
    <col min="5" max="5" width="4.7109375" style="67" customWidth="1"/>
    <col min="6" max="6" width="12.7109375" style="108" customWidth="1"/>
    <col min="7" max="7" width="9.7109375" style="109" bestFit="1" customWidth="1"/>
    <col min="8" max="16384" width="9.140625" style="67"/>
  </cols>
  <sheetData>
    <row r="1" spans="1:7">
      <c r="A1" s="446" t="s">
        <v>32</v>
      </c>
      <c r="B1" s="446"/>
      <c r="C1" s="446"/>
      <c r="D1" s="446"/>
      <c r="E1" s="446"/>
      <c r="F1" s="446"/>
      <c r="G1" s="446"/>
    </row>
    <row r="2" spans="1:7" s="68" customFormat="1">
      <c r="A2" s="446" t="s">
        <v>161</v>
      </c>
      <c r="B2" s="446"/>
      <c r="C2" s="446"/>
      <c r="D2" s="446"/>
      <c r="E2" s="446"/>
      <c r="F2" s="446"/>
      <c r="G2" s="446"/>
    </row>
    <row r="3" spans="1:7" s="68" customFormat="1" ht="9.75" customHeight="1">
      <c r="A3" s="69"/>
      <c r="B3" s="70"/>
      <c r="C3" s="71"/>
      <c r="D3" s="71"/>
      <c r="E3" s="71"/>
      <c r="F3" s="71"/>
      <c r="G3" s="71"/>
    </row>
    <row r="4" spans="1:7" s="74" customFormat="1" ht="13.5" customHeight="1" thickBot="1">
      <c r="A4" s="72"/>
      <c r="B4" s="71"/>
      <c r="C4" s="448" t="s">
        <v>33</v>
      </c>
      <c r="D4" s="448"/>
      <c r="E4" s="73"/>
      <c r="F4" s="448" t="s">
        <v>113</v>
      </c>
      <c r="G4" s="448"/>
    </row>
    <row r="5" spans="1:7" s="78" customFormat="1" ht="25.15" customHeight="1" thickBot="1">
      <c r="A5" s="449" t="s">
        <v>27</v>
      </c>
      <c r="B5" s="450"/>
      <c r="C5" s="75" t="s">
        <v>35</v>
      </c>
      <c r="D5" s="76" t="s">
        <v>36</v>
      </c>
      <c r="E5" s="77"/>
      <c r="F5" s="75" t="s">
        <v>35</v>
      </c>
      <c r="G5" s="76" t="s">
        <v>36</v>
      </c>
    </row>
    <row r="6" spans="1:7" s="78" customFormat="1" ht="12">
      <c r="A6" s="79" t="s">
        <v>37</v>
      </c>
      <c r="B6" s="80" t="s">
        <v>119</v>
      </c>
      <c r="C6" s="81">
        <v>99009906</v>
      </c>
      <c r="D6" s="82">
        <f>IFERROR(C6/C$20,"err")</f>
        <v>0.78775317226299746</v>
      </c>
      <c r="E6" s="83"/>
      <c r="F6" s="81">
        <v>47802547</v>
      </c>
      <c r="G6" s="82">
        <f>IFERROR(F6/F$20,"err")</f>
        <v>0.73162654567004237</v>
      </c>
    </row>
    <row r="7" spans="1:7" s="78" customFormat="1" ht="12">
      <c r="A7" s="79" t="s">
        <v>39</v>
      </c>
      <c r="B7" s="80" t="s">
        <v>120</v>
      </c>
      <c r="C7" s="81">
        <v>14851485</v>
      </c>
      <c r="D7" s="82">
        <f t="shared" ref="D7:D20" si="0">IFERROR(C7/C$20,"err")</f>
        <v>0.11816296867877366</v>
      </c>
      <c r="E7" s="83"/>
      <c r="F7" s="81">
        <v>7169564</v>
      </c>
      <c r="G7" s="82">
        <f t="shared" ref="G7:G20" si="1">IFERROR(F7/F$20,"err")</f>
        <v>0.10973146144870255</v>
      </c>
    </row>
    <row r="8" spans="1:7" s="78" customFormat="1" ht="12">
      <c r="A8" s="79" t="s">
        <v>41</v>
      </c>
      <c r="B8" s="80" t="s">
        <v>121</v>
      </c>
      <c r="C8" s="81">
        <v>84158421</v>
      </c>
      <c r="D8" s="82">
        <f t="shared" si="0"/>
        <v>0.66959020358422383</v>
      </c>
      <c r="E8" s="83"/>
      <c r="F8" s="81">
        <v>40632983</v>
      </c>
      <c r="G8" s="82">
        <f t="shared" si="1"/>
        <v>0.62189508422133988</v>
      </c>
    </row>
    <row r="9" spans="1:7" s="78" customFormat="1" ht="12">
      <c r="A9" s="79" t="s">
        <v>43</v>
      </c>
      <c r="B9" s="80" t="s">
        <v>122</v>
      </c>
      <c r="C9" s="81">
        <v>3094624</v>
      </c>
      <c r="D9" s="82">
        <f t="shared" si="0"/>
        <v>2.4621777471046245E-2</v>
      </c>
      <c r="E9" s="83"/>
      <c r="F9" s="81">
        <v>1067129</v>
      </c>
      <c r="G9" s="82">
        <f t="shared" si="1"/>
        <v>1.6332600521355621E-2</v>
      </c>
    </row>
    <row r="10" spans="1:7" s="78" customFormat="1" ht="12">
      <c r="A10" s="79" t="s">
        <v>45</v>
      </c>
      <c r="B10" s="80" t="s">
        <v>123</v>
      </c>
      <c r="C10" s="81">
        <v>30225792</v>
      </c>
      <c r="D10" s="82">
        <f t="shared" si="0"/>
        <v>0.24048566950625661</v>
      </c>
      <c r="E10" s="83"/>
      <c r="F10" s="81">
        <v>21305931</v>
      </c>
      <c r="G10" s="82">
        <f t="shared" si="1"/>
        <v>0.3260910909164374</v>
      </c>
    </row>
    <row r="11" spans="1:7" s="78" customFormat="1" ht="12">
      <c r="A11" s="79" t="s">
        <v>59</v>
      </c>
      <c r="B11" s="84" t="s">
        <v>124</v>
      </c>
      <c r="C11" s="81">
        <v>2018698</v>
      </c>
      <c r="D11" s="82">
        <f t="shared" si="0"/>
        <v>1.6061380296037941E-2</v>
      </c>
      <c r="E11" s="83"/>
      <c r="F11" s="81">
        <v>512172</v>
      </c>
      <c r="G11" s="82">
        <f t="shared" si="1"/>
        <v>7.8388842157075221E-3</v>
      </c>
    </row>
    <row r="12" spans="1:7" s="78" customFormat="1" ht="12">
      <c r="A12" s="79" t="s">
        <v>61</v>
      </c>
      <c r="B12" s="84" t="s">
        <v>125</v>
      </c>
      <c r="C12" s="81">
        <v>4439218</v>
      </c>
      <c r="D12" s="82">
        <f t="shared" si="0"/>
        <v>3.5319779637675845E-2</v>
      </c>
      <c r="E12" s="83"/>
      <c r="F12" s="81">
        <v>1437126</v>
      </c>
      <c r="G12" s="82">
        <f t="shared" si="1"/>
        <v>2.1995470891385878E-2</v>
      </c>
    </row>
    <row r="13" spans="1:7" s="78" customFormat="1" ht="12">
      <c r="A13" s="79" t="s">
        <v>63</v>
      </c>
      <c r="B13" s="80" t="s">
        <v>126</v>
      </c>
      <c r="C13" s="81">
        <v>195709</v>
      </c>
      <c r="D13" s="82">
        <f t="shared" si="0"/>
        <v>1.5571208156729185E-3</v>
      </c>
      <c r="E13" s="83"/>
      <c r="F13" s="81">
        <v>0</v>
      </c>
      <c r="G13" s="82">
        <f t="shared" si="1"/>
        <v>0</v>
      </c>
    </row>
    <row r="14" spans="1:7" s="78" customFormat="1" ht="12">
      <c r="A14" s="79" t="s">
        <v>65</v>
      </c>
      <c r="B14" s="80" t="s">
        <v>127</v>
      </c>
      <c r="C14" s="81">
        <v>1000</v>
      </c>
      <c r="D14" s="82">
        <f t="shared" si="0"/>
        <v>7.9563066372671591E-6</v>
      </c>
      <c r="E14" s="83"/>
      <c r="F14" s="81">
        <v>-380</v>
      </c>
      <c r="G14" s="82">
        <f t="shared" si="1"/>
        <v>-5.8159680770695355E-6</v>
      </c>
    </row>
    <row r="15" spans="1:7" s="78" customFormat="1" ht="12">
      <c r="A15" s="79" t="s">
        <v>67</v>
      </c>
      <c r="B15" s="80" t="s">
        <v>128</v>
      </c>
      <c r="C15" s="81">
        <v>755345</v>
      </c>
      <c r="D15" s="82">
        <f t="shared" si="0"/>
        <v>6.0097564369265624E-3</v>
      </c>
      <c r="E15" s="83"/>
      <c r="F15" s="81">
        <v>205582</v>
      </c>
      <c r="G15" s="82">
        <f t="shared" si="1"/>
        <v>3.1464693400529192E-3</v>
      </c>
    </row>
    <row r="16" spans="1:7" s="78" customFormat="1" ht="12">
      <c r="A16" s="79" t="s">
        <v>69</v>
      </c>
      <c r="B16" s="80" t="s">
        <v>129</v>
      </c>
      <c r="C16" s="81">
        <v>2255</v>
      </c>
      <c r="D16" s="82">
        <f t="shared" si="0"/>
        <v>1.7941471467037445E-5</v>
      </c>
      <c r="E16" s="83"/>
      <c r="F16" s="81">
        <v>0</v>
      </c>
      <c r="G16" s="82">
        <f t="shared" si="1"/>
        <v>0</v>
      </c>
    </row>
    <row r="17" spans="1:7" s="78" customFormat="1" ht="12">
      <c r="A17" s="79" t="s">
        <v>71</v>
      </c>
      <c r="B17" s="85" t="s">
        <v>130</v>
      </c>
      <c r="C17" s="81">
        <v>0</v>
      </c>
      <c r="D17" s="82">
        <f t="shared" si="0"/>
        <v>0</v>
      </c>
      <c r="E17" s="83"/>
      <c r="F17" s="81">
        <v>0</v>
      </c>
      <c r="G17" s="82">
        <f t="shared" si="1"/>
        <v>0</v>
      </c>
    </row>
    <row r="18" spans="1:7" s="78" customFormat="1" ht="12">
      <c r="A18" s="79" t="s">
        <v>73</v>
      </c>
      <c r="B18" s="84" t="s">
        <v>46</v>
      </c>
      <c r="C18" s="86">
        <v>795396</v>
      </c>
      <c r="D18" s="87">
        <f t="shared" si="0"/>
        <v>6.3284144740557487E-3</v>
      </c>
      <c r="E18" s="83"/>
      <c r="F18" s="86">
        <v>176817</v>
      </c>
      <c r="G18" s="87">
        <f t="shared" si="1"/>
        <v>2.7062158617979057E-3</v>
      </c>
    </row>
    <row r="19" spans="1:7" s="78" customFormat="1" ht="12" customHeight="1">
      <c r="A19" s="79"/>
      <c r="B19" s="84"/>
      <c r="C19" s="88"/>
      <c r="D19" s="89"/>
      <c r="E19" s="83"/>
      <c r="F19" s="88"/>
      <c r="G19" s="89"/>
    </row>
    <row r="20" spans="1:7" s="78" customFormat="1" ht="12">
      <c r="A20" s="90" t="s">
        <v>28</v>
      </c>
      <c r="B20" s="91"/>
      <c r="C20" s="81">
        <v>125686458</v>
      </c>
      <c r="D20" s="82">
        <f t="shared" si="0"/>
        <v>1</v>
      </c>
      <c r="E20" s="92"/>
      <c r="F20" s="81">
        <v>65337360</v>
      </c>
      <c r="G20" s="82">
        <f t="shared" si="1"/>
        <v>1</v>
      </c>
    </row>
    <row r="21" spans="1:7" s="98" customFormat="1" ht="12">
      <c r="A21" s="93"/>
      <c r="B21" s="94" t="s">
        <v>118</v>
      </c>
      <c r="C21" s="95">
        <v>9</v>
      </c>
      <c r="D21" s="96"/>
      <c r="E21" s="97"/>
      <c r="F21" s="95">
        <v>5</v>
      </c>
      <c r="G21" s="96"/>
    </row>
    <row r="22" spans="1:7" s="78" customFormat="1" ht="12">
      <c r="A22" s="90" t="s">
        <v>29</v>
      </c>
      <c r="B22" s="91"/>
      <c r="C22" s="99"/>
      <c r="D22" s="99"/>
      <c r="E22" s="100"/>
      <c r="F22" s="99"/>
      <c r="G22" s="99"/>
    </row>
    <row r="23" spans="1:7" s="78" customFormat="1" ht="12">
      <c r="A23" s="79" t="s">
        <v>131</v>
      </c>
      <c r="B23" s="84" t="s">
        <v>132</v>
      </c>
      <c r="C23" s="81">
        <v>43009870</v>
      </c>
      <c r="D23" s="82">
        <f t="shared" ref="D23:D62" si="2">IFERROR(C23/C$20,"err")</f>
        <v>0.34219971414899764</v>
      </c>
      <c r="E23" s="83"/>
      <c r="F23" s="81">
        <v>26490310</v>
      </c>
      <c r="G23" s="82">
        <f t="shared" ref="G23:G62" si="3">IFERROR(F23/F$20,"err")</f>
        <v>0.40543894029388394</v>
      </c>
    </row>
    <row r="24" spans="1:7" s="78" customFormat="1" ht="12">
      <c r="A24" s="79" t="s">
        <v>133</v>
      </c>
      <c r="B24" s="84" t="s">
        <v>134</v>
      </c>
      <c r="C24" s="81">
        <v>0</v>
      </c>
      <c r="D24" s="82">
        <f t="shared" si="2"/>
        <v>0</v>
      </c>
      <c r="E24" s="83"/>
      <c r="F24" s="81">
        <v>0</v>
      </c>
      <c r="G24" s="82">
        <f t="shared" si="3"/>
        <v>0</v>
      </c>
    </row>
    <row r="25" spans="1:7" s="78" customFormat="1" ht="12">
      <c r="A25" s="79" t="s">
        <v>135</v>
      </c>
      <c r="B25" s="84" t="s">
        <v>136</v>
      </c>
      <c r="C25" s="81">
        <v>6867788</v>
      </c>
      <c r="D25" s="82">
        <f t="shared" si="2"/>
        <v>5.4642227247743744E-2</v>
      </c>
      <c r="E25" s="83"/>
      <c r="F25" s="81">
        <v>3583176</v>
      </c>
      <c r="G25" s="82">
        <f t="shared" si="3"/>
        <v>5.484115060663608E-2</v>
      </c>
    </row>
    <row r="26" spans="1:7" s="78" customFormat="1" ht="12">
      <c r="A26" s="79" t="s">
        <v>137</v>
      </c>
      <c r="B26" s="84" t="s">
        <v>138</v>
      </c>
      <c r="C26" s="81">
        <v>0</v>
      </c>
      <c r="D26" s="82">
        <f t="shared" si="2"/>
        <v>0</v>
      </c>
      <c r="E26" s="83"/>
      <c r="F26" s="81">
        <v>0</v>
      </c>
      <c r="G26" s="82">
        <f t="shared" si="3"/>
        <v>0</v>
      </c>
    </row>
    <row r="27" spans="1:7" s="78" customFormat="1" ht="12">
      <c r="A27" s="79" t="s">
        <v>51</v>
      </c>
      <c r="B27" s="84" t="s">
        <v>139</v>
      </c>
      <c r="C27" s="81">
        <v>359389</v>
      </c>
      <c r="D27" s="82">
        <f t="shared" si="2"/>
        <v>2.8594090860608072E-3</v>
      </c>
      <c r="E27" s="83"/>
      <c r="F27" s="81">
        <v>304070</v>
      </c>
      <c r="G27" s="82">
        <f t="shared" si="3"/>
        <v>4.6538458241961412E-3</v>
      </c>
    </row>
    <row r="28" spans="1:7" s="78" customFormat="1" ht="12">
      <c r="A28" s="79" t="s">
        <v>53</v>
      </c>
      <c r="B28" s="84" t="s">
        <v>140</v>
      </c>
      <c r="C28" s="81">
        <v>7287</v>
      </c>
      <c r="D28" s="82">
        <f t="shared" si="2"/>
        <v>5.7977606465765788E-5</v>
      </c>
      <c r="E28" s="83"/>
      <c r="F28" s="81">
        <v>360</v>
      </c>
      <c r="G28" s="82">
        <f t="shared" si="3"/>
        <v>5.509864494065876E-6</v>
      </c>
    </row>
    <row r="29" spans="1:7" s="78" customFormat="1" ht="12">
      <c r="A29" s="79" t="s">
        <v>56</v>
      </c>
      <c r="B29" s="84" t="s">
        <v>141</v>
      </c>
      <c r="C29" s="81">
        <v>152961</v>
      </c>
      <c r="D29" s="82">
        <f t="shared" si="2"/>
        <v>1.217004619543022E-3</v>
      </c>
      <c r="E29" s="83"/>
      <c r="F29" s="81">
        <v>290514</v>
      </c>
      <c r="G29" s="82">
        <f t="shared" si="3"/>
        <v>4.4463688156362608E-3</v>
      </c>
    </row>
    <row r="30" spans="1:7" s="78" customFormat="1" ht="12">
      <c r="A30" s="79" t="s">
        <v>57</v>
      </c>
      <c r="B30" s="84" t="s">
        <v>142</v>
      </c>
      <c r="C30" s="81">
        <v>10759493</v>
      </c>
      <c r="D30" s="82">
        <f t="shared" si="2"/>
        <v>8.5605825569529531E-2</v>
      </c>
      <c r="E30" s="83"/>
      <c r="F30" s="81">
        <v>3063624</v>
      </c>
      <c r="G30" s="82">
        <f t="shared" si="3"/>
        <v>4.6889314168800211E-2</v>
      </c>
    </row>
    <row r="31" spans="1:7" s="78" customFormat="1" ht="12">
      <c r="A31" s="79" t="s">
        <v>45</v>
      </c>
      <c r="B31" s="84" t="s">
        <v>58</v>
      </c>
      <c r="C31" s="81">
        <v>4706754</v>
      </c>
      <c r="D31" s="82">
        <f t="shared" si="2"/>
        <v>3.7448378090183747E-2</v>
      </c>
      <c r="E31" s="83"/>
      <c r="F31" s="81">
        <v>2201891</v>
      </c>
      <c r="G31" s="82">
        <f t="shared" si="3"/>
        <v>3.3700336224175571E-2</v>
      </c>
    </row>
    <row r="32" spans="1:7" s="78" customFormat="1" ht="12">
      <c r="A32" s="79" t="s">
        <v>59</v>
      </c>
      <c r="B32" s="84" t="s">
        <v>60</v>
      </c>
      <c r="C32" s="81">
        <v>173656</v>
      </c>
      <c r="D32" s="82">
        <f t="shared" si="2"/>
        <v>1.3816603854012656E-3</v>
      </c>
      <c r="E32" s="83"/>
      <c r="F32" s="81">
        <v>85020</v>
      </c>
      <c r="G32" s="82">
        <f t="shared" si="3"/>
        <v>1.3012463313485578E-3</v>
      </c>
    </row>
    <row r="33" spans="1:7" s="78" customFormat="1" ht="12">
      <c r="A33" s="79" t="s">
        <v>61</v>
      </c>
      <c r="B33" s="84" t="s">
        <v>62</v>
      </c>
      <c r="C33" s="81">
        <v>520077</v>
      </c>
      <c r="D33" s="82">
        <f t="shared" si="2"/>
        <v>4.1378920869899923E-3</v>
      </c>
      <c r="E33" s="83"/>
      <c r="F33" s="81">
        <v>182101</v>
      </c>
      <c r="G33" s="82">
        <f t="shared" si="3"/>
        <v>2.7870884284274724E-3</v>
      </c>
    </row>
    <row r="34" spans="1:7" s="78" customFormat="1" ht="12">
      <c r="A34" s="79" t="s">
        <v>63</v>
      </c>
      <c r="B34" s="84" t="s">
        <v>143</v>
      </c>
      <c r="C34" s="81">
        <v>2201149</v>
      </c>
      <c r="D34" s="82">
        <f t="shared" si="2"/>
        <v>1.7513016398313968E-2</v>
      </c>
      <c r="E34" s="83"/>
      <c r="F34" s="81">
        <v>1789332</v>
      </c>
      <c r="G34" s="82">
        <f t="shared" si="3"/>
        <v>2.7386046819155227E-2</v>
      </c>
    </row>
    <row r="35" spans="1:7" s="78" customFormat="1" ht="12">
      <c r="A35" s="79" t="s">
        <v>65</v>
      </c>
      <c r="B35" s="84" t="s">
        <v>144</v>
      </c>
      <c r="C35" s="81">
        <v>710819</v>
      </c>
      <c r="D35" s="82">
        <f t="shared" si="2"/>
        <v>5.6554939275956046E-3</v>
      </c>
      <c r="E35" s="83"/>
      <c r="F35" s="81">
        <v>465967</v>
      </c>
      <c r="G35" s="82">
        <f t="shared" si="3"/>
        <v>7.1317084130733165E-3</v>
      </c>
    </row>
    <row r="36" spans="1:7" s="78" customFormat="1" ht="12">
      <c r="A36" s="79" t="s">
        <v>67</v>
      </c>
      <c r="B36" s="84" t="s">
        <v>68</v>
      </c>
      <c r="C36" s="81">
        <v>348757</v>
      </c>
      <c r="D36" s="82">
        <f t="shared" si="2"/>
        <v>2.7748176338933824E-3</v>
      </c>
      <c r="E36" s="83"/>
      <c r="F36" s="81">
        <v>231668</v>
      </c>
      <c r="G36" s="82">
        <f t="shared" si="3"/>
        <v>3.5457202433645928E-3</v>
      </c>
    </row>
    <row r="37" spans="1:7" s="78" customFormat="1" ht="12">
      <c r="A37" s="79" t="s">
        <v>69</v>
      </c>
      <c r="B37" s="84" t="s">
        <v>145</v>
      </c>
      <c r="C37" s="81">
        <v>0</v>
      </c>
      <c r="D37" s="82">
        <f t="shared" si="2"/>
        <v>0</v>
      </c>
      <c r="E37" s="83"/>
      <c r="F37" s="81">
        <v>0</v>
      </c>
      <c r="G37" s="82">
        <f t="shared" si="3"/>
        <v>0</v>
      </c>
    </row>
    <row r="38" spans="1:7" s="78" customFormat="1" ht="12">
      <c r="A38" s="79" t="s">
        <v>71</v>
      </c>
      <c r="B38" s="84" t="s">
        <v>146</v>
      </c>
      <c r="C38" s="81">
        <v>24626</v>
      </c>
      <c r="D38" s="82">
        <f t="shared" si="2"/>
        <v>1.9593200724934105E-4</v>
      </c>
      <c r="E38" s="83"/>
      <c r="F38" s="81">
        <v>12699</v>
      </c>
      <c r="G38" s="82">
        <f t="shared" si="3"/>
        <v>1.9436047002817377E-4</v>
      </c>
    </row>
    <row r="39" spans="1:7" s="78" customFormat="1" ht="12">
      <c r="A39" s="79" t="s">
        <v>73</v>
      </c>
      <c r="B39" s="84" t="s">
        <v>147</v>
      </c>
      <c r="C39" s="81">
        <v>583721</v>
      </c>
      <c r="D39" s="82">
        <f t="shared" si="2"/>
        <v>4.6442632666122237E-3</v>
      </c>
      <c r="E39" s="83"/>
      <c r="F39" s="81">
        <v>602262</v>
      </c>
      <c r="G39" s="82">
        <f t="shared" si="3"/>
        <v>9.2177278053475076E-3</v>
      </c>
    </row>
    <row r="40" spans="1:7" s="78" customFormat="1" ht="12">
      <c r="A40" s="79" t="s">
        <v>75</v>
      </c>
      <c r="B40" s="84" t="s">
        <v>76</v>
      </c>
      <c r="C40" s="81">
        <v>534358</v>
      </c>
      <c r="D40" s="82">
        <f t="shared" si="2"/>
        <v>4.2515161020768048E-3</v>
      </c>
      <c r="E40" s="83"/>
      <c r="F40" s="81">
        <v>208694</v>
      </c>
      <c r="G40" s="82">
        <f t="shared" si="3"/>
        <v>3.1940990575682888E-3</v>
      </c>
    </row>
    <row r="41" spans="1:7" s="78" customFormat="1" ht="12">
      <c r="A41" s="79" t="s">
        <v>77</v>
      </c>
      <c r="B41" s="84" t="s">
        <v>78</v>
      </c>
      <c r="C41" s="81">
        <v>1227228</v>
      </c>
      <c r="D41" s="82">
        <f t="shared" si="2"/>
        <v>9.7642022818401012E-3</v>
      </c>
      <c r="E41" s="83"/>
      <c r="F41" s="81">
        <v>297636</v>
      </c>
      <c r="G41" s="82">
        <f t="shared" si="3"/>
        <v>4.5553723015438639E-3</v>
      </c>
    </row>
    <row r="42" spans="1:7" s="78" customFormat="1" ht="12">
      <c r="A42" s="79" t="s">
        <v>79</v>
      </c>
      <c r="B42" s="84" t="s">
        <v>148</v>
      </c>
      <c r="C42" s="81">
        <v>782117</v>
      </c>
      <c r="D42" s="82">
        <f t="shared" si="2"/>
        <v>6.2227626782194786E-3</v>
      </c>
      <c r="E42" s="83"/>
      <c r="F42" s="81">
        <v>316691</v>
      </c>
      <c r="G42" s="82">
        <f t="shared" si="3"/>
        <v>4.8470124902506009E-3</v>
      </c>
    </row>
    <row r="43" spans="1:7" s="78" customFormat="1" ht="12">
      <c r="A43" s="79" t="s">
        <v>81</v>
      </c>
      <c r="B43" s="84" t="s">
        <v>149</v>
      </c>
      <c r="C43" s="81">
        <v>370760</v>
      </c>
      <c r="D43" s="82">
        <f t="shared" si="2"/>
        <v>2.9498802488331717E-3</v>
      </c>
      <c r="E43" s="83"/>
      <c r="F43" s="81">
        <v>119188</v>
      </c>
      <c r="G43" s="82">
        <f t="shared" si="3"/>
        <v>1.8241936925520101E-3</v>
      </c>
    </row>
    <row r="44" spans="1:7" s="78" customFormat="1" ht="12">
      <c r="A44" s="79" t="s">
        <v>83</v>
      </c>
      <c r="B44" s="80" t="s">
        <v>84</v>
      </c>
      <c r="C44" s="81">
        <v>706994</v>
      </c>
      <c r="D44" s="82">
        <f t="shared" si="2"/>
        <v>5.6250610547080573E-3</v>
      </c>
      <c r="E44" s="83"/>
      <c r="F44" s="81">
        <v>325849</v>
      </c>
      <c r="G44" s="82">
        <f t="shared" si="3"/>
        <v>4.987177320907977E-3</v>
      </c>
    </row>
    <row r="45" spans="1:7" s="78" customFormat="1" ht="12">
      <c r="A45" s="79" t="s">
        <v>85</v>
      </c>
      <c r="B45" s="80" t="s">
        <v>86</v>
      </c>
      <c r="C45" s="81">
        <v>337246</v>
      </c>
      <c r="D45" s="82">
        <f t="shared" si="2"/>
        <v>2.6832325881918002E-3</v>
      </c>
      <c r="E45" s="83"/>
      <c r="F45" s="81">
        <v>248918</v>
      </c>
      <c r="G45" s="82">
        <f t="shared" si="3"/>
        <v>3.809734583705249E-3</v>
      </c>
    </row>
    <row r="46" spans="1:7" s="78" customFormat="1" ht="12">
      <c r="A46" s="79" t="s">
        <v>87</v>
      </c>
      <c r="B46" s="80" t="s">
        <v>88</v>
      </c>
      <c r="C46" s="81">
        <v>786655</v>
      </c>
      <c r="D46" s="82">
        <f t="shared" si="2"/>
        <v>6.2588683977393969E-3</v>
      </c>
      <c r="E46" s="83"/>
      <c r="F46" s="81">
        <v>483684</v>
      </c>
      <c r="G46" s="82">
        <f t="shared" si="3"/>
        <v>7.4028702720771089E-3</v>
      </c>
    </row>
    <row r="47" spans="1:7" s="78" customFormat="1" ht="12">
      <c r="A47" s="79" t="s">
        <v>89</v>
      </c>
      <c r="B47" s="80" t="s">
        <v>150</v>
      </c>
      <c r="C47" s="81">
        <v>0</v>
      </c>
      <c r="D47" s="82">
        <f t="shared" si="2"/>
        <v>0</v>
      </c>
      <c r="E47" s="83"/>
      <c r="F47" s="81">
        <v>0</v>
      </c>
      <c r="G47" s="82">
        <f t="shared" si="3"/>
        <v>0</v>
      </c>
    </row>
    <row r="48" spans="1:7" s="78" customFormat="1" ht="12">
      <c r="A48" s="79" t="s">
        <v>91</v>
      </c>
      <c r="B48" s="80" t="s">
        <v>151</v>
      </c>
      <c r="C48" s="81">
        <v>205646</v>
      </c>
      <c r="D48" s="82">
        <f t="shared" si="2"/>
        <v>1.6361826347274422E-3</v>
      </c>
      <c r="E48" s="83"/>
      <c r="F48" s="81">
        <v>265019</v>
      </c>
      <c r="G48" s="82">
        <f t="shared" si="3"/>
        <v>4.0561632732023451E-3</v>
      </c>
    </row>
    <row r="49" spans="1:7" s="78" customFormat="1" ht="12">
      <c r="A49" s="79" t="s">
        <v>93</v>
      </c>
      <c r="B49" s="80" t="s">
        <v>94</v>
      </c>
      <c r="C49" s="81">
        <v>2411</v>
      </c>
      <c r="D49" s="82">
        <f t="shared" si="2"/>
        <v>1.918265530245112E-5</v>
      </c>
      <c r="E49" s="83"/>
      <c r="F49" s="81">
        <v>1994</v>
      </c>
      <c r="G49" s="82">
        <f t="shared" si="3"/>
        <v>3.051852722546488E-5</v>
      </c>
    </row>
    <row r="50" spans="1:7" s="78" customFormat="1" ht="12">
      <c r="A50" s="79" t="s">
        <v>95</v>
      </c>
      <c r="B50" s="80" t="s">
        <v>152</v>
      </c>
      <c r="C50" s="81">
        <v>60106</v>
      </c>
      <c r="D50" s="82">
        <f t="shared" si="2"/>
        <v>4.7822176673957984E-4</v>
      </c>
      <c r="E50" s="83"/>
      <c r="F50" s="81">
        <v>0</v>
      </c>
      <c r="G50" s="82">
        <f t="shared" si="3"/>
        <v>0</v>
      </c>
    </row>
    <row r="51" spans="1:7" s="78" customFormat="1" ht="12">
      <c r="A51" s="79" t="s">
        <v>97</v>
      </c>
      <c r="B51" s="80" t="s">
        <v>153</v>
      </c>
      <c r="C51" s="81">
        <v>2044825</v>
      </c>
      <c r="D51" s="82">
        <f t="shared" si="2"/>
        <v>1.6269254719549819E-2</v>
      </c>
      <c r="E51" s="83"/>
      <c r="F51" s="81">
        <v>506842</v>
      </c>
      <c r="G51" s="82">
        <f t="shared" si="3"/>
        <v>7.7573076108370465E-3</v>
      </c>
    </row>
    <row r="52" spans="1:7" s="78" customFormat="1" ht="12">
      <c r="A52" s="79" t="s">
        <v>99</v>
      </c>
      <c r="B52" s="80" t="s">
        <v>154</v>
      </c>
      <c r="C52" s="81">
        <v>4591323</v>
      </c>
      <c r="D52" s="82">
        <f t="shared" si="2"/>
        <v>3.6529973658737364E-2</v>
      </c>
      <c r="E52" s="83"/>
      <c r="F52" s="81">
        <v>1444663</v>
      </c>
      <c r="G52" s="82">
        <f t="shared" si="3"/>
        <v>2.2110826026640808E-2</v>
      </c>
    </row>
    <row r="53" spans="1:7" s="78" customFormat="1" ht="12">
      <c r="A53" s="79" t="s">
        <v>101</v>
      </c>
      <c r="B53" s="80" t="s">
        <v>155</v>
      </c>
      <c r="C53" s="81">
        <v>1615829</v>
      </c>
      <c r="D53" s="82">
        <f t="shared" si="2"/>
        <v>1.2856030997388756E-2</v>
      </c>
      <c r="E53" s="83"/>
      <c r="F53" s="81">
        <v>1179461</v>
      </c>
      <c r="G53" s="82">
        <f t="shared" si="3"/>
        <v>1.8051861905653978E-2</v>
      </c>
    </row>
    <row r="54" spans="1:7" s="78" customFormat="1" ht="12">
      <c r="A54" s="79" t="s">
        <v>103</v>
      </c>
      <c r="B54" s="80" t="s">
        <v>156</v>
      </c>
      <c r="C54" s="81">
        <v>0</v>
      </c>
      <c r="D54" s="82">
        <f t="shared" si="2"/>
        <v>0</v>
      </c>
      <c r="E54" s="83"/>
      <c r="F54" s="81">
        <v>0</v>
      </c>
      <c r="G54" s="82">
        <f t="shared" si="3"/>
        <v>0</v>
      </c>
    </row>
    <row r="55" spans="1:7" s="78" customFormat="1" ht="12">
      <c r="A55" s="79" t="s">
        <v>105</v>
      </c>
      <c r="B55" s="80" t="s">
        <v>157</v>
      </c>
      <c r="C55" s="81">
        <v>18</v>
      </c>
      <c r="D55" s="82">
        <f t="shared" si="2"/>
        <v>1.4321351947080887E-7</v>
      </c>
      <c r="E55" s="83"/>
      <c r="F55" s="81">
        <v>0</v>
      </c>
      <c r="G55" s="82">
        <f t="shared" si="3"/>
        <v>0</v>
      </c>
    </row>
    <row r="56" spans="1:7" s="78" customFormat="1" ht="12">
      <c r="A56" s="79" t="s">
        <v>107</v>
      </c>
      <c r="B56" s="80" t="s">
        <v>110</v>
      </c>
      <c r="C56" s="81">
        <v>139384</v>
      </c>
      <c r="D56" s="82">
        <f t="shared" si="2"/>
        <v>1.1089818443288458E-3</v>
      </c>
      <c r="E56" s="83"/>
      <c r="F56" s="81">
        <v>135296</v>
      </c>
      <c r="G56" s="82">
        <f t="shared" si="3"/>
        <v>2.0707295183031577E-3</v>
      </c>
    </row>
    <row r="57" spans="1:7" s="78" customFormat="1" ht="12">
      <c r="A57" s="79" t="s">
        <v>109</v>
      </c>
      <c r="B57" s="80" t="s">
        <v>158</v>
      </c>
      <c r="C57" s="81">
        <v>57735</v>
      </c>
      <c r="D57" s="82">
        <f t="shared" si="2"/>
        <v>4.5935736370261943E-4</v>
      </c>
      <c r="E57" s="83"/>
      <c r="F57" s="81">
        <v>7108</v>
      </c>
      <c r="G57" s="82">
        <f t="shared" si="3"/>
        <v>1.0878921339950068E-4</v>
      </c>
    </row>
    <row r="58" spans="1:7" s="78" customFormat="1" ht="12">
      <c r="A58" s="79" t="s">
        <v>111</v>
      </c>
      <c r="B58" s="80" t="s">
        <v>159</v>
      </c>
      <c r="C58" s="101">
        <v>4046920</v>
      </c>
      <c r="D58" s="87">
        <f t="shared" si="2"/>
        <v>3.2198536456489207E-2</v>
      </c>
      <c r="E58" s="83"/>
      <c r="F58" s="101">
        <v>2540027</v>
      </c>
      <c r="G58" s="87">
        <f t="shared" si="3"/>
        <v>3.8875568281301849E-2</v>
      </c>
    </row>
    <row r="59" spans="1:7" s="78" customFormat="1" ht="5.45" customHeight="1">
      <c r="A59" s="79"/>
      <c r="B59" s="80"/>
      <c r="C59" s="102"/>
      <c r="D59" s="89"/>
      <c r="E59" s="83"/>
      <c r="F59" s="102"/>
      <c r="G59" s="89"/>
    </row>
    <row r="60" spans="1:7" s="78" customFormat="1" ht="12">
      <c r="A60" s="103" t="s">
        <v>30</v>
      </c>
      <c r="B60" s="103"/>
      <c r="C60" s="81">
        <v>87935900</v>
      </c>
      <c r="D60" s="82">
        <f t="shared" si="2"/>
        <v>0.69964498482406112</v>
      </c>
      <c r="E60" s="92"/>
      <c r="F60" s="81">
        <v>47384064</v>
      </c>
      <c r="G60" s="82">
        <f t="shared" si="3"/>
        <v>0.7252215883837364</v>
      </c>
    </row>
    <row r="61" spans="1:7" s="78" customFormat="1" ht="6.75" customHeight="1" thickBot="1">
      <c r="A61" s="104"/>
      <c r="B61" s="104"/>
      <c r="C61" s="104"/>
      <c r="D61" s="104"/>
      <c r="E61" s="83"/>
      <c r="F61" s="104"/>
      <c r="G61" s="104"/>
    </row>
    <row r="62" spans="1:7" s="78" customFormat="1" thickTop="1">
      <c r="A62" s="103" t="s">
        <v>31</v>
      </c>
      <c r="B62" s="103"/>
      <c r="C62" s="105">
        <v>37750558</v>
      </c>
      <c r="D62" s="106">
        <f t="shared" si="2"/>
        <v>0.30035501517593882</v>
      </c>
      <c r="E62" s="92"/>
      <c r="F62" s="105">
        <v>17953296</v>
      </c>
      <c r="G62" s="106">
        <f t="shared" si="3"/>
        <v>0.27477841161626365</v>
      </c>
    </row>
  </sheetData>
  <mergeCells count="5">
    <mergeCell ref="A1:G1"/>
    <mergeCell ref="A2:G2"/>
    <mergeCell ref="C4:D4"/>
    <mergeCell ref="F4:G4"/>
    <mergeCell ref="A5:B5"/>
  </mergeCells>
  <printOptions horizontalCentered="1"/>
  <pageMargins left="0.4" right="0.21" top="0.43" bottom="0.4" header="0.42" footer="0.21"/>
  <pageSetup scale="98" firstPageNumber="14" orientation="portrait" useFirstPageNumber="1" r:id="rId1"/>
  <headerFooter alignWithMargins="0">
    <oddFooter xml:space="preserve">&amp;C&amp;"-,Regular"&amp;P&amp;R
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G62"/>
  <sheetViews>
    <sheetView showGridLines="0" zoomScaleNormal="100" workbookViewId="0">
      <selection sqref="A1:G1"/>
    </sheetView>
  </sheetViews>
  <sheetFormatPr defaultColWidth="9.140625" defaultRowHeight="12.75"/>
  <cols>
    <col min="1" max="1" width="5.28515625" style="107" customWidth="1"/>
    <col min="2" max="2" width="39.5703125" style="67" bestFit="1" customWidth="1"/>
    <col min="3" max="3" width="12.85546875" style="108" customWidth="1"/>
    <col min="4" max="4" width="9.7109375" style="67" bestFit="1" customWidth="1"/>
    <col min="5" max="5" width="4.7109375" style="67" customWidth="1"/>
    <col min="6" max="6" width="12.7109375" style="108" customWidth="1"/>
    <col min="7" max="7" width="9.7109375" style="109" bestFit="1" customWidth="1"/>
    <col min="8" max="16384" width="9.140625" style="67"/>
  </cols>
  <sheetData>
    <row r="1" spans="1:7">
      <c r="A1" s="446" t="s">
        <v>32</v>
      </c>
      <c r="B1" s="446"/>
      <c r="C1" s="446"/>
      <c r="D1" s="446"/>
      <c r="E1" s="446"/>
      <c r="F1" s="446"/>
      <c r="G1" s="446"/>
    </row>
    <row r="2" spans="1:7" s="68" customFormat="1">
      <c r="A2" s="446" t="s">
        <v>161</v>
      </c>
      <c r="B2" s="446"/>
      <c r="C2" s="446"/>
      <c r="D2" s="446"/>
      <c r="E2" s="446"/>
      <c r="F2" s="446"/>
      <c r="G2" s="446"/>
    </row>
    <row r="3" spans="1:7" s="68" customFormat="1" ht="9.75" customHeight="1">
      <c r="A3" s="69"/>
      <c r="B3" s="70"/>
      <c r="C3" s="71"/>
      <c r="D3" s="71"/>
      <c r="E3" s="71"/>
      <c r="F3" s="71"/>
      <c r="G3" s="71"/>
    </row>
    <row r="4" spans="1:7" s="74" customFormat="1" ht="13.5" customHeight="1" thickBot="1">
      <c r="A4" s="72"/>
      <c r="B4" s="71"/>
      <c r="C4" s="448" t="s">
        <v>113</v>
      </c>
      <c r="D4" s="448"/>
      <c r="E4" s="73"/>
      <c r="F4" s="448" t="s">
        <v>114</v>
      </c>
      <c r="G4" s="448"/>
    </row>
    <row r="5" spans="1:7" s="78" customFormat="1" ht="25.15" customHeight="1" thickBot="1">
      <c r="A5" s="449" t="s">
        <v>27</v>
      </c>
      <c r="B5" s="450"/>
      <c r="C5" s="75" t="s">
        <v>35</v>
      </c>
      <c r="D5" s="76" t="s">
        <v>36</v>
      </c>
      <c r="E5" s="77"/>
      <c r="F5" s="75" t="s">
        <v>35</v>
      </c>
      <c r="G5" s="76" t="s">
        <v>36</v>
      </c>
    </row>
    <row r="6" spans="1:7" s="78" customFormat="1" ht="12">
      <c r="A6" s="79" t="s">
        <v>37</v>
      </c>
      <c r="B6" s="80" t="s">
        <v>119</v>
      </c>
      <c r="C6" s="81">
        <v>47802547</v>
      </c>
      <c r="D6" s="82">
        <f>IFERROR(C6/C$20,"err")</f>
        <v>0.73162654567004237</v>
      </c>
      <c r="E6" s="83"/>
      <c r="F6" s="81">
        <v>56089437</v>
      </c>
      <c r="G6" s="82">
        <f>IFERROR(F6/F$20,"err")</f>
        <v>0.67178104092229596</v>
      </c>
    </row>
    <row r="7" spans="1:7" s="78" customFormat="1" ht="12">
      <c r="A7" s="79" t="s">
        <v>39</v>
      </c>
      <c r="B7" s="80" t="s">
        <v>120</v>
      </c>
      <c r="C7" s="81">
        <v>7169564</v>
      </c>
      <c r="D7" s="82">
        <f t="shared" ref="D7:D20" si="0">IFERROR(C7/C$20,"err")</f>
        <v>0.10973146144870255</v>
      </c>
      <c r="E7" s="83"/>
      <c r="F7" s="81">
        <v>8413415</v>
      </c>
      <c r="G7" s="82">
        <f t="shared" ref="G7:G20" si="1">IFERROR(F7/F$20,"err")</f>
        <v>0.10076714955101544</v>
      </c>
    </row>
    <row r="8" spans="1:7" s="78" customFormat="1" ht="12">
      <c r="A8" s="79" t="s">
        <v>41</v>
      </c>
      <c r="B8" s="80" t="s">
        <v>121</v>
      </c>
      <c r="C8" s="81">
        <v>40632983</v>
      </c>
      <c r="D8" s="82">
        <f t="shared" si="0"/>
        <v>0.62189508422133988</v>
      </c>
      <c r="E8" s="83"/>
      <c r="F8" s="81">
        <v>47676022</v>
      </c>
      <c r="G8" s="82">
        <f t="shared" si="1"/>
        <v>0.57101389137128056</v>
      </c>
    </row>
    <row r="9" spans="1:7" s="78" customFormat="1" ht="12">
      <c r="A9" s="79" t="s">
        <v>43</v>
      </c>
      <c r="B9" s="80" t="s">
        <v>122</v>
      </c>
      <c r="C9" s="81">
        <v>1067129</v>
      </c>
      <c r="D9" s="82">
        <f t="shared" si="0"/>
        <v>1.6332600521355621E-2</v>
      </c>
      <c r="E9" s="83"/>
      <c r="F9" s="81">
        <v>711753</v>
      </c>
      <c r="G9" s="82">
        <f t="shared" si="1"/>
        <v>8.524638448761163E-3</v>
      </c>
    </row>
    <row r="10" spans="1:7" s="78" customFormat="1" ht="12">
      <c r="A10" s="79" t="s">
        <v>45</v>
      </c>
      <c r="B10" s="80" t="s">
        <v>123</v>
      </c>
      <c r="C10" s="81">
        <v>21305931</v>
      </c>
      <c r="D10" s="82">
        <f t="shared" si="0"/>
        <v>0.3260910909164374</v>
      </c>
      <c r="E10" s="83"/>
      <c r="F10" s="81">
        <v>32030397</v>
      </c>
      <c r="G10" s="82">
        <f t="shared" si="1"/>
        <v>0.38362683936040198</v>
      </c>
    </row>
    <row r="11" spans="1:7" s="78" customFormat="1" ht="12">
      <c r="A11" s="79" t="s">
        <v>59</v>
      </c>
      <c r="B11" s="84" t="s">
        <v>124</v>
      </c>
      <c r="C11" s="81">
        <v>512172</v>
      </c>
      <c r="D11" s="82">
        <f t="shared" si="0"/>
        <v>7.8388842157075221E-3</v>
      </c>
      <c r="E11" s="83"/>
      <c r="F11" s="81">
        <v>890271</v>
      </c>
      <c r="G11" s="82">
        <f t="shared" si="1"/>
        <v>1.0662741704519755E-2</v>
      </c>
    </row>
    <row r="12" spans="1:7" s="78" customFormat="1" ht="12">
      <c r="A12" s="79" t="s">
        <v>61</v>
      </c>
      <c r="B12" s="84" t="s">
        <v>125</v>
      </c>
      <c r="C12" s="81">
        <v>1437126</v>
      </c>
      <c r="D12" s="82">
        <f t="shared" si="0"/>
        <v>2.1995470891385878E-2</v>
      </c>
      <c r="E12" s="83"/>
      <c r="F12" s="81">
        <v>1597557</v>
      </c>
      <c r="G12" s="82">
        <f t="shared" si="1"/>
        <v>1.9133879065191907E-2</v>
      </c>
    </row>
    <row r="13" spans="1:7" s="78" customFormat="1" ht="12">
      <c r="A13" s="79" t="s">
        <v>63</v>
      </c>
      <c r="B13" s="80" t="s">
        <v>126</v>
      </c>
      <c r="C13" s="81">
        <v>0</v>
      </c>
      <c r="D13" s="82">
        <f t="shared" si="0"/>
        <v>0</v>
      </c>
      <c r="E13" s="83"/>
      <c r="F13" s="81">
        <v>0</v>
      </c>
      <c r="G13" s="82">
        <f t="shared" si="1"/>
        <v>0</v>
      </c>
    </row>
    <row r="14" spans="1:7" s="78" customFormat="1" ht="12">
      <c r="A14" s="79" t="s">
        <v>65</v>
      </c>
      <c r="B14" s="80" t="s">
        <v>127</v>
      </c>
      <c r="C14" s="81">
        <v>-380</v>
      </c>
      <c r="D14" s="82">
        <f t="shared" si="0"/>
        <v>-5.8159680770695355E-6</v>
      </c>
      <c r="E14" s="83"/>
      <c r="F14" s="81">
        <v>0</v>
      </c>
      <c r="G14" s="82">
        <f t="shared" si="1"/>
        <v>0</v>
      </c>
    </row>
    <row r="15" spans="1:7" s="78" customFormat="1" ht="12">
      <c r="A15" s="79" t="s">
        <v>67</v>
      </c>
      <c r="B15" s="80" t="s">
        <v>128</v>
      </c>
      <c r="C15" s="81">
        <v>205582</v>
      </c>
      <c r="D15" s="82">
        <f t="shared" si="0"/>
        <v>3.1464693400529192E-3</v>
      </c>
      <c r="E15" s="83"/>
      <c r="F15" s="81">
        <v>190996</v>
      </c>
      <c r="G15" s="82">
        <f t="shared" si="1"/>
        <v>2.2875517843403358E-3</v>
      </c>
    </row>
    <row r="16" spans="1:7" s="78" customFormat="1" ht="12">
      <c r="A16" s="79" t="s">
        <v>69</v>
      </c>
      <c r="B16" s="80" t="s">
        <v>129</v>
      </c>
      <c r="C16" s="81">
        <v>0</v>
      </c>
      <c r="D16" s="82">
        <f t="shared" si="0"/>
        <v>0</v>
      </c>
      <c r="E16" s="83"/>
      <c r="F16" s="81">
        <v>0</v>
      </c>
      <c r="G16" s="82">
        <f t="shared" si="1"/>
        <v>0</v>
      </c>
    </row>
    <row r="17" spans="1:7" s="78" customFormat="1" ht="12">
      <c r="A17" s="79" t="s">
        <v>71</v>
      </c>
      <c r="B17" s="85" t="s">
        <v>130</v>
      </c>
      <c r="C17" s="81">
        <v>0</v>
      </c>
      <c r="D17" s="82">
        <f t="shared" si="0"/>
        <v>0</v>
      </c>
      <c r="E17" s="83"/>
      <c r="F17" s="81">
        <v>0</v>
      </c>
      <c r="G17" s="82">
        <f t="shared" si="1"/>
        <v>0</v>
      </c>
    </row>
    <row r="18" spans="1:7" s="78" customFormat="1" ht="12">
      <c r="A18" s="79" t="s">
        <v>73</v>
      </c>
      <c r="B18" s="84" t="s">
        <v>46</v>
      </c>
      <c r="C18" s="86">
        <v>176817</v>
      </c>
      <c r="D18" s="87">
        <f t="shared" si="0"/>
        <v>2.7062158617979057E-3</v>
      </c>
      <c r="E18" s="83"/>
      <c r="F18" s="86">
        <v>396633</v>
      </c>
      <c r="G18" s="87">
        <f t="shared" si="1"/>
        <v>4.750458265504306E-3</v>
      </c>
    </row>
    <row r="19" spans="1:7" s="78" customFormat="1" ht="12" customHeight="1">
      <c r="A19" s="79"/>
      <c r="B19" s="84"/>
      <c r="C19" s="88"/>
      <c r="D19" s="89"/>
      <c r="E19" s="83"/>
      <c r="F19" s="88"/>
      <c r="G19" s="89"/>
    </row>
    <row r="20" spans="1:7" s="78" customFormat="1" ht="12">
      <c r="A20" s="90" t="s">
        <v>28</v>
      </c>
      <c r="B20" s="91"/>
      <c r="C20" s="81">
        <v>65337360</v>
      </c>
      <c r="D20" s="82">
        <f t="shared" si="0"/>
        <v>1</v>
      </c>
      <c r="E20" s="92"/>
      <c r="F20" s="81">
        <v>83493629</v>
      </c>
      <c r="G20" s="82">
        <f t="shared" si="1"/>
        <v>1</v>
      </c>
    </row>
    <row r="21" spans="1:7" s="98" customFormat="1" ht="12">
      <c r="A21" s="93"/>
      <c r="B21" s="94" t="s">
        <v>118</v>
      </c>
      <c r="C21" s="95">
        <v>5</v>
      </c>
      <c r="D21" s="96"/>
      <c r="E21" s="97"/>
      <c r="F21" s="95">
        <v>5</v>
      </c>
      <c r="G21" s="96"/>
    </row>
    <row r="22" spans="1:7" s="78" customFormat="1" ht="12">
      <c r="A22" s="90" t="s">
        <v>29</v>
      </c>
      <c r="B22" s="91"/>
      <c r="C22" s="99"/>
      <c r="D22" s="99"/>
      <c r="E22" s="100"/>
      <c r="F22" s="99"/>
      <c r="G22" s="99"/>
    </row>
    <row r="23" spans="1:7" s="78" customFormat="1" ht="12">
      <c r="A23" s="79" t="s">
        <v>131</v>
      </c>
      <c r="B23" s="84" t="s">
        <v>132</v>
      </c>
      <c r="C23" s="81">
        <v>26490310</v>
      </c>
      <c r="D23" s="82">
        <f t="shared" ref="D23:D62" si="2">IFERROR(C23/C$20,"err")</f>
        <v>0.40543894029388394</v>
      </c>
      <c r="E23" s="83"/>
      <c r="F23" s="81">
        <v>31207539</v>
      </c>
      <c r="G23" s="82">
        <f t="shared" ref="G23:G62" si="3">IFERROR(F23/F$20,"err")</f>
        <v>0.37377150057760694</v>
      </c>
    </row>
    <row r="24" spans="1:7" s="78" customFormat="1" ht="12">
      <c r="A24" s="79" t="s">
        <v>133</v>
      </c>
      <c r="B24" s="84" t="s">
        <v>134</v>
      </c>
      <c r="C24" s="81">
        <v>0</v>
      </c>
      <c r="D24" s="82">
        <f t="shared" si="2"/>
        <v>0</v>
      </c>
      <c r="E24" s="83"/>
      <c r="F24" s="81">
        <v>0</v>
      </c>
      <c r="G24" s="82">
        <f t="shared" si="3"/>
        <v>0</v>
      </c>
    </row>
    <row r="25" spans="1:7" s="78" customFormat="1" ht="12">
      <c r="A25" s="79" t="s">
        <v>135</v>
      </c>
      <c r="B25" s="84" t="s">
        <v>136</v>
      </c>
      <c r="C25" s="81">
        <v>3583176</v>
      </c>
      <c r="D25" s="82">
        <f t="shared" si="2"/>
        <v>5.484115060663608E-2</v>
      </c>
      <c r="E25" s="83"/>
      <c r="F25" s="81">
        <v>4030271</v>
      </c>
      <c r="G25" s="82">
        <f t="shared" si="3"/>
        <v>4.8270401565609272E-2</v>
      </c>
    </row>
    <row r="26" spans="1:7" s="78" customFormat="1" ht="12">
      <c r="A26" s="79" t="s">
        <v>137</v>
      </c>
      <c r="B26" s="84" t="s">
        <v>138</v>
      </c>
      <c r="C26" s="81">
        <v>0</v>
      </c>
      <c r="D26" s="82">
        <f t="shared" si="2"/>
        <v>0</v>
      </c>
      <c r="E26" s="83"/>
      <c r="F26" s="81">
        <v>0</v>
      </c>
      <c r="G26" s="82">
        <f t="shared" si="3"/>
        <v>0</v>
      </c>
    </row>
    <row r="27" spans="1:7" s="78" customFormat="1" ht="12">
      <c r="A27" s="79" t="s">
        <v>51</v>
      </c>
      <c r="B27" s="84" t="s">
        <v>139</v>
      </c>
      <c r="C27" s="81">
        <v>304070</v>
      </c>
      <c r="D27" s="82">
        <f t="shared" si="2"/>
        <v>4.6538458241961412E-3</v>
      </c>
      <c r="E27" s="83"/>
      <c r="F27" s="81">
        <v>352274</v>
      </c>
      <c r="G27" s="82">
        <f t="shared" si="3"/>
        <v>4.2191722197151118E-3</v>
      </c>
    </row>
    <row r="28" spans="1:7" s="78" customFormat="1" ht="12">
      <c r="A28" s="79" t="s">
        <v>53</v>
      </c>
      <c r="B28" s="84" t="s">
        <v>140</v>
      </c>
      <c r="C28" s="81">
        <v>360</v>
      </c>
      <c r="D28" s="82">
        <f t="shared" si="2"/>
        <v>5.509864494065876E-6</v>
      </c>
      <c r="E28" s="83"/>
      <c r="F28" s="81">
        <v>0</v>
      </c>
      <c r="G28" s="82">
        <f t="shared" si="3"/>
        <v>0</v>
      </c>
    </row>
    <row r="29" spans="1:7" s="78" customFormat="1" ht="12">
      <c r="A29" s="79" t="s">
        <v>56</v>
      </c>
      <c r="B29" s="84" t="s">
        <v>141</v>
      </c>
      <c r="C29" s="81">
        <v>290514</v>
      </c>
      <c r="D29" s="82">
        <f t="shared" si="2"/>
        <v>4.4463688156362608E-3</v>
      </c>
      <c r="E29" s="83"/>
      <c r="F29" s="81">
        <v>416806</v>
      </c>
      <c r="G29" s="82">
        <f t="shared" si="3"/>
        <v>4.992069514669197E-3</v>
      </c>
    </row>
    <row r="30" spans="1:7" s="78" customFormat="1" ht="12">
      <c r="A30" s="79" t="s">
        <v>57</v>
      </c>
      <c r="B30" s="84" t="s">
        <v>142</v>
      </c>
      <c r="C30" s="81">
        <v>3063624</v>
      </c>
      <c r="D30" s="82">
        <f t="shared" si="2"/>
        <v>4.6889314168800211E-2</v>
      </c>
      <c r="E30" s="83"/>
      <c r="F30" s="81">
        <v>4042889</v>
      </c>
      <c r="G30" s="82">
        <f t="shared" si="3"/>
        <v>4.8421526868834504E-2</v>
      </c>
    </row>
    <row r="31" spans="1:7" s="78" customFormat="1" ht="12">
      <c r="A31" s="79" t="s">
        <v>45</v>
      </c>
      <c r="B31" s="84" t="s">
        <v>58</v>
      </c>
      <c r="C31" s="81">
        <v>2201891</v>
      </c>
      <c r="D31" s="82">
        <f t="shared" si="2"/>
        <v>3.3700336224175571E-2</v>
      </c>
      <c r="E31" s="83"/>
      <c r="F31" s="81">
        <v>1960212</v>
      </c>
      <c r="G31" s="82">
        <f t="shared" si="3"/>
        <v>2.3477384124721661E-2</v>
      </c>
    </row>
    <row r="32" spans="1:7" s="78" customFormat="1" ht="12">
      <c r="A32" s="79" t="s">
        <v>59</v>
      </c>
      <c r="B32" s="84" t="s">
        <v>60</v>
      </c>
      <c r="C32" s="81">
        <v>85020</v>
      </c>
      <c r="D32" s="82">
        <f t="shared" si="2"/>
        <v>1.3012463313485578E-3</v>
      </c>
      <c r="E32" s="83"/>
      <c r="F32" s="81">
        <v>90081</v>
      </c>
      <c r="G32" s="82">
        <f t="shared" si="3"/>
        <v>1.0788966904289189E-3</v>
      </c>
    </row>
    <row r="33" spans="1:7" s="78" customFormat="1" ht="12">
      <c r="A33" s="79" t="s">
        <v>61</v>
      </c>
      <c r="B33" s="84" t="s">
        <v>62</v>
      </c>
      <c r="C33" s="81">
        <v>182101</v>
      </c>
      <c r="D33" s="82">
        <f t="shared" si="2"/>
        <v>2.7870884284274724E-3</v>
      </c>
      <c r="E33" s="83"/>
      <c r="F33" s="81">
        <v>213170</v>
      </c>
      <c r="G33" s="82">
        <f t="shared" si="3"/>
        <v>2.5531289339453672E-3</v>
      </c>
    </row>
    <row r="34" spans="1:7" s="78" customFormat="1" ht="12">
      <c r="A34" s="79" t="s">
        <v>63</v>
      </c>
      <c r="B34" s="84" t="s">
        <v>143</v>
      </c>
      <c r="C34" s="81">
        <v>1789332</v>
      </c>
      <c r="D34" s="82">
        <f t="shared" si="2"/>
        <v>2.7386046819155227E-2</v>
      </c>
      <c r="E34" s="83"/>
      <c r="F34" s="81">
        <v>2515316</v>
      </c>
      <c r="G34" s="82">
        <f t="shared" si="3"/>
        <v>3.0125843493998807E-2</v>
      </c>
    </row>
    <row r="35" spans="1:7" s="78" customFormat="1" ht="12">
      <c r="A35" s="79" t="s">
        <v>65</v>
      </c>
      <c r="B35" s="84" t="s">
        <v>144</v>
      </c>
      <c r="C35" s="81">
        <v>465967</v>
      </c>
      <c r="D35" s="82">
        <f t="shared" si="2"/>
        <v>7.1317084130733165E-3</v>
      </c>
      <c r="E35" s="83"/>
      <c r="F35" s="81">
        <v>559888</v>
      </c>
      <c r="G35" s="82">
        <f t="shared" si="3"/>
        <v>6.705757154237481E-3</v>
      </c>
    </row>
    <row r="36" spans="1:7" s="78" customFormat="1" ht="12">
      <c r="A36" s="79" t="s">
        <v>67</v>
      </c>
      <c r="B36" s="84" t="s">
        <v>68</v>
      </c>
      <c r="C36" s="81">
        <v>231668</v>
      </c>
      <c r="D36" s="82">
        <f t="shared" si="2"/>
        <v>3.5457202433645928E-3</v>
      </c>
      <c r="E36" s="83"/>
      <c r="F36" s="81">
        <v>270757</v>
      </c>
      <c r="G36" s="82">
        <f t="shared" si="3"/>
        <v>3.2428462296207054E-3</v>
      </c>
    </row>
    <row r="37" spans="1:7" s="78" customFormat="1" ht="12">
      <c r="A37" s="79" t="s">
        <v>69</v>
      </c>
      <c r="B37" s="84" t="s">
        <v>145</v>
      </c>
      <c r="C37" s="81">
        <v>0</v>
      </c>
      <c r="D37" s="82">
        <f t="shared" si="2"/>
        <v>0</v>
      </c>
      <c r="E37" s="83"/>
      <c r="F37" s="81">
        <v>0</v>
      </c>
      <c r="G37" s="82">
        <f t="shared" si="3"/>
        <v>0</v>
      </c>
    </row>
    <row r="38" spans="1:7" s="78" customFormat="1" ht="12">
      <c r="A38" s="79" t="s">
        <v>71</v>
      </c>
      <c r="B38" s="84" t="s">
        <v>146</v>
      </c>
      <c r="C38" s="81">
        <v>12699</v>
      </c>
      <c r="D38" s="82">
        <f t="shared" si="2"/>
        <v>1.9436047002817377E-4</v>
      </c>
      <c r="E38" s="83"/>
      <c r="F38" s="81">
        <v>20633</v>
      </c>
      <c r="G38" s="82">
        <f t="shared" si="3"/>
        <v>2.4712065156492358E-4</v>
      </c>
    </row>
    <row r="39" spans="1:7" s="78" customFormat="1" ht="12">
      <c r="A39" s="79" t="s">
        <v>73</v>
      </c>
      <c r="B39" s="84" t="s">
        <v>147</v>
      </c>
      <c r="C39" s="81">
        <v>602262</v>
      </c>
      <c r="D39" s="82">
        <f t="shared" si="2"/>
        <v>9.2177278053475076E-3</v>
      </c>
      <c r="E39" s="83"/>
      <c r="F39" s="81">
        <v>531490</v>
      </c>
      <c r="G39" s="82">
        <f t="shared" si="3"/>
        <v>6.3656353947676653E-3</v>
      </c>
    </row>
    <row r="40" spans="1:7" s="78" customFormat="1" ht="12">
      <c r="A40" s="79" t="s">
        <v>75</v>
      </c>
      <c r="B40" s="84" t="s">
        <v>76</v>
      </c>
      <c r="C40" s="81">
        <v>208694</v>
      </c>
      <c r="D40" s="82">
        <f t="shared" si="2"/>
        <v>3.1940990575682888E-3</v>
      </c>
      <c r="E40" s="83"/>
      <c r="F40" s="81">
        <v>244794</v>
      </c>
      <c r="G40" s="82">
        <f t="shared" si="3"/>
        <v>2.9318883719858433E-3</v>
      </c>
    </row>
    <row r="41" spans="1:7" s="78" customFormat="1" ht="12">
      <c r="A41" s="79" t="s">
        <v>77</v>
      </c>
      <c r="B41" s="84" t="s">
        <v>78</v>
      </c>
      <c r="C41" s="81">
        <v>297636</v>
      </c>
      <c r="D41" s="82">
        <f t="shared" si="2"/>
        <v>4.5553723015438639E-3</v>
      </c>
      <c r="E41" s="83"/>
      <c r="F41" s="81">
        <v>316946</v>
      </c>
      <c r="G41" s="82">
        <f t="shared" si="3"/>
        <v>3.7960501153926369E-3</v>
      </c>
    </row>
    <row r="42" spans="1:7" s="78" customFormat="1" ht="12">
      <c r="A42" s="79" t="s">
        <v>79</v>
      </c>
      <c r="B42" s="84" t="s">
        <v>148</v>
      </c>
      <c r="C42" s="81">
        <v>316691</v>
      </c>
      <c r="D42" s="82">
        <f t="shared" si="2"/>
        <v>4.8470124902506009E-3</v>
      </c>
      <c r="E42" s="83"/>
      <c r="F42" s="81">
        <v>311171</v>
      </c>
      <c r="G42" s="82">
        <f t="shared" si="3"/>
        <v>3.7268831613487541E-3</v>
      </c>
    </row>
    <row r="43" spans="1:7" s="78" customFormat="1" ht="12">
      <c r="A43" s="79" t="s">
        <v>81</v>
      </c>
      <c r="B43" s="84" t="s">
        <v>149</v>
      </c>
      <c r="C43" s="81">
        <v>119188</v>
      </c>
      <c r="D43" s="82">
        <f t="shared" si="2"/>
        <v>1.8241936925520101E-3</v>
      </c>
      <c r="E43" s="83"/>
      <c r="F43" s="81">
        <v>76948</v>
      </c>
      <c r="G43" s="82">
        <f t="shared" si="3"/>
        <v>9.2160325190799891E-4</v>
      </c>
    </row>
    <row r="44" spans="1:7" s="78" customFormat="1" ht="12">
      <c r="A44" s="79" t="s">
        <v>83</v>
      </c>
      <c r="B44" s="80" t="s">
        <v>84</v>
      </c>
      <c r="C44" s="81">
        <v>325849</v>
      </c>
      <c r="D44" s="82">
        <f t="shared" si="2"/>
        <v>4.987177320907977E-3</v>
      </c>
      <c r="E44" s="83"/>
      <c r="F44" s="81">
        <v>384628</v>
      </c>
      <c r="G44" s="82">
        <f t="shared" si="3"/>
        <v>4.606674839825204E-3</v>
      </c>
    </row>
    <row r="45" spans="1:7" s="78" customFormat="1" ht="12">
      <c r="A45" s="79" t="s">
        <v>85</v>
      </c>
      <c r="B45" s="80" t="s">
        <v>86</v>
      </c>
      <c r="C45" s="81">
        <v>248918</v>
      </c>
      <c r="D45" s="82">
        <f t="shared" si="2"/>
        <v>3.809734583705249E-3</v>
      </c>
      <c r="E45" s="83"/>
      <c r="F45" s="81">
        <v>256866</v>
      </c>
      <c r="G45" s="82">
        <f t="shared" si="3"/>
        <v>3.0764742541014717E-3</v>
      </c>
    </row>
    <row r="46" spans="1:7" s="78" customFormat="1" ht="12">
      <c r="A46" s="79" t="s">
        <v>87</v>
      </c>
      <c r="B46" s="80" t="s">
        <v>88</v>
      </c>
      <c r="C46" s="81">
        <v>483684</v>
      </c>
      <c r="D46" s="82">
        <f t="shared" si="2"/>
        <v>7.4028702720771089E-3</v>
      </c>
      <c r="E46" s="83"/>
      <c r="F46" s="81">
        <v>552840</v>
      </c>
      <c r="G46" s="82">
        <f t="shared" si="3"/>
        <v>6.6213435278995956E-3</v>
      </c>
    </row>
    <row r="47" spans="1:7" s="78" customFormat="1" ht="12">
      <c r="A47" s="79" t="s">
        <v>89</v>
      </c>
      <c r="B47" s="80" t="s">
        <v>150</v>
      </c>
      <c r="C47" s="81">
        <v>0</v>
      </c>
      <c r="D47" s="82">
        <f t="shared" si="2"/>
        <v>0</v>
      </c>
      <c r="E47" s="83"/>
      <c r="F47" s="81">
        <v>0</v>
      </c>
      <c r="G47" s="82">
        <f t="shared" si="3"/>
        <v>0</v>
      </c>
    </row>
    <row r="48" spans="1:7" s="78" customFormat="1" ht="12">
      <c r="A48" s="79" t="s">
        <v>91</v>
      </c>
      <c r="B48" s="80" t="s">
        <v>151</v>
      </c>
      <c r="C48" s="81">
        <v>265019</v>
      </c>
      <c r="D48" s="82">
        <f t="shared" si="2"/>
        <v>4.0561632732023451E-3</v>
      </c>
      <c r="E48" s="83"/>
      <c r="F48" s="81">
        <v>239603</v>
      </c>
      <c r="G48" s="82">
        <f t="shared" si="3"/>
        <v>2.8697159635976536E-3</v>
      </c>
    </row>
    <row r="49" spans="1:7" s="78" customFormat="1" ht="12">
      <c r="A49" s="79" t="s">
        <v>93</v>
      </c>
      <c r="B49" s="80" t="s">
        <v>94</v>
      </c>
      <c r="C49" s="81">
        <v>1994</v>
      </c>
      <c r="D49" s="82">
        <f t="shared" si="2"/>
        <v>3.051852722546488E-5</v>
      </c>
      <c r="E49" s="83"/>
      <c r="F49" s="81">
        <v>0</v>
      </c>
      <c r="G49" s="82">
        <f t="shared" si="3"/>
        <v>0</v>
      </c>
    </row>
    <row r="50" spans="1:7" s="78" customFormat="1" ht="12">
      <c r="A50" s="79" t="s">
        <v>95</v>
      </c>
      <c r="B50" s="80" t="s">
        <v>152</v>
      </c>
      <c r="C50" s="81">
        <v>0</v>
      </c>
      <c r="D50" s="82">
        <f t="shared" si="2"/>
        <v>0</v>
      </c>
      <c r="E50" s="83"/>
      <c r="F50" s="81">
        <v>0</v>
      </c>
      <c r="G50" s="82">
        <f t="shared" si="3"/>
        <v>0</v>
      </c>
    </row>
    <row r="51" spans="1:7" s="78" customFormat="1" ht="12">
      <c r="A51" s="79" t="s">
        <v>97</v>
      </c>
      <c r="B51" s="80" t="s">
        <v>153</v>
      </c>
      <c r="C51" s="81">
        <v>506842</v>
      </c>
      <c r="D51" s="82">
        <f t="shared" si="2"/>
        <v>7.7573076108370465E-3</v>
      </c>
      <c r="E51" s="83"/>
      <c r="F51" s="81">
        <v>901314</v>
      </c>
      <c r="G51" s="82">
        <f t="shared" si="3"/>
        <v>1.0795003293005746E-2</v>
      </c>
    </row>
    <row r="52" spans="1:7" s="78" customFormat="1" ht="12">
      <c r="A52" s="79" t="s">
        <v>99</v>
      </c>
      <c r="B52" s="80" t="s">
        <v>154</v>
      </c>
      <c r="C52" s="81">
        <v>1444663</v>
      </c>
      <c r="D52" s="82">
        <f t="shared" si="2"/>
        <v>2.2110826026640808E-2</v>
      </c>
      <c r="E52" s="83"/>
      <c r="F52" s="81">
        <v>1700634</v>
      </c>
      <c r="G52" s="82">
        <f t="shared" si="3"/>
        <v>2.0368428350383477E-2</v>
      </c>
    </row>
    <row r="53" spans="1:7" s="78" customFormat="1" ht="12">
      <c r="A53" s="79" t="s">
        <v>101</v>
      </c>
      <c r="B53" s="80" t="s">
        <v>155</v>
      </c>
      <c r="C53" s="81">
        <v>1179461</v>
      </c>
      <c r="D53" s="82">
        <f t="shared" si="2"/>
        <v>1.8051861905653978E-2</v>
      </c>
      <c r="E53" s="83"/>
      <c r="F53" s="81">
        <v>995251</v>
      </c>
      <c r="G53" s="82">
        <f t="shared" si="3"/>
        <v>1.1920083147901021E-2</v>
      </c>
    </row>
    <row r="54" spans="1:7" s="78" customFormat="1" ht="12">
      <c r="A54" s="79" t="s">
        <v>103</v>
      </c>
      <c r="B54" s="80" t="s">
        <v>156</v>
      </c>
      <c r="C54" s="81">
        <v>0</v>
      </c>
      <c r="D54" s="82">
        <f t="shared" si="2"/>
        <v>0</v>
      </c>
      <c r="E54" s="83"/>
      <c r="F54" s="81">
        <v>0</v>
      </c>
      <c r="G54" s="82">
        <f t="shared" si="3"/>
        <v>0</v>
      </c>
    </row>
    <row r="55" spans="1:7" s="78" customFormat="1" ht="12">
      <c r="A55" s="79" t="s">
        <v>105</v>
      </c>
      <c r="B55" s="80" t="s">
        <v>157</v>
      </c>
      <c r="C55" s="81">
        <v>0</v>
      </c>
      <c r="D55" s="82">
        <f t="shared" si="2"/>
        <v>0</v>
      </c>
      <c r="E55" s="83"/>
      <c r="F55" s="81">
        <v>0</v>
      </c>
      <c r="G55" s="82">
        <f t="shared" si="3"/>
        <v>0</v>
      </c>
    </row>
    <row r="56" spans="1:7" s="78" customFormat="1" ht="12">
      <c r="A56" s="79" t="s">
        <v>107</v>
      </c>
      <c r="B56" s="80" t="s">
        <v>110</v>
      </c>
      <c r="C56" s="81">
        <v>135296</v>
      </c>
      <c r="D56" s="82">
        <f t="shared" si="2"/>
        <v>2.0707295183031577E-3</v>
      </c>
      <c r="E56" s="83"/>
      <c r="F56" s="81">
        <v>236955</v>
      </c>
      <c r="G56" s="82">
        <f t="shared" si="3"/>
        <v>2.8380009689122506E-3</v>
      </c>
    </row>
    <row r="57" spans="1:7" s="78" customFormat="1" ht="12">
      <c r="A57" s="79" t="s">
        <v>109</v>
      </c>
      <c r="B57" s="80" t="s">
        <v>158</v>
      </c>
      <c r="C57" s="81">
        <v>7108</v>
      </c>
      <c r="D57" s="82">
        <f t="shared" si="2"/>
        <v>1.0878921339950068E-4</v>
      </c>
      <c r="E57" s="83"/>
      <c r="F57" s="81">
        <v>13916</v>
      </c>
      <c r="G57" s="82">
        <f t="shared" si="3"/>
        <v>1.6667139956271393E-4</v>
      </c>
    </row>
    <row r="58" spans="1:7" s="78" customFormat="1" ht="12">
      <c r="A58" s="79" t="s">
        <v>111</v>
      </c>
      <c r="B58" s="80" t="s">
        <v>159</v>
      </c>
      <c r="C58" s="101">
        <v>2540027</v>
      </c>
      <c r="D58" s="87">
        <f t="shared" si="2"/>
        <v>3.8875568281301849E-2</v>
      </c>
      <c r="E58" s="83"/>
      <c r="F58" s="101">
        <v>3048197</v>
      </c>
      <c r="G58" s="87">
        <f t="shared" si="3"/>
        <v>3.6508138842545702E-2</v>
      </c>
    </row>
    <row r="59" spans="1:7" s="78" customFormat="1" ht="5.45" customHeight="1">
      <c r="A59" s="79"/>
      <c r="B59" s="80"/>
      <c r="C59" s="102"/>
      <c r="D59" s="89"/>
      <c r="E59" s="83"/>
      <c r="F59" s="102"/>
      <c r="G59" s="89"/>
    </row>
    <row r="60" spans="1:7" s="78" customFormat="1" ht="12">
      <c r="A60" s="103" t="s">
        <v>30</v>
      </c>
      <c r="B60" s="103"/>
      <c r="C60" s="81">
        <v>47384064</v>
      </c>
      <c r="D60" s="82">
        <f t="shared" si="2"/>
        <v>0.7252215883837364</v>
      </c>
      <c r="E60" s="92"/>
      <c r="F60" s="81">
        <v>55491389</v>
      </c>
      <c r="G60" s="82">
        <f t="shared" si="3"/>
        <v>0.66461824290809057</v>
      </c>
    </row>
    <row r="61" spans="1:7" s="78" customFormat="1" ht="6.75" customHeight="1" thickBot="1">
      <c r="A61" s="104"/>
      <c r="B61" s="104"/>
      <c r="C61" s="104"/>
      <c r="D61" s="104"/>
      <c r="E61" s="83"/>
      <c r="F61" s="104"/>
      <c r="G61" s="104"/>
    </row>
    <row r="62" spans="1:7" s="78" customFormat="1" thickTop="1">
      <c r="A62" s="103" t="s">
        <v>31</v>
      </c>
      <c r="B62" s="103"/>
      <c r="C62" s="105">
        <v>17953296</v>
      </c>
      <c r="D62" s="106">
        <f t="shared" si="2"/>
        <v>0.27477841161626365</v>
      </c>
      <c r="E62" s="92"/>
      <c r="F62" s="105">
        <v>28002240</v>
      </c>
      <c r="G62" s="106">
        <f t="shared" si="3"/>
        <v>0.33538175709190937</v>
      </c>
    </row>
  </sheetData>
  <mergeCells count="5">
    <mergeCell ref="A1:G1"/>
    <mergeCell ref="A2:G2"/>
    <mergeCell ref="C4:D4"/>
    <mergeCell ref="F4:G4"/>
    <mergeCell ref="A5:B5"/>
  </mergeCells>
  <printOptions horizontalCentered="1"/>
  <pageMargins left="0.4" right="0.21" top="0.43" bottom="0.4" header="0.42" footer="0.21"/>
  <pageSetup scale="98" firstPageNumber="15" orientation="portrait" useFirstPageNumber="1" r:id="rId1"/>
  <headerFooter alignWithMargins="0">
    <oddFooter xml:space="preserve">&amp;C&amp;"-,Regular"&amp;P&amp;R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62"/>
  <sheetViews>
    <sheetView topLeftCell="A10" zoomScaleNormal="100" workbookViewId="0">
      <selection activeCell="C61" sqref="C61"/>
    </sheetView>
  </sheetViews>
  <sheetFormatPr defaultRowHeight="12.75"/>
  <cols>
    <col min="1" max="1" width="16.5703125" style="20" customWidth="1"/>
    <col min="2" max="2" width="59.140625" style="20" customWidth="1"/>
    <col min="3" max="3" width="5.5703125" style="22" bestFit="1" customWidth="1"/>
  </cols>
  <sheetData>
    <row r="1" spans="1:3" ht="18.75">
      <c r="A1" s="443" t="s">
        <v>2</v>
      </c>
      <c r="B1" s="443"/>
      <c r="C1" s="443"/>
    </row>
    <row r="2" spans="1:3" ht="7.5" customHeight="1">
      <c r="A2" s="19"/>
      <c r="C2" s="21"/>
    </row>
    <row r="3" spans="1:3" s="5" customFormat="1">
      <c r="A3" s="20" t="s">
        <v>3</v>
      </c>
      <c r="B3" s="22"/>
      <c r="C3" s="21" t="s">
        <v>4</v>
      </c>
    </row>
    <row r="4" spans="1:3">
      <c r="A4" s="20" t="s">
        <v>5</v>
      </c>
      <c r="C4" s="23"/>
    </row>
    <row r="5" spans="1:3">
      <c r="A5" s="24" t="s">
        <v>18</v>
      </c>
      <c r="B5" s="22"/>
      <c r="C5" s="25">
        <v>1</v>
      </c>
    </row>
    <row r="6" spans="1:3">
      <c r="A6" s="24" t="s">
        <v>19</v>
      </c>
      <c r="B6" s="26"/>
      <c r="C6" s="25">
        <v>2</v>
      </c>
    </row>
    <row r="7" spans="1:3">
      <c r="A7" s="24" t="s">
        <v>20</v>
      </c>
      <c r="B7" s="27"/>
      <c r="C7" s="25">
        <v>3</v>
      </c>
    </row>
    <row r="8" spans="1:3">
      <c r="A8" s="24" t="s">
        <v>21</v>
      </c>
      <c r="B8" s="27"/>
      <c r="C8" s="25">
        <v>4</v>
      </c>
    </row>
    <row r="9" spans="1:3">
      <c r="A9" s="24" t="s">
        <v>22</v>
      </c>
      <c r="B9" s="27"/>
      <c r="C9" s="25">
        <v>5</v>
      </c>
    </row>
    <row r="10" spans="1:3">
      <c r="A10" s="20" t="s">
        <v>6</v>
      </c>
      <c r="B10" s="28"/>
      <c r="C10" s="29"/>
    </row>
    <row r="11" spans="1:3">
      <c r="A11" s="24" t="s">
        <v>19</v>
      </c>
      <c r="B11" s="27"/>
      <c r="C11" s="25">
        <v>6</v>
      </c>
    </row>
    <row r="12" spans="1:3">
      <c r="A12" s="24" t="s">
        <v>20</v>
      </c>
      <c r="B12" s="27"/>
      <c r="C12" s="25">
        <v>7</v>
      </c>
    </row>
    <row r="13" spans="1:3">
      <c r="A13" s="24" t="s">
        <v>21</v>
      </c>
      <c r="B13" s="27"/>
      <c r="C13" s="25">
        <v>8</v>
      </c>
    </row>
    <row r="14" spans="1:3">
      <c r="A14" s="24" t="s">
        <v>22</v>
      </c>
      <c r="B14" s="27"/>
      <c r="C14" s="25">
        <v>9</v>
      </c>
    </row>
    <row r="15" spans="1:3">
      <c r="A15" s="20" t="s">
        <v>7</v>
      </c>
      <c r="C15" s="25"/>
    </row>
    <row r="16" spans="1:3">
      <c r="A16" s="24" t="s">
        <v>19</v>
      </c>
      <c r="B16" s="27"/>
      <c r="C16" s="25">
        <v>10</v>
      </c>
    </row>
    <row r="17" spans="1:3">
      <c r="A17" s="24" t="s">
        <v>20</v>
      </c>
      <c r="B17" s="26"/>
      <c r="C17" s="25">
        <v>11</v>
      </c>
    </row>
    <row r="18" spans="1:3">
      <c r="A18" s="24" t="s">
        <v>21</v>
      </c>
      <c r="B18" s="27"/>
      <c r="C18" s="25">
        <v>12</v>
      </c>
    </row>
    <row r="19" spans="1:3">
      <c r="A19" s="24" t="s">
        <v>22</v>
      </c>
      <c r="B19" s="27"/>
      <c r="C19" s="25">
        <v>13</v>
      </c>
    </row>
    <row r="20" spans="1:3">
      <c r="A20" s="20" t="s">
        <v>8</v>
      </c>
      <c r="C20" s="21"/>
    </row>
    <row r="21" spans="1:3">
      <c r="A21" s="24" t="s">
        <v>19</v>
      </c>
      <c r="B21" s="27"/>
      <c r="C21" s="25">
        <v>14</v>
      </c>
    </row>
    <row r="22" spans="1:3">
      <c r="A22" s="24" t="s">
        <v>20</v>
      </c>
      <c r="B22" s="26"/>
      <c r="C22" s="25">
        <v>15</v>
      </c>
    </row>
    <row r="23" spans="1:3">
      <c r="A23" s="24" t="s">
        <v>21</v>
      </c>
      <c r="B23" s="27"/>
      <c r="C23" s="25">
        <v>16</v>
      </c>
    </row>
    <row r="24" spans="1:3">
      <c r="A24" s="24" t="s">
        <v>22</v>
      </c>
      <c r="B24" s="27"/>
      <c r="C24" s="25">
        <v>17</v>
      </c>
    </row>
    <row r="25" spans="1:3">
      <c r="A25" s="20" t="s">
        <v>9</v>
      </c>
      <c r="C25" s="21"/>
    </row>
    <row r="26" spans="1:3">
      <c r="A26" s="24" t="s">
        <v>23</v>
      </c>
      <c r="B26" s="27"/>
      <c r="C26" s="25">
        <v>18</v>
      </c>
    </row>
    <row r="27" spans="1:3">
      <c r="A27" s="20" t="s">
        <v>10</v>
      </c>
      <c r="C27" s="25"/>
    </row>
    <row r="28" spans="1:3">
      <c r="A28" s="30">
        <v>2011</v>
      </c>
      <c r="B28" s="27"/>
      <c r="C28" s="25">
        <v>19</v>
      </c>
    </row>
    <row r="29" spans="1:3">
      <c r="A29" s="30">
        <v>2012</v>
      </c>
      <c r="B29" s="27"/>
      <c r="C29" s="25">
        <v>21</v>
      </c>
    </row>
    <row r="30" spans="1:3">
      <c r="A30" s="30">
        <v>2013</v>
      </c>
      <c r="B30" s="27"/>
      <c r="C30" s="25">
        <v>23</v>
      </c>
    </row>
    <row r="31" spans="1:3">
      <c r="A31" s="30">
        <v>2014</v>
      </c>
      <c r="B31" s="27"/>
      <c r="C31" s="25">
        <v>25</v>
      </c>
    </row>
    <row r="32" spans="1:3">
      <c r="A32" s="30">
        <v>2015</v>
      </c>
      <c r="B32" s="27"/>
      <c r="C32" s="25">
        <v>27</v>
      </c>
    </row>
    <row r="33" spans="1:3">
      <c r="A33" s="20" t="s">
        <v>11</v>
      </c>
      <c r="C33" s="25"/>
    </row>
    <row r="34" spans="1:3">
      <c r="A34" s="30">
        <v>2011</v>
      </c>
      <c r="B34" s="27"/>
      <c r="C34" s="25">
        <v>29</v>
      </c>
    </row>
    <row r="35" spans="1:3">
      <c r="A35" s="30">
        <v>2012</v>
      </c>
      <c r="B35" s="27"/>
      <c r="C35" s="25">
        <v>30</v>
      </c>
    </row>
    <row r="36" spans="1:3">
      <c r="A36" s="30">
        <v>2013</v>
      </c>
      <c r="B36" s="27"/>
      <c r="C36" s="25">
        <v>31</v>
      </c>
    </row>
    <row r="37" spans="1:3">
      <c r="A37" s="30">
        <v>2014</v>
      </c>
      <c r="B37" s="27"/>
      <c r="C37" s="25">
        <v>32</v>
      </c>
    </row>
    <row r="38" spans="1:3">
      <c r="A38" s="30">
        <v>2015</v>
      </c>
      <c r="B38" s="28"/>
      <c r="C38" s="25">
        <v>33</v>
      </c>
    </row>
    <row r="39" spans="1:3">
      <c r="A39" s="20" t="s">
        <v>12</v>
      </c>
      <c r="B39" s="31"/>
      <c r="C39" s="25"/>
    </row>
    <row r="40" spans="1:3">
      <c r="A40" s="24" t="s">
        <v>18</v>
      </c>
      <c r="B40" s="27"/>
      <c r="C40" s="25">
        <v>34</v>
      </c>
    </row>
    <row r="41" spans="1:3">
      <c r="A41" s="20" t="s">
        <v>13</v>
      </c>
      <c r="C41" s="25"/>
    </row>
    <row r="42" spans="1:3">
      <c r="A42" s="30">
        <v>2011</v>
      </c>
      <c r="B42" s="27"/>
      <c r="C42" s="25">
        <v>35</v>
      </c>
    </row>
    <row r="43" spans="1:3">
      <c r="A43" s="30">
        <v>2012</v>
      </c>
      <c r="B43" s="27"/>
      <c r="C43" s="25">
        <v>38</v>
      </c>
    </row>
    <row r="44" spans="1:3">
      <c r="A44" s="30">
        <v>2013</v>
      </c>
      <c r="B44" s="27"/>
      <c r="C44" s="25">
        <v>41</v>
      </c>
    </row>
    <row r="45" spans="1:3">
      <c r="A45" s="30">
        <v>2014</v>
      </c>
      <c r="B45" s="27"/>
      <c r="C45" s="25">
        <v>45</v>
      </c>
    </row>
    <row r="46" spans="1:3">
      <c r="A46" s="30">
        <v>2015</v>
      </c>
      <c r="B46" s="27"/>
      <c r="C46" s="25">
        <v>49</v>
      </c>
    </row>
    <row r="47" spans="1:3" ht="15.75">
      <c r="A47" s="20" t="s">
        <v>14</v>
      </c>
      <c r="B47" s="32"/>
      <c r="C47" s="21"/>
    </row>
    <row r="48" spans="1:3">
      <c r="A48" s="33" t="s">
        <v>15</v>
      </c>
      <c r="B48" s="34"/>
      <c r="C48" s="21"/>
    </row>
    <row r="49" spans="1:3">
      <c r="A49" s="30">
        <v>2011</v>
      </c>
      <c r="B49" s="35"/>
      <c r="C49" s="25">
        <v>53</v>
      </c>
    </row>
    <row r="50" spans="1:3">
      <c r="A50" s="30">
        <v>2012</v>
      </c>
      <c r="B50" s="35"/>
      <c r="C50" s="25">
        <v>54</v>
      </c>
    </row>
    <row r="51" spans="1:3">
      <c r="A51" s="30">
        <v>2013</v>
      </c>
      <c r="B51" s="27"/>
      <c r="C51" s="25">
        <v>55</v>
      </c>
    </row>
    <row r="52" spans="1:3">
      <c r="A52" s="30">
        <v>2014</v>
      </c>
      <c r="B52" s="27"/>
      <c r="C52" s="25">
        <v>56</v>
      </c>
    </row>
    <row r="53" spans="1:3">
      <c r="A53" s="30">
        <v>2015</v>
      </c>
      <c r="B53" s="27"/>
      <c r="C53" s="25">
        <v>57</v>
      </c>
    </row>
    <row r="54" spans="1:3">
      <c r="A54" s="20" t="s">
        <v>16</v>
      </c>
      <c r="C54" s="21"/>
    </row>
    <row r="55" spans="1:3">
      <c r="A55" s="20" t="s">
        <v>17</v>
      </c>
      <c r="C55" s="21"/>
    </row>
    <row r="56" spans="1:3">
      <c r="A56" s="30">
        <v>2011</v>
      </c>
      <c r="B56" s="27"/>
      <c r="C56" s="25">
        <v>58</v>
      </c>
    </row>
    <row r="57" spans="1:3">
      <c r="A57" s="30">
        <v>2012</v>
      </c>
      <c r="B57" s="27"/>
      <c r="C57" s="25">
        <v>61</v>
      </c>
    </row>
    <row r="58" spans="1:3">
      <c r="A58" s="30">
        <v>2013</v>
      </c>
      <c r="B58" s="27"/>
      <c r="C58" s="25">
        <v>64</v>
      </c>
    </row>
    <row r="59" spans="1:3">
      <c r="A59" s="30">
        <v>2014</v>
      </c>
      <c r="B59" s="27"/>
      <c r="C59" s="25">
        <v>67</v>
      </c>
    </row>
    <row r="60" spans="1:3">
      <c r="A60" s="30">
        <v>2015</v>
      </c>
      <c r="B60" s="27"/>
      <c r="C60" s="25">
        <v>70</v>
      </c>
    </row>
    <row r="61" spans="1:3">
      <c r="C61" s="21"/>
    </row>
    <row r="62" spans="1:3">
      <c r="C62" s="21"/>
    </row>
  </sheetData>
  <mergeCells count="1">
    <mergeCell ref="A1:C1"/>
  </mergeCells>
  <printOptions horizontalCentered="1"/>
  <pageMargins left="0.75" right="0.75" top="0.25" bottom="0" header="0.5" footer="0.27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62"/>
  <sheetViews>
    <sheetView showGridLines="0" zoomScaleNormal="100" workbookViewId="0">
      <selection sqref="A1:G1"/>
    </sheetView>
  </sheetViews>
  <sheetFormatPr defaultColWidth="9.140625" defaultRowHeight="12.75"/>
  <cols>
    <col min="1" max="1" width="5.28515625" style="107" customWidth="1"/>
    <col min="2" max="2" width="39.5703125" style="67" bestFit="1" customWidth="1"/>
    <col min="3" max="3" width="12.85546875" style="108" customWidth="1"/>
    <col min="4" max="4" width="9.7109375" style="67" bestFit="1" customWidth="1"/>
    <col min="5" max="5" width="4.7109375" style="67" customWidth="1"/>
    <col min="6" max="6" width="12.7109375" style="108" customWidth="1"/>
    <col min="7" max="7" width="9.7109375" style="109" bestFit="1" customWidth="1"/>
    <col min="8" max="16384" width="9.140625" style="67"/>
  </cols>
  <sheetData>
    <row r="1" spans="1:7">
      <c r="A1" s="446" t="s">
        <v>32</v>
      </c>
      <c r="B1" s="446"/>
      <c r="C1" s="446"/>
      <c r="D1" s="446"/>
      <c r="E1" s="446"/>
      <c r="F1" s="446"/>
      <c r="G1" s="446"/>
    </row>
    <row r="2" spans="1:7" s="68" customFormat="1">
      <c r="A2" s="446" t="s">
        <v>161</v>
      </c>
      <c r="B2" s="446"/>
      <c r="C2" s="446"/>
      <c r="D2" s="446"/>
      <c r="E2" s="446"/>
      <c r="F2" s="446"/>
      <c r="G2" s="446"/>
    </row>
    <row r="3" spans="1:7" s="68" customFormat="1" ht="9.75" customHeight="1">
      <c r="A3" s="69"/>
      <c r="B3" s="70"/>
      <c r="C3" s="71"/>
      <c r="D3" s="71"/>
      <c r="E3" s="71"/>
      <c r="F3" s="71"/>
      <c r="G3" s="71"/>
    </row>
    <row r="4" spans="1:7" s="74" customFormat="1" ht="13.5" customHeight="1" thickBot="1">
      <c r="A4" s="72"/>
      <c r="B4" s="71"/>
      <c r="C4" s="448" t="s">
        <v>114</v>
      </c>
      <c r="D4" s="448"/>
      <c r="E4" s="73"/>
      <c r="F4" s="448" t="s">
        <v>115</v>
      </c>
      <c r="G4" s="448"/>
    </row>
    <row r="5" spans="1:7" s="78" customFormat="1" ht="25.15" customHeight="1" thickBot="1">
      <c r="A5" s="449" t="s">
        <v>27</v>
      </c>
      <c r="B5" s="450"/>
      <c r="C5" s="75" t="s">
        <v>35</v>
      </c>
      <c r="D5" s="76" t="s">
        <v>36</v>
      </c>
      <c r="E5" s="77"/>
      <c r="F5" s="75" t="s">
        <v>35</v>
      </c>
      <c r="G5" s="76" t="s">
        <v>36</v>
      </c>
    </row>
    <row r="6" spans="1:7" s="78" customFormat="1" ht="12">
      <c r="A6" s="79" t="s">
        <v>37</v>
      </c>
      <c r="B6" s="80" t="s">
        <v>119</v>
      </c>
      <c r="C6" s="81">
        <v>56089437</v>
      </c>
      <c r="D6" s="82">
        <f>IFERROR(C6/C$20,"err")</f>
        <v>0.67178104092229596</v>
      </c>
      <c r="E6" s="83"/>
      <c r="F6" s="81">
        <v>77436264</v>
      </c>
      <c r="G6" s="82">
        <f>IFERROR(F6/F$20,"err")</f>
        <v>0.83321455902224617</v>
      </c>
    </row>
    <row r="7" spans="1:7" s="78" customFormat="1" ht="12">
      <c r="A7" s="79" t="s">
        <v>39</v>
      </c>
      <c r="B7" s="80" t="s">
        <v>120</v>
      </c>
      <c r="C7" s="81">
        <v>8413415</v>
      </c>
      <c r="D7" s="82">
        <f t="shared" ref="D7:D20" si="0">IFERROR(C7/C$20,"err")</f>
        <v>0.10076714955101544</v>
      </c>
      <c r="E7" s="83"/>
      <c r="F7" s="81">
        <v>11615439</v>
      </c>
      <c r="G7" s="82">
        <f t="shared" ref="G7:G20" si="1">IFERROR(F7/F$20,"err")</f>
        <v>0.12498217739733414</v>
      </c>
    </row>
    <row r="8" spans="1:7" s="78" customFormat="1" ht="12">
      <c r="A8" s="79" t="s">
        <v>41</v>
      </c>
      <c r="B8" s="80" t="s">
        <v>121</v>
      </c>
      <c r="C8" s="81">
        <v>47676022</v>
      </c>
      <c r="D8" s="82">
        <f t="shared" si="0"/>
        <v>0.57101389137128056</v>
      </c>
      <c r="E8" s="83"/>
      <c r="F8" s="81">
        <v>65820825</v>
      </c>
      <c r="G8" s="82">
        <f t="shared" si="1"/>
        <v>0.70823238162491198</v>
      </c>
    </row>
    <row r="9" spans="1:7" s="78" customFormat="1" ht="12">
      <c r="A9" s="79" t="s">
        <v>43</v>
      </c>
      <c r="B9" s="80" t="s">
        <v>122</v>
      </c>
      <c r="C9" s="81">
        <v>711753</v>
      </c>
      <c r="D9" s="82">
        <f t="shared" si="0"/>
        <v>8.524638448761163E-3</v>
      </c>
      <c r="E9" s="83"/>
      <c r="F9" s="81">
        <v>512315</v>
      </c>
      <c r="G9" s="82">
        <f t="shared" si="1"/>
        <v>5.5125117710415634E-3</v>
      </c>
    </row>
    <row r="10" spans="1:7" s="78" customFormat="1" ht="12">
      <c r="A10" s="79" t="s">
        <v>45</v>
      </c>
      <c r="B10" s="80" t="s">
        <v>123</v>
      </c>
      <c r="C10" s="81">
        <v>32030397</v>
      </c>
      <c r="D10" s="82">
        <f t="shared" si="0"/>
        <v>0.38362683936040198</v>
      </c>
      <c r="E10" s="83"/>
      <c r="F10" s="81">
        <v>23284323</v>
      </c>
      <c r="G10" s="82">
        <f t="shared" si="1"/>
        <v>0.25053942324201672</v>
      </c>
    </row>
    <row r="11" spans="1:7" s="78" customFormat="1" ht="12">
      <c r="A11" s="79" t="s">
        <v>59</v>
      </c>
      <c r="B11" s="84" t="s">
        <v>124</v>
      </c>
      <c r="C11" s="81">
        <v>890271</v>
      </c>
      <c r="D11" s="82">
        <f t="shared" si="0"/>
        <v>1.0662741704519755E-2</v>
      </c>
      <c r="E11" s="83"/>
      <c r="F11" s="81">
        <v>771972</v>
      </c>
      <c r="G11" s="82">
        <f t="shared" si="1"/>
        <v>8.3064222927583566E-3</v>
      </c>
    </row>
    <row r="12" spans="1:7" s="78" customFormat="1" ht="12">
      <c r="A12" s="79" t="s">
        <v>61</v>
      </c>
      <c r="B12" s="84" t="s">
        <v>125</v>
      </c>
      <c r="C12" s="81">
        <v>1597557</v>
      </c>
      <c r="D12" s="82">
        <f t="shared" si="0"/>
        <v>1.9133879065191907E-2</v>
      </c>
      <c r="E12" s="83"/>
      <c r="F12" s="81">
        <v>1917557</v>
      </c>
      <c r="G12" s="82">
        <f t="shared" si="1"/>
        <v>2.0632922194632496E-2</v>
      </c>
    </row>
    <row r="13" spans="1:7" s="78" customFormat="1" ht="12">
      <c r="A13" s="79" t="s">
        <v>63</v>
      </c>
      <c r="B13" s="80" t="s">
        <v>126</v>
      </c>
      <c r="C13" s="81">
        <v>0</v>
      </c>
      <c r="D13" s="82">
        <f t="shared" si="0"/>
        <v>0</v>
      </c>
      <c r="E13" s="83"/>
      <c r="F13" s="81">
        <v>0</v>
      </c>
      <c r="G13" s="82">
        <f t="shared" si="1"/>
        <v>0</v>
      </c>
    </row>
    <row r="14" spans="1:7" s="78" customFormat="1" ht="12">
      <c r="A14" s="79" t="s">
        <v>65</v>
      </c>
      <c r="B14" s="80" t="s">
        <v>127</v>
      </c>
      <c r="C14" s="81">
        <v>0</v>
      </c>
      <c r="D14" s="82">
        <f t="shared" si="0"/>
        <v>0</v>
      </c>
      <c r="E14" s="83"/>
      <c r="F14" s="81">
        <v>0</v>
      </c>
      <c r="G14" s="82">
        <f t="shared" si="1"/>
        <v>0</v>
      </c>
    </row>
    <row r="15" spans="1:7" s="78" customFormat="1" ht="12">
      <c r="A15" s="79" t="s">
        <v>67</v>
      </c>
      <c r="B15" s="80" t="s">
        <v>128</v>
      </c>
      <c r="C15" s="81">
        <v>190996</v>
      </c>
      <c r="D15" s="82">
        <f t="shared" si="0"/>
        <v>2.2875517843403358E-3</v>
      </c>
      <c r="E15" s="83"/>
      <c r="F15" s="81">
        <v>161599</v>
      </c>
      <c r="G15" s="82">
        <f t="shared" si="1"/>
        <v>1.7388059878952315E-3</v>
      </c>
    </row>
    <row r="16" spans="1:7" s="78" customFormat="1" ht="12">
      <c r="A16" s="79" t="s">
        <v>69</v>
      </c>
      <c r="B16" s="80" t="s">
        <v>129</v>
      </c>
      <c r="C16" s="81">
        <v>0</v>
      </c>
      <c r="D16" s="82">
        <f t="shared" si="0"/>
        <v>0</v>
      </c>
      <c r="E16" s="83"/>
      <c r="F16" s="81">
        <v>0</v>
      </c>
      <c r="G16" s="82">
        <f t="shared" si="1"/>
        <v>0</v>
      </c>
    </row>
    <row r="17" spans="1:7" s="78" customFormat="1" ht="12">
      <c r="A17" s="79" t="s">
        <v>71</v>
      </c>
      <c r="B17" s="85" t="s">
        <v>130</v>
      </c>
      <c r="C17" s="81">
        <v>0</v>
      </c>
      <c r="D17" s="82">
        <f t="shared" si="0"/>
        <v>0</v>
      </c>
      <c r="E17" s="83"/>
      <c r="F17" s="81">
        <v>0</v>
      </c>
      <c r="G17" s="82">
        <f t="shared" si="1"/>
        <v>0</v>
      </c>
    </row>
    <row r="18" spans="1:7" s="78" customFormat="1" ht="12">
      <c r="A18" s="79" t="s">
        <v>73</v>
      </c>
      <c r="B18" s="84" t="s">
        <v>46</v>
      </c>
      <c r="C18" s="86">
        <v>396633</v>
      </c>
      <c r="D18" s="87">
        <f t="shared" si="0"/>
        <v>4.750458265504306E-3</v>
      </c>
      <c r="E18" s="83"/>
      <c r="F18" s="86">
        <v>468172</v>
      </c>
      <c r="G18" s="87">
        <f t="shared" si="1"/>
        <v>5.0375328867436455E-3</v>
      </c>
    </row>
    <row r="19" spans="1:7" s="78" customFormat="1" ht="12" customHeight="1">
      <c r="A19" s="79"/>
      <c r="B19" s="84"/>
      <c r="C19" s="88"/>
      <c r="D19" s="89"/>
      <c r="E19" s="83"/>
      <c r="F19" s="88"/>
      <c r="G19" s="89"/>
    </row>
    <row r="20" spans="1:7" s="78" customFormat="1" ht="12">
      <c r="A20" s="90" t="s">
        <v>28</v>
      </c>
      <c r="B20" s="91"/>
      <c r="C20" s="81">
        <v>83493629</v>
      </c>
      <c r="D20" s="82">
        <f t="shared" si="0"/>
        <v>1</v>
      </c>
      <c r="E20" s="92"/>
      <c r="F20" s="81">
        <v>92936763</v>
      </c>
      <c r="G20" s="82">
        <f t="shared" si="1"/>
        <v>1</v>
      </c>
    </row>
    <row r="21" spans="1:7" s="98" customFormat="1" ht="12">
      <c r="A21" s="93"/>
      <c r="B21" s="94" t="s">
        <v>118</v>
      </c>
      <c r="C21" s="95">
        <v>5</v>
      </c>
      <c r="D21" s="96"/>
      <c r="E21" s="97"/>
      <c r="F21" s="95">
        <v>8</v>
      </c>
      <c r="G21" s="96"/>
    </row>
    <row r="22" spans="1:7" s="78" customFormat="1" ht="12">
      <c r="A22" s="90" t="s">
        <v>29</v>
      </c>
      <c r="B22" s="91"/>
      <c r="C22" s="99"/>
      <c r="D22" s="99"/>
      <c r="E22" s="100"/>
      <c r="F22" s="99"/>
      <c r="G22" s="99"/>
    </row>
    <row r="23" spans="1:7" s="78" customFormat="1" ht="12">
      <c r="A23" s="79" t="s">
        <v>131</v>
      </c>
      <c r="B23" s="84" t="s">
        <v>132</v>
      </c>
      <c r="C23" s="81">
        <v>31207539</v>
      </c>
      <c r="D23" s="82">
        <f t="shared" ref="D23:D62" si="2">IFERROR(C23/C$20,"err")</f>
        <v>0.37377150057760694</v>
      </c>
      <c r="E23" s="83"/>
      <c r="F23" s="81">
        <v>36217459</v>
      </c>
      <c r="G23" s="82">
        <f t="shared" ref="G23:G62" si="3">IFERROR(F23/F$20,"err")</f>
        <v>0.38970002645777541</v>
      </c>
    </row>
    <row r="24" spans="1:7" s="78" customFormat="1" ht="12">
      <c r="A24" s="79" t="s">
        <v>133</v>
      </c>
      <c r="B24" s="84" t="s">
        <v>134</v>
      </c>
      <c r="C24" s="81">
        <v>0</v>
      </c>
      <c r="D24" s="82">
        <f t="shared" si="2"/>
        <v>0</v>
      </c>
      <c r="E24" s="83"/>
      <c r="F24" s="81">
        <v>0</v>
      </c>
      <c r="G24" s="82">
        <f t="shared" si="3"/>
        <v>0</v>
      </c>
    </row>
    <row r="25" spans="1:7" s="78" customFormat="1" ht="12">
      <c r="A25" s="79" t="s">
        <v>135</v>
      </c>
      <c r="B25" s="84" t="s">
        <v>136</v>
      </c>
      <c r="C25" s="81">
        <v>4030271</v>
      </c>
      <c r="D25" s="82">
        <f t="shared" si="2"/>
        <v>4.8270401565609272E-2</v>
      </c>
      <c r="E25" s="83"/>
      <c r="F25" s="81">
        <v>4561152</v>
      </c>
      <c r="G25" s="82">
        <f t="shared" si="3"/>
        <v>4.9078016629436512E-2</v>
      </c>
    </row>
    <row r="26" spans="1:7" s="78" customFormat="1" ht="12">
      <c r="A26" s="79" t="s">
        <v>137</v>
      </c>
      <c r="B26" s="84" t="s">
        <v>138</v>
      </c>
      <c r="C26" s="81">
        <v>0</v>
      </c>
      <c r="D26" s="82">
        <f t="shared" si="2"/>
        <v>0</v>
      </c>
      <c r="E26" s="83"/>
      <c r="F26" s="81">
        <v>0</v>
      </c>
      <c r="G26" s="82">
        <f t="shared" si="3"/>
        <v>0</v>
      </c>
    </row>
    <row r="27" spans="1:7" s="78" customFormat="1" ht="12">
      <c r="A27" s="79" t="s">
        <v>51</v>
      </c>
      <c r="B27" s="84" t="s">
        <v>139</v>
      </c>
      <c r="C27" s="81">
        <v>352274</v>
      </c>
      <c r="D27" s="82">
        <f t="shared" si="2"/>
        <v>4.2191722197151118E-3</v>
      </c>
      <c r="E27" s="83"/>
      <c r="F27" s="81">
        <v>4536798</v>
      </c>
      <c r="G27" s="82">
        <f t="shared" si="3"/>
        <v>4.8815967476723933E-2</v>
      </c>
    </row>
    <row r="28" spans="1:7" s="78" customFormat="1" ht="12">
      <c r="A28" s="79" t="s">
        <v>53</v>
      </c>
      <c r="B28" s="84" t="s">
        <v>140</v>
      </c>
      <c r="C28" s="81">
        <v>0</v>
      </c>
      <c r="D28" s="82">
        <f t="shared" si="2"/>
        <v>0</v>
      </c>
      <c r="E28" s="83"/>
      <c r="F28" s="81">
        <v>180090</v>
      </c>
      <c r="G28" s="82">
        <f t="shared" si="3"/>
        <v>1.9377692334733028E-3</v>
      </c>
    </row>
    <row r="29" spans="1:7" s="78" customFormat="1" ht="12">
      <c r="A29" s="79" t="s">
        <v>56</v>
      </c>
      <c r="B29" s="84" t="s">
        <v>141</v>
      </c>
      <c r="C29" s="81">
        <v>416806</v>
      </c>
      <c r="D29" s="82">
        <f t="shared" si="2"/>
        <v>4.992069514669197E-3</v>
      </c>
      <c r="E29" s="83"/>
      <c r="F29" s="81">
        <v>793021</v>
      </c>
      <c r="G29" s="82">
        <f t="shared" si="3"/>
        <v>8.5329096301750909E-3</v>
      </c>
    </row>
    <row r="30" spans="1:7" s="78" customFormat="1" ht="12">
      <c r="A30" s="79" t="s">
        <v>57</v>
      </c>
      <c r="B30" s="84" t="s">
        <v>142</v>
      </c>
      <c r="C30" s="81">
        <v>4042889</v>
      </c>
      <c r="D30" s="82">
        <f t="shared" si="2"/>
        <v>4.8421526868834504E-2</v>
      </c>
      <c r="E30" s="83"/>
      <c r="F30" s="81">
        <v>4377727</v>
      </c>
      <c r="G30" s="82">
        <f t="shared" si="3"/>
        <v>4.7104362780528521E-2</v>
      </c>
    </row>
    <row r="31" spans="1:7" s="78" customFormat="1" ht="12">
      <c r="A31" s="79" t="s">
        <v>45</v>
      </c>
      <c r="B31" s="84" t="s">
        <v>58</v>
      </c>
      <c r="C31" s="81">
        <v>1960212</v>
      </c>
      <c r="D31" s="82">
        <f t="shared" si="2"/>
        <v>2.3477384124721661E-2</v>
      </c>
      <c r="E31" s="83"/>
      <c r="F31" s="81">
        <v>2930378</v>
      </c>
      <c r="G31" s="82">
        <f t="shared" si="3"/>
        <v>3.1530880842062466E-2</v>
      </c>
    </row>
    <row r="32" spans="1:7" s="78" customFormat="1" ht="12">
      <c r="A32" s="79" t="s">
        <v>59</v>
      </c>
      <c r="B32" s="84" t="s">
        <v>60</v>
      </c>
      <c r="C32" s="81">
        <v>90081</v>
      </c>
      <c r="D32" s="82">
        <f t="shared" si="2"/>
        <v>1.0788966904289189E-3</v>
      </c>
      <c r="E32" s="83"/>
      <c r="F32" s="81">
        <v>95607</v>
      </c>
      <c r="G32" s="82">
        <f t="shared" si="3"/>
        <v>1.0287317624781056E-3</v>
      </c>
    </row>
    <row r="33" spans="1:7" s="78" customFormat="1" ht="12">
      <c r="A33" s="79" t="s">
        <v>61</v>
      </c>
      <c r="B33" s="84" t="s">
        <v>62</v>
      </c>
      <c r="C33" s="81">
        <v>213170</v>
      </c>
      <c r="D33" s="82">
        <f t="shared" si="2"/>
        <v>2.5531289339453672E-3</v>
      </c>
      <c r="E33" s="83"/>
      <c r="F33" s="81">
        <v>242955</v>
      </c>
      <c r="G33" s="82">
        <f t="shared" si="3"/>
        <v>2.6141969244183813E-3</v>
      </c>
    </row>
    <row r="34" spans="1:7" s="78" customFormat="1" ht="12">
      <c r="A34" s="79" t="s">
        <v>63</v>
      </c>
      <c r="B34" s="84" t="s">
        <v>143</v>
      </c>
      <c r="C34" s="81">
        <v>2515316</v>
      </c>
      <c r="D34" s="82">
        <f t="shared" si="2"/>
        <v>3.0125843493998807E-2</v>
      </c>
      <c r="E34" s="83"/>
      <c r="F34" s="81">
        <v>3227625</v>
      </c>
      <c r="G34" s="82">
        <f t="shared" si="3"/>
        <v>3.4729259937749286E-2</v>
      </c>
    </row>
    <row r="35" spans="1:7" s="78" customFormat="1" ht="12">
      <c r="A35" s="79" t="s">
        <v>65</v>
      </c>
      <c r="B35" s="84" t="s">
        <v>144</v>
      </c>
      <c r="C35" s="81">
        <v>559888</v>
      </c>
      <c r="D35" s="82">
        <f t="shared" si="2"/>
        <v>6.705757154237481E-3</v>
      </c>
      <c r="E35" s="83"/>
      <c r="F35" s="81">
        <v>623760</v>
      </c>
      <c r="G35" s="82">
        <f t="shared" si="3"/>
        <v>6.7116604868194089E-3</v>
      </c>
    </row>
    <row r="36" spans="1:7" s="78" customFormat="1" ht="12">
      <c r="A36" s="79" t="s">
        <v>67</v>
      </c>
      <c r="B36" s="84" t="s">
        <v>68</v>
      </c>
      <c r="C36" s="81">
        <v>270757</v>
      </c>
      <c r="D36" s="82">
        <f t="shared" si="2"/>
        <v>3.2428462296207054E-3</v>
      </c>
      <c r="E36" s="83"/>
      <c r="F36" s="81">
        <v>307257</v>
      </c>
      <c r="G36" s="82">
        <f t="shared" si="3"/>
        <v>3.3060867420140294E-3</v>
      </c>
    </row>
    <row r="37" spans="1:7" s="78" customFormat="1" ht="12">
      <c r="A37" s="79" t="s">
        <v>69</v>
      </c>
      <c r="B37" s="84" t="s">
        <v>145</v>
      </c>
      <c r="C37" s="81">
        <v>0</v>
      </c>
      <c r="D37" s="82">
        <f t="shared" si="2"/>
        <v>0</v>
      </c>
      <c r="E37" s="83"/>
      <c r="F37" s="81">
        <v>0</v>
      </c>
      <c r="G37" s="82">
        <f t="shared" si="3"/>
        <v>0</v>
      </c>
    </row>
    <row r="38" spans="1:7" s="78" customFormat="1" ht="12">
      <c r="A38" s="79" t="s">
        <v>71</v>
      </c>
      <c r="B38" s="84" t="s">
        <v>146</v>
      </c>
      <c r="C38" s="81">
        <v>20633</v>
      </c>
      <c r="D38" s="82">
        <f t="shared" si="2"/>
        <v>2.4712065156492358E-4</v>
      </c>
      <c r="E38" s="83"/>
      <c r="F38" s="81">
        <v>112485</v>
      </c>
      <c r="G38" s="82">
        <f t="shared" si="3"/>
        <v>1.2103391205910625E-3</v>
      </c>
    </row>
    <row r="39" spans="1:7" s="78" customFormat="1" ht="12">
      <c r="A39" s="79" t="s">
        <v>73</v>
      </c>
      <c r="B39" s="84" t="s">
        <v>147</v>
      </c>
      <c r="C39" s="81">
        <v>531490</v>
      </c>
      <c r="D39" s="82">
        <f t="shared" si="2"/>
        <v>6.3656353947676653E-3</v>
      </c>
      <c r="E39" s="83"/>
      <c r="F39" s="81">
        <v>621221</v>
      </c>
      <c r="G39" s="82">
        <f t="shared" si="3"/>
        <v>6.6843408350686796E-3</v>
      </c>
    </row>
    <row r="40" spans="1:7" s="78" customFormat="1" ht="12">
      <c r="A40" s="79" t="s">
        <v>75</v>
      </c>
      <c r="B40" s="84" t="s">
        <v>76</v>
      </c>
      <c r="C40" s="81">
        <v>244794</v>
      </c>
      <c r="D40" s="82">
        <f t="shared" si="2"/>
        <v>2.9318883719858433E-3</v>
      </c>
      <c r="E40" s="83"/>
      <c r="F40" s="81">
        <v>239636</v>
      </c>
      <c r="G40" s="82">
        <f t="shared" si="3"/>
        <v>2.5784844690577399E-3</v>
      </c>
    </row>
    <row r="41" spans="1:7" s="78" customFormat="1" ht="12">
      <c r="A41" s="79" t="s">
        <v>77</v>
      </c>
      <c r="B41" s="84" t="s">
        <v>78</v>
      </c>
      <c r="C41" s="81">
        <v>316946</v>
      </c>
      <c r="D41" s="82">
        <f t="shared" si="2"/>
        <v>3.7960501153926369E-3</v>
      </c>
      <c r="E41" s="83"/>
      <c r="F41" s="81">
        <v>345091</v>
      </c>
      <c r="G41" s="82">
        <f t="shared" si="3"/>
        <v>3.7131807571133073E-3</v>
      </c>
    </row>
    <row r="42" spans="1:7" s="78" customFormat="1" ht="12">
      <c r="A42" s="79" t="s">
        <v>79</v>
      </c>
      <c r="B42" s="84" t="s">
        <v>148</v>
      </c>
      <c r="C42" s="81">
        <v>311171</v>
      </c>
      <c r="D42" s="82">
        <f t="shared" si="2"/>
        <v>3.7268831613487541E-3</v>
      </c>
      <c r="E42" s="83"/>
      <c r="F42" s="81">
        <v>324199</v>
      </c>
      <c r="G42" s="82">
        <f t="shared" si="3"/>
        <v>3.4883827404231845E-3</v>
      </c>
    </row>
    <row r="43" spans="1:7" s="78" customFormat="1" ht="12">
      <c r="A43" s="79" t="s">
        <v>81</v>
      </c>
      <c r="B43" s="84" t="s">
        <v>149</v>
      </c>
      <c r="C43" s="81">
        <v>76948</v>
      </c>
      <c r="D43" s="82">
        <f t="shared" si="2"/>
        <v>9.2160325190799891E-4</v>
      </c>
      <c r="E43" s="83"/>
      <c r="F43" s="81">
        <v>74395</v>
      </c>
      <c r="G43" s="82">
        <f t="shared" si="3"/>
        <v>8.0049054430699287E-4</v>
      </c>
    </row>
    <row r="44" spans="1:7" s="78" customFormat="1" ht="12">
      <c r="A44" s="79" t="s">
        <v>83</v>
      </c>
      <c r="B44" s="80" t="s">
        <v>84</v>
      </c>
      <c r="C44" s="81">
        <v>384628</v>
      </c>
      <c r="D44" s="82">
        <f t="shared" si="2"/>
        <v>4.606674839825204E-3</v>
      </c>
      <c r="E44" s="83"/>
      <c r="F44" s="81">
        <v>502827</v>
      </c>
      <c r="G44" s="82">
        <f t="shared" si="3"/>
        <v>5.4104208471302149E-3</v>
      </c>
    </row>
    <row r="45" spans="1:7" s="78" customFormat="1" ht="12">
      <c r="A45" s="79" t="s">
        <v>85</v>
      </c>
      <c r="B45" s="80" t="s">
        <v>86</v>
      </c>
      <c r="C45" s="81">
        <v>256866</v>
      </c>
      <c r="D45" s="82">
        <f t="shared" si="2"/>
        <v>3.0764742541014717E-3</v>
      </c>
      <c r="E45" s="83"/>
      <c r="F45" s="81">
        <v>241744</v>
      </c>
      <c r="G45" s="82">
        <f t="shared" si="3"/>
        <v>2.6011665588137603E-3</v>
      </c>
    </row>
    <row r="46" spans="1:7" s="78" customFormat="1" ht="12">
      <c r="A46" s="79" t="s">
        <v>87</v>
      </c>
      <c r="B46" s="80" t="s">
        <v>88</v>
      </c>
      <c r="C46" s="81">
        <v>552840</v>
      </c>
      <c r="D46" s="82">
        <f t="shared" si="2"/>
        <v>6.6213435278995956E-3</v>
      </c>
      <c r="E46" s="83"/>
      <c r="F46" s="81">
        <v>747232</v>
      </c>
      <c r="G46" s="82">
        <f t="shared" si="3"/>
        <v>8.0402197782593315E-3</v>
      </c>
    </row>
    <row r="47" spans="1:7" s="78" customFormat="1" ht="12">
      <c r="A47" s="79" t="s">
        <v>89</v>
      </c>
      <c r="B47" s="80" t="s">
        <v>150</v>
      </c>
      <c r="C47" s="81">
        <v>0</v>
      </c>
      <c r="D47" s="82">
        <f t="shared" si="2"/>
        <v>0</v>
      </c>
      <c r="E47" s="83"/>
      <c r="F47" s="81">
        <v>0</v>
      </c>
      <c r="G47" s="82">
        <f t="shared" si="3"/>
        <v>0</v>
      </c>
    </row>
    <row r="48" spans="1:7" s="78" customFormat="1" ht="12">
      <c r="A48" s="79" t="s">
        <v>91</v>
      </c>
      <c r="B48" s="80" t="s">
        <v>151</v>
      </c>
      <c r="C48" s="81">
        <v>239603</v>
      </c>
      <c r="D48" s="82">
        <f t="shared" si="2"/>
        <v>2.8697159635976536E-3</v>
      </c>
      <c r="E48" s="83"/>
      <c r="F48" s="81">
        <v>286549</v>
      </c>
      <c r="G48" s="82">
        <f t="shared" si="3"/>
        <v>3.0832685661754755E-3</v>
      </c>
    </row>
    <row r="49" spans="1:7" s="78" customFormat="1" ht="12">
      <c r="A49" s="79" t="s">
        <v>93</v>
      </c>
      <c r="B49" s="80" t="s">
        <v>94</v>
      </c>
      <c r="C49" s="81">
        <v>0</v>
      </c>
      <c r="D49" s="82">
        <f t="shared" si="2"/>
        <v>0</v>
      </c>
      <c r="E49" s="83"/>
      <c r="F49" s="81">
        <v>1335</v>
      </c>
      <c r="G49" s="82">
        <f t="shared" si="3"/>
        <v>1.4364606178504409E-5</v>
      </c>
    </row>
    <row r="50" spans="1:7" s="78" customFormat="1" ht="12">
      <c r="A50" s="79" t="s">
        <v>95</v>
      </c>
      <c r="B50" s="80" t="s">
        <v>152</v>
      </c>
      <c r="C50" s="81">
        <v>0</v>
      </c>
      <c r="D50" s="82">
        <f t="shared" si="2"/>
        <v>0</v>
      </c>
      <c r="E50" s="83"/>
      <c r="F50" s="81">
        <v>0</v>
      </c>
      <c r="G50" s="82">
        <f t="shared" si="3"/>
        <v>0</v>
      </c>
    </row>
    <row r="51" spans="1:7" s="78" customFormat="1" ht="12">
      <c r="A51" s="79" t="s">
        <v>97</v>
      </c>
      <c r="B51" s="80" t="s">
        <v>153</v>
      </c>
      <c r="C51" s="81">
        <v>901314</v>
      </c>
      <c r="D51" s="82">
        <f t="shared" si="2"/>
        <v>1.0795003293005746E-2</v>
      </c>
      <c r="E51" s="83"/>
      <c r="F51" s="81">
        <v>817462</v>
      </c>
      <c r="G51" s="82">
        <f t="shared" si="3"/>
        <v>8.7958949032903161E-3</v>
      </c>
    </row>
    <row r="52" spans="1:7" s="78" customFormat="1" ht="12">
      <c r="A52" s="79" t="s">
        <v>99</v>
      </c>
      <c r="B52" s="80" t="s">
        <v>154</v>
      </c>
      <c r="C52" s="81">
        <v>1700634</v>
      </c>
      <c r="D52" s="82">
        <f t="shared" si="2"/>
        <v>2.0368428350383477E-2</v>
      </c>
      <c r="E52" s="83"/>
      <c r="F52" s="81">
        <v>2215355</v>
      </c>
      <c r="G52" s="82">
        <f t="shared" si="3"/>
        <v>2.383723005286939E-2</v>
      </c>
    </row>
    <row r="53" spans="1:7" s="78" customFormat="1" ht="12">
      <c r="A53" s="79" t="s">
        <v>101</v>
      </c>
      <c r="B53" s="80" t="s">
        <v>155</v>
      </c>
      <c r="C53" s="81">
        <v>995251</v>
      </c>
      <c r="D53" s="82">
        <f t="shared" si="2"/>
        <v>1.1920083147901021E-2</v>
      </c>
      <c r="E53" s="83"/>
      <c r="F53" s="81">
        <v>1182168</v>
      </c>
      <c r="G53" s="82">
        <f t="shared" si="3"/>
        <v>1.2720133151183671E-2</v>
      </c>
    </row>
    <row r="54" spans="1:7" s="78" customFormat="1" ht="12">
      <c r="A54" s="79" t="s">
        <v>103</v>
      </c>
      <c r="B54" s="80" t="s">
        <v>156</v>
      </c>
      <c r="C54" s="81">
        <v>0</v>
      </c>
      <c r="D54" s="82">
        <f t="shared" si="2"/>
        <v>0</v>
      </c>
      <c r="E54" s="83"/>
      <c r="F54" s="81">
        <v>0</v>
      </c>
      <c r="G54" s="82">
        <f t="shared" si="3"/>
        <v>0</v>
      </c>
    </row>
    <row r="55" spans="1:7" s="78" customFormat="1" ht="12">
      <c r="A55" s="79" t="s">
        <v>105</v>
      </c>
      <c r="B55" s="80" t="s">
        <v>157</v>
      </c>
      <c r="C55" s="81">
        <v>0</v>
      </c>
      <c r="D55" s="82">
        <f t="shared" si="2"/>
        <v>0</v>
      </c>
      <c r="E55" s="83"/>
      <c r="F55" s="81">
        <v>0</v>
      </c>
      <c r="G55" s="82">
        <f t="shared" si="3"/>
        <v>0</v>
      </c>
    </row>
    <row r="56" spans="1:7" s="78" customFormat="1" ht="12">
      <c r="A56" s="79" t="s">
        <v>107</v>
      </c>
      <c r="B56" s="80" t="s">
        <v>110</v>
      </c>
      <c r="C56" s="81">
        <v>236955</v>
      </c>
      <c r="D56" s="82">
        <f t="shared" si="2"/>
        <v>2.8380009689122506E-3</v>
      </c>
      <c r="E56" s="83"/>
      <c r="F56" s="81">
        <v>286075</v>
      </c>
      <c r="G56" s="82">
        <f t="shared" si="3"/>
        <v>3.0781683239817594E-3</v>
      </c>
    </row>
    <row r="57" spans="1:7" s="78" customFormat="1" ht="12">
      <c r="A57" s="79" t="s">
        <v>109</v>
      </c>
      <c r="B57" s="80" t="s">
        <v>158</v>
      </c>
      <c r="C57" s="81">
        <v>13916</v>
      </c>
      <c r="D57" s="82">
        <f t="shared" si="2"/>
        <v>1.6667139956271393E-4</v>
      </c>
      <c r="E57" s="83"/>
      <c r="F57" s="81">
        <v>22258</v>
      </c>
      <c r="G57" s="82">
        <f t="shared" si="3"/>
        <v>2.3949618301209825E-4</v>
      </c>
    </row>
    <row r="58" spans="1:7" s="78" customFormat="1" ht="12">
      <c r="A58" s="79" t="s">
        <v>111</v>
      </c>
      <c r="B58" s="80" t="s">
        <v>159</v>
      </c>
      <c r="C58" s="101">
        <v>3048197</v>
      </c>
      <c r="D58" s="87">
        <f t="shared" si="2"/>
        <v>3.6508138842545702E-2</v>
      </c>
      <c r="E58" s="83"/>
      <c r="F58" s="101">
        <v>5512439</v>
      </c>
      <c r="G58" s="87">
        <f t="shared" si="3"/>
        <v>5.9313869152081401E-2</v>
      </c>
    </row>
    <row r="59" spans="1:7" s="78" customFormat="1" ht="5.45" customHeight="1">
      <c r="A59" s="79"/>
      <c r="B59" s="80"/>
      <c r="C59" s="102"/>
      <c r="D59" s="89"/>
      <c r="E59" s="83"/>
      <c r="F59" s="102"/>
      <c r="G59" s="89"/>
    </row>
    <row r="60" spans="1:7" s="78" customFormat="1" ht="12">
      <c r="A60" s="103" t="s">
        <v>30</v>
      </c>
      <c r="B60" s="103"/>
      <c r="C60" s="81">
        <v>55491389</v>
      </c>
      <c r="D60" s="82">
        <f t="shared" si="2"/>
        <v>0.66461824290809057</v>
      </c>
      <c r="E60" s="92"/>
      <c r="F60" s="81">
        <v>71626298</v>
      </c>
      <c r="G60" s="82">
        <f t="shared" si="3"/>
        <v>0.77069929797318204</v>
      </c>
    </row>
    <row r="61" spans="1:7" s="78" customFormat="1" ht="6.75" customHeight="1" thickBot="1">
      <c r="A61" s="104"/>
      <c r="B61" s="104"/>
      <c r="C61" s="104"/>
      <c r="D61" s="104"/>
      <c r="E61" s="83"/>
      <c r="F61" s="104"/>
      <c r="G61" s="104"/>
    </row>
    <row r="62" spans="1:7" s="78" customFormat="1" thickTop="1">
      <c r="A62" s="103" t="s">
        <v>31</v>
      </c>
      <c r="B62" s="103"/>
      <c r="C62" s="105">
        <v>28002240</v>
      </c>
      <c r="D62" s="106">
        <f t="shared" si="2"/>
        <v>0.33538175709190937</v>
      </c>
      <c r="E62" s="92"/>
      <c r="F62" s="105">
        <v>21310465</v>
      </c>
      <c r="G62" s="106">
        <f t="shared" si="3"/>
        <v>0.22930070202681796</v>
      </c>
    </row>
  </sheetData>
  <mergeCells count="5">
    <mergeCell ref="A1:G1"/>
    <mergeCell ref="A2:G2"/>
    <mergeCell ref="C4:D4"/>
    <mergeCell ref="F4:G4"/>
    <mergeCell ref="A5:B5"/>
  </mergeCells>
  <printOptions horizontalCentered="1"/>
  <pageMargins left="0.4" right="0.21" top="0.43" bottom="0.4" header="0.42" footer="0.21"/>
  <pageSetup scale="98" firstPageNumber="16" orientation="portrait" useFirstPageNumber="1" r:id="rId1"/>
  <headerFooter alignWithMargins="0">
    <oddFooter xml:space="preserve">&amp;C&amp;"-,Regular"&amp;P&amp;R
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63634"/>
  </sheetPr>
  <dimension ref="A1:G62"/>
  <sheetViews>
    <sheetView showGridLines="0" view="pageBreakPreview" topLeftCell="A20" zoomScale="60" zoomScaleNormal="100" workbookViewId="0">
      <selection activeCell="K20" sqref="K20"/>
    </sheetView>
  </sheetViews>
  <sheetFormatPr defaultColWidth="9.140625" defaultRowHeight="12.75"/>
  <cols>
    <col min="1" max="1" width="5.28515625" style="107" customWidth="1"/>
    <col min="2" max="2" width="39.5703125" style="67" bestFit="1" customWidth="1"/>
    <col min="3" max="3" width="12.85546875" style="108" customWidth="1"/>
    <col min="4" max="4" width="9.7109375" style="67" bestFit="1" customWidth="1"/>
    <col min="5" max="5" width="4.7109375" style="67" customWidth="1"/>
    <col min="6" max="6" width="12.7109375" style="108" customWidth="1"/>
    <col min="7" max="7" width="9.7109375" style="109" bestFit="1" customWidth="1"/>
    <col min="8" max="16384" width="9.140625" style="67"/>
  </cols>
  <sheetData>
    <row r="1" spans="1:7">
      <c r="A1" s="446" t="s">
        <v>32</v>
      </c>
      <c r="B1" s="446"/>
      <c r="C1" s="446"/>
      <c r="D1" s="446"/>
      <c r="E1" s="446"/>
      <c r="F1" s="446"/>
      <c r="G1" s="446"/>
    </row>
    <row r="2" spans="1:7" s="68" customFormat="1">
      <c r="A2" s="446" t="s">
        <v>161</v>
      </c>
      <c r="B2" s="446"/>
      <c r="C2" s="446"/>
      <c r="D2" s="446"/>
      <c r="E2" s="446"/>
      <c r="F2" s="446"/>
      <c r="G2" s="446"/>
    </row>
    <row r="3" spans="1:7" s="68" customFormat="1" ht="9.75" customHeight="1">
      <c r="A3" s="69"/>
      <c r="B3" s="70"/>
      <c r="C3" s="71"/>
      <c r="D3" s="71"/>
      <c r="E3" s="71"/>
      <c r="F3" s="71"/>
      <c r="G3" s="71"/>
    </row>
    <row r="4" spans="1:7" s="74" customFormat="1" ht="13.5" customHeight="1" thickBot="1">
      <c r="A4" s="72"/>
      <c r="B4" s="71"/>
      <c r="C4" s="448" t="s">
        <v>115</v>
      </c>
      <c r="D4" s="448"/>
      <c r="E4" s="73"/>
      <c r="F4" s="448" t="s">
        <v>116</v>
      </c>
      <c r="G4" s="448"/>
    </row>
    <row r="5" spans="1:7" s="78" customFormat="1" ht="25.15" customHeight="1" thickBot="1">
      <c r="A5" s="449" t="s">
        <v>27</v>
      </c>
      <c r="B5" s="450"/>
      <c r="C5" s="75" t="s">
        <v>35</v>
      </c>
      <c r="D5" s="76" t="s">
        <v>36</v>
      </c>
      <c r="E5" s="77"/>
      <c r="F5" s="75" t="s">
        <v>35</v>
      </c>
      <c r="G5" s="76" t="s">
        <v>36</v>
      </c>
    </row>
    <row r="6" spans="1:7" s="78" customFormat="1" ht="12">
      <c r="A6" s="79" t="s">
        <v>37</v>
      </c>
      <c r="B6" s="80" t="s">
        <v>119</v>
      </c>
      <c r="C6" s="81">
        <v>77436264</v>
      </c>
      <c r="D6" s="82">
        <f>IFERROR(C6/C$20,"err")</f>
        <v>0.83321455902224617</v>
      </c>
      <c r="E6" s="83"/>
      <c r="F6" s="81">
        <v>94869206</v>
      </c>
      <c r="G6" s="82">
        <f>IFERROR(F6/F$20,"err")</f>
        <v>0.82501239724772446</v>
      </c>
    </row>
    <row r="7" spans="1:7" s="78" customFormat="1" ht="12">
      <c r="A7" s="79" t="s">
        <v>39</v>
      </c>
      <c r="B7" s="80" t="s">
        <v>120</v>
      </c>
      <c r="C7" s="81">
        <v>11615439</v>
      </c>
      <c r="D7" s="82">
        <f t="shared" ref="D7:D20" si="0">IFERROR(C7/C$20,"err")</f>
        <v>0.12498217739733414</v>
      </c>
      <c r="E7" s="83"/>
      <c r="F7" s="81">
        <v>14230381</v>
      </c>
      <c r="G7" s="82">
        <f t="shared" ref="G7:G20" si="1">IFERROR(F7/F$20,"err")</f>
        <v>0.12375186045679007</v>
      </c>
    </row>
    <row r="8" spans="1:7" s="78" customFormat="1" ht="12">
      <c r="A8" s="79" t="s">
        <v>41</v>
      </c>
      <c r="B8" s="80" t="s">
        <v>121</v>
      </c>
      <c r="C8" s="81">
        <v>65820825</v>
      </c>
      <c r="D8" s="82">
        <f t="shared" si="0"/>
        <v>0.70823238162491198</v>
      </c>
      <c r="E8" s="83"/>
      <c r="F8" s="81">
        <v>80638825</v>
      </c>
      <c r="G8" s="82">
        <f t="shared" si="1"/>
        <v>0.70126053679093436</v>
      </c>
    </row>
    <row r="9" spans="1:7" s="78" customFormat="1" ht="12">
      <c r="A9" s="79" t="s">
        <v>43</v>
      </c>
      <c r="B9" s="80" t="s">
        <v>122</v>
      </c>
      <c r="C9" s="81">
        <v>512315</v>
      </c>
      <c r="D9" s="82">
        <f t="shared" si="0"/>
        <v>5.5125117710415634E-3</v>
      </c>
      <c r="E9" s="83"/>
      <c r="F9" s="81">
        <v>689211</v>
      </c>
      <c r="G9" s="82">
        <f t="shared" si="1"/>
        <v>5.9935952169716845E-3</v>
      </c>
    </row>
    <row r="10" spans="1:7" s="78" customFormat="1" ht="12">
      <c r="A10" s="79" t="s">
        <v>45</v>
      </c>
      <c r="B10" s="80" t="s">
        <v>123</v>
      </c>
      <c r="C10" s="81">
        <v>23284323</v>
      </c>
      <c r="D10" s="82">
        <f t="shared" si="0"/>
        <v>0.25053942324201672</v>
      </c>
      <c r="E10" s="83"/>
      <c r="F10" s="81">
        <v>29482076</v>
      </c>
      <c r="G10" s="82">
        <f t="shared" si="1"/>
        <v>0.25638538807418293</v>
      </c>
    </row>
    <row r="11" spans="1:7" s="78" customFormat="1" ht="12">
      <c r="A11" s="79" t="s">
        <v>59</v>
      </c>
      <c r="B11" s="84" t="s">
        <v>124</v>
      </c>
      <c r="C11" s="81">
        <v>771972</v>
      </c>
      <c r="D11" s="82">
        <f t="shared" si="0"/>
        <v>8.3064222927583566E-3</v>
      </c>
      <c r="E11" s="83"/>
      <c r="F11" s="81">
        <v>720110</v>
      </c>
      <c r="G11" s="82">
        <f t="shared" si="1"/>
        <v>6.2623026209585736E-3</v>
      </c>
    </row>
    <row r="12" spans="1:7" s="78" customFormat="1" ht="12">
      <c r="A12" s="79" t="s">
        <v>61</v>
      </c>
      <c r="B12" s="84" t="s">
        <v>125</v>
      </c>
      <c r="C12" s="81">
        <v>1917557</v>
      </c>
      <c r="D12" s="82">
        <f t="shared" si="0"/>
        <v>2.0632922194632496E-2</v>
      </c>
      <c r="E12" s="83"/>
      <c r="F12" s="81">
        <v>2448362</v>
      </c>
      <c r="G12" s="82">
        <f t="shared" si="1"/>
        <v>2.1291724555492043E-2</v>
      </c>
    </row>
    <row r="13" spans="1:7" s="78" customFormat="1" ht="12">
      <c r="A13" s="79" t="s">
        <v>63</v>
      </c>
      <c r="B13" s="80" t="s">
        <v>126</v>
      </c>
      <c r="C13" s="81">
        <v>0</v>
      </c>
      <c r="D13" s="82">
        <f t="shared" si="0"/>
        <v>0</v>
      </c>
      <c r="E13" s="83"/>
      <c r="F13" s="81">
        <v>0</v>
      </c>
      <c r="G13" s="82">
        <f t="shared" si="1"/>
        <v>0</v>
      </c>
    </row>
    <row r="14" spans="1:7" s="78" customFormat="1" ht="12">
      <c r="A14" s="79" t="s">
        <v>65</v>
      </c>
      <c r="B14" s="80" t="s">
        <v>127</v>
      </c>
      <c r="C14" s="81">
        <v>0</v>
      </c>
      <c r="D14" s="82">
        <f t="shared" si="0"/>
        <v>0</v>
      </c>
      <c r="E14" s="83"/>
      <c r="F14" s="81">
        <v>0</v>
      </c>
      <c r="G14" s="82">
        <f t="shared" si="1"/>
        <v>0</v>
      </c>
    </row>
    <row r="15" spans="1:7" s="78" customFormat="1" ht="12">
      <c r="A15" s="79" t="s">
        <v>67</v>
      </c>
      <c r="B15" s="80" t="s">
        <v>128</v>
      </c>
      <c r="C15" s="81">
        <v>161599</v>
      </c>
      <c r="D15" s="82">
        <f t="shared" si="0"/>
        <v>1.7388059878952315E-3</v>
      </c>
      <c r="E15" s="83"/>
      <c r="F15" s="81">
        <v>187936</v>
      </c>
      <c r="G15" s="82">
        <f t="shared" si="1"/>
        <v>1.6343504539201934E-3</v>
      </c>
    </row>
    <row r="16" spans="1:7" s="78" customFormat="1" ht="12">
      <c r="A16" s="79" t="s">
        <v>69</v>
      </c>
      <c r="B16" s="80" t="s">
        <v>129</v>
      </c>
      <c r="C16" s="81">
        <v>0</v>
      </c>
      <c r="D16" s="82">
        <f t="shared" si="0"/>
        <v>0</v>
      </c>
      <c r="E16" s="83"/>
      <c r="F16" s="81">
        <v>2000</v>
      </c>
      <c r="G16" s="82">
        <f t="shared" si="1"/>
        <v>1.7392627851185442E-5</v>
      </c>
    </row>
    <row r="17" spans="1:7" s="78" customFormat="1" ht="12">
      <c r="A17" s="79" t="s">
        <v>71</v>
      </c>
      <c r="B17" s="85" t="s">
        <v>130</v>
      </c>
      <c r="C17" s="81">
        <v>0</v>
      </c>
      <c r="D17" s="82">
        <f t="shared" si="0"/>
        <v>0</v>
      </c>
      <c r="E17" s="83"/>
      <c r="F17" s="81">
        <v>27</v>
      </c>
      <c r="G17" s="82">
        <f t="shared" si="1"/>
        <v>2.3480047599100344E-7</v>
      </c>
    </row>
    <row r="18" spans="1:7" s="78" customFormat="1" ht="12">
      <c r="A18" s="79" t="s">
        <v>73</v>
      </c>
      <c r="B18" s="84" t="s">
        <v>46</v>
      </c>
      <c r="C18" s="86">
        <v>468172</v>
      </c>
      <c r="D18" s="87">
        <f t="shared" si="0"/>
        <v>5.0375328867436455E-3</v>
      </c>
      <c r="E18" s="83"/>
      <c r="F18" s="86">
        <v>822702</v>
      </c>
      <c r="G18" s="87">
        <f t="shared" si="1"/>
        <v>7.1544748592129821E-3</v>
      </c>
    </row>
    <row r="19" spans="1:7" s="78" customFormat="1" ht="12" customHeight="1">
      <c r="A19" s="79"/>
      <c r="B19" s="84"/>
      <c r="C19" s="88"/>
      <c r="D19" s="89"/>
      <c r="E19" s="83"/>
      <c r="F19" s="88"/>
      <c r="G19" s="89"/>
    </row>
    <row r="20" spans="1:7" s="78" customFormat="1" ht="12">
      <c r="A20" s="90" t="s">
        <v>28</v>
      </c>
      <c r="B20" s="91"/>
      <c r="C20" s="81">
        <v>92936763</v>
      </c>
      <c r="D20" s="82">
        <f t="shared" si="0"/>
        <v>1</v>
      </c>
      <c r="E20" s="92"/>
      <c r="F20" s="81">
        <v>114991249</v>
      </c>
      <c r="G20" s="82">
        <f t="shared" si="1"/>
        <v>1</v>
      </c>
    </row>
    <row r="21" spans="1:7" s="98" customFormat="1" ht="12">
      <c r="A21" s="93"/>
      <c r="B21" s="94" t="s">
        <v>118</v>
      </c>
      <c r="C21" s="95">
        <v>8</v>
      </c>
      <c r="D21" s="96"/>
      <c r="E21" s="97"/>
      <c r="F21" s="95">
        <v>8</v>
      </c>
      <c r="G21" s="96"/>
    </row>
    <row r="22" spans="1:7" s="78" customFormat="1" ht="12">
      <c r="A22" s="90" t="s">
        <v>29</v>
      </c>
      <c r="B22" s="91"/>
      <c r="C22" s="99"/>
      <c r="D22" s="99"/>
      <c r="E22" s="100"/>
      <c r="F22" s="99"/>
      <c r="G22" s="99"/>
    </row>
    <row r="23" spans="1:7" s="78" customFormat="1" ht="12">
      <c r="A23" s="79" t="s">
        <v>131</v>
      </c>
      <c r="B23" s="84" t="s">
        <v>132</v>
      </c>
      <c r="C23" s="81">
        <v>36217459</v>
      </c>
      <c r="D23" s="82">
        <f t="shared" ref="D23:D62" si="2">IFERROR(C23/C$20,"err")</f>
        <v>0.38970002645777541</v>
      </c>
      <c r="E23" s="83"/>
      <c r="F23" s="81">
        <v>48474429</v>
      </c>
      <c r="G23" s="82">
        <f t="shared" ref="G23:G62" si="3">IFERROR(F23/F$20,"err")</f>
        <v>0.42154885194785563</v>
      </c>
    </row>
    <row r="24" spans="1:7" s="78" customFormat="1" ht="12">
      <c r="A24" s="79" t="s">
        <v>133</v>
      </c>
      <c r="B24" s="84" t="s">
        <v>134</v>
      </c>
      <c r="C24" s="81">
        <v>0</v>
      </c>
      <c r="D24" s="82">
        <f t="shared" si="2"/>
        <v>0</v>
      </c>
      <c r="E24" s="83"/>
      <c r="F24" s="81">
        <v>0</v>
      </c>
      <c r="G24" s="82">
        <f t="shared" si="3"/>
        <v>0</v>
      </c>
    </row>
    <row r="25" spans="1:7" s="78" customFormat="1" ht="12">
      <c r="A25" s="79" t="s">
        <v>135</v>
      </c>
      <c r="B25" s="84" t="s">
        <v>136</v>
      </c>
      <c r="C25" s="81">
        <v>4561152</v>
      </c>
      <c r="D25" s="82">
        <f t="shared" si="2"/>
        <v>4.9078016629436512E-2</v>
      </c>
      <c r="E25" s="83"/>
      <c r="F25" s="81">
        <v>5519940</v>
      </c>
      <c r="G25" s="82">
        <f t="shared" si="3"/>
        <v>4.8003131090436281E-2</v>
      </c>
    </row>
    <row r="26" spans="1:7" s="78" customFormat="1" ht="12">
      <c r="A26" s="79" t="s">
        <v>137</v>
      </c>
      <c r="B26" s="84" t="s">
        <v>138</v>
      </c>
      <c r="C26" s="81">
        <v>0</v>
      </c>
      <c r="D26" s="82">
        <f t="shared" si="2"/>
        <v>0</v>
      </c>
      <c r="E26" s="83"/>
      <c r="F26" s="81">
        <v>0</v>
      </c>
      <c r="G26" s="82">
        <f t="shared" si="3"/>
        <v>0</v>
      </c>
    </row>
    <row r="27" spans="1:7" s="78" customFormat="1" ht="12">
      <c r="A27" s="79" t="s">
        <v>51</v>
      </c>
      <c r="B27" s="84" t="s">
        <v>139</v>
      </c>
      <c r="C27" s="81">
        <v>4536798</v>
      </c>
      <c r="D27" s="82">
        <f t="shared" si="2"/>
        <v>4.8815967476723933E-2</v>
      </c>
      <c r="E27" s="83"/>
      <c r="F27" s="81">
        <v>1149324</v>
      </c>
      <c r="G27" s="82">
        <f t="shared" si="3"/>
        <v>9.9948823062179278E-3</v>
      </c>
    </row>
    <row r="28" spans="1:7" s="78" customFormat="1" ht="12">
      <c r="A28" s="79" t="s">
        <v>53</v>
      </c>
      <c r="B28" s="84" t="s">
        <v>140</v>
      </c>
      <c r="C28" s="81">
        <v>180090</v>
      </c>
      <c r="D28" s="82">
        <f t="shared" si="2"/>
        <v>1.9377692334733028E-3</v>
      </c>
      <c r="E28" s="83"/>
      <c r="F28" s="81">
        <v>46095</v>
      </c>
      <c r="G28" s="82">
        <f t="shared" si="3"/>
        <v>4.0085659040019645E-4</v>
      </c>
    </row>
    <row r="29" spans="1:7" s="78" customFormat="1" ht="12">
      <c r="A29" s="79" t="s">
        <v>56</v>
      </c>
      <c r="B29" s="84" t="s">
        <v>141</v>
      </c>
      <c r="C29" s="81">
        <v>793021</v>
      </c>
      <c r="D29" s="82">
        <f t="shared" si="2"/>
        <v>8.5329096301750909E-3</v>
      </c>
      <c r="E29" s="83"/>
      <c r="F29" s="81">
        <v>139346</v>
      </c>
      <c r="G29" s="82">
        <f t="shared" si="3"/>
        <v>1.2117965602756432E-3</v>
      </c>
    </row>
    <row r="30" spans="1:7" s="78" customFormat="1" ht="12">
      <c r="A30" s="79" t="s">
        <v>57</v>
      </c>
      <c r="B30" s="84" t="s">
        <v>142</v>
      </c>
      <c r="C30" s="81">
        <v>4377727</v>
      </c>
      <c r="D30" s="82">
        <f t="shared" si="2"/>
        <v>4.7104362780528521E-2</v>
      </c>
      <c r="E30" s="83"/>
      <c r="F30" s="81">
        <v>5290973</v>
      </c>
      <c r="G30" s="82">
        <f t="shared" si="3"/>
        <v>4.6011962179835095E-2</v>
      </c>
    </row>
    <row r="31" spans="1:7" s="78" customFormat="1" ht="12">
      <c r="A31" s="79" t="s">
        <v>45</v>
      </c>
      <c r="B31" s="84" t="s">
        <v>58</v>
      </c>
      <c r="C31" s="81">
        <v>2930378</v>
      </c>
      <c r="D31" s="82">
        <f t="shared" si="2"/>
        <v>3.1530880842062466E-2</v>
      </c>
      <c r="E31" s="83"/>
      <c r="F31" s="81">
        <v>3571766</v>
      </c>
      <c r="G31" s="82">
        <f t="shared" si="3"/>
        <v>3.106119840475861E-2</v>
      </c>
    </row>
    <row r="32" spans="1:7" s="78" customFormat="1" ht="12">
      <c r="A32" s="79" t="s">
        <v>59</v>
      </c>
      <c r="B32" s="84" t="s">
        <v>60</v>
      </c>
      <c r="C32" s="81">
        <v>95607</v>
      </c>
      <c r="D32" s="82">
        <f t="shared" si="2"/>
        <v>1.0287317624781056E-3</v>
      </c>
      <c r="E32" s="83"/>
      <c r="F32" s="81">
        <v>137898</v>
      </c>
      <c r="G32" s="82">
        <f t="shared" si="3"/>
        <v>1.199204297711385E-3</v>
      </c>
    </row>
    <row r="33" spans="1:7" s="78" customFormat="1" ht="12">
      <c r="A33" s="79" t="s">
        <v>61</v>
      </c>
      <c r="B33" s="84" t="s">
        <v>62</v>
      </c>
      <c r="C33" s="81">
        <v>242955</v>
      </c>
      <c r="D33" s="82">
        <f t="shared" si="2"/>
        <v>2.6141969244183813E-3</v>
      </c>
      <c r="E33" s="83"/>
      <c r="F33" s="81">
        <v>262891</v>
      </c>
      <c r="G33" s="82">
        <f t="shared" si="3"/>
        <v>2.2861826642129957E-3</v>
      </c>
    </row>
    <row r="34" spans="1:7" s="78" customFormat="1" ht="12">
      <c r="A34" s="79" t="s">
        <v>63</v>
      </c>
      <c r="B34" s="84" t="s">
        <v>143</v>
      </c>
      <c r="C34" s="81">
        <v>3227625</v>
      </c>
      <c r="D34" s="82">
        <f t="shared" si="2"/>
        <v>3.4729259937749286E-2</v>
      </c>
      <c r="E34" s="83"/>
      <c r="F34" s="81">
        <v>4431825</v>
      </c>
      <c r="G34" s="82">
        <f t="shared" si="3"/>
        <v>3.854054146328996E-2</v>
      </c>
    </row>
    <row r="35" spans="1:7" s="78" customFormat="1" ht="12">
      <c r="A35" s="79" t="s">
        <v>65</v>
      </c>
      <c r="B35" s="84" t="s">
        <v>144</v>
      </c>
      <c r="C35" s="81">
        <v>623760</v>
      </c>
      <c r="D35" s="82">
        <f t="shared" si="2"/>
        <v>6.7116604868194089E-3</v>
      </c>
      <c r="E35" s="83"/>
      <c r="F35" s="81">
        <v>877745</v>
      </c>
      <c r="G35" s="82">
        <f t="shared" si="3"/>
        <v>7.6331460666193823E-3</v>
      </c>
    </row>
    <row r="36" spans="1:7" s="78" customFormat="1" ht="12">
      <c r="A36" s="79" t="s">
        <v>67</v>
      </c>
      <c r="B36" s="84" t="s">
        <v>68</v>
      </c>
      <c r="C36" s="81">
        <v>307257</v>
      </c>
      <c r="D36" s="82">
        <f t="shared" si="2"/>
        <v>3.3060867420140294E-3</v>
      </c>
      <c r="E36" s="83"/>
      <c r="F36" s="81">
        <v>350766</v>
      </c>
      <c r="G36" s="82">
        <f t="shared" si="3"/>
        <v>3.0503712504244564E-3</v>
      </c>
    </row>
    <row r="37" spans="1:7" s="78" customFormat="1" ht="12">
      <c r="A37" s="79" t="s">
        <v>69</v>
      </c>
      <c r="B37" s="84" t="s">
        <v>145</v>
      </c>
      <c r="C37" s="81">
        <v>0</v>
      </c>
      <c r="D37" s="82">
        <f t="shared" si="2"/>
        <v>0</v>
      </c>
      <c r="E37" s="83"/>
      <c r="F37" s="81">
        <v>37265</v>
      </c>
      <c r="G37" s="82">
        <f t="shared" si="3"/>
        <v>3.240681384372127E-4</v>
      </c>
    </row>
    <row r="38" spans="1:7" s="78" customFormat="1" ht="12">
      <c r="A38" s="79" t="s">
        <v>71</v>
      </c>
      <c r="B38" s="84" t="s">
        <v>146</v>
      </c>
      <c r="C38" s="81">
        <v>112485</v>
      </c>
      <c r="D38" s="82">
        <f t="shared" si="2"/>
        <v>1.2103391205910625E-3</v>
      </c>
      <c r="E38" s="83"/>
      <c r="F38" s="81">
        <v>46216</v>
      </c>
      <c r="G38" s="82">
        <f t="shared" si="3"/>
        <v>4.019088443851932E-4</v>
      </c>
    </row>
    <row r="39" spans="1:7" s="78" customFormat="1" ht="12">
      <c r="A39" s="79" t="s">
        <v>73</v>
      </c>
      <c r="B39" s="84" t="s">
        <v>147</v>
      </c>
      <c r="C39" s="81">
        <v>621221</v>
      </c>
      <c r="D39" s="82">
        <f t="shared" si="2"/>
        <v>6.6843408350686796E-3</v>
      </c>
      <c r="E39" s="83"/>
      <c r="F39" s="81">
        <v>1460964</v>
      </c>
      <c r="G39" s="82">
        <f t="shared" si="3"/>
        <v>1.2705001577989643E-2</v>
      </c>
    </row>
    <row r="40" spans="1:7" s="78" customFormat="1" ht="12">
      <c r="A40" s="79" t="s">
        <v>75</v>
      </c>
      <c r="B40" s="84" t="s">
        <v>76</v>
      </c>
      <c r="C40" s="81">
        <v>239636</v>
      </c>
      <c r="D40" s="82">
        <f t="shared" si="2"/>
        <v>2.5784844690577399E-3</v>
      </c>
      <c r="E40" s="83"/>
      <c r="F40" s="81">
        <v>325429</v>
      </c>
      <c r="G40" s="82">
        <f t="shared" si="3"/>
        <v>2.8300327444917136E-3</v>
      </c>
    </row>
    <row r="41" spans="1:7" s="78" customFormat="1" ht="12">
      <c r="A41" s="79" t="s">
        <v>77</v>
      </c>
      <c r="B41" s="84" t="s">
        <v>78</v>
      </c>
      <c r="C41" s="81">
        <v>345091</v>
      </c>
      <c r="D41" s="82">
        <f t="shared" si="2"/>
        <v>3.7131807571133073E-3</v>
      </c>
      <c r="E41" s="83"/>
      <c r="F41" s="81">
        <v>349121</v>
      </c>
      <c r="G41" s="82">
        <f t="shared" si="3"/>
        <v>3.0360658140168562E-3</v>
      </c>
    </row>
    <row r="42" spans="1:7" s="78" customFormat="1" ht="12">
      <c r="A42" s="79" t="s">
        <v>79</v>
      </c>
      <c r="B42" s="84" t="s">
        <v>148</v>
      </c>
      <c r="C42" s="81">
        <v>324199</v>
      </c>
      <c r="D42" s="82">
        <f t="shared" si="2"/>
        <v>3.4883827404231845E-3</v>
      </c>
      <c r="E42" s="83"/>
      <c r="F42" s="81">
        <v>363292</v>
      </c>
      <c r="G42" s="82">
        <f t="shared" si="3"/>
        <v>3.1593012786564306E-3</v>
      </c>
    </row>
    <row r="43" spans="1:7" s="78" customFormat="1" ht="12">
      <c r="A43" s="79" t="s">
        <v>81</v>
      </c>
      <c r="B43" s="84" t="s">
        <v>149</v>
      </c>
      <c r="C43" s="81">
        <v>74395</v>
      </c>
      <c r="D43" s="82">
        <f t="shared" si="2"/>
        <v>8.0049054430699287E-4</v>
      </c>
      <c r="E43" s="83"/>
      <c r="F43" s="81">
        <v>186394</v>
      </c>
      <c r="G43" s="82">
        <f t="shared" si="3"/>
        <v>1.6209407378469296E-3</v>
      </c>
    </row>
    <row r="44" spans="1:7" s="78" customFormat="1" ht="12">
      <c r="A44" s="79" t="s">
        <v>83</v>
      </c>
      <c r="B44" s="80" t="s">
        <v>84</v>
      </c>
      <c r="C44" s="81">
        <v>502827</v>
      </c>
      <c r="D44" s="82">
        <f t="shared" si="2"/>
        <v>5.4104208471302149E-3</v>
      </c>
      <c r="E44" s="83"/>
      <c r="F44" s="81">
        <v>489062</v>
      </c>
      <c r="G44" s="82">
        <f t="shared" si="3"/>
        <v>4.2530366810782268E-3</v>
      </c>
    </row>
    <row r="45" spans="1:7" s="78" customFormat="1" ht="12">
      <c r="A45" s="79" t="s">
        <v>85</v>
      </c>
      <c r="B45" s="80" t="s">
        <v>86</v>
      </c>
      <c r="C45" s="81">
        <v>241744</v>
      </c>
      <c r="D45" s="82">
        <f t="shared" si="2"/>
        <v>2.6011665588137603E-3</v>
      </c>
      <c r="E45" s="83"/>
      <c r="F45" s="81">
        <v>355613</v>
      </c>
      <c r="G45" s="82">
        <f t="shared" si="3"/>
        <v>3.0925222840218042E-3</v>
      </c>
    </row>
    <row r="46" spans="1:7" s="78" customFormat="1" ht="12">
      <c r="A46" s="79" t="s">
        <v>87</v>
      </c>
      <c r="B46" s="80" t="s">
        <v>88</v>
      </c>
      <c r="C46" s="81">
        <v>747232</v>
      </c>
      <c r="D46" s="82">
        <f t="shared" si="2"/>
        <v>8.0402197782593315E-3</v>
      </c>
      <c r="E46" s="83"/>
      <c r="F46" s="81">
        <v>962398</v>
      </c>
      <c r="G46" s="82">
        <f t="shared" si="3"/>
        <v>8.3693151293625836E-3</v>
      </c>
    </row>
    <row r="47" spans="1:7" s="78" customFormat="1" ht="12">
      <c r="A47" s="79" t="s">
        <v>89</v>
      </c>
      <c r="B47" s="80" t="s">
        <v>150</v>
      </c>
      <c r="C47" s="81">
        <v>0</v>
      </c>
      <c r="D47" s="82">
        <f t="shared" si="2"/>
        <v>0</v>
      </c>
      <c r="E47" s="83"/>
      <c r="F47" s="81">
        <v>0</v>
      </c>
      <c r="G47" s="82">
        <f t="shared" si="3"/>
        <v>0</v>
      </c>
    </row>
    <row r="48" spans="1:7" s="78" customFormat="1" ht="12">
      <c r="A48" s="79" t="s">
        <v>91</v>
      </c>
      <c r="B48" s="80" t="s">
        <v>151</v>
      </c>
      <c r="C48" s="81">
        <v>286549</v>
      </c>
      <c r="D48" s="82">
        <f t="shared" si="2"/>
        <v>3.0832685661754755E-3</v>
      </c>
      <c r="E48" s="83"/>
      <c r="F48" s="81">
        <v>253320</v>
      </c>
      <c r="G48" s="82">
        <f t="shared" si="3"/>
        <v>2.2029502436311478E-3</v>
      </c>
    </row>
    <row r="49" spans="1:7" s="78" customFormat="1" ht="12">
      <c r="A49" s="79" t="s">
        <v>93</v>
      </c>
      <c r="B49" s="80" t="s">
        <v>94</v>
      </c>
      <c r="C49" s="81">
        <v>1335</v>
      </c>
      <c r="D49" s="82">
        <f t="shared" si="2"/>
        <v>1.4364606178504409E-5</v>
      </c>
      <c r="E49" s="83"/>
      <c r="F49" s="81">
        <v>3068</v>
      </c>
      <c r="G49" s="82">
        <f t="shared" si="3"/>
        <v>2.6680291123718467E-5</v>
      </c>
    </row>
    <row r="50" spans="1:7" s="78" customFormat="1" ht="12">
      <c r="A50" s="79" t="s">
        <v>95</v>
      </c>
      <c r="B50" s="80" t="s">
        <v>152</v>
      </c>
      <c r="C50" s="81">
        <v>0</v>
      </c>
      <c r="D50" s="82">
        <f t="shared" si="2"/>
        <v>0</v>
      </c>
      <c r="E50" s="83"/>
      <c r="F50" s="81">
        <v>12868</v>
      </c>
      <c r="G50" s="82">
        <f t="shared" si="3"/>
        <v>1.1190416759452713E-4</v>
      </c>
    </row>
    <row r="51" spans="1:7" s="78" customFormat="1" ht="12">
      <c r="A51" s="79" t="s">
        <v>97</v>
      </c>
      <c r="B51" s="80" t="s">
        <v>153</v>
      </c>
      <c r="C51" s="81">
        <v>817462</v>
      </c>
      <c r="D51" s="82">
        <f t="shared" si="2"/>
        <v>8.7958949032903161E-3</v>
      </c>
      <c r="E51" s="83"/>
      <c r="F51" s="81">
        <v>710365</v>
      </c>
      <c r="G51" s="82">
        <f t="shared" si="3"/>
        <v>6.1775570417536728E-3</v>
      </c>
    </row>
    <row r="52" spans="1:7" s="78" customFormat="1" ht="12">
      <c r="A52" s="79" t="s">
        <v>99</v>
      </c>
      <c r="B52" s="80" t="s">
        <v>154</v>
      </c>
      <c r="C52" s="81">
        <v>2215355</v>
      </c>
      <c r="D52" s="82">
        <f t="shared" si="2"/>
        <v>2.383723005286939E-2</v>
      </c>
      <c r="E52" s="83"/>
      <c r="F52" s="81">
        <v>2582164</v>
      </c>
      <c r="G52" s="82">
        <f t="shared" si="3"/>
        <v>2.24553087513642E-2</v>
      </c>
    </row>
    <row r="53" spans="1:7" s="78" customFormat="1" ht="12">
      <c r="A53" s="79" t="s">
        <v>101</v>
      </c>
      <c r="B53" s="80" t="s">
        <v>155</v>
      </c>
      <c r="C53" s="81">
        <v>1182168</v>
      </c>
      <c r="D53" s="82">
        <f t="shared" si="2"/>
        <v>1.2720133151183671E-2</v>
      </c>
      <c r="E53" s="83"/>
      <c r="F53" s="81">
        <v>1862899</v>
      </c>
      <c r="G53" s="82">
        <f t="shared" si="3"/>
        <v>1.6200354515672755E-2</v>
      </c>
    </row>
    <row r="54" spans="1:7" s="78" customFormat="1" ht="12">
      <c r="A54" s="79" t="s">
        <v>103</v>
      </c>
      <c r="B54" s="80" t="s">
        <v>156</v>
      </c>
      <c r="C54" s="81">
        <v>0</v>
      </c>
      <c r="D54" s="82">
        <f t="shared" si="2"/>
        <v>0</v>
      </c>
      <c r="E54" s="83"/>
      <c r="F54" s="81">
        <v>0</v>
      </c>
      <c r="G54" s="82">
        <f t="shared" si="3"/>
        <v>0</v>
      </c>
    </row>
    <row r="55" spans="1:7" s="78" customFormat="1" ht="12">
      <c r="A55" s="79" t="s">
        <v>105</v>
      </c>
      <c r="B55" s="80" t="s">
        <v>157</v>
      </c>
      <c r="C55" s="81">
        <v>0</v>
      </c>
      <c r="D55" s="82">
        <f t="shared" si="2"/>
        <v>0</v>
      </c>
      <c r="E55" s="83"/>
      <c r="F55" s="81">
        <v>7647</v>
      </c>
      <c r="G55" s="82">
        <f t="shared" si="3"/>
        <v>6.6500712589007539E-5</v>
      </c>
    </row>
    <row r="56" spans="1:7" s="78" customFormat="1" ht="12">
      <c r="A56" s="79" t="s">
        <v>107</v>
      </c>
      <c r="B56" s="80" t="s">
        <v>110</v>
      </c>
      <c r="C56" s="81">
        <v>286075</v>
      </c>
      <c r="D56" s="82">
        <f t="shared" si="2"/>
        <v>3.0781683239817594E-3</v>
      </c>
      <c r="E56" s="83"/>
      <c r="F56" s="81">
        <v>372629</v>
      </c>
      <c r="G56" s="82">
        <f t="shared" si="3"/>
        <v>3.2404987617796898E-3</v>
      </c>
    </row>
    <row r="57" spans="1:7" s="78" customFormat="1" ht="12">
      <c r="A57" s="79" t="s">
        <v>109</v>
      </c>
      <c r="B57" s="80" t="s">
        <v>158</v>
      </c>
      <c r="C57" s="81">
        <v>22258</v>
      </c>
      <c r="D57" s="82">
        <f t="shared" si="2"/>
        <v>2.3949618301209825E-4</v>
      </c>
      <c r="E57" s="83"/>
      <c r="F57" s="81">
        <v>66494</v>
      </c>
      <c r="G57" s="82">
        <f t="shared" si="3"/>
        <v>5.7825269816836234E-4</v>
      </c>
    </row>
    <row r="58" spans="1:7" s="78" customFormat="1" ht="12">
      <c r="A58" s="79" t="s">
        <v>111</v>
      </c>
      <c r="B58" s="80" t="s">
        <v>159</v>
      </c>
      <c r="C58" s="101">
        <v>5512439</v>
      </c>
      <c r="D58" s="87">
        <f t="shared" si="2"/>
        <v>5.9313869152081401E-2</v>
      </c>
      <c r="E58" s="83"/>
      <c r="F58" s="101">
        <v>15109001</v>
      </c>
      <c r="G58" s="87">
        <f t="shared" si="3"/>
        <v>0.13139261579809433</v>
      </c>
    </row>
    <row r="59" spans="1:7" s="78" customFormat="1" ht="5.45" customHeight="1">
      <c r="A59" s="79"/>
      <c r="B59" s="80"/>
      <c r="C59" s="102"/>
      <c r="D59" s="89"/>
      <c r="E59" s="83"/>
      <c r="F59" s="102"/>
      <c r="G59" s="89"/>
    </row>
    <row r="60" spans="1:7" s="78" customFormat="1" ht="12">
      <c r="A60" s="103" t="s">
        <v>30</v>
      </c>
      <c r="B60" s="103"/>
      <c r="C60" s="81">
        <v>71626298</v>
      </c>
      <c r="D60" s="82">
        <f t="shared" si="2"/>
        <v>0.77069929797318204</v>
      </c>
      <c r="E60" s="92"/>
      <c r="F60" s="81">
        <v>95809205</v>
      </c>
      <c r="G60" s="82">
        <f t="shared" si="3"/>
        <v>0.83318692364146774</v>
      </c>
    </row>
    <row r="61" spans="1:7" s="78" customFormat="1" ht="6.75" customHeight="1" thickBot="1">
      <c r="A61" s="104"/>
      <c r="B61" s="104"/>
      <c r="C61" s="104"/>
      <c r="D61" s="104"/>
      <c r="E61" s="83"/>
      <c r="F61" s="104"/>
      <c r="G61" s="104"/>
    </row>
    <row r="62" spans="1:7" s="78" customFormat="1" thickTop="1">
      <c r="A62" s="103" t="s">
        <v>31</v>
      </c>
      <c r="B62" s="103"/>
      <c r="C62" s="105">
        <v>21310465</v>
      </c>
      <c r="D62" s="106">
        <f t="shared" si="2"/>
        <v>0.22930070202681796</v>
      </c>
      <c r="E62" s="92"/>
      <c r="F62" s="105">
        <v>19182044</v>
      </c>
      <c r="G62" s="106">
        <f t="shared" si="3"/>
        <v>0.16681307635853229</v>
      </c>
    </row>
  </sheetData>
  <mergeCells count="5">
    <mergeCell ref="A1:G1"/>
    <mergeCell ref="A2:G2"/>
    <mergeCell ref="C4:D4"/>
    <mergeCell ref="F4:G4"/>
    <mergeCell ref="A5:B5"/>
  </mergeCells>
  <printOptions horizontalCentered="1"/>
  <pageMargins left="0.4" right="0.21" top="0.43" bottom="0.4" header="0.42" footer="0.21"/>
  <pageSetup scale="98" firstPageNumber="17" orientation="portrait" useFirstPageNumber="1" r:id="rId1"/>
  <headerFooter alignWithMargins="0">
    <oddFooter xml:space="preserve">&amp;C&amp;"-,Regular"&amp;P&amp;R
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I24"/>
  <sheetViews>
    <sheetView showGridLines="0" zoomScaleNormal="100" workbookViewId="0"/>
  </sheetViews>
  <sheetFormatPr defaultColWidth="9.140625" defaultRowHeight="12.75"/>
  <cols>
    <col min="1" max="1" width="9.42578125" style="16" bestFit="1" customWidth="1"/>
    <col min="2" max="2" width="14" style="17" customWidth="1"/>
    <col min="3" max="3" width="10.7109375" style="16" customWidth="1"/>
    <col min="4" max="4" width="9.7109375" style="16" customWidth="1"/>
    <col min="5" max="5" width="10.7109375" style="16" customWidth="1"/>
    <col min="6" max="6" width="10.85546875" style="16" bestFit="1" customWidth="1"/>
    <col min="7" max="7" width="10.7109375" style="16" customWidth="1"/>
    <col min="8" max="8" width="9.7109375" style="16" customWidth="1"/>
    <col min="9" max="9" width="10.7109375" style="16" customWidth="1"/>
    <col min="10" max="16384" width="9.140625" style="15"/>
  </cols>
  <sheetData>
    <row r="1" spans="1:9" s="8" customFormat="1" ht="15.75">
      <c r="B1" s="9"/>
      <c r="C1" s="10"/>
    </row>
    <row r="2" spans="1:9">
      <c r="A2" s="11"/>
      <c r="B2" s="12"/>
      <c r="C2" s="13"/>
      <c r="D2" s="14"/>
      <c r="E2" s="14"/>
      <c r="F2" s="14"/>
      <c r="G2" s="14"/>
      <c r="H2" s="14"/>
      <c r="I2" s="14"/>
    </row>
    <row r="3" spans="1:9">
      <c r="A3" s="11"/>
      <c r="B3" s="12"/>
      <c r="C3" s="13"/>
      <c r="F3" s="14"/>
      <c r="G3" s="14"/>
      <c r="H3" s="14"/>
      <c r="I3" s="14"/>
    </row>
    <row r="4" spans="1:9">
      <c r="A4" s="11"/>
      <c r="B4" s="12"/>
      <c r="C4" s="13"/>
      <c r="D4" s="13"/>
      <c r="E4" s="13"/>
      <c r="F4" s="13"/>
      <c r="G4" s="13"/>
      <c r="H4" s="13"/>
      <c r="I4" s="13"/>
    </row>
    <row r="5" spans="1:9">
      <c r="A5" s="11"/>
      <c r="B5" s="12"/>
      <c r="C5" s="13"/>
      <c r="D5" s="14"/>
      <c r="E5" s="14"/>
      <c r="F5" s="14"/>
      <c r="G5" s="14"/>
      <c r="H5" s="14"/>
      <c r="I5" s="14"/>
    </row>
    <row r="6" spans="1:9">
      <c r="A6" s="11"/>
      <c r="B6" s="12"/>
      <c r="C6" s="13"/>
      <c r="D6" s="14"/>
      <c r="E6" s="14"/>
      <c r="F6" s="14"/>
      <c r="G6" s="14"/>
      <c r="H6" s="14"/>
      <c r="I6" s="14"/>
    </row>
    <row r="7" spans="1:9">
      <c r="A7" s="11"/>
      <c r="B7" s="12"/>
      <c r="C7" s="13"/>
      <c r="D7" s="14"/>
      <c r="E7" s="14"/>
      <c r="F7" s="14"/>
      <c r="G7" s="14"/>
      <c r="H7" s="14"/>
      <c r="I7" s="14"/>
    </row>
    <row r="8" spans="1:9">
      <c r="A8" s="11"/>
      <c r="B8" s="12"/>
      <c r="C8" s="13"/>
      <c r="D8" s="14"/>
      <c r="E8" s="14"/>
      <c r="F8" s="14"/>
      <c r="G8" s="14"/>
      <c r="H8" s="14"/>
      <c r="I8" s="14"/>
    </row>
    <row r="9" spans="1:9">
      <c r="A9" s="11"/>
      <c r="B9" s="12"/>
      <c r="C9" s="13"/>
      <c r="D9" s="14"/>
      <c r="E9" s="14"/>
      <c r="F9" s="14"/>
      <c r="G9" s="14"/>
      <c r="H9" s="14"/>
      <c r="I9" s="14"/>
    </row>
    <row r="10" spans="1:9">
      <c r="A10" s="11"/>
      <c r="B10" s="12"/>
      <c r="C10" s="13"/>
      <c r="D10" s="14"/>
      <c r="E10" s="14"/>
      <c r="F10" s="14"/>
      <c r="G10" s="14"/>
      <c r="H10" s="14"/>
      <c r="I10" s="14"/>
    </row>
    <row r="11" spans="1:9">
      <c r="A11" s="11"/>
      <c r="B11" s="12"/>
      <c r="C11" s="13"/>
      <c r="D11" s="14"/>
      <c r="E11" s="14"/>
      <c r="F11" s="14"/>
      <c r="G11" s="14"/>
      <c r="H11" s="14"/>
      <c r="I11" s="14"/>
    </row>
    <row r="12" spans="1:9">
      <c r="A12" s="11"/>
      <c r="B12" s="12"/>
      <c r="C12" s="13"/>
      <c r="D12" s="14"/>
      <c r="E12" s="14"/>
      <c r="F12" s="14"/>
      <c r="G12" s="14"/>
      <c r="H12" s="14"/>
      <c r="I12" s="14"/>
    </row>
    <row r="13" spans="1:9">
      <c r="A13" s="11"/>
      <c r="B13" s="12"/>
      <c r="C13" s="13"/>
      <c r="D13" s="14"/>
      <c r="E13" s="14"/>
      <c r="F13" s="14"/>
      <c r="G13" s="14"/>
      <c r="H13" s="14"/>
      <c r="I13" s="14"/>
    </row>
    <row r="14" spans="1:9">
      <c r="A14" s="11"/>
      <c r="B14" s="12"/>
      <c r="C14" s="13"/>
      <c r="D14" s="14"/>
      <c r="E14" s="14"/>
      <c r="F14" s="14"/>
      <c r="G14" s="14"/>
      <c r="H14" s="14"/>
      <c r="I14" s="14"/>
    </row>
    <row r="15" spans="1:9">
      <c r="A15" s="11"/>
      <c r="B15" s="12"/>
      <c r="C15" s="13"/>
      <c r="D15" s="14"/>
      <c r="E15" s="14"/>
      <c r="F15" s="14"/>
      <c r="G15" s="14"/>
      <c r="H15" s="14"/>
      <c r="I15" s="14"/>
    </row>
    <row r="16" spans="1:9">
      <c r="A16" s="11"/>
      <c r="B16" s="12"/>
      <c r="C16" s="13"/>
      <c r="D16" s="14"/>
      <c r="E16" s="14"/>
      <c r="F16" s="14"/>
      <c r="G16" s="14"/>
      <c r="H16" s="14"/>
      <c r="I16" s="14"/>
    </row>
    <row r="17" spans="1:9">
      <c r="A17" s="11"/>
      <c r="B17" s="12"/>
      <c r="C17" s="13"/>
      <c r="D17" s="14"/>
      <c r="E17" s="14"/>
      <c r="F17" s="14"/>
      <c r="G17" s="14"/>
      <c r="H17" s="14"/>
      <c r="I17" s="14"/>
    </row>
    <row r="18" spans="1:9">
      <c r="A18" s="11"/>
      <c r="B18" s="12"/>
      <c r="C18" s="13"/>
      <c r="D18" s="14"/>
      <c r="E18" s="14"/>
      <c r="F18" s="14"/>
      <c r="G18" s="14"/>
      <c r="H18" s="14"/>
      <c r="I18" s="14"/>
    </row>
    <row r="19" spans="1:9">
      <c r="A19" s="11"/>
      <c r="B19" s="12"/>
      <c r="C19" s="13"/>
      <c r="D19" s="14"/>
      <c r="E19" s="14"/>
      <c r="F19" s="14"/>
      <c r="G19" s="14"/>
      <c r="H19" s="14"/>
      <c r="I19" s="14"/>
    </row>
    <row r="20" spans="1:9">
      <c r="A20" s="11"/>
      <c r="B20" s="12"/>
      <c r="C20" s="13"/>
      <c r="D20" s="14"/>
      <c r="E20" s="14"/>
      <c r="F20" s="14"/>
      <c r="G20" s="14"/>
      <c r="H20" s="14"/>
      <c r="I20" s="14"/>
    </row>
    <row r="21" spans="1:9">
      <c r="A21" s="11"/>
      <c r="B21" s="12"/>
      <c r="C21" s="13"/>
      <c r="D21" s="14"/>
      <c r="E21" s="14"/>
      <c r="F21" s="14"/>
      <c r="G21" s="14"/>
      <c r="H21" s="14"/>
      <c r="I21" s="14"/>
    </row>
    <row r="22" spans="1:9">
      <c r="A22" s="11"/>
      <c r="B22" s="12"/>
      <c r="C22" s="13"/>
      <c r="D22" s="14"/>
      <c r="E22" s="14"/>
      <c r="F22" s="14"/>
      <c r="G22" s="14"/>
      <c r="H22" s="14"/>
      <c r="I22" s="14"/>
    </row>
    <row r="23" spans="1:9">
      <c r="A23" s="11"/>
      <c r="B23" s="12"/>
      <c r="C23" s="13"/>
      <c r="D23" s="14"/>
      <c r="E23" s="14"/>
      <c r="F23" s="14"/>
      <c r="G23" s="14"/>
      <c r="H23" s="14"/>
      <c r="I23" s="14"/>
    </row>
    <row r="24" spans="1:9">
      <c r="A24" s="444" t="s">
        <v>24</v>
      </c>
      <c r="B24" s="444"/>
      <c r="C24" s="444"/>
      <c r="D24" s="444"/>
      <c r="E24" s="444"/>
      <c r="F24" s="444"/>
      <c r="G24" s="444"/>
      <c r="H24" s="444"/>
      <c r="I24" s="444"/>
    </row>
  </sheetData>
  <mergeCells count="1">
    <mergeCell ref="A24:I24"/>
  </mergeCells>
  <printOptions horizontalCentered="1"/>
  <pageMargins left="0.4" right="0.21" top="0.64" bottom="0.54" header="0.5" footer="0.41"/>
  <pageSetup orientation="portrait" r:id="rId1"/>
  <headerFooter alignWithMargins="0">
    <oddFooter xml:space="preserve">&amp;R
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963634"/>
  </sheetPr>
  <dimension ref="A1:I18"/>
  <sheetViews>
    <sheetView showGridLines="0" zoomScaleNormal="100" workbookViewId="0">
      <selection sqref="A1:I1"/>
    </sheetView>
  </sheetViews>
  <sheetFormatPr defaultColWidth="9.140625" defaultRowHeight="12.75"/>
  <cols>
    <col min="1" max="1" width="9.42578125" style="124" bestFit="1" customWidth="1"/>
    <col min="2" max="2" width="14" style="125" customWidth="1"/>
    <col min="3" max="3" width="10.7109375" style="124" customWidth="1"/>
    <col min="4" max="4" width="13" style="124" customWidth="1"/>
    <col min="5" max="5" width="10.7109375" style="124" customWidth="1"/>
    <col min="6" max="6" width="11.85546875" style="124" customWidth="1"/>
    <col min="7" max="7" width="10.7109375" style="124" customWidth="1"/>
    <col min="8" max="8" width="9.7109375" style="124" customWidth="1"/>
    <col min="9" max="9" width="10.7109375" style="124" customWidth="1"/>
    <col min="10" max="16384" width="9.140625" style="124"/>
  </cols>
  <sheetData>
    <row r="1" spans="1:9" s="111" customFormat="1" ht="15.75">
      <c r="A1" s="451" t="s">
        <v>32</v>
      </c>
      <c r="B1" s="451"/>
      <c r="C1" s="451"/>
      <c r="D1" s="451"/>
      <c r="E1" s="451"/>
      <c r="F1" s="451"/>
      <c r="G1" s="451"/>
      <c r="H1" s="451"/>
      <c r="I1" s="451"/>
    </row>
    <row r="2" spans="1:9" s="111" customFormat="1" ht="15.75">
      <c r="A2" s="451" t="s">
        <v>162</v>
      </c>
      <c r="B2" s="451"/>
      <c r="C2" s="451"/>
      <c r="D2" s="451"/>
      <c r="E2" s="451"/>
      <c r="F2" s="451"/>
      <c r="G2" s="451"/>
      <c r="H2" s="451"/>
      <c r="I2" s="451"/>
    </row>
    <row r="3" spans="1:9" s="111" customFormat="1" ht="15.75">
      <c r="A3" s="451" t="s">
        <v>163</v>
      </c>
      <c r="B3" s="451"/>
      <c r="C3" s="451"/>
      <c r="D3" s="451"/>
      <c r="E3" s="451"/>
      <c r="F3" s="451"/>
      <c r="G3" s="451"/>
      <c r="H3" s="451"/>
      <c r="I3" s="451"/>
    </row>
    <row r="4" spans="1:9" s="111" customFormat="1" ht="15.75">
      <c r="A4" s="451" t="s">
        <v>173</v>
      </c>
      <c r="B4" s="451"/>
      <c r="C4" s="451"/>
      <c r="D4" s="451"/>
      <c r="E4" s="451"/>
      <c r="F4" s="451"/>
      <c r="G4" s="451"/>
      <c r="H4" s="451"/>
      <c r="I4" s="451"/>
    </row>
    <row r="5" spans="1:9" s="111" customFormat="1" ht="16.5" thickBot="1">
      <c r="B5" s="112"/>
    </row>
    <row r="6" spans="1:9" s="111" customFormat="1" ht="16.5" thickBot="1">
      <c r="A6" s="113"/>
      <c r="B6" s="114" t="s">
        <v>164</v>
      </c>
      <c r="C6" s="114"/>
      <c r="D6" s="114" t="s">
        <v>165</v>
      </c>
      <c r="E6" s="114"/>
      <c r="F6" s="114" t="s">
        <v>166</v>
      </c>
      <c r="G6" s="114"/>
      <c r="H6" s="114" t="s">
        <v>167</v>
      </c>
      <c r="I6" s="115"/>
    </row>
    <row r="7" spans="1:9" s="111" customFormat="1" ht="15.75">
      <c r="A7" s="116" t="s">
        <v>168</v>
      </c>
      <c r="B7" s="117"/>
      <c r="C7" s="118" t="s">
        <v>169</v>
      </c>
      <c r="D7" s="113"/>
      <c r="E7" s="118" t="s">
        <v>169</v>
      </c>
      <c r="F7" s="113"/>
      <c r="G7" s="118" t="s">
        <v>169</v>
      </c>
      <c r="H7" s="113"/>
      <c r="I7" s="118" t="s">
        <v>169</v>
      </c>
    </row>
    <row r="8" spans="1:9" s="111" customFormat="1" ht="16.5" thickBot="1">
      <c r="A8" s="119" t="s">
        <v>170</v>
      </c>
      <c r="B8" s="119" t="s">
        <v>171</v>
      </c>
      <c r="C8" s="119" t="s">
        <v>172</v>
      </c>
      <c r="D8" s="119" t="s">
        <v>171</v>
      </c>
      <c r="E8" s="119" t="s">
        <v>172</v>
      </c>
      <c r="F8" s="119" t="s">
        <v>171</v>
      </c>
      <c r="G8" s="119" t="s">
        <v>172</v>
      </c>
      <c r="H8" s="119" t="s">
        <v>171</v>
      </c>
      <c r="I8" s="119" t="s">
        <v>172</v>
      </c>
    </row>
    <row r="9" spans="1:9" s="111" customFormat="1" ht="16.5" thickBot="1">
      <c r="A9" s="120">
        <v>2006</v>
      </c>
      <c r="B9" s="121">
        <v>3279811</v>
      </c>
      <c r="C9" s="121">
        <v>1392536</v>
      </c>
      <c r="D9" s="121">
        <v>354139</v>
      </c>
      <c r="E9" s="121">
        <v>191241</v>
      </c>
      <c r="F9" s="121">
        <v>1556065</v>
      </c>
      <c r="G9" s="121">
        <v>592373</v>
      </c>
      <c r="H9" s="121">
        <v>1312622</v>
      </c>
      <c r="I9" s="122">
        <v>616710</v>
      </c>
    </row>
    <row r="10" spans="1:9" s="111" customFormat="1" ht="15.75" customHeight="1" thickBot="1">
      <c r="A10" s="120">
        <v>2007</v>
      </c>
      <c r="B10" s="121">
        <v>3326717</v>
      </c>
      <c r="C10" s="121">
        <v>1266059</v>
      </c>
      <c r="D10" s="121">
        <v>332478</v>
      </c>
      <c r="E10" s="121">
        <v>166141</v>
      </c>
      <c r="F10" s="121">
        <v>1319472</v>
      </c>
      <c r="G10" s="121">
        <v>508090</v>
      </c>
      <c r="H10" s="121">
        <v>1298476</v>
      </c>
      <c r="I10" s="122">
        <v>566684</v>
      </c>
    </row>
    <row r="11" spans="1:9" s="123" customFormat="1" ht="16.5" thickBot="1">
      <c r="A11" s="120">
        <v>2008</v>
      </c>
      <c r="B11" s="121">
        <v>2650498</v>
      </c>
      <c r="C11" s="121">
        <v>982150</v>
      </c>
      <c r="D11" s="121">
        <v>380842</v>
      </c>
      <c r="E11" s="121">
        <v>128246</v>
      </c>
      <c r="F11" s="121">
        <v>1038693</v>
      </c>
      <c r="G11" s="121">
        <v>365090</v>
      </c>
      <c r="H11" s="121">
        <v>1048984</v>
      </c>
      <c r="I11" s="122">
        <v>455350</v>
      </c>
    </row>
    <row r="12" spans="1:9" s="123" customFormat="1" ht="16.5" thickBot="1">
      <c r="A12" s="120">
        <v>2009</v>
      </c>
      <c r="B12" s="121">
        <v>2477071</v>
      </c>
      <c r="C12" s="121">
        <v>763302</v>
      </c>
      <c r="D12" s="121">
        <v>223690</v>
      </c>
      <c r="E12" s="121">
        <v>68109</v>
      </c>
      <c r="F12" s="121">
        <v>1308553</v>
      </c>
      <c r="G12" s="121">
        <v>364251</v>
      </c>
      <c r="H12" s="121">
        <v>1228632</v>
      </c>
      <c r="I12" s="122">
        <v>445163</v>
      </c>
    </row>
    <row r="13" spans="1:9" s="111" customFormat="1" ht="16.5" thickBot="1">
      <c r="A13" s="120">
        <v>2010</v>
      </c>
      <c r="B13" s="121">
        <v>2455535</v>
      </c>
      <c r="C13" s="121">
        <v>715588</v>
      </c>
      <c r="D13" s="121">
        <v>283720</v>
      </c>
      <c r="E13" s="121">
        <v>70556</v>
      </c>
      <c r="F13" s="121">
        <v>1211884</v>
      </c>
      <c r="G13" s="121">
        <v>336492</v>
      </c>
      <c r="H13" s="121">
        <v>1237558</v>
      </c>
      <c r="I13" s="122">
        <v>438564</v>
      </c>
    </row>
    <row r="14" spans="1:9" s="111" customFormat="1" ht="16.5" thickBot="1">
      <c r="A14" s="120">
        <v>2011</v>
      </c>
      <c r="B14" s="121">
        <v>2604851</v>
      </c>
      <c r="C14" s="121">
        <v>758824</v>
      </c>
      <c r="D14" s="121">
        <v>358180</v>
      </c>
      <c r="E14" s="121">
        <v>87047</v>
      </c>
      <c r="F14" s="121">
        <v>1147269</v>
      </c>
      <c r="G14" s="121">
        <v>326137</v>
      </c>
      <c r="H14" s="121">
        <v>1282450</v>
      </c>
      <c r="I14" s="122">
        <v>426140</v>
      </c>
    </row>
    <row r="15" spans="1:9" s="111" customFormat="1" ht="16.5" thickBot="1">
      <c r="A15" s="120">
        <v>2012</v>
      </c>
      <c r="B15" s="121">
        <v>2988329</v>
      </c>
      <c r="C15" s="121">
        <v>854376</v>
      </c>
      <c r="D15" s="121">
        <v>62780</v>
      </c>
      <c r="E15" s="121">
        <v>16652</v>
      </c>
      <c r="F15" s="121">
        <v>3185547</v>
      </c>
      <c r="G15" s="121">
        <v>450778</v>
      </c>
      <c r="H15" s="121">
        <v>1492220</v>
      </c>
      <c r="I15" s="122">
        <v>505241</v>
      </c>
    </row>
    <row r="16" spans="1:9" s="111" customFormat="1" ht="16.5" thickBot="1">
      <c r="A16" s="120">
        <v>2013</v>
      </c>
      <c r="B16" s="121">
        <v>3519237</v>
      </c>
      <c r="C16" s="121">
        <v>966868</v>
      </c>
      <c r="D16" s="121">
        <v>89665</v>
      </c>
      <c r="E16" s="121">
        <v>25785</v>
      </c>
      <c r="F16" s="121">
        <v>1810277</v>
      </c>
      <c r="G16" s="121">
        <v>488717</v>
      </c>
      <c r="H16" s="121">
        <v>1701643</v>
      </c>
      <c r="I16" s="122">
        <v>597107</v>
      </c>
    </row>
    <row r="17" spans="1:9" s="111" customFormat="1" ht="16.5" thickBot="1">
      <c r="A17" s="120">
        <v>2014</v>
      </c>
      <c r="B17" s="121">
        <v>2896546</v>
      </c>
      <c r="C17" s="121">
        <v>935836</v>
      </c>
      <c r="D17" s="121">
        <v>81576</v>
      </c>
      <c r="E17" s="121">
        <v>22163</v>
      </c>
      <c r="F17" s="121">
        <v>1352662</v>
      </c>
      <c r="G17" s="121">
        <v>407545</v>
      </c>
      <c r="H17" s="121">
        <v>1621440</v>
      </c>
      <c r="I17" s="122">
        <v>599099</v>
      </c>
    </row>
    <row r="18" spans="1:9" s="111" customFormat="1" ht="16.5" thickBot="1">
      <c r="A18" s="120">
        <v>2015</v>
      </c>
      <c r="B18" s="121">
        <v>2962055.0130681964</v>
      </c>
      <c r="C18" s="121">
        <v>972636.01306819613</v>
      </c>
      <c r="D18" s="121">
        <v>88049</v>
      </c>
      <c r="E18" s="121">
        <v>20700</v>
      </c>
      <c r="F18" s="121">
        <v>1343786</v>
      </c>
      <c r="G18" s="121">
        <v>409080</v>
      </c>
      <c r="H18" s="121">
        <v>1561671</v>
      </c>
      <c r="I18" s="122">
        <v>1305746</v>
      </c>
    </row>
  </sheetData>
  <mergeCells count="4">
    <mergeCell ref="A1:I1"/>
    <mergeCell ref="A2:I2"/>
    <mergeCell ref="A3:I3"/>
    <mergeCell ref="A4:I4"/>
  </mergeCells>
  <printOptions horizontalCentered="1"/>
  <pageMargins left="0.4" right="0.21" top="0.64" bottom="0.54" header="0.5" footer="0.41"/>
  <pageSetup scale="97" firstPageNumber="18" orientation="portrait" useFirstPageNumber="1" r:id="rId1"/>
  <headerFooter alignWithMargins="0">
    <oddFooter xml:space="preserve">&amp;C&amp;"-,Regular"&amp;P&amp;R
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I24"/>
  <sheetViews>
    <sheetView showGridLines="0" zoomScaleNormal="100" workbookViewId="0"/>
  </sheetViews>
  <sheetFormatPr defaultColWidth="9.140625" defaultRowHeight="12.75"/>
  <cols>
    <col min="1" max="1" width="9.42578125" style="16" bestFit="1" customWidth="1"/>
    <col min="2" max="2" width="14" style="17" customWidth="1"/>
    <col min="3" max="3" width="10.7109375" style="16" customWidth="1"/>
    <col min="4" max="4" width="9.7109375" style="16" customWidth="1"/>
    <col min="5" max="5" width="10.7109375" style="16" customWidth="1"/>
    <col min="6" max="6" width="10.85546875" style="16" bestFit="1" customWidth="1"/>
    <col min="7" max="7" width="10.7109375" style="16" customWidth="1"/>
    <col min="8" max="8" width="9.7109375" style="16" customWidth="1"/>
    <col min="9" max="9" width="10.7109375" style="16" customWidth="1"/>
    <col min="10" max="16384" width="9.140625" style="15"/>
  </cols>
  <sheetData>
    <row r="1" spans="1:9" s="8" customFormat="1" ht="15.75">
      <c r="B1" s="9"/>
      <c r="C1" s="10"/>
    </row>
    <row r="2" spans="1:9">
      <c r="A2" s="11"/>
      <c r="B2" s="12"/>
      <c r="C2" s="13"/>
      <c r="D2" s="14"/>
      <c r="E2" s="14"/>
      <c r="F2" s="14"/>
      <c r="G2" s="14"/>
      <c r="H2" s="14"/>
      <c r="I2" s="14"/>
    </row>
    <row r="3" spans="1:9">
      <c r="A3" s="11"/>
      <c r="B3" s="12"/>
      <c r="C3" s="13"/>
      <c r="F3" s="14"/>
      <c r="G3" s="14"/>
      <c r="H3" s="14"/>
      <c r="I3" s="14"/>
    </row>
    <row r="4" spans="1:9">
      <c r="A4" s="11"/>
      <c r="B4" s="12"/>
      <c r="C4" s="13"/>
      <c r="D4" s="13"/>
      <c r="E4" s="13"/>
      <c r="F4" s="13"/>
      <c r="G4" s="13"/>
      <c r="H4" s="13"/>
      <c r="I4" s="13"/>
    </row>
    <row r="5" spans="1:9">
      <c r="A5" s="11"/>
      <c r="B5" s="12"/>
      <c r="C5" s="13"/>
      <c r="D5" s="14"/>
      <c r="E5" s="14"/>
      <c r="F5" s="14"/>
      <c r="G5" s="14"/>
      <c r="H5" s="14"/>
      <c r="I5" s="14"/>
    </row>
    <row r="6" spans="1:9">
      <c r="A6" s="11"/>
      <c r="B6" s="12"/>
      <c r="C6" s="13"/>
      <c r="D6" s="14"/>
      <c r="E6" s="14"/>
      <c r="F6" s="14"/>
      <c r="G6" s="14"/>
      <c r="H6" s="14"/>
      <c r="I6" s="14"/>
    </row>
    <row r="7" spans="1:9">
      <c r="A7" s="11"/>
      <c r="B7" s="12"/>
      <c r="C7" s="13"/>
      <c r="D7" s="14"/>
      <c r="E7" s="14"/>
      <c r="F7" s="14"/>
      <c r="G7" s="14"/>
      <c r="H7" s="14"/>
      <c r="I7" s="14"/>
    </row>
    <row r="8" spans="1:9">
      <c r="A8" s="11"/>
      <c r="B8" s="12"/>
      <c r="C8" s="13"/>
      <c r="D8" s="14"/>
      <c r="E8" s="14"/>
      <c r="F8" s="14"/>
      <c r="G8" s="14"/>
      <c r="H8" s="14"/>
      <c r="I8" s="14"/>
    </row>
    <row r="9" spans="1:9">
      <c r="A9" s="11"/>
      <c r="B9" s="12"/>
      <c r="C9" s="13"/>
      <c r="D9" s="14"/>
      <c r="E9" s="14"/>
      <c r="F9" s="14"/>
      <c r="G9" s="14"/>
      <c r="H9" s="14"/>
      <c r="I9" s="14"/>
    </row>
    <row r="10" spans="1:9">
      <c r="A10" s="11"/>
      <c r="B10" s="12"/>
      <c r="C10" s="13"/>
      <c r="D10" s="14"/>
      <c r="E10" s="14"/>
      <c r="F10" s="14"/>
      <c r="G10" s="14"/>
      <c r="H10" s="14"/>
      <c r="I10" s="14"/>
    </row>
    <row r="11" spans="1:9">
      <c r="A11" s="11"/>
      <c r="B11" s="12"/>
      <c r="C11" s="13"/>
      <c r="D11" s="14"/>
      <c r="E11" s="14"/>
      <c r="F11" s="14"/>
      <c r="G11" s="14"/>
      <c r="H11" s="14"/>
      <c r="I11" s="14"/>
    </row>
    <row r="12" spans="1:9">
      <c r="A12" s="11"/>
      <c r="B12" s="12"/>
      <c r="C12" s="13"/>
      <c r="D12" s="14"/>
      <c r="E12" s="14"/>
      <c r="F12" s="14"/>
      <c r="G12" s="14"/>
      <c r="H12" s="14"/>
      <c r="I12" s="14"/>
    </row>
    <row r="13" spans="1:9">
      <c r="A13" s="11"/>
      <c r="B13" s="12"/>
      <c r="C13" s="13"/>
      <c r="D13" s="14"/>
      <c r="E13" s="14"/>
      <c r="F13" s="14"/>
      <c r="G13" s="14"/>
      <c r="H13" s="14"/>
      <c r="I13" s="14"/>
    </row>
    <row r="14" spans="1:9">
      <c r="A14" s="11"/>
      <c r="B14" s="12"/>
      <c r="C14" s="13"/>
      <c r="D14" s="14"/>
      <c r="E14" s="14"/>
      <c r="F14" s="14"/>
      <c r="G14" s="14"/>
      <c r="H14" s="14"/>
      <c r="I14" s="14"/>
    </row>
    <row r="15" spans="1:9">
      <c r="A15" s="11"/>
      <c r="B15" s="12"/>
      <c r="C15" s="13"/>
      <c r="D15" s="14"/>
      <c r="E15" s="14"/>
      <c r="F15" s="14"/>
      <c r="G15" s="14"/>
      <c r="H15" s="14"/>
      <c r="I15" s="14"/>
    </row>
    <row r="16" spans="1:9">
      <c r="A16" s="11"/>
      <c r="B16" s="12"/>
      <c r="C16" s="13"/>
      <c r="D16" s="14"/>
      <c r="E16" s="14"/>
      <c r="F16" s="14"/>
      <c r="G16" s="14"/>
      <c r="H16" s="14"/>
      <c r="I16" s="14"/>
    </row>
    <row r="17" spans="1:9">
      <c r="A17" s="11"/>
      <c r="B17" s="12"/>
      <c r="C17" s="13"/>
      <c r="D17" s="14"/>
      <c r="E17" s="14"/>
      <c r="F17" s="14"/>
      <c r="G17" s="14"/>
      <c r="H17" s="14"/>
      <c r="I17" s="14"/>
    </row>
    <row r="18" spans="1:9">
      <c r="A18" s="11"/>
      <c r="B18" s="12"/>
      <c r="C18" s="13"/>
      <c r="D18" s="14"/>
      <c r="E18" s="14"/>
      <c r="F18" s="14"/>
      <c r="G18" s="14"/>
      <c r="H18" s="14"/>
      <c r="I18" s="14"/>
    </row>
    <row r="19" spans="1:9">
      <c r="A19" s="11"/>
      <c r="B19" s="12"/>
      <c r="C19" s="13"/>
      <c r="D19" s="14"/>
      <c r="E19" s="14"/>
      <c r="F19" s="14"/>
      <c r="G19" s="14"/>
      <c r="H19" s="14"/>
      <c r="I19" s="14"/>
    </row>
    <row r="20" spans="1:9">
      <c r="A20" s="11"/>
      <c r="B20" s="12"/>
      <c r="C20" s="13"/>
      <c r="D20" s="14"/>
      <c r="E20" s="14"/>
      <c r="F20" s="14"/>
      <c r="G20" s="14"/>
      <c r="H20" s="14"/>
      <c r="I20" s="14"/>
    </row>
    <row r="21" spans="1:9">
      <c r="A21" s="11"/>
      <c r="B21" s="12"/>
      <c r="C21" s="13"/>
      <c r="D21" s="14"/>
      <c r="E21" s="14"/>
      <c r="F21" s="14"/>
      <c r="G21" s="14"/>
      <c r="H21" s="14"/>
      <c r="I21" s="14"/>
    </row>
    <row r="22" spans="1:9">
      <c r="A22" s="11"/>
      <c r="B22" s="12"/>
      <c r="C22" s="13"/>
      <c r="D22" s="14"/>
      <c r="E22" s="14"/>
      <c r="F22" s="14"/>
      <c r="G22" s="14"/>
      <c r="H22" s="14"/>
      <c r="I22" s="14"/>
    </row>
    <row r="23" spans="1:9">
      <c r="A23" s="11"/>
      <c r="B23" s="12"/>
      <c r="C23" s="13"/>
      <c r="D23" s="14"/>
      <c r="E23" s="14"/>
      <c r="F23" s="14"/>
      <c r="G23" s="14"/>
      <c r="H23" s="14"/>
      <c r="I23" s="14"/>
    </row>
    <row r="24" spans="1:9">
      <c r="A24" s="444" t="s">
        <v>24</v>
      </c>
      <c r="B24" s="444"/>
      <c r="C24" s="444"/>
      <c r="D24" s="444"/>
      <c r="E24" s="444"/>
      <c r="F24" s="444"/>
      <c r="G24" s="444"/>
      <c r="H24" s="444"/>
      <c r="I24" s="444"/>
    </row>
  </sheetData>
  <mergeCells count="1">
    <mergeCell ref="A24:I24"/>
  </mergeCells>
  <printOptions horizontalCentered="1"/>
  <pageMargins left="0.4" right="0.21" top="0.64" bottom="0.54" header="0.5" footer="0.41"/>
  <pageSetup orientation="portrait" r:id="rId1"/>
  <headerFooter alignWithMargins="0">
    <oddFooter xml:space="preserve">&amp;R
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88"/>
  <sheetViews>
    <sheetView showGridLines="0" zoomScaleNormal="100" workbookViewId="0">
      <selection sqref="A1:E1"/>
    </sheetView>
  </sheetViews>
  <sheetFormatPr defaultRowHeight="12.75" outlineLevelRow="1"/>
  <cols>
    <col min="1" max="1" width="4.5703125" style="126" customWidth="1"/>
    <col min="2" max="2" width="48.5703125" style="126" customWidth="1"/>
    <col min="3" max="5" width="24.7109375" style="126" customWidth="1"/>
    <col min="6" max="6" width="12.28515625" style="126" bestFit="1" customWidth="1"/>
    <col min="7" max="16384" width="9.140625" style="126"/>
  </cols>
  <sheetData>
    <row r="1" spans="1:6" ht="15">
      <c r="A1" s="452" t="s">
        <v>174</v>
      </c>
      <c r="B1" s="452"/>
      <c r="C1" s="452"/>
      <c r="D1" s="452"/>
      <c r="E1" s="452"/>
    </row>
    <row r="2" spans="1:6" ht="15">
      <c r="A2" s="452" t="s">
        <v>175</v>
      </c>
      <c r="B2" s="452"/>
      <c r="C2" s="452"/>
      <c r="D2" s="452"/>
      <c r="E2" s="452"/>
    </row>
    <row r="3" spans="1:6" ht="15">
      <c r="A3" s="452" t="s">
        <v>176</v>
      </c>
      <c r="B3" s="452"/>
      <c r="C3" s="452"/>
      <c r="D3" s="452"/>
      <c r="E3" s="452"/>
    </row>
    <row r="4" spans="1:6" ht="15">
      <c r="A4" s="127"/>
      <c r="B4" s="127"/>
      <c r="C4" s="127"/>
      <c r="D4" s="127" t="s">
        <v>177</v>
      </c>
      <c r="E4" s="128"/>
    </row>
    <row r="5" spans="1:6" ht="27.2" customHeight="1" thickBot="1">
      <c r="A5" s="129" t="s">
        <v>34</v>
      </c>
      <c r="B5" s="129"/>
      <c r="C5" s="130"/>
      <c r="D5" s="130"/>
      <c r="E5" s="130"/>
    </row>
    <row r="6" spans="1:6" ht="15.75" thickBot="1">
      <c r="A6" s="127"/>
      <c r="B6" s="127"/>
      <c r="C6" s="131" t="s">
        <v>178</v>
      </c>
      <c r="D6" s="131" t="s">
        <v>179</v>
      </c>
      <c r="E6" s="131" t="s">
        <v>171</v>
      </c>
    </row>
    <row r="7" spans="1:6" ht="15.2" customHeight="1">
      <c r="A7" s="453" t="s">
        <v>180</v>
      </c>
      <c r="B7" s="453"/>
      <c r="C7" s="453"/>
      <c r="D7" s="453"/>
      <c r="E7" s="453"/>
    </row>
    <row r="8" spans="1:6" ht="15.2" hidden="1" customHeight="1" outlineLevel="1">
      <c r="A8" s="132"/>
      <c r="B8" s="133" t="s">
        <v>181</v>
      </c>
      <c r="C8" s="134">
        <v>41711709</v>
      </c>
      <c r="D8" s="135"/>
      <c r="E8" s="134">
        <v>41711709</v>
      </c>
      <c r="F8" s="136"/>
    </row>
    <row r="9" spans="1:6" ht="15.2" hidden="1" customHeight="1" outlineLevel="1">
      <c r="A9" s="132"/>
      <c r="B9" s="133" t="s">
        <v>182</v>
      </c>
      <c r="C9" s="134">
        <v>31545321</v>
      </c>
      <c r="D9" s="134">
        <v>16066737</v>
      </c>
      <c r="E9" s="134">
        <v>47612058</v>
      </c>
      <c r="F9" s="136"/>
    </row>
    <row r="10" spans="1:6" ht="15.2" hidden="1" customHeight="1" outlineLevel="1">
      <c r="A10" s="132"/>
      <c r="B10" s="133" t="s">
        <v>183</v>
      </c>
      <c r="C10" s="134">
        <v>154655889</v>
      </c>
      <c r="D10" s="134">
        <v>1423067026</v>
      </c>
      <c r="E10" s="134">
        <v>1577722915</v>
      </c>
      <c r="F10" s="136"/>
    </row>
    <row r="11" spans="1:6" ht="15.2" hidden="1" customHeight="1" outlineLevel="1">
      <c r="A11" s="132"/>
      <c r="B11" s="133" t="s">
        <v>184</v>
      </c>
      <c r="C11" s="134">
        <v>32086514</v>
      </c>
      <c r="D11" s="134">
        <v>461229811</v>
      </c>
      <c r="E11" s="134">
        <v>493316325</v>
      </c>
      <c r="F11" s="136"/>
    </row>
    <row r="12" spans="1:6" ht="15.2" hidden="1" customHeight="1" outlineLevel="1">
      <c r="A12" s="132"/>
      <c r="B12" s="133" t="s">
        <v>185</v>
      </c>
      <c r="C12" s="134">
        <v>174266176</v>
      </c>
      <c r="D12" s="134">
        <v>995421466</v>
      </c>
      <c r="E12" s="134">
        <v>1169687642</v>
      </c>
      <c r="F12" s="136"/>
    </row>
    <row r="13" spans="1:6" ht="15.2" hidden="1" customHeight="1" outlineLevel="1">
      <c r="A13" s="132"/>
      <c r="B13" s="133" t="s">
        <v>186</v>
      </c>
      <c r="C13" s="134">
        <v>225622359</v>
      </c>
      <c r="D13" s="134">
        <v>2082834877</v>
      </c>
      <c r="E13" s="134">
        <v>2308457236</v>
      </c>
      <c r="F13" s="136"/>
    </row>
    <row r="14" spans="1:6" ht="15.2" hidden="1" customHeight="1" outlineLevel="1">
      <c r="A14" s="132"/>
      <c r="B14" s="133" t="s">
        <v>187</v>
      </c>
      <c r="C14" s="134">
        <v>26321570</v>
      </c>
      <c r="D14" s="134">
        <v>2337390</v>
      </c>
      <c r="E14" s="134">
        <v>28658960</v>
      </c>
      <c r="F14" s="136"/>
    </row>
    <row r="15" spans="1:6" ht="15.2" hidden="1" customHeight="1" outlineLevel="1">
      <c r="A15" s="132"/>
      <c r="B15" s="133" t="s">
        <v>188</v>
      </c>
      <c r="C15" s="134">
        <v>25816072</v>
      </c>
      <c r="D15" s="134">
        <v>248157595</v>
      </c>
      <c r="E15" s="134">
        <v>273973667</v>
      </c>
      <c r="F15" s="136"/>
    </row>
    <row r="16" spans="1:6" ht="15.2" hidden="1" customHeight="1" outlineLevel="1">
      <c r="A16" s="132"/>
      <c r="B16" s="133" t="s">
        <v>189</v>
      </c>
      <c r="C16" s="134">
        <v>14422220.99</v>
      </c>
      <c r="D16" s="134">
        <v>62306194.109999999</v>
      </c>
      <c r="E16" s="134">
        <v>76728415.099999994</v>
      </c>
      <c r="F16" s="136"/>
    </row>
    <row r="17" spans="1:6" ht="15.2" hidden="1" customHeight="1" outlineLevel="1">
      <c r="A17" s="132"/>
      <c r="B17" s="133" t="s">
        <v>190</v>
      </c>
      <c r="C17" s="134">
        <v>90994857</v>
      </c>
      <c r="D17" s="134">
        <v>1090272681</v>
      </c>
      <c r="E17" s="134">
        <v>1181267538</v>
      </c>
      <c r="F17" s="136"/>
    </row>
    <row r="18" spans="1:6" ht="15.2" hidden="1" customHeight="1" outlineLevel="1">
      <c r="A18" s="132"/>
      <c r="B18" s="133" t="s">
        <v>191</v>
      </c>
      <c r="C18" s="134">
        <v>4700915</v>
      </c>
      <c r="D18" s="134">
        <v>8212568</v>
      </c>
      <c r="E18" s="134">
        <v>12913483</v>
      </c>
      <c r="F18" s="136"/>
    </row>
    <row r="19" spans="1:6" ht="15.2" hidden="1" customHeight="1" outlineLevel="1">
      <c r="A19" s="132"/>
      <c r="B19" s="133" t="s">
        <v>192</v>
      </c>
      <c r="C19" s="134">
        <v>2539556</v>
      </c>
      <c r="D19" s="135"/>
      <c r="E19" s="134">
        <v>2539556</v>
      </c>
      <c r="F19" s="136"/>
    </row>
    <row r="20" spans="1:6" ht="15.2" hidden="1" customHeight="1" outlineLevel="1">
      <c r="A20" s="132"/>
      <c r="B20" s="133" t="s">
        <v>193</v>
      </c>
      <c r="C20" s="134">
        <v>211825719</v>
      </c>
      <c r="D20" s="134">
        <v>1106496230</v>
      </c>
      <c r="E20" s="134">
        <v>1318321949</v>
      </c>
      <c r="F20" s="136"/>
    </row>
    <row r="21" spans="1:6" ht="15.2" hidden="1" customHeight="1" outlineLevel="1">
      <c r="A21" s="132"/>
      <c r="B21" s="133" t="s">
        <v>194</v>
      </c>
      <c r="C21" s="134">
        <v>91286793</v>
      </c>
      <c r="D21" s="134">
        <v>98666938</v>
      </c>
      <c r="E21" s="134">
        <v>189953731</v>
      </c>
      <c r="F21" s="136"/>
    </row>
    <row r="22" spans="1:6" ht="15.2" hidden="1" customHeight="1" outlineLevel="1">
      <c r="A22" s="132"/>
      <c r="B22" s="133" t="s">
        <v>195</v>
      </c>
      <c r="C22" s="134">
        <v>12069101</v>
      </c>
      <c r="D22" s="134">
        <v>144725074</v>
      </c>
      <c r="E22" s="134">
        <v>156794175</v>
      </c>
      <c r="F22" s="136"/>
    </row>
    <row r="23" spans="1:6" ht="15.2" hidden="1" customHeight="1" outlineLevel="1">
      <c r="A23" s="132"/>
      <c r="B23" s="133" t="s">
        <v>196</v>
      </c>
      <c r="C23" s="134">
        <v>14731795</v>
      </c>
      <c r="D23" s="134">
        <v>31352447</v>
      </c>
      <c r="E23" s="134">
        <v>46084242</v>
      </c>
      <c r="F23" s="136"/>
    </row>
    <row r="24" spans="1:6" ht="15.2" customHeight="1" collapsed="1">
      <c r="A24" s="132" t="s">
        <v>37</v>
      </c>
      <c r="B24" s="137" t="s">
        <v>197</v>
      </c>
      <c r="C24" s="134">
        <f>SUM($C$8:$C$23)</f>
        <v>1154596566.99</v>
      </c>
      <c r="D24" s="134">
        <f>SUM($D$8:$D$23)</f>
        <v>7771147034.1099997</v>
      </c>
      <c r="E24" s="134">
        <f>SUM($E$8:$E$23)</f>
        <v>8925743601.1000004</v>
      </c>
      <c r="F24" s="136"/>
    </row>
    <row r="25" spans="1:6" ht="15.2" hidden="1" customHeight="1" outlineLevel="1">
      <c r="A25" s="132"/>
      <c r="B25" s="133" t="s">
        <v>181</v>
      </c>
      <c r="C25" s="134">
        <v>19430509</v>
      </c>
      <c r="D25" s="135"/>
      <c r="E25" s="134">
        <v>19430509</v>
      </c>
      <c r="F25" s="136"/>
    </row>
    <row r="26" spans="1:6" ht="15.2" hidden="1" customHeight="1" outlineLevel="1">
      <c r="A26" s="132"/>
      <c r="B26" s="133" t="s">
        <v>182</v>
      </c>
      <c r="C26" s="135"/>
      <c r="D26" s="134">
        <v>633626</v>
      </c>
      <c r="E26" s="134">
        <v>633626</v>
      </c>
      <c r="F26" s="136"/>
    </row>
    <row r="27" spans="1:6" ht="15.2" hidden="1" customHeight="1" outlineLevel="1">
      <c r="A27" s="132"/>
      <c r="B27" s="133" t="s">
        <v>183</v>
      </c>
      <c r="C27" s="134">
        <v>39534009</v>
      </c>
      <c r="D27" s="134">
        <v>643490267</v>
      </c>
      <c r="E27" s="134">
        <v>683024276</v>
      </c>
      <c r="F27" s="136"/>
    </row>
    <row r="28" spans="1:6" ht="15.2" hidden="1" customHeight="1" outlineLevel="1">
      <c r="A28" s="132"/>
      <c r="B28" s="133" t="s">
        <v>184</v>
      </c>
      <c r="C28" s="134">
        <v>5915594</v>
      </c>
      <c r="D28" s="134">
        <v>83849858</v>
      </c>
      <c r="E28" s="134">
        <v>89765452</v>
      </c>
      <c r="F28" s="136"/>
    </row>
    <row r="29" spans="1:6" ht="15.2" hidden="1" customHeight="1" outlineLevel="1">
      <c r="A29" s="132"/>
      <c r="B29" s="133" t="s">
        <v>185</v>
      </c>
      <c r="C29" s="134">
        <v>38680918</v>
      </c>
      <c r="D29" s="134">
        <v>282994444</v>
      </c>
      <c r="E29" s="134">
        <v>321675362</v>
      </c>
      <c r="F29" s="136"/>
    </row>
    <row r="30" spans="1:6" ht="15.2" hidden="1" customHeight="1" outlineLevel="1">
      <c r="A30" s="132"/>
      <c r="B30" s="133" t="s">
        <v>186</v>
      </c>
      <c r="C30" s="134">
        <v>8724709</v>
      </c>
      <c r="D30" s="134">
        <v>310761518</v>
      </c>
      <c r="E30" s="134">
        <v>319486227</v>
      </c>
      <c r="F30" s="136"/>
    </row>
    <row r="31" spans="1:6" ht="15.2" hidden="1" customHeight="1" outlineLevel="1">
      <c r="A31" s="132"/>
      <c r="B31" s="133" t="s">
        <v>187</v>
      </c>
      <c r="C31" s="134">
        <v>0</v>
      </c>
      <c r="D31" s="134">
        <v>67441</v>
      </c>
      <c r="E31" s="134">
        <v>67441</v>
      </c>
      <c r="F31" s="136"/>
    </row>
    <row r="32" spans="1:6" ht="15.2" hidden="1" customHeight="1" outlineLevel="1">
      <c r="A32" s="132"/>
      <c r="B32" s="133" t="s">
        <v>188</v>
      </c>
      <c r="C32" s="135"/>
      <c r="D32" s="134">
        <v>4686541</v>
      </c>
      <c r="E32" s="134">
        <v>4686541</v>
      </c>
      <c r="F32" s="136"/>
    </row>
    <row r="33" spans="1:6" ht="15.2" hidden="1" customHeight="1" outlineLevel="1">
      <c r="A33" s="132"/>
      <c r="B33" s="133" t="s">
        <v>189</v>
      </c>
      <c r="C33" s="134">
        <v>0</v>
      </c>
      <c r="D33" s="134">
        <v>0</v>
      </c>
      <c r="E33" s="134">
        <v>0</v>
      </c>
      <c r="F33" s="136"/>
    </row>
    <row r="34" spans="1:6" ht="15.2" hidden="1" customHeight="1" outlineLevel="1">
      <c r="A34" s="132"/>
      <c r="B34" s="133" t="s">
        <v>190</v>
      </c>
      <c r="C34" s="134">
        <v>9901003</v>
      </c>
      <c r="D34" s="134">
        <v>335668250</v>
      </c>
      <c r="E34" s="134">
        <v>345569253</v>
      </c>
      <c r="F34" s="136"/>
    </row>
    <row r="35" spans="1:6" ht="15.2" hidden="1" customHeight="1" outlineLevel="1">
      <c r="A35" s="132"/>
      <c r="B35" s="133" t="s">
        <v>191</v>
      </c>
      <c r="C35" s="134">
        <v>0</v>
      </c>
      <c r="D35" s="134">
        <v>0</v>
      </c>
      <c r="E35" s="134">
        <v>0</v>
      </c>
      <c r="F35" s="136"/>
    </row>
    <row r="36" spans="1:6" ht="15.2" hidden="1" customHeight="1" outlineLevel="1">
      <c r="A36" s="132"/>
      <c r="B36" s="133" t="s">
        <v>192</v>
      </c>
      <c r="C36" s="135"/>
      <c r="D36" s="135"/>
      <c r="E36" s="134">
        <v>0</v>
      </c>
      <c r="F36" s="136"/>
    </row>
    <row r="37" spans="1:6" ht="15.2" hidden="1" customHeight="1" outlineLevel="1">
      <c r="A37" s="132"/>
      <c r="B37" s="133" t="s">
        <v>193</v>
      </c>
      <c r="C37" s="134">
        <v>31992948</v>
      </c>
      <c r="D37" s="134">
        <v>160253071</v>
      </c>
      <c r="E37" s="134">
        <v>192246019</v>
      </c>
      <c r="F37" s="136"/>
    </row>
    <row r="38" spans="1:6" ht="15.2" hidden="1" customHeight="1" outlineLevel="1">
      <c r="A38" s="132"/>
      <c r="B38" s="133" t="s">
        <v>194</v>
      </c>
      <c r="C38" s="134">
        <v>499</v>
      </c>
      <c r="D38" s="134">
        <v>633300</v>
      </c>
      <c r="E38" s="134">
        <v>633799</v>
      </c>
      <c r="F38" s="136"/>
    </row>
    <row r="39" spans="1:6" ht="15.2" hidden="1" customHeight="1" outlineLevel="1">
      <c r="A39" s="132"/>
      <c r="B39" s="133" t="s">
        <v>195</v>
      </c>
      <c r="C39" s="135"/>
      <c r="D39" s="134">
        <v>2861518</v>
      </c>
      <c r="E39" s="134">
        <v>2861518</v>
      </c>
      <c r="F39" s="136"/>
    </row>
    <row r="40" spans="1:6" ht="15.2" hidden="1" customHeight="1" outlineLevel="1">
      <c r="A40" s="132"/>
      <c r="B40" s="133" t="s">
        <v>196</v>
      </c>
      <c r="C40" s="134">
        <v>5380</v>
      </c>
      <c r="D40" s="134">
        <v>4205164</v>
      </c>
      <c r="E40" s="134">
        <v>4210544</v>
      </c>
      <c r="F40" s="136"/>
    </row>
    <row r="41" spans="1:6" ht="15.2" customHeight="1" collapsed="1">
      <c r="A41" s="132" t="s">
        <v>39</v>
      </c>
      <c r="B41" s="137" t="s">
        <v>198</v>
      </c>
      <c r="C41" s="134">
        <f>SUM($C$25:$C$40)</f>
        <v>154185569</v>
      </c>
      <c r="D41" s="134">
        <f>SUM($D$25:$D$40)</f>
        <v>1830104998</v>
      </c>
      <c r="E41" s="134">
        <f>SUM($E$25:$E$40)</f>
        <v>1984290567</v>
      </c>
      <c r="F41" s="136"/>
    </row>
    <row r="42" spans="1:6" ht="15.2" hidden="1" customHeight="1" outlineLevel="1">
      <c r="A42" s="132"/>
      <c r="B42" s="133" t="s">
        <v>181</v>
      </c>
      <c r="C42" s="134">
        <v>61142218</v>
      </c>
      <c r="D42" s="134">
        <v>0</v>
      </c>
      <c r="E42" s="134">
        <v>61142218</v>
      </c>
      <c r="F42" s="136"/>
    </row>
    <row r="43" spans="1:6" ht="15.2" hidden="1" customHeight="1" outlineLevel="1">
      <c r="A43" s="132"/>
      <c r="B43" s="133" t="s">
        <v>182</v>
      </c>
      <c r="C43" s="134">
        <v>31545321</v>
      </c>
      <c r="D43" s="134">
        <v>16700363</v>
      </c>
      <c r="E43" s="134">
        <v>48245684</v>
      </c>
      <c r="F43" s="136"/>
    </row>
    <row r="44" spans="1:6" ht="15.2" hidden="1" customHeight="1" outlineLevel="1">
      <c r="A44" s="132"/>
      <c r="B44" s="133" t="s">
        <v>183</v>
      </c>
      <c r="C44" s="134">
        <v>194189898</v>
      </c>
      <c r="D44" s="134">
        <v>2066557293</v>
      </c>
      <c r="E44" s="134">
        <v>2260747191</v>
      </c>
      <c r="F44" s="136"/>
    </row>
    <row r="45" spans="1:6" ht="15.2" hidden="1" customHeight="1" outlineLevel="1">
      <c r="A45" s="132"/>
      <c r="B45" s="133" t="s">
        <v>184</v>
      </c>
      <c r="C45" s="134">
        <v>38002108</v>
      </c>
      <c r="D45" s="134">
        <v>545079669</v>
      </c>
      <c r="E45" s="134">
        <v>583081777</v>
      </c>
      <c r="F45" s="136"/>
    </row>
    <row r="46" spans="1:6" ht="15.2" hidden="1" customHeight="1" outlineLevel="1">
      <c r="A46" s="132"/>
      <c r="B46" s="133" t="s">
        <v>185</v>
      </c>
      <c r="C46" s="134">
        <v>212947094</v>
      </c>
      <c r="D46" s="134">
        <v>1278415910</v>
      </c>
      <c r="E46" s="134">
        <v>1491363004</v>
      </c>
      <c r="F46" s="136"/>
    </row>
    <row r="47" spans="1:6" ht="15.2" hidden="1" customHeight="1" outlineLevel="1">
      <c r="A47" s="132"/>
      <c r="B47" s="133" t="s">
        <v>186</v>
      </c>
      <c r="C47" s="134">
        <v>234347068</v>
      </c>
      <c r="D47" s="134">
        <v>2393596395</v>
      </c>
      <c r="E47" s="134">
        <v>2627943463</v>
      </c>
      <c r="F47" s="136"/>
    </row>
    <row r="48" spans="1:6" ht="15.2" hidden="1" customHeight="1" outlineLevel="1">
      <c r="A48" s="132"/>
      <c r="B48" s="133" t="s">
        <v>187</v>
      </c>
      <c r="C48" s="134">
        <v>26321570</v>
      </c>
      <c r="D48" s="134">
        <v>2404831</v>
      </c>
      <c r="E48" s="134">
        <v>28726401</v>
      </c>
      <c r="F48" s="136"/>
    </row>
    <row r="49" spans="1:6" ht="15.2" hidden="1" customHeight="1" outlineLevel="1">
      <c r="A49" s="132"/>
      <c r="B49" s="133" t="s">
        <v>188</v>
      </c>
      <c r="C49" s="134">
        <v>25816072</v>
      </c>
      <c r="D49" s="134">
        <v>252844136</v>
      </c>
      <c r="E49" s="134">
        <v>278660208</v>
      </c>
      <c r="F49" s="136"/>
    </row>
    <row r="50" spans="1:6" ht="15.2" hidden="1" customHeight="1" outlineLevel="1">
      <c r="A50" s="132"/>
      <c r="B50" s="133" t="s">
        <v>189</v>
      </c>
      <c r="C50" s="134">
        <v>14422220.99</v>
      </c>
      <c r="D50" s="134">
        <v>62306194.109999999</v>
      </c>
      <c r="E50" s="134">
        <v>76728415.099999994</v>
      </c>
      <c r="F50" s="136"/>
    </row>
    <row r="51" spans="1:6" ht="15.2" hidden="1" customHeight="1" outlineLevel="1">
      <c r="A51" s="132"/>
      <c r="B51" s="133" t="s">
        <v>190</v>
      </c>
      <c r="C51" s="134">
        <v>100895860</v>
      </c>
      <c r="D51" s="134">
        <v>1425940931</v>
      </c>
      <c r="E51" s="134">
        <v>1526836791</v>
      </c>
      <c r="F51" s="136"/>
    </row>
    <row r="52" spans="1:6" ht="15.2" hidden="1" customHeight="1" outlineLevel="1">
      <c r="A52" s="132"/>
      <c r="B52" s="133" t="s">
        <v>191</v>
      </c>
      <c r="C52" s="134">
        <v>4700915</v>
      </c>
      <c r="D52" s="134">
        <v>8212568</v>
      </c>
      <c r="E52" s="134">
        <v>12913483</v>
      </c>
      <c r="F52" s="136"/>
    </row>
    <row r="53" spans="1:6" ht="15.2" hidden="1" customHeight="1" outlineLevel="1">
      <c r="A53" s="132"/>
      <c r="B53" s="133" t="s">
        <v>192</v>
      </c>
      <c r="C53" s="134">
        <v>2539556</v>
      </c>
      <c r="D53" s="134">
        <v>0</v>
      </c>
      <c r="E53" s="134">
        <v>2539556</v>
      </c>
      <c r="F53" s="136"/>
    </row>
    <row r="54" spans="1:6" ht="15.2" hidden="1" customHeight="1" outlineLevel="1">
      <c r="A54" s="132"/>
      <c r="B54" s="133" t="s">
        <v>193</v>
      </c>
      <c r="C54" s="134">
        <v>243818667</v>
      </c>
      <c r="D54" s="134">
        <v>1266749301</v>
      </c>
      <c r="E54" s="134">
        <v>1510567968</v>
      </c>
      <c r="F54" s="136"/>
    </row>
    <row r="55" spans="1:6" ht="15.2" hidden="1" customHeight="1" outlineLevel="1">
      <c r="A55" s="132"/>
      <c r="B55" s="133" t="s">
        <v>194</v>
      </c>
      <c r="C55" s="134">
        <v>91287292</v>
      </c>
      <c r="D55" s="134">
        <v>99300238</v>
      </c>
      <c r="E55" s="134">
        <v>190587530</v>
      </c>
      <c r="F55" s="136"/>
    </row>
    <row r="56" spans="1:6" ht="15.2" hidden="1" customHeight="1" outlineLevel="1">
      <c r="A56" s="132"/>
      <c r="B56" s="133" t="s">
        <v>195</v>
      </c>
      <c r="C56" s="134">
        <v>12069101</v>
      </c>
      <c r="D56" s="134">
        <v>147586592</v>
      </c>
      <c r="E56" s="134">
        <v>159655693</v>
      </c>
      <c r="F56" s="136"/>
    </row>
    <row r="57" spans="1:6" ht="15.2" hidden="1" customHeight="1" outlineLevel="1">
      <c r="A57" s="132"/>
      <c r="B57" s="133" t="s">
        <v>196</v>
      </c>
      <c r="C57" s="134">
        <v>14737175</v>
      </c>
      <c r="D57" s="134">
        <v>35557611</v>
      </c>
      <c r="E57" s="134">
        <v>50294786</v>
      </c>
      <c r="F57" s="136"/>
    </row>
    <row r="58" spans="1:6" ht="15.2" customHeight="1" collapsed="1">
      <c r="A58" s="132" t="s">
        <v>41</v>
      </c>
      <c r="B58" s="137" t="s">
        <v>199</v>
      </c>
      <c r="C58" s="134">
        <f>SUM($C$42:$C$57)</f>
        <v>1308782135.99</v>
      </c>
      <c r="D58" s="134">
        <f>SUM($D$42:$D$57)</f>
        <v>9601252032.1100006</v>
      </c>
      <c r="E58" s="134">
        <f>SUM($E$42:$E$57)</f>
        <v>10910034168.1</v>
      </c>
      <c r="F58" s="136"/>
    </row>
    <row r="59" spans="1:6" ht="15.2" hidden="1" customHeight="1" outlineLevel="1">
      <c r="A59" s="132"/>
      <c r="B59" s="133" t="s">
        <v>181</v>
      </c>
      <c r="C59" s="134">
        <v>22394</v>
      </c>
      <c r="D59" s="135"/>
      <c r="E59" s="134">
        <v>22394</v>
      </c>
      <c r="F59" s="136"/>
    </row>
    <row r="60" spans="1:6" ht="15.2" hidden="1" customHeight="1" outlineLevel="1">
      <c r="A60" s="132"/>
      <c r="B60" s="133" t="s">
        <v>182</v>
      </c>
      <c r="C60" s="134">
        <v>0</v>
      </c>
      <c r="D60" s="135"/>
      <c r="E60" s="134">
        <v>0</v>
      </c>
      <c r="F60" s="136"/>
    </row>
    <row r="61" spans="1:6" ht="15.2" hidden="1" customHeight="1" outlineLevel="1">
      <c r="A61" s="132"/>
      <c r="B61" s="133" t="s">
        <v>183</v>
      </c>
      <c r="C61" s="134">
        <v>599138</v>
      </c>
      <c r="D61" s="134">
        <v>1905714</v>
      </c>
      <c r="E61" s="134">
        <v>2504852</v>
      </c>
      <c r="F61" s="136"/>
    </row>
    <row r="62" spans="1:6" ht="15.2" hidden="1" customHeight="1" outlineLevel="1">
      <c r="A62" s="132"/>
      <c r="B62" s="133" t="s">
        <v>184</v>
      </c>
      <c r="C62" s="134">
        <v>221196</v>
      </c>
      <c r="D62" s="134">
        <v>795130</v>
      </c>
      <c r="E62" s="134">
        <v>1016326</v>
      </c>
      <c r="F62" s="136"/>
    </row>
    <row r="63" spans="1:6" ht="15.2" hidden="1" customHeight="1" outlineLevel="1">
      <c r="A63" s="132"/>
      <c r="B63" s="133" t="s">
        <v>185</v>
      </c>
      <c r="C63" s="134">
        <v>62065</v>
      </c>
      <c r="D63" s="134">
        <v>938799</v>
      </c>
      <c r="E63" s="134">
        <v>1000864</v>
      </c>
      <c r="F63" s="136"/>
    </row>
    <row r="64" spans="1:6" ht="15.2" hidden="1" customHeight="1" outlineLevel="1">
      <c r="A64" s="132"/>
      <c r="B64" s="133" t="s">
        <v>186</v>
      </c>
      <c r="C64" s="134">
        <v>702268</v>
      </c>
      <c r="D64" s="134">
        <v>6527395</v>
      </c>
      <c r="E64" s="134">
        <v>7229663</v>
      </c>
      <c r="F64" s="136"/>
    </row>
    <row r="65" spans="1:6" ht="15.2" hidden="1" customHeight="1" outlineLevel="1">
      <c r="A65" s="132"/>
      <c r="B65" s="133" t="s">
        <v>187</v>
      </c>
      <c r="C65" s="134">
        <v>0</v>
      </c>
      <c r="D65" s="134">
        <v>24883</v>
      </c>
      <c r="E65" s="134">
        <v>24883</v>
      </c>
      <c r="F65" s="136"/>
    </row>
    <row r="66" spans="1:6" ht="15.2" hidden="1" customHeight="1" outlineLevel="1">
      <c r="A66" s="132"/>
      <c r="B66" s="133" t="s">
        <v>188</v>
      </c>
      <c r="C66" s="135"/>
      <c r="D66" s="135"/>
      <c r="E66" s="134">
        <v>0</v>
      </c>
      <c r="F66" s="136"/>
    </row>
    <row r="67" spans="1:6" ht="15.2" hidden="1" customHeight="1" outlineLevel="1">
      <c r="A67" s="132"/>
      <c r="B67" s="133" t="s">
        <v>189</v>
      </c>
      <c r="C67" s="134">
        <v>0</v>
      </c>
      <c r="D67" s="134">
        <v>0</v>
      </c>
      <c r="E67" s="134">
        <v>0</v>
      </c>
      <c r="F67" s="136"/>
    </row>
    <row r="68" spans="1:6" ht="15.2" hidden="1" customHeight="1" outlineLevel="1">
      <c r="A68" s="132"/>
      <c r="B68" s="133" t="s">
        <v>190</v>
      </c>
      <c r="C68" s="134">
        <v>710611</v>
      </c>
      <c r="D68" s="134">
        <v>1825811</v>
      </c>
      <c r="E68" s="134">
        <v>2536422</v>
      </c>
      <c r="F68" s="136"/>
    </row>
    <row r="69" spans="1:6" ht="15.2" hidden="1" customHeight="1" outlineLevel="1">
      <c r="A69" s="132"/>
      <c r="B69" s="133" t="s">
        <v>191</v>
      </c>
      <c r="C69" s="134">
        <v>0</v>
      </c>
      <c r="D69" s="134">
        <v>0</v>
      </c>
      <c r="E69" s="134">
        <v>0</v>
      </c>
      <c r="F69" s="136"/>
    </row>
    <row r="70" spans="1:6" ht="15.2" hidden="1" customHeight="1" outlineLevel="1">
      <c r="A70" s="132"/>
      <c r="B70" s="133" t="s">
        <v>192</v>
      </c>
      <c r="C70" s="135"/>
      <c r="D70" s="135"/>
      <c r="E70" s="134">
        <v>0</v>
      </c>
      <c r="F70" s="136"/>
    </row>
    <row r="71" spans="1:6" ht="15.2" hidden="1" customHeight="1" outlineLevel="1">
      <c r="A71" s="132"/>
      <c r="B71" s="133" t="s">
        <v>193</v>
      </c>
      <c r="C71" s="134">
        <v>402590</v>
      </c>
      <c r="D71" s="134">
        <v>1609509</v>
      </c>
      <c r="E71" s="134">
        <v>2012099</v>
      </c>
      <c r="F71" s="136"/>
    </row>
    <row r="72" spans="1:6" ht="15.2" hidden="1" customHeight="1" outlineLevel="1">
      <c r="A72" s="132"/>
      <c r="B72" s="133" t="s">
        <v>194</v>
      </c>
      <c r="C72" s="134">
        <v>0</v>
      </c>
      <c r="D72" s="135"/>
      <c r="E72" s="134">
        <v>0</v>
      </c>
      <c r="F72" s="136"/>
    </row>
    <row r="73" spans="1:6" ht="15.2" hidden="1" customHeight="1" outlineLevel="1">
      <c r="A73" s="132"/>
      <c r="B73" s="133" t="s">
        <v>195</v>
      </c>
      <c r="C73" s="135"/>
      <c r="D73" s="135"/>
      <c r="E73" s="134">
        <v>0</v>
      </c>
      <c r="F73" s="136"/>
    </row>
    <row r="74" spans="1:6" ht="15.2" hidden="1" customHeight="1" outlineLevel="1">
      <c r="A74" s="132"/>
      <c r="B74" s="133" t="s">
        <v>196</v>
      </c>
      <c r="C74" s="135"/>
      <c r="D74" s="135"/>
      <c r="E74" s="134">
        <v>0</v>
      </c>
      <c r="F74" s="136"/>
    </row>
    <row r="75" spans="1:6" ht="15.2" customHeight="1" collapsed="1">
      <c r="A75" s="132" t="s">
        <v>43</v>
      </c>
      <c r="B75" s="137" t="s">
        <v>200</v>
      </c>
      <c r="C75" s="134">
        <f>SUM($C$59:$C$74)</f>
        <v>2720262</v>
      </c>
      <c r="D75" s="134">
        <f>SUM($D$59:$D$74)</f>
        <v>13627241</v>
      </c>
      <c r="E75" s="134">
        <f>SUM($E$59:$E$74)</f>
        <v>16347503</v>
      </c>
      <c r="F75" s="136"/>
    </row>
    <row r="76" spans="1:6" ht="15.2" hidden="1" customHeight="1" outlineLevel="1">
      <c r="A76" s="132"/>
      <c r="B76" s="133" t="s">
        <v>181</v>
      </c>
      <c r="C76" s="134">
        <v>45020</v>
      </c>
      <c r="D76" s="135"/>
      <c r="E76" s="134">
        <v>45020</v>
      </c>
      <c r="F76" s="136"/>
    </row>
    <row r="77" spans="1:6" ht="15.2" hidden="1" customHeight="1" outlineLevel="1">
      <c r="A77" s="132"/>
      <c r="B77" s="133" t="s">
        <v>182</v>
      </c>
      <c r="C77" s="134">
        <v>358998</v>
      </c>
      <c r="D77" s="134">
        <v>77741</v>
      </c>
      <c r="E77" s="134">
        <v>436739</v>
      </c>
      <c r="F77" s="136"/>
    </row>
    <row r="78" spans="1:6" ht="15.2" hidden="1" customHeight="1" outlineLevel="1">
      <c r="A78" s="132"/>
      <c r="B78" s="133" t="s">
        <v>183</v>
      </c>
      <c r="C78" s="134">
        <v>61703</v>
      </c>
      <c r="D78" s="134">
        <v>3758829</v>
      </c>
      <c r="E78" s="134">
        <v>3820532</v>
      </c>
      <c r="F78" s="136"/>
    </row>
    <row r="79" spans="1:6" ht="15.2" hidden="1" customHeight="1" outlineLevel="1">
      <c r="A79" s="132"/>
      <c r="B79" s="133" t="s">
        <v>184</v>
      </c>
      <c r="C79" s="134">
        <v>8454</v>
      </c>
      <c r="D79" s="134">
        <v>1687607</v>
      </c>
      <c r="E79" s="134">
        <v>1696061</v>
      </c>
      <c r="F79" s="136"/>
    </row>
    <row r="80" spans="1:6" ht="15.2" hidden="1" customHeight="1" outlineLevel="1">
      <c r="A80" s="132"/>
      <c r="B80" s="133" t="s">
        <v>185</v>
      </c>
      <c r="C80" s="134">
        <v>1710518</v>
      </c>
      <c r="D80" s="134">
        <v>4884497</v>
      </c>
      <c r="E80" s="134">
        <v>6595015</v>
      </c>
      <c r="F80" s="136"/>
    </row>
    <row r="81" spans="1:6" ht="15.2" hidden="1" customHeight="1" outlineLevel="1">
      <c r="A81" s="132"/>
      <c r="B81" s="133" t="s">
        <v>186</v>
      </c>
      <c r="C81" s="134">
        <v>393912</v>
      </c>
      <c r="D81" s="134">
        <v>11154480</v>
      </c>
      <c r="E81" s="134">
        <v>11548392</v>
      </c>
      <c r="F81" s="136"/>
    </row>
    <row r="82" spans="1:6" ht="15.2" hidden="1" customHeight="1" outlineLevel="1">
      <c r="A82" s="132"/>
      <c r="B82" s="133" t="s">
        <v>187</v>
      </c>
      <c r="C82" s="134">
        <v>127324</v>
      </c>
      <c r="D82" s="134">
        <v>11303</v>
      </c>
      <c r="E82" s="134">
        <v>138627</v>
      </c>
      <c r="F82" s="136"/>
    </row>
    <row r="83" spans="1:6" ht="15.2" hidden="1" customHeight="1" outlineLevel="1">
      <c r="A83" s="132"/>
      <c r="B83" s="133" t="s">
        <v>188</v>
      </c>
      <c r="C83" s="134">
        <v>181549</v>
      </c>
      <c r="D83" s="134">
        <v>1745227</v>
      </c>
      <c r="E83" s="134">
        <v>1926776</v>
      </c>
      <c r="F83" s="136"/>
    </row>
    <row r="84" spans="1:6" ht="15.2" hidden="1" customHeight="1" outlineLevel="1">
      <c r="A84" s="132"/>
      <c r="B84" s="133" t="s">
        <v>189</v>
      </c>
      <c r="C84" s="134">
        <v>1511.71</v>
      </c>
      <c r="D84" s="134">
        <v>3080</v>
      </c>
      <c r="E84" s="134">
        <v>4591.71</v>
      </c>
      <c r="F84" s="136"/>
    </row>
    <row r="85" spans="1:6" ht="15.2" hidden="1" customHeight="1" outlineLevel="1">
      <c r="A85" s="132"/>
      <c r="B85" s="133" t="s">
        <v>190</v>
      </c>
      <c r="C85" s="134">
        <v>0</v>
      </c>
      <c r="D85" s="134">
        <v>101209</v>
      </c>
      <c r="E85" s="134">
        <v>101209</v>
      </c>
      <c r="F85" s="136"/>
    </row>
    <row r="86" spans="1:6" ht="15.2" hidden="1" customHeight="1" outlineLevel="1">
      <c r="A86" s="132"/>
      <c r="B86" s="133" t="s">
        <v>191</v>
      </c>
      <c r="C86" s="134">
        <v>0</v>
      </c>
      <c r="D86" s="134">
        <v>0</v>
      </c>
      <c r="E86" s="134">
        <v>0</v>
      </c>
      <c r="F86" s="136"/>
    </row>
    <row r="87" spans="1:6" ht="15.2" hidden="1" customHeight="1" outlineLevel="1">
      <c r="A87" s="132"/>
      <c r="B87" s="133" t="s">
        <v>192</v>
      </c>
      <c r="C87" s="135"/>
      <c r="D87" s="135"/>
      <c r="E87" s="134">
        <v>0</v>
      </c>
      <c r="F87" s="136"/>
    </row>
    <row r="88" spans="1:6" ht="15.2" hidden="1" customHeight="1" outlineLevel="1">
      <c r="A88" s="132"/>
      <c r="B88" s="133" t="s">
        <v>193</v>
      </c>
      <c r="C88" s="134">
        <v>142682</v>
      </c>
      <c r="D88" s="134">
        <v>1151981</v>
      </c>
      <c r="E88" s="134">
        <v>1294663</v>
      </c>
      <c r="F88" s="136"/>
    </row>
    <row r="89" spans="1:6" ht="15.2" hidden="1" customHeight="1" outlineLevel="1">
      <c r="A89" s="132"/>
      <c r="B89" s="133" t="s">
        <v>194</v>
      </c>
      <c r="C89" s="134">
        <v>214253</v>
      </c>
      <c r="D89" s="134">
        <v>150744</v>
      </c>
      <c r="E89" s="134">
        <v>364997</v>
      </c>
      <c r="F89" s="136"/>
    </row>
    <row r="90" spans="1:6" ht="15.2" hidden="1" customHeight="1" outlineLevel="1">
      <c r="A90" s="132"/>
      <c r="B90" s="133" t="s">
        <v>195</v>
      </c>
      <c r="C90" s="134">
        <v>74580</v>
      </c>
      <c r="D90" s="134">
        <v>478963</v>
      </c>
      <c r="E90" s="134">
        <v>553543</v>
      </c>
      <c r="F90" s="136"/>
    </row>
    <row r="91" spans="1:6" ht="15.2" hidden="1" customHeight="1" outlineLevel="1">
      <c r="A91" s="132"/>
      <c r="B91" s="133" t="s">
        <v>196</v>
      </c>
      <c r="C91" s="134">
        <v>38627</v>
      </c>
      <c r="D91" s="134">
        <v>66071</v>
      </c>
      <c r="E91" s="134">
        <v>104698</v>
      </c>
      <c r="F91" s="136"/>
    </row>
    <row r="92" spans="1:6" ht="15.2" customHeight="1" collapsed="1">
      <c r="A92" s="132" t="s">
        <v>45</v>
      </c>
      <c r="B92" s="137" t="s">
        <v>201</v>
      </c>
      <c r="C92" s="134">
        <f>SUM($C$76:$C$91)</f>
        <v>3359131.71</v>
      </c>
      <c r="D92" s="134">
        <f>SUM($D$76:$D$91)</f>
        <v>25271732</v>
      </c>
      <c r="E92" s="134">
        <f>SUM($E$76:$E$91)</f>
        <v>28630863.710000001</v>
      </c>
      <c r="F92" s="136"/>
    </row>
    <row r="93" spans="1:6" ht="15.2" hidden="1" customHeight="1" outlineLevel="1">
      <c r="A93" s="132"/>
      <c r="B93" s="133" t="s">
        <v>181</v>
      </c>
      <c r="C93" s="134">
        <v>-1290691</v>
      </c>
      <c r="D93" s="134">
        <v>-9251</v>
      </c>
      <c r="E93" s="134">
        <v>-1299942</v>
      </c>
      <c r="F93" s="136"/>
    </row>
    <row r="94" spans="1:6" ht="15.2" hidden="1" customHeight="1" outlineLevel="1">
      <c r="A94" s="132"/>
      <c r="B94" s="133" t="s">
        <v>182</v>
      </c>
      <c r="C94" s="134">
        <v>432694</v>
      </c>
      <c r="D94" s="134">
        <v>388458</v>
      </c>
      <c r="E94" s="134">
        <v>821152</v>
      </c>
      <c r="F94" s="136"/>
    </row>
    <row r="95" spans="1:6" ht="15.2" hidden="1" customHeight="1" outlineLevel="1">
      <c r="A95" s="132"/>
      <c r="B95" s="133" t="s">
        <v>183</v>
      </c>
      <c r="C95" s="134">
        <v>-2622786</v>
      </c>
      <c r="D95" s="134">
        <v>-54417343</v>
      </c>
      <c r="E95" s="134">
        <v>-57040129</v>
      </c>
      <c r="F95" s="136"/>
    </row>
    <row r="96" spans="1:6" ht="15.2" hidden="1" customHeight="1" outlineLevel="1">
      <c r="A96" s="132"/>
      <c r="B96" s="133" t="s">
        <v>184</v>
      </c>
      <c r="C96" s="134">
        <v>-1540635</v>
      </c>
      <c r="D96" s="134">
        <v>-16143592</v>
      </c>
      <c r="E96" s="134">
        <v>-17684227</v>
      </c>
      <c r="F96" s="136"/>
    </row>
    <row r="97" spans="1:6" ht="15.2" hidden="1" customHeight="1" outlineLevel="1">
      <c r="A97" s="132"/>
      <c r="B97" s="133" t="s">
        <v>185</v>
      </c>
      <c r="C97" s="134">
        <v>-2172885</v>
      </c>
      <c r="D97" s="134">
        <v>-57513384</v>
      </c>
      <c r="E97" s="134">
        <v>-59686269</v>
      </c>
      <c r="F97" s="136"/>
    </row>
    <row r="98" spans="1:6" ht="15.2" hidden="1" customHeight="1" outlineLevel="1">
      <c r="A98" s="132"/>
      <c r="B98" s="133" t="s">
        <v>186</v>
      </c>
      <c r="C98" s="134">
        <v>-2763893</v>
      </c>
      <c r="D98" s="134">
        <v>-28176424</v>
      </c>
      <c r="E98" s="134">
        <v>-30940317</v>
      </c>
      <c r="F98" s="136"/>
    </row>
    <row r="99" spans="1:6" ht="15.2" hidden="1" customHeight="1" outlineLevel="1">
      <c r="A99" s="132"/>
      <c r="B99" s="133" t="s">
        <v>187</v>
      </c>
      <c r="C99" s="134">
        <v>610550</v>
      </c>
      <c r="D99" s="134">
        <v>-120169</v>
      </c>
      <c r="E99" s="134">
        <v>490381</v>
      </c>
      <c r="F99" s="136"/>
    </row>
    <row r="100" spans="1:6" ht="15.2" hidden="1" customHeight="1" outlineLevel="1">
      <c r="A100" s="132"/>
      <c r="B100" s="133" t="s">
        <v>188</v>
      </c>
      <c r="C100" s="134">
        <v>491974</v>
      </c>
      <c r="D100" s="134">
        <v>14969234</v>
      </c>
      <c r="E100" s="134">
        <v>15461208</v>
      </c>
      <c r="F100" s="136"/>
    </row>
    <row r="101" spans="1:6" ht="15.2" hidden="1" customHeight="1" outlineLevel="1">
      <c r="A101" s="132"/>
      <c r="B101" s="133" t="s">
        <v>189</v>
      </c>
      <c r="C101" s="134">
        <v>84077.187728249904</v>
      </c>
      <c r="D101" s="134">
        <v>-745708.91068574996</v>
      </c>
      <c r="E101" s="134">
        <v>-661631.72295750002</v>
      </c>
      <c r="F101" s="136"/>
    </row>
    <row r="102" spans="1:6" ht="15.2" hidden="1" customHeight="1" outlineLevel="1">
      <c r="A102" s="132"/>
      <c r="B102" s="133" t="s">
        <v>190</v>
      </c>
      <c r="C102" s="134">
        <v>946320</v>
      </c>
      <c r="D102" s="134">
        <v>13690056</v>
      </c>
      <c r="E102" s="134">
        <v>14636376</v>
      </c>
      <c r="F102" s="136"/>
    </row>
    <row r="103" spans="1:6" ht="15.2" hidden="1" customHeight="1" outlineLevel="1">
      <c r="A103" s="132"/>
      <c r="B103" s="133" t="s">
        <v>191</v>
      </c>
      <c r="C103" s="134">
        <v>-361735</v>
      </c>
      <c r="D103" s="135"/>
      <c r="E103" s="134">
        <v>-361735</v>
      </c>
      <c r="F103" s="136"/>
    </row>
    <row r="104" spans="1:6" ht="15.2" hidden="1" customHeight="1" outlineLevel="1">
      <c r="A104" s="132"/>
      <c r="B104" s="133" t="s">
        <v>192</v>
      </c>
      <c r="C104" s="134">
        <v>22999</v>
      </c>
      <c r="D104" s="135"/>
      <c r="E104" s="134">
        <v>22999</v>
      </c>
      <c r="F104" s="136"/>
    </row>
    <row r="105" spans="1:6" ht="15.2" hidden="1" customHeight="1" outlineLevel="1">
      <c r="A105" s="132"/>
      <c r="B105" s="133" t="s">
        <v>193</v>
      </c>
      <c r="C105" s="134">
        <v>917000</v>
      </c>
      <c r="D105" s="134">
        <v>9417481</v>
      </c>
      <c r="E105" s="134">
        <v>10334481</v>
      </c>
      <c r="F105" s="136"/>
    </row>
    <row r="106" spans="1:6" ht="15.2" hidden="1" customHeight="1" outlineLevel="1">
      <c r="A106" s="132"/>
      <c r="B106" s="133" t="s">
        <v>194</v>
      </c>
      <c r="C106" s="134">
        <v>446421</v>
      </c>
      <c r="D106" s="134">
        <v>3778347</v>
      </c>
      <c r="E106" s="134">
        <v>4224768</v>
      </c>
      <c r="F106" s="136"/>
    </row>
    <row r="107" spans="1:6" ht="15.2" hidden="1" customHeight="1" outlineLevel="1">
      <c r="A107" s="132"/>
      <c r="B107" s="133" t="s">
        <v>195</v>
      </c>
      <c r="C107" s="134">
        <v>432455</v>
      </c>
      <c r="D107" s="134">
        <v>3858298</v>
      </c>
      <c r="E107" s="134">
        <v>4290753</v>
      </c>
      <c r="F107" s="136"/>
    </row>
    <row r="108" spans="1:6" ht="15.2" hidden="1" customHeight="1" outlineLevel="1">
      <c r="A108" s="132"/>
      <c r="B108" s="133" t="s">
        <v>196</v>
      </c>
      <c r="C108" s="134">
        <v>468330</v>
      </c>
      <c r="D108" s="134">
        <v>2348970</v>
      </c>
      <c r="E108" s="134">
        <v>2817300</v>
      </c>
      <c r="F108" s="136"/>
    </row>
    <row r="109" spans="1:6" ht="15.2" customHeight="1" collapsed="1">
      <c r="A109" s="132" t="s">
        <v>59</v>
      </c>
      <c r="B109" s="137" t="s">
        <v>202</v>
      </c>
      <c r="C109" s="134">
        <f>SUM($C$93:$C$108)</f>
        <v>-5899804.8122717496</v>
      </c>
      <c r="D109" s="134">
        <f>SUM($D$93:$D$108)</f>
        <v>-108675027.91068575</v>
      </c>
      <c r="E109" s="134">
        <f>SUM($E$93:$E$108)</f>
        <v>-114574832.72295749</v>
      </c>
      <c r="F109" s="136"/>
    </row>
    <row r="110" spans="1:6" ht="15.2" hidden="1" customHeight="1" outlineLevel="1">
      <c r="A110" s="132"/>
      <c r="B110" s="133" t="s">
        <v>181</v>
      </c>
      <c r="C110" s="134">
        <v>62410283</v>
      </c>
      <c r="D110" s="134">
        <v>9251</v>
      </c>
      <c r="E110" s="134">
        <v>62419534</v>
      </c>
      <c r="F110" s="136"/>
    </row>
    <row r="111" spans="1:6" ht="15.2" hidden="1" customHeight="1" outlineLevel="1">
      <c r="A111" s="132"/>
      <c r="B111" s="133" t="s">
        <v>182</v>
      </c>
      <c r="C111" s="134">
        <v>30753629</v>
      </c>
      <c r="D111" s="134">
        <v>16234164</v>
      </c>
      <c r="E111" s="134">
        <v>46987793</v>
      </c>
      <c r="F111" s="136"/>
    </row>
    <row r="112" spans="1:6" ht="15.2" hidden="1" customHeight="1" outlineLevel="1">
      <c r="A112" s="132"/>
      <c r="B112" s="133" t="s">
        <v>183</v>
      </c>
      <c r="C112" s="134">
        <v>197350119</v>
      </c>
      <c r="D112" s="134">
        <v>2119121521</v>
      </c>
      <c r="E112" s="134">
        <v>2316471640</v>
      </c>
      <c r="F112" s="136"/>
    </row>
    <row r="113" spans="1:6" ht="15.2" hidden="1" customHeight="1" outlineLevel="1">
      <c r="A113" s="132"/>
      <c r="B113" s="133" t="s">
        <v>184</v>
      </c>
      <c r="C113" s="134">
        <v>39755485</v>
      </c>
      <c r="D113" s="134">
        <v>560330784</v>
      </c>
      <c r="E113" s="134">
        <v>600086269</v>
      </c>
      <c r="F113" s="136"/>
    </row>
    <row r="114" spans="1:6" ht="15.2" hidden="1" customHeight="1" outlineLevel="1">
      <c r="A114" s="132"/>
      <c r="B114" s="133" t="s">
        <v>185</v>
      </c>
      <c r="C114" s="134">
        <v>213471526</v>
      </c>
      <c r="D114" s="134">
        <v>1331983596</v>
      </c>
      <c r="E114" s="134">
        <v>1545455122</v>
      </c>
      <c r="F114" s="136"/>
    </row>
    <row r="115" spans="1:6" ht="15.2" hidden="1" customHeight="1" outlineLevel="1">
      <c r="A115" s="132"/>
      <c r="B115" s="133" t="s">
        <v>186</v>
      </c>
      <c r="C115" s="134">
        <v>237419317</v>
      </c>
      <c r="D115" s="134">
        <v>2417145734</v>
      </c>
      <c r="E115" s="134">
        <v>2654565051</v>
      </c>
      <c r="F115" s="136"/>
    </row>
    <row r="116" spans="1:6" ht="15.2" hidden="1" customHeight="1" outlineLevel="1">
      <c r="A116" s="132"/>
      <c r="B116" s="133" t="s">
        <v>187</v>
      </c>
      <c r="C116" s="134">
        <v>25583696</v>
      </c>
      <c r="D116" s="134">
        <v>2538580</v>
      </c>
      <c r="E116" s="134">
        <v>28122276</v>
      </c>
      <c r="F116" s="136"/>
    </row>
    <row r="117" spans="1:6" ht="15.2" hidden="1" customHeight="1" outlineLevel="1">
      <c r="A117" s="132"/>
      <c r="B117" s="133" t="s">
        <v>188</v>
      </c>
      <c r="C117" s="134">
        <v>25142549</v>
      </c>
      <c r="D117" s="134">
        <v>236129675</v>
      </c>
      <c r="E117" s="134">
        <v>261272224</v>
      </c>
      <c r="F117" s="136"/>
    </row>
    <row r="118" spans="1:6" ht="15.2" hidden="1" customHeight="1" outlineLevel="1">
      <c r="A118" s="132"/>
      <c r="B118" s="133" t="s">
        <v>189</v>
      </c>
      <c r="C118" s="134">
        <v>14336632.092271701</v>
      </c>
      <c r="D118" s="134">
        <v>63048823.020685703</v>
      </c>
      <c r="E118" s="134">
        <v>77385455.112957507</v>
      </c>
      <c r="F118" s="136"/>
    </row>
    <row r="119" spans="1:6" ht="15.2" hidden="1" customHeight="1" outlineLevel="1">
      <c r="A119" s="132"/>
      <c r="B119" s="133" t="s">
        <v>190</v>
      </c>
      <c r="C119" s="134">
        <v>100660151</v>
      </c>
      <c r="D119" s="134">
        <v>1413975477</v>
      </c>
      <c r="E119" s="134">
        <v>1514635628</v>
      </c>
      <c r="F119" s="136"/>
    </row>
    <row r="120" spans="1:6" ht="15.2" hidden="1" customHeight="1" outlineLevel="1">
      <c r="A120" s="132"/>
      <c r="B120" s="133" t="s">
        <v>191</v>
      </c>
      <c r="C120" s="134">
        <v>5062650</v>
      </c>
      <c r="D120" s="134">
        <v>8212568</v>
      </c>
      <c r="E120" s="134">
        <v>13275218</v>
      </c>
      <c r="F120" s="136"/>
    </row>
    <row r="121" spans="1:6" ht="15.2" hidden="1" customHeight="1" outlineLevel="1">
      <c r="A121" s="132"/>
      <c r="B121" s="133" t="s">
        <v>192</v>
      </c>
      <c r="C121" s="134">
        <v>2516557</v>
      </c>
      <c r="D121" s="134">
        <v>0</v>
      </c>
      <c r="E121" s="134">
        <v>2516557</v>
      </c>
      <c r="F121" s="136"/>
    </row>
    <row r="122" spans="1:6" ht="15.2" hidden="1" customHeight="1" outlineLevel="1">
      <c r="A122" s="132"/>
      <c r="B122" s="133" t="s">
        <v>193</v>
      </c>
      <c r="C122" s="134">
        <v>243161575</v>
      </c>
      <c r="D122" s="134">
        <v>1257789348</v>
      </c>
      <c r="E122" s="134">
        <v>1500950923</v>
      </c>
      <c r="F122" s="136"/>
    </row>
    <row r="123" spans="1:6" ht="15.2" hidden="1" customHeight="1" outlineLevel="1">
      <c r="A123" s="132"/>
      <c r="B123" s="133" t="s">
        <v>194</v>
      </c>
      <c r="C123" s="134">
        <v>90626618</v>
      </c>
      <c r="D123" s="134">
        <v>95371147</v>
      </c>
      <c r="E123" s="134">
        <v>185997765</v>
      </c>
      <c r="F123" s="136"/>
    </row>
    <row r="124" spans="1:6" ht="15.2" hidden="1" customHeight="1" outlineLevel="1">
      <c r="A124" s="132"/>
      <c r="B124" s="133" t="s">
        <v>195</v>
      </c>
      <c r="C124" s="134">
        <v>11562066</v>
      </c>
      <c r="D124" s="134">
        <v>143249331</v>
      </c>
      <c r="E124" s="134">
        <v>154811397</v>
      </c>
      <c r="F124" s="136"/>
    </row>
    <row r="125" spans="1:6" ht="15.2" hidden="1" customHeight="1" outlineLevel="1">
      <c r="A125" s="132"/>
      <c r="B125" s="133" t="s">
        <v>196</v>
      </c>
      <c r="C125" s="134">
        <v>14230218</v>
      </c>
      <c r="D125" s="134">
        <v>33142570</v>
      </c>
      <c r="E125" s="134">
        <v>47372788</v>
      </c>
      <c r="F125" s="136"/>
    </row>
    <row r="126" spans="1:6" ht="15.2" customHeight="1" collapsed="1">
      <c r="A126" s="132" t="s">
        <v>61</v>
      </c>
      <c r="B126" s="137" t="s">
        <v>203</v>
      </c>
      <c r="C126" s="134">
        <f>SUM($C$110:$C$125)</f>
        <v>1314043071.0922718</v>
      </c>
      <c r="D126" s="134">
        <f>SUM($D$110:$D$125)</f>
        <v>9698282569.0206871</v>
      </c>
      <c r="E126" s="134">
        <f>SUM($E$110:$E$125)</f>
        <v>11012325640.112957</v>
      </c>
      <c r="F126" s="136"/>
    </row>
    <row r="127" spans="1:6" ht="15.2" hidden="1" customHeight="1" outlineLevel="1">
      <c r="A127" s="132"/>
      <c r="B127" s="133" t="s">
        <v>181</v>
      </c>
      <c r="C127" s="134">
        <v>2564042</v>
      </c>
      <c r="D127" s="134">
        <v>31987</v>
      </c>
      <c r="E127" s="134">
        <v>2596029</v>
      </c>
      <c r="F127" s="136"/>
    </row>
    <row r="128" spans="1:6" ht="15.2" hidden="1" customHeight="1" outlineLevel="1">
      <c r="A128" s="132"/>
      <c r="B128" s="133" t="s">
        <v>182</v>
      </c>
      <c r="C128" s="134">
        <v>272407</v>
      </c>
      <c r="D128" s="134">
        <v>1153379</v>
      </c>
      <c r="E128" s="134">
        <v>1425786</v>
      </c>
      <c r="F128" s="136"/>
    </row>
    <row r="129" spans="1:6" ht="15.2" hidden="1" customHeight="1" outlineLevel="1">
      <c r="A129" s="132"/>
      <c r="B129" s="133" t="s">
        <v>183</v>
      </c>
      <c r="C129" s="134">
        <v>9712964</v>
      </c>
      <c r="D129" s="134">
        <v>213659993</v>
      </c>
      <c r="E129" s="134">
        <v>223372957</v>
      </c>
      <c r="F129" s="136"/>
    </row>
    <row r="130" spans="1:6" ht="15.2" hidden="1" customHeight="1" outlineLevel="1">
      <c r="A130" s="132"/>
      <c r="B130" s="133" t="s">
        <v>184</v>
      </c>
      <c r="C130" s="134">
        <v>5238174</v>
      </c>
      <c r="D130" s="134">
        <v>87047286</v>
      </c>
      <c r="E130" s="134">
        <v>92285460</v>
      </c>
      <c r="F130" s="136"/>
    </row>
    <row r="131" spans="1:6" ht="15.2" hidden="1" customHeight="1" outlineLevel="1">
      <c r="A131" s="132"/>
      <c r="B131" s="133" t="s">
        <v>185</v>
      </c>
      <c r="C131" s="134">
        <v>38112398</v>
      </c>
      <c r="D131" s="134">
        <v>249686548</v>
      </c>
      <c r="E131" s="134">
        <v>287798946</v>
      </c>
      <c r="F131" s="136"/>
    </row>
    <row r="132" spans="1:6" ht="15.2" hidden="1" customHeight="1" outlineLevel="1">
      <c r="A132" s="132"/>
      <c r="B132" s="133" t="s">
        <v>186</v>
      </c>
      <c r="C132" s="134">
        <v>7084379</v>
      </c>
      <c r="D132" s="134">
        <v>268630306</v>
      </c>
      <c r="E132" s="134">
        <v>275714685</v>
      </c>
      <c r="F132" s="136"/>
    </row>
    <row r="133" spans="1:6" ht="15.2" hidden="1" customHeight="1" outlineLevel="1">
      <c r="A133" s="132"/>
      <c r="B133" s="133" t="s">
        <v>187</v>
      </c>
      <c r="C133" s="134">
        <v>27544</v>
      </c>
      <c r="D133" s="134">
        <v>16700</v>
      </c>
      <c r="E133" s="134">
        <v>44244</v>
      </c>
      <c r="F133" s="136"/>
    </row>
    <row r="134" spans="1:6" ht="15.2" hidden="1" customHeight="1" outlineLevel="1">
      <c r="A134" s="132"/>
      <c r="B134" s="133" t="s">
        <v>188</v>
      </c>
      <c r="C134" s="134">
        <v>169953</v>
      </c>
      <c r="D134" s="134">
        <v>2250283</v>
      </c>
      <c r="E134" s="134">
        <v>2420236</v>
      </c>
      <c r="F134" s="136"/>
    </row>
    <row r="135" spans="1:6" ht="15.2" hidden="1" customHeight="1" outlineLevel="1">
      <c r="A135" s="132"/>
      <c r="B135" s="133" t="s">
        <v>189</v>
      </c>
      <c r="C135" s="134">
        <v>119829.997914373</v>
      </c>
      <c r="D135" s="134">
        <v>3940831.4754492701</v>
      </c>
      <c r="E135" s="134">
        <v>4060661.47336365</v>
      </c>
      <c r="F135" s="136"/>
    </row>
    <row r="136" spans="1:6" ht="15.2" hidden="1" customHeight="1" outlineLevel="1">
      <c r="A136" s="132"/>
      <c r="B136" s="133" t="s">
        <v>190</v>
      </c>
      <c r="C136" s="134">
        <v>2165315</v>
      </c>
      <c r="D136" s="134">
        <v>63061423</v>
      </c>
      <c r="E136" s="134">
        <v>65226738</v>
      </c>
      <c r="F136" s="136"/>
    </row>
    <row r="137" spans="1:6" ht="15.2" hidden="1" customHeight="1" outlineLevel="1">
      <c r="A137" s="132"/>
      <c r="B137" s="133" t="s">
        <v>191</v>
      </c>
      <c r="C137" s="134">
        <v>86207</v>
      </c>
      <c r="D137" s="134">
        <v>441235</v>
      </c>
      <c r="E137" s="134">
        <v>527442</v>
      </c>
      <c r="F137" s="136"/>
    </row>
    <row r="138" spans="1:6" ht="15.2" hidden="1" customHeight="1" outlineLevel="1">
      <c r="A138" s="132"/>
      <c r="B138" s="133" t="s">
        <v>192</v>
      </c>
      <c r="C138" s="135"/>
      <c r="D138" s="135"/>
      <c r="E138" s="134">
        <v>0</v>
      </c>
      <c r="F138" s="136"/>
    </row>
    <row r="139" spans="1:6" ht="15.2" hidden="1" customHeight="1" outlineLevel="1">
      <c r="A139" s="132"/>
      <c r="B139" s="133" t="s">
        <v>193</v>
      </c>
      <c r="C139" s="134">
        <v>5885347</v>
      </c>
      <c r="D139" s="134">
        <v>125387224</v>
      </c>
      <c r="E139" s="134">
        <v>131272571</v>
      </c>
      <c r="F139" s="136"/>
    </row>
    <row r="140" spans="1:6" ht="15.2" hidden="1" customHeight="1" outlineLevel="1">
      <c r="A140" s="132"/>
      <c r="B140" s="133" t="s">
        <v>194</v>
      </c>
      <c r="C140" s="134">
        <v>1208102</v>
      </c>
      <c r="D140" s="134">
        <v>2594409</v>
      </c>
      <c r="E140" s="134">
        <v>3802511</v>
      </c>
      <c r="F140" s="136"/>
    </row>
    <row r="141" spans="1:6" ht="15.2" hidden="1" customHeight="1" outlineLevel="1">
      <c r="A141" s="132"/>
      <c r="B141" s="133" t="s">
        <v>195</v>
      </c>
      <c r="C141" s="134">
        <v>92375</v>
      </c>
      <c r="D141" s="134">
        <v>3207767.33</v>
      </c>
      <c r="E141" s="134">
        <v>3300142.33</v>
      </c>
      <c r="F141" s="136"/>
    </row>
    <row r="142" spans="1:6" ht="15.2" hidden="1" customHeight="1" outlineLevel="1">
      <c r="A142" s="132"/>
      <c r="B142" s="133" t="s">
        <v>196</v>
      </c>
      <c r="C142" s="134">
        <v>54763</v>
      </c>
      <c r="D142" s="134">
        <v>898030</v>
      </c>
      <c r="E142" s="134">
        <v>952793</v>
      </c>
      <c r="F142" s="136"/>
    </row>
    <row r="143" spans="1:6" ht="15.2" customHeight="1" collapsed="1">
      <c r="A143" s="132" t="s">
        <v>63</v>
      </c>
      <c r="B143" s="137" t="s">
        <v>204</v>
      </c>
      <c r="C143" s="134">
        <f>SUM($C$127:$C$142)</f>
        <v>72793799.997914374</v>
      </c>
      <c r="D143" s="134">
        <f>SUM($D$127:$D$142)</f>
        <v>1022007401.8054494</v>
      </c>
      <c r="E143" s="134">
        <f>SUM($E$127:$E$142)</f>
        <v>1094801201.8033636</v>
      </c>
      <c r="F143" s="136"/>
    </row>
    <row r="144" spans="1:6" ht="15.2" hidden="1" customHeight="1" outlineLevel="1">
      <c r="A144" s="132"/>
      <c r="B144" s="133" t="s">
        <v>181</v>
      </c>
      <c r="C144" s="134">
        <v>13184327</v>
      </c>
      <c r="D144" s="135"/>
      <c r="E144" s="134">
        <v>13184327</v>
      </c>
      <c r="F144" s="136"/>
    </row>
    <row r="145" spans="1:6" ht="15.2" hidden="1" customHeight="1" outlineLevel="1">
      <c r="A145" s="132"/>
      <c r="B145" s="133" t="s">
        <v>182</v>
      </c>
      <c r="C145" s="134">
        <v>26813522.850000001</v>
      </c>
      <c r="D145" s="134">
        <v>12341386.15</v>
      </c>
      <c r="E145" s="134">
        <v>39154909</v>
      </c>
      <c r="F145" s="136"/>
    </row>
    <row r="146" spans="1:6" ht="15.2" hidden="1" customHeight="1" outlineLevel="1">
      <c r="A146" s="132"/>
      <c r="B146" s="133" t="s">
        <v>183</v>
      </c>
      <c r="C146" s="134">
        <v>75404158</v>
      </c>
      <c r="D146" s="134">
        <v>542936490</v>
      </c>
      <c r="E146" s="134">
        <v>618340648</v>
      </c>
      <c r="F146" s="136"/>
    </row>
    <row r="147" spans="1:6" ht="15.2" hidden="1" customHeight="1" outlineLevel="1">
      <c r="A147" s="132"/>
      <c r="B147" s="133" t="s">
        <v>184</v>
      </c>
      <c r="C147" s="134">
        <v>19757135</v>
      </c>
      <c r="D147" s="134">
        <v>205525602</v>
      </c>
      <c r="E147" s="134">
        <v>225282737</v>
      </c>
      <c r="F147" s="136"/>
    </row>
    <row r="148" spans="1:6" ht="15.2" hidden="1" customHeight="1" outlineLevel="1">
      <c r="A148" s="132"/>
      <c r="B148" s="133" t="s">
        <v>185</v>
      </c>
      <c r="C148" s="134">
        <v>90540311</v>
      </c>
      <c r="D148" s="134">
        <v>457022280</v>
      </c>
      <c r="E148" s="134">
        <v>547562591</v>
      </c>
      <c r="F148" s="136"/>
    </row>
    <row r="149" spans="1:6" ht="15.2" hidden="1" customHeight="1" outlineLevel="1">
      <c r="A149" s="132"/>
      <c r="B149" s="133" t="s">
        <v>186</v>
      </c>
      <c r="C149" s="134">
        <v>191784436</v>
      </c>
      <c r="D149" s="134">
        <v>1333565461</v>
      </c>
      <c r="E149" s="134">
        <v>1525349897</v>
      </c>
      <c r="F149" s="136"/>
    </row>
    <row r="150" spans="1:6" ht="15.2" hidden="1" customHeight="1" outlineLevel="1">
      <c r="A150" s="132"/>
      <c r="B150" s="133" t="s">
        <v>187</v>
      </c>
      <c r="C150" s="134">
        <v>22373287</v>
      </c>
      <c r="D150" s="134">
        <v>1881872</v>
      </c>
      <c r="E150" s="134">
        <v>24255159</v>
      </c>
      <c r="F150" s="136"/>
    </row>
    <row r="151" spans="1:6" ht="15.2" hidden="1" customHeight="1" outlineLevel="1">
      <c r="A151" s="132"/>
      <c r="B151" s="133" t="s">
        <v>188</v>
      </c>
      <c r="C151" s="134">
        <v>21942710</v>
      </c>
      <c r="D151" s="134">
        <v>212665971</v>
      </c>
      <c r="E151" s="134">
        <v>234608681</v>
      </c>
      <c r="F151" s="136"/>
    </row>
    <row r="152" spans="1:6" ht="15.2" hidden="1" customHeight="1" outlineLevel="1">
      <c r="A152" s="132"/>
      <c r="B152" s="133" t="s">
        <v>189</v>
      </c>
      <c r="C152" s="134">
        <v>12258904.029999999</v>
      </c>
      <c r="D152" s="134">
        <v>53768163.810000002</v>
      </c>
      <c r="E152" s="134">
        <v>66027067.840000004</v>
      </c>
      <c r="F152" s="136"/>
    </row>
    <row r="153" spans="1:6" ht="15.2" hidden="1" customHeight="1" outlineLevel="1">
      <c r="A153" s="132"/>
      <c r="B153" s="133" t="s">
        <v>190</v>
      </c>
      <c r="C153" s="134">
        <v>54407934</v>
      </c>
      <c r="D153" s="134">
        <v>837486924</v>
      </c>
      <c r="E153" s="134">
        <v>891894858</v>
      </c>
      <c r="F153" s="136"/>
    </row>
    <row r="154" spans="1:6" ht="15.2" hidden="1" customHeight="1" outlineLevel="1">
      <c r="A154" s="132"/>
      <c r="B154" s="133" t="s">
        <v>191</v>
      </c>
      <c r="C154" s="134">
        <v>3995774</v>
      </c>
      <c r="D154" s="134">
        <v>5539975</v>
      </c>
      <c r="E154" s="134">
        <v>9535749</v>
      </c>
      <c r="F154" s="136"/>
    </row>
    <row r="155" spans="1:6" ht="15.2" hidden="1" customHeight="1" outlineLevel="1">
      <c r="A155" s="132"/>
      <c r="B155" s="133" t="s">
        <v>192</v>
      </c>
      <c r="C155" s="134">
        <v>2158598</v>
      </c>
      <c r="D155" s="135"/>
      <c r="E155" s="134">
        <v>2158598</v>
      </c>
      <c r="F155" s="136"/>
    </row>
    <row r="156" spans="1:6" ht="15.2" hidden="1" customHeight="1" outlineLevel="1">
      <c r="A156" s="132"/>
      <c r="B156" s="133" t="s">
        <v>193</v>
      </c>
      <c r="C156" s="134">
        <v>76897958</v>
      </c>
      <c r="D156" s="134">
        <v>646411666</v>
      </c>
      <c r="E156" s="134">
        <v>723309624</v>
      </c>
      <c r="F156" s="136"/>
    </row>
    <row r="157" spans="1:6" ht="15.2" hidden="1" customHeight="1" outlineLevel="1">
      <c r="A157" s="132"/>
      <c r="B157" s="133" t="s">
        <v>194</v>
      </c>
      <c r="C157" s="134">
        <v>77585183</v>
      </c>
      <c r="D157" s="134">
        <v>83199867</v>
      </c>
      <c r="E157" s="134">
        <v>160785050</v>
      </c>
      <c r="F157" s="136"/>
    </row>
    <row r="158" spans="1:6" ht="15.2" hidden="1" customHeight="1" outlineLevel="1">
      <c r="A158" s="132"/>
      <c r="B158" s="133" t="s">
        <v>195</v>
      </c>
      <c r="C158" s="134">
        <v>10258736</v>
      </c>
      <c r="D158" s="134">
        <v>121026399.05</v>
      </c>
      <c r="E158" s="134">
        <v>131285135.05</v>
      </c>
      <c r="F158" s="136"/>
    </row>
    <row r="159" spans="1:6" ht="15.2" hidden="1" customHeight="1" outlineLevel="1">
      <c r="A159" s="132"/>
      <c r="B159" s="133" t="s">
        <v>196</v>
      </c>
      <c r="C159" s="134">
        <v>12522021</v>
      </c>
      <c r="D159" s="134">
        <v>19902881</v>
      </c>
      <c r="E159" s="134">
        <v>32424902</v>
      </c>
      <c r="F159" s="136"/>
    </row>
    <row r="160" spans="1:6" ht="15.2" customHeight="1" collapsed="1">
      <c r="A160" s="132" t="s">
        <v>65</v>
      </c>
      <c r="B160" s="137" t="s">
        <v>205</v>
      </c>
      <c r="C160" s="134">
        <f>SUM($C$144:$C$159)</f>
        <v>711884994.88</v>
      </c>
      <c r="D160" s="134">
        <f>SUM($D$144:$D$159)</f>
        <v>4533274938.0100002</v>
      </c>
      <c r="E160" s="134">
        <f>SUM($E$144:$E$159)</f>
        <v>5245159932.8900003</v>
      </c>
      <c r="F160" s="136"/>
    </row>
    <row r="161" spans="1:6" ht="15.2" hidden="1" customHeight="1" outlineLevel="1">
      <c r="A161" s="132"/>
      <c r="B161" s="133" t="s">
        <v>181</v>
      </c>
      <c r="C161" s="134">
        <v>38247899</v>
      </c>
      <c r="D161" s="135"/>
      <c r="E161" s="134">
        <v>38247899</v>
      </c>
      <c r="F161" s="136"/>
    </row>
    <row r="162" spans="1:6" ht="15.2" hidden="1" customHeight="1" outlineLevel="1">
      <c r="A162" s="132"/>
      <c r="B162" s="133" t="s">
        <v>182</v>
      </c>
      <c r="C162" s="135"/>
      <c r="D162" s="135"/>
      <c r="E162" s="134">
        <v>0</v>
      </c>
      <c r="F162" s="136"/>
    </row>
    <row r="163" spans="1:6" ht="15.2" hidden="1" customHeight="1" outlineLevel="1">
      <c r="A163" s="132"/>
      <c r="B163" s="133" t="s">
        <v>183</v>
      </c>
      <c r="C163" s="134">
        <v>63520166</v>
      </c>
      <c r="D163" s="134">
        <v>752200746</v>
      </c>
      <c r="E163" s="134">
        <v>815720912</v>
      </c>
      <c r="F163" s="136"/>
    </row>
    <row r="164" spans="1:6" ht="15.2" hidden="1" customHeight="1" outlineLevel="1">
      <c r="A164" s="132"/>
      <c r="B164" s="133" t="s">
        <v>184</v>
      </c>
      <c r="C164" s="134">
        <v>11307511</v>
      </c>
      <c r="D164" s="134">
        <v>197386181</v>
      </c>
      <c r="E164" s="134">
        <v>208693692</v>
      </c>
      <c r="F164" s="136"/>
    </row>
    <row r="165" spans="1:6" ht="15.2" hidden="1" customHeight="1" outlineLevel="1">
      <c r="A165" s="132"/>
      <c r="B165" s="133" t="s">
        <v>185</v>
      </c>
      <c r="C165" s="134">
        <v>76542563</v>
      </c>
      <c r="D165" s="134">
        <v>448928489</v>
      </c>
      <c r="E165" s="134">
        <v>525471052</v>
      </c>
      <c r="F165" s="136"/>
    </row>
    <row r="166" spans="1:6" ht="15.2" hidden="1" customHeight="1" outlineLevel="1">
      <c r="A166" s="132"/>
      <c r="B166" s="133" t="s">
        <v>186</v>
      </c>
      <c r="C166" s="134">
        <v>15897906</v>
      </c>
      <c r="D166" s="134">
        <v>745429639</v>
      </c>
      <c r="E166" s="134">
        <v>761327545</v>
      </c>
      <c r="F166" s="136"/>
    </row>
    <row r="167" spans="1:6" ht="15.2" hidden="1" customHeight="1" outlineLevel="1">
      <c r="A167" s="132"/>
      <c r="B167" s="133" t="s">
        <v>187</v>
      </c>
      <c r="C167" s="134">
        <v>1630526</v>
      </c>
      <c r="D167" s="134">
        <v>196231</v>
      </c>
      <c r="E167" s="134">
        <v>1826757</v>
      </c>
      <c r="F167" s="136"/>
    </row>
    <row r="168" spans="1:6" ht="15.2" hidden="1" customHeight="1" outlineLevel="1">
      <c r="A168" s="132"/>
      <c r="B168" s="133" t="s">
        <v>188</v>
      </c>
      <c r="C168" s="135"/>
      <c r="D168" s="134">
        <v>7942645</v>
      </c>
      <c r="E168" s="134">
        <v>7942645</v>
      </c>
      <c r="F168" s="136"/>
    </row>
    <row r="169" spans="1:6" ht="15.2" hidden="1" customHeight="1" outlineLevel="1">
      <c r="A169" s="132"/>
      <c r="B169" s="133" t="s">
        <v>189</v>
      </c>
      <c r="C169" s="134">
        <v>349850.79101093102</v>
      </c>
      <c r="D169" s="134">
        <v>778183.51095153403</v>
      </c>
      <c r="E169" s="134">
        <v>1128034.3019624699</v>
      </c>
      <c r="F169" s="136"/>
    </row>
    <row r="170" spans="1:6" ht="15.2" hidden="1" customHeight="1" outlineLevel="1">
      <c r="A170" s="132"/>
      <c r="B170" s="133" t="s">
        <v>190</v>
      </c>
      <c r="C170" s="134">
        <v>42998784</v>
      </c>
      <c r="D170" s="134">
        <v>437833066</v>
      </c>
      <c r="E170" s="134">
        <v>480831850</v>
      </c>
      <c r="F170" s="136"/>
    </row>
    <row r="171" spans="1:6" ht="15.2" hidden="1" customHeight="1" outlineLevel="1">
      <c r="A171" s="132"/>
      <c r="B171" s="133" t="s">
        <v>191</v>
      </c>
      <c r="C171" s="134">
        <v>512864</v>
      </c>
      <c r="D171" s="134">
        <v>952461</v>
      </c>
      <c r="E171" s="134">
        <v>1465325</v>
      </c>
      <c r="F171" s="136"/>
    </row>
    <row r="172" spans="1:6" ht="15.2" hidden="1" customHeight="1" outlineLevel="1">
      <c r="A172" s="132"/>
      <c r="B172" s="133" t="s">
        <v>192</v>
      </c>
      <c r="C172" s="134">
        <v>276083</v>
      </c>
      <c r="D172" s="135"/>
      <c r="E172" s="134">
        <v>276083</v>
      </c>
      <c r="F172" s="136"/>
    </row>
    <row r="173" spans="1:6" ht="15.2" hidden="1" customHeight="1" outlineLevel="1">
      <c r="A173" s="132"/>
      <c r="B173" s="133" t="s">
        <v>193</v>
      </c>
      <c r="C173" s="134">
        <v>122971676</v>
      </c>
      <c r="D173" s="134">
        <v>452727939</v>
      </c>
      <c r="E173" s="134">
        <v>575699615</v>
      </c>
      <c r="F173" s="136"/>
    </row>
    <row r="174" spans="1:6" ht="15.2" hidden="1" customHeight="1" outlineLevel="1">
      <c r="A174" s="132"/>
      <c r="B174" s="133" t="s">
        <v>194</v>
      </c>
      <c r="C174" s="134">
        <v>4427924</v>
      </c>
      <c r="D174" s="134">
        <v>4801082</v>
      </c>
      <c r="E174" s="134">
        <v>9229006</v>
      </c>
      <c r="F174" s="136"/>
    </row>
    <row r="175" spans="1:6" ht="15.2" hidden="1" customHeight="1" outlineLevel="1">
      <c r="A175" s="132"/>
      <c r="B175" s="133" t="s">
        <v>195</v>
      </c>
      <c r="C175" s="134">
        <v>1105923</v>
      </c>
      <c r="D175" s="134">
        <v>17887925</v>
      </c>
      <c r="E175" s="134">
        <v>18993848</v>
      </c>
      <c r="F175" s="136"/>
    </row>
    <row r="176" spans="1:6" ht="15.2" hidden="1" customHeight="1" outlineLevel="1">
      <c r="A176" s="132"/>
      <c r="B176" s="133" t="s">
        <v>196</v>
      </c>
      <c r="C176" s="134">
        <v>206984</v>
      </c>
      <c r="D176" s="134">
        <v>10905578</v>
      </c>
      <c r="E176" s="134">
        <v>11112562</v>
      </c>
      <c r="F176" s="136"/>
    </row>
    <row r="177" spans="1:6" ht="15.2" customHeight="1" collapsed="1">
      <c r="A177" s="132" t="s">
        <v>67</v>
      </c>
      <c r="B177" s="137" t="s">
        <v>206</v>
      </c>
      <c r="C177" s="134">
        <f>SUM($C$161:$C$176)</f>
        <v>379996659.79101092</v>
      </c>
      <c r="D177" s="134">
        <f>SUM($D$161:$D$176)</f>
        <v>3077970165.5109515</v>
      </c>
      <c r="E177" s="134">
        <f>SUM($E$161:$E$176)</f>
        <v>3457966825.3019624</v>
      </c>
      <c r="F177" s="136"/>
    </row>
    <row r="178" spans="1:6" ht="15.2" hidden="1" customHeight="1" outlineLevel="1">
      <c r="A178" s="132"/>
      <c r="B178" s="133" t="s">
        <v>181</v>
      </c>
      <c r="C178" s="134">
        <v>1972409</v>
      </c>
      <c r="D178" s="134">
        <v>550</v>
      </c>
      <c r="E178" s="134">
        <v>1972959</v>
      </c>
      <c r="F178" s="136"/>
    </row>
    <row r="179" spans="1:6" ht="15.2" hidden="1" customHeight="1" outlineLevel="1">
      <c r="A179" s="132"/>
      <c r="B179" s="133" t="s">
        <v>182</v>
      </c>
      <c r="C179" s="134">
        <v>3260045</v>
      </c>
      <c r="D179" s="134">
        <v>4067576</v>
      </c>
      <c r="E179" s="134">
        <v>7327621</v>
      </c>
      <c r="F179" s="136"/>
    </row>
    <row r="180" spans="1:6" ht="15.2" hidden="1" customHeight="1" outlineLevel="1">
      <c r="A180" s="132"/>
      <c r="B180" s="133" t="s">
        <v>183</v>
      </c>
      <c r="C180" s="134">
        <v>21238704</v>
      </c>
      <c r="D180" s="134">
        <v>464948846</v>
      </c>
      <c r="E180" s="134">
        <v>486187550</v>
      </c>
      <c r="F180" s="136"/>
    </row>
    <row r="181" spans="1:6" ht="15.2" hidden="1" customHeight="1" outlineLevel="1">
      <c r="A181" s="132"/>
      <c r="B181" s="133" t="s">
        <v>184</v>
      </c>
      <c r="C181" s="134">
        <v>2212812</v>
      </c>
      <c r="D181" s="134">
        <v>83409795</v>
      </c>
      <c r="E181" s="134">
        <v>85622607</v>
      </c>
      <c r="F181" s="136"/>
    </row>
    <row r="182" spans="1:6" ht="15.2" hidden="1" customHeight="1" outlineLevel="1">
      <c r="A182" s="132"/>
      <c r="B182" s="133" t="s">
        <v>185</v>
      </c>
      <c r="C182" s="134">
        <v>20108774</v>
      </c>
      <c r="D182" s="134">
        <v>209119420</v>
      </c>
      <c r="E182" s="134">
        <v>229228194</v>
      </c>
      <c r="F182" s="136"/>
    </row>
    <row r="183" spans="1:6" ht="15.2" hidden="1" customHeight="1" outlineLevel="1">
      <c r="A183" s="132"/>
      <c r="B183" s="133" t="s">
        <v>186</v>
      </c>
      <c r="C183" s="134">
        <v>17153874</v>
      </c>
      <c r="D183" s="134">
        <v>136136007</v>
      </c>
      <c r="E183" s="134">
        <v>153289881</v>
      </c>
      <c r="F183" s="136"/>
    </row>
    <row r="184" spans="1:6" ht="15.2" hidden="1" customHeight="1" outlineLevel="1">
      <c r="A184" s="132"/>
      <c r="B184" s="133" t="s">
        <v>187</v>
      </c>
      <c r="C184" s="134">
        <v>581590</v>
      </c>
      <c r="D184" s="134">
        <v>50573</v>
      </c>
      <c r="E184" s="134">
        <v>632163</v>
      </c>
      <c r="F184" s="136"/>
    </row>
    <row r="185" spans="1:6" ht="15.2" hidden="1" customHeight="1" outlineLevel="1">
      <c r="A185" s="132"/>
      <c r="B185" s="133" t="s">
        <v>188</v>
      </c>
      <c r="C185" s="134">
        <v>905600</v>
      </c>
      <c r="D185" s="134">
        <v>8505117</v>
      </c>
      <c r="E185" s="134">
        <v>9410717</v>
      </c>
      <c r="F185" s="136"/>
    </row>
    <row r="186" spans="1:6" ht="15.2" hidden="1" customHeight="1" outlineLevel="1">
      <c r="A186" s="132"/>
      <c r="B186" s="133" t="s">
        <v>189</v>
      </c>
      <c r="C186" s="134">
        <v>549807.585778084</v>
      </c>
      <c r="D186" s="134">
        <v>3768633.63085827</v>
      </c>
      <c r="E186" s="134">
        <v>4318441.2166363504</v>
      </c>
      <c r="F186" s="136"/>
    </row>
    <row r="187" spans="1:6" ht="15.2" hidden="1" customHeight="1" outlineLevel="1">
      <c r="A187" s="132"/>
      <c r="B187" s="133" t="s">
        <v>190</v>
      </c>
      <c r="C187" s="134">
        <v>3638648</v>
      </c>
      <c r="D187" s="134">
        <v>30751007</v>
      </c>
      <c r="E187" s="134">
        <v>34389655</v>
      </c>
      <c r="F187" s="136"/>
    </row>
    <row r="188" spans="1:6" ht="15.2" hidden="1" customHeight="1" outlineLevel="1">
      <c r="A188" s="132"/>
      <c r="B188" s="133" t="s">
        <v>191</v>
      </c>
      <c r="C188" s="134">
        <v>0</v>
      </c>
      <c r="D188" s="134">
        <v>0</v>
      </c>
      <c r="E188" s="134">
        <v>0</v>
      </c>
      <c r="F188" s="136"/>
    </row>
    <row r="189" spans="1:6" ht="15.2" hidden="1" customHeight="1" outlineLevel="1">
      <c r="A189" s="132"/>
      <c r="B189" s="133" t="s">
        <v>192</v>
      </c>
      <c r="C189" s="135"/>
      <c r="D189" s="135"/>
      <c r="E189" s="134">
        <v>0</v>
      </c>
      <c r="F189" s="136"/>
    </row>
    <row r="190" spans="1:6" ht="15.2" hidden="1" customHeight="1" outlineLevel="1">
      <c r="A190" s="132"/>
      <c r="B190" s="133" t="s">
        <v>193</v>
      </c>
      <c r="C190" s="134">
        <v>26173757</v>
      </c>
      <c r="D190" s="134">
        <v>77636128</v>
      </c>
      <c r="E190" s="134">
        <v>103809885</v>
      </c>
      <c r="F190" s="136"/>
    </row>
    <row r="191" spans="1:6" ht="15.2" hidden="1" customHeight="1" outlineLevel="1">
      <c r="A191" s="132"/>
      <c r="B191" s="133" t="s">
        <v>194</v>
      </c>
      <c r="C191" s="134">
        <v>14028</v>
      </c>
      <c r="D191" s="134">
        <v>0</v>
      </c>
      <c r="E191" s="134">
        <v>14028</v>
      </c>
      <c r="F191" s="136"/>
    </row>
    <row r="192" spans="1:6" ht="15.2" hidden="1" customHeight="1" outlineLevel="1">
      <c r="A192" s="132"/>
      <c r="B192" s="133" t="s">
        <v>195</v>
      </c>
      <c r="C192" s="135"/>
      <c r="D192" s="135"/>
      <c r="E192" s="134">
        <v>0</v>
      </c>
      <c r="F192" s="136"/>
    </row>
    <row r="193" spans="1:6" ht="15.2" hidden="1" customHeight="1" outlineLevel="1">
      <c r="A193" s="132"/>
      <c r="B193" s="133" t="s">
        <v>196</v>
      </c>
      <c r="C193" s="134">
        <v>2423925</v>
      </c>
      <c r="D193" s="134">
        <v>4159178</v>
      </c>
      <c r="E193" s="134">
        <v>6583103</v>
      </c>
      <c r="F193" s="136"/>
    </row>
    <row r="194" spans="1:6" ht="15.2" customHeight="1" collapsed="1">
      <c r="A194" s="132" t="s">
        <v>69</v>
      </c>
      <c r="B194" s="137" t="s">
        <v>207</v>
      </c>
      <c r="C194" s="134">
        <f>SUM($C$178:$C$193)</f>
        <v>100233973.58577809</v>
      </c>
      <c r="D194" s="134">
        <f>SUM($D$178:$D$193)</f>
        <v>1022552830.6308583</v>
      </c>
      <c r="E194" s="134">
        <f>SUM($E$178:$E$193)</f>
        <v>1122786804.2166362</v>
      </c>
      <c r="F194" s="136"/>
    </row>
    <row r="195" spans="1:6" ht="15.2" hidden="1" customHeight="1" outlineLevel="1">
      <c r="A195" s="132"/>
      <c r="B195" s="133" t="s">
        <v>181</v>
      </c>
      <c r="C195" s="134">
        <v>55968677</v>
      </c>
      <c r="D195" s="134">
        <v>32537</v>
      </c>
      <c r="E195" s="134">
        <v>56001214</v>
      </c>
      <c r="F195" s="136"/>
    </row>
    <row r="196" spans="1:6" ht="15.2" hidden="1" customHeight="1" outlineLevel="1">
      <c r="A196" s="132"/>
      <c r="B196" s="133" t="s">
        <v>182</v>
      </c>
      <c r="C196" s="134">
        <v>30345974.850000001</v>
      </c>
      <c r="D196" s="134">
        <v>17562341.149999999</v>
      </c>
      <c r="E196" s="134">
        <v>47908316</v>
      </c>
      <c r="F196" s="136"/>
    </row>
    <row r="197" spans="1:6" ht="15.2" hidden="1" customHeight="1" outlineLevel="1">
      <c r="A197" s="132"/>
      <c r="B197" s="133" t="s">
        <v>183</v>
      </c>
      <c r="C197" s="134">
        <v>169875992</v>
      </c>
      <c r="D197" s="134">
        <v>1973746075</v>
      </c>
      <c r="E197" s="134">
        <v>2143622067</v>
      </c>
      <c r="F197" s="136"/>
    </row>
    <row r="198" spans="1:6" ht="15.2" hidden="1" customHeight="1" outlineLevel="1">
      <c r="A198" s="132"/>
      <c r="B198" s="133" t="s">
        <v>184</v>
      </c>
      <c r="C198" s="134">
        <v>38515632</v>
      </c>
      <c r="D198" s="134">
        <v>573368864</v>
      </c>
      <c r="E198" s="134">
        <v>611884496</v>
      </c>
      <c r="F198" s="136"/>
    </row>
    <row r="199" spans="1:6" ht="15.2" hidden="1" customHeight="1" outlineLevel="1">
      <c r="A199" s="132"/>
      <c r="B199" s="133" t="s">
        <v>185</v>
      </c>
      <c r="C199" s="134">
        <v>225304046</v>
      </c>
      <c r="D199" s="134">
        <v>1364756737</v>
      </c>
      <c r="E199" s="134">
        <v>1590060783</v>
      </c>
      <c r="F199" s="136"/>
    </row>
    <row r="200" spans="1:6" ht="15.2" hidden="1" customHeight="1" outlineLevel="1">
      <c r="A200" s="132"/>
      <c r="B200" s="133" t="s">
        <v>186</v>
      </c>
      <c r="C200" s="134">
        <v>231920595</v>
      </c>
      <c r="D200" s="134">
        <v>2483761413</v>
      </c>
      <c r="E200" s="134">
        <v>2715682008</v>
      </c>
      <c r="F200" s="136"/>
    </row>
    <row r="201" spans="1:6" ht="15.2" hidden="1" customHeight="1" outlineLevel="1">
      <c r="A201" s="132"/>
      <c r="B201" s="133" t="s">
        <v>187</v>
      </c>
      <c r="C201" s="134">
        <v>24612947</v>
      </c>
      <c r="D201" s="134">
        <v>2145376</v>
      </c>
      <c r="E201" s="134">
        <v>26758323</v>
      </c>
      <c r="F201" s="136"/>
    </row>
    <row r="202" spans="1:6" ht="15.2" hidden="1" customHeight="1" outlineLevel="1">
      <c r="A202" s="132"/>
      <c r="B202" s="133" t="s">
        <v>188</v>
      </c>
      <c r="C202" s="134">
        <v>23018263</v>
      </c>
      <c r="D202" s="134">
        <v>231364016</v>
      </c>
      <c r="E202" s="134">
        <v>254382279</v>
      </c>
      <c r="F202" s="136"/>
    </row>
    <row r="203" spans="1:6" ht="15.2" hidden="1" customHeight="1" outlineLevel="1">
      <c r="A203" s="132"/>
      <c r="B203" s="133" t="s">
        <v>189</v>
      </c>
      <c r="C203" s="134">
        <v>13278392.404703399</v>
      </c>
      <c r="D203" s="134">
        <v>62255812.427259102</v>
      </c>
      <c r="E203" s="134">
        <v>75534204.831962496</v>
      </c>
      <c r="F203" s="136"/>
    </row>
    <row r="204" spans="1:6" ht="15.2" hidden="1" customHeight="1" outlineLevel="1">
      <c r="A204" s="132"/>
      <c r="B204" s="133" t="s">
        <v>190</v>
      </c>
      <c r="C204" s="134">
        <v>103210681</v>
      </c>
      <c r="D204" s="134">
        <v>1369132420</v>
      </c>
      <c r="E204" s="134">
        <v>1472343101</v>
      </c>
      <c r="F204" s="136"/>
    </row>
    <row r="205" spans="1:6" ht="15.2" hidden="1" customHeight="1" outlineLevel="1">
      <c r="A205" s="132"/>
      <c r="B205" s="133" t="s">
        <v>191</v>
      </c>
      <c r="C205" s="134">
        <v>4594845</v>
      </c>
      <c r="D205" s="134">
        <v>6933671</v>
      </c>
      <c r="E205" s="134">
        <v>11528516</v>
      </c>
      <c r="F205" s="136"/>
    </row>
    <row r="206" spans="1:6" ht="15.2" hidden="1" customHeight="1" outlineLevel="1">
      <c r="A206" s="132"/>
      <c r="B206" s="133" t="s">
        <v>192</v>
      </c>
      <c r="C206" s="134">
        <v>2434681</v>
      </c>
      <c r="D206" s="134">
        <v>0</v>
      </c>
      <c r="E206" s="134">
        <v>2434681</v>
      </c>
      <c r="F206" s="136"/>
    </row>
    <row r="207" spans="1:6" ht="15.2" hidden="1" customHeight="1" outlineLevel="1">
      <c r="A207" s="132"/>
      <c r="B207" s="133" t="s">
        <v>193</v>
      </c>
      <c r="C207" s="134">
        <v>231928738</v>
      </c>
      <c r="D207" s="134">
        <v>1302162957</v>
      </c>
      <c r="E207" s="134">
        <v>1534091695</v>
      </c>
      <c r="F207" s="136"/>
    </row>
    <row r="208" spans="1:6" ht="15.2" hidden="1" customHeight="1" outlineLevel="1">
      <c r="A208" s="132"/>
      <c r="B208" s="133" t="s">
        <v>194</v>
      </c>
      <c r="C208" s="134">
        <v>83235237</v>
      </c>
      <c r="D208" s="134">
        <v>90595358</v>
      </c>
      <c r="E208" s="134">
        <v>173830595</v>
      </c>
      <c r="F208" s="136"/>
    </row>
    <row r="209" spans="1:6" ht="15.2" hidden="1" customHeight="1" outlineLevel="1">
      <c r="A209" s="132"/>
      <c r="B209" s="133" t="s">
        <v>195</v>
      </c>
      <c r="C209" s="134">
        <v>11457034</v>
      </c>
      <c r="D209" s="134">
        <v>142122091.38</v>
      </c>
      <c r="E209" s="134">
        <v>153579125.38</v>
      </c>
      <c r="F209" s="136"/>
    </row>
    <row r="210" spans="1:6" ht="15.2" hidden="1" customHeight="1" outlineLevel="1">
      <c r="A210" s="132"/>
      <c r="B210" s="133" t="s">
        <v>196</v>
      </c>
      <c r="C210" s="134">
        <v>15207693</v>
      </c>
      <c r="D210" s="134">
        <v>35865667</v>
      </c>
      <c r="E210" s="134">
        <v>51073360</v>
      </c>
      <c r="F210" s="136"/>
    </row>
    <row r="211" spans="1:6" ht="15.2" customHeight="1" collapsed="1">
      <c r="A211" s="132" t="s">
        <v>71</v>
      </c>
      <c r="B211" s="137" t="s">
        <v>208</v>
      </c>
      <c r="C211" s="134">
        <f>SUM($C$195:$C$210)</f>
        <v>1264909428.2547035</v>
      </c>
      <c r="D211" s="134">
        <f>SUM($D$195:$D$210)</f>
        <v>9655805335.9572582</v>
      </c>
      <c r="E211" s="134">
        <f>SUM($E$195:$E$210)</f>
        <v>10920714764.211962</v>
      </c>
      <c r="F211" s="136"/>
    </row>
    <row r="212" spans="1:6" ht="15.2" hidden="1" customHeight="1" outlineLevel="1">
      <c r="A212" s="132"/>
      <c r="B212" s="133" t="s">
        <v>181</v>
      </c>
      <c r="C212" s="135"/>
      <c r="D212" s="135"/>
      <c r="E212" s="134">
        <v>0</v>
      </c>
      <c r="F212" s="136"/>
    </row>
    <row r="213" spans="1:6" ht="15.2" hidden="1" customHeight="1" outlineLevel="1">
      <c r="A213" s="132"/>
      <c r="B213" s="133" t="s">
        <v>182</v>
      </c>
      <c r="C213" s="135"/>
      <c r="D213" s="135"/>
      <c r="E213" s="134">
        <v>0</v>
      </c>
      <c r="F213" s="136"/>
    </row>
    <row r="214" spans="1:6" ht="15.2" hidden="1" customHeight="1" outlineLevel="1">
      <c r="A214" s="132"/>
      <c r="B214" s="133" t="s">
        <v>183</v>
      </c>
      <c r="C214" s="135"/>
      <c r="D214" s="134">
        <v>116</v>
      </c>
      <c r="E214" s="134">
        <v>116</v>
      </c>
      <c r="F214" s="136"/>
    </row>
    <row r="215" spans="1:6" ht="15.2" hidden="1" customHeight="1" outlineLevel="1">
      <c r="A215" s="132"/>
      <c r="B215" s="133" t="s">
        <v>184</v>
      </c>
      <c r="C215" s="134">
        <v>0</v>
      </c>
      <c r="D215" s="135"/>
      <c r="E215" s="134">
        <v>0</v>
      </c>
      <c r="F215" s="136"/>
    </row>
    <row r="216" spans="1:6" ht="15.2" hidden="1" customHeight="1" outlineLevel="1">
      <c r="A216" s="132"/>
      <c r="B216" s="133" t="s">
        <v>185</v>
      </c>
      <c r="C216" s="134">
        <v>105892</v>
      </c>
      <c r="D216" s="134">
        <v>640126</v>
      </c>
      <c r="E216" s="134">
        <v>746018</v>
      </c>
      <c r="F216" s="136"/>
    </row>
    <row r="217" spans="1:6" ht="15.2" hidden="1" customHeight="1" outlineLevel="1">
      <c r="A217" s="132"/>
      <c r="B217" s="133" t="s">
        <v>186</v>
      </c>
      <c r="C217" s="135"/>
      <c r="D217" s="135"/>
      <c r="E217" s="134">
        <v>0</v>
      </c>
      <c r="F217" s="136"/>
    </row>
    <row r="218" spans="1:6" ht="15.2" hidden="1" customHeight="1" outlineLevel="1">
      <c r="A218" s="132"/>
      <c r="B218" s="133" t="s">
        <v>187</v>
      </c>
      <c r="C218" s="134">
        <v>0</v>
      </c>
      <c r="D218" s="134">
        <v>0</v>
      </c>
      <c r="E218" s="134">
        <v>0</v>
      </c>
      <c r="F218" s="136"/>
    </row>
    <row r="219" spans="1:6" ht="15.2" hidden="1" customHeight="1" outlineLevel="1">
      <c r="A219" s="132"/>
      <c r="B219" s="133" t="s">
        <v>188</v>
      </c>
      <c r="C219" s="135"/>
      <c r="D219" s="135"/>
      <c r="E219" s="134">
        <v>0</v>
      </c>
      <c r="F219" s="136"/>
    </row>
    <row r="220" spans="1:6" ht="15.2" hidden="1" customHeight="1" outlineLevel="1">
      <c r="A220" s="132"/>
      <c r="B220" s="133" t="s">
        <v>189</v>
      </c>
      <c r="C220" s="134">
        <v>0</v>
      </c>
      <c r="D220" s="134">
        <v>0</v>
      </c>
      <c r="E220" s="134">
        <v>0</v>
      </c>
      <c r="F220" s="136"/>
    </row>
    <row r="221" spans="1:6" ht="15.2" hidden="1" customHeight="1" outlineLevel="1">
      <c r="A221" s="132"/>
      <c r="B221" s="133" t="s">
        <v>190</v>
      </c>
      <c r="C221" s="134">
        <v>31849</v>
      </c>
      <c r="D221" s="134">
        <v>450129</v>
      </c>
      <c r="E221" s="134">
        <v>481978</v>
      </c>
      <c r="F221" s="136"/>
    </row>
    <row r="222" spans="1:6" ht="15.2" hidden="1" customHeight="1" outlineLevel="1">
      <c r="A222" s="132"/>
      <c r="B222" s="133" t="s">
        <v>191</v>
      </c>
      <c r="C222" s="134">
        <v>0</v>
      </c>
      <c r="D222" s="134">
        <v>0</v>
      </c>
      <c r="E222" s="134">
        <v>0</v>
      </c>
      <c r="F222" s="136"/>
    </row>
    <row r="223" spans="1:6" ht="15.2" hidden="1" customHeight="1" outlineLevel="1">
      <c r="A223" s="132"/>
      <c r="B223" s="133" t="s">
        <v>192</v>
      </c>
      <c r="C223" s="135"/>
      <c r="D223" s="135"/>
      <c r="E223" s="134">
        <v>0</v>
      </c>
      <c r="F223" s="136"/>
    </row>
    <row r="224" spans="1:6" ht="15.2" hidden="1" customHeight="1" outlineLevel="1">
      <c r="A224" s="132"/>
      <c r="B224" s="133" t="s">
        <v>193</v>
      </c>
      <c r="C224" s="134">
        <v>135093</v>
      </c>
      <c r="D224" s="134">
        <v>32013</v>
      </c>
      <c r="E224" s="134">
        <v>167106</v>
      </c>
      <c r="F224" s="136"/>
    </row>
    <row r="225" spans="1:6" ht="15.2" hidden="1" customHeight="1" outlineLevel="1">
      <c r="A225" s="132"/>
      <c r="B225" s="133" t="s">
        <v>194</v>
      </c>
      <c r="C225" s="135"/>
      <c r="D225" s="135"/>
      <c r="E225" s="134">
        <v>0</v>
      </c>
      <c r="F225" s="136"/>
    </row>
    <row r="226" spans="1:6" ht="15.2" hidden="1" customHeight="1" outlineLevel="1">
      <c r="A226" s="132"/>
      <c r="B226" s="133" t="s">
        <v>195</v>
      </c>
      <c r="C226" s="135"/>
      <c r="D226" s="135"/>
      <c r="E226" s="134">
        <v>0</v>
      </c>
      <c r="F226" s="136"/>
    </row>
    <row r="227" spans="1:6" ht="15.2" hidden="1" customHeight="1" outlineLevel="1">
      <c r="A227" s="132"/>
      <c r="B227" s="133" t="s">
        <v>196</v>
      </c>
      <c r="C227" s="135"/>
      <c r="D227" s="135"/>
      <c r="E227" s="134">
        <v>0</v>
      </c>
      <c r="F227" s="136"/>
    </row>
    <row r="228" spans="1:6" ht="15.2" customHeight="1" collapsed="1">
      <c r="A228" s="132" t="s">
        <v>73</v>
      </c>
      <c r="B228" s="137" t="s">
        <v>145</v>
      </c>
      <c r="C228" s="134">
        <f>SUM($C$212:$C$227)</f>
        <v>272834</v>
      </c>
      <c r="D228" s="134">
        <f>SUM($D$212:$D$227)</f>
        <v>1122384</v>
      </c>
      <c r="E228" s="134">
        <f>SUM($E$212:$E$227)</f>
        <v>1395218</v>
      </c>
      <c r="F228" s="136"/>
    </row>
    <row r="229" spans="1:6" ht="15.2" hidden="1" customHeight="1" outlineLevel="1">
      <c r="A229" s="132"/>
      <c r="B229" s="133" t="s">
        <v>181</v>
      </c>
      <c r="C229" s="134">
        <v>55968677</v>
      </c>
      <c r="D229" s="134">
        <v>32537</v>
      </c>
      <c r="E229" s="134">
        <v>56001214</v>
      </c>
      <c r="F229" s="136"/>
    </row>
    <row r="230" spans="1:6" ht="15.2" hidden="1" customHeight="1" outlineLevel="1">
      <c r="A230" s="132"/>
      <c r="B230" s="133" t="s">
        <v>182</v>
      </c>
      <c r="C230" s="134">
        <v>30345974.850000001</v>
      </c>
      <c r="D230" s="134">
        <v>17562341.149999999</v>
      </c>
      <c r="E230" s="134">
        <v>47908316</v>
      </c>
      <c r="F230" s="136"/>
    </row>
    <row r="231" spans="1:6" ht="15.2" hidden="1" customHeight="1" outlineLevel="1">
      <c r="A231" s="132"/>
      <c r="B231" s="133" t="s">
        <v>183</v>
      </c>
      <c r="C231" s="134">
        <v>169875992</v>
      </c>
      <c r="D231" s="134">
        <v>1973746191</v>
      </c>
      <c r="E231" s="134">
        <v>2143622183</v>
      </c>
      <c r="F231" s="136"/>
    </row>
    <row r="232" spans="1:6" ht="15.2" hidden="1" customHeight="1" outlineLevel="1">
      <c r="A232" s="132"/>
      <c r="B232" s="133" t="s">
        <v>184</v>
      </c>
      <c r="C232" s="134">
        <v>38515632</v>
      </c>
      <c r="D232" s="134">
        <v>573368864</v>
      </c>
      <c r="E232" s="134">
        <v>611884496</v>
      </c>
      <c r="F232" s="136"/>
    </row>
    <row r="233" spans="1:6" ht="15.2" hidden="1" customHeight="1" outlineLevel="1">
      <c r="A233" s="132"/>
      <c r="B233" s="133" t="s">
        <v>185</v>
      </c>
      <c r="C233" s="134">
        <v>225409938</v>
      </c>
      <c r="D233" s="134">
        <v>1365396863</v>
      </c>
      <c r="E233" s="134">
        <v>1590806801</v>
      </c>
      <c r="F233" s="136"/>
    </row>
    <row r="234" spans="1:6" ht="15.2" hidden="1" customHeight="1" outlineLevel="1">
      <c r="A234" s="132"/>
      <c r="B234" s="133" t="s">
        <v>186</v>
      </c>
      <c r="C234" s="134">
        <v>231920595</v>
      </c>
      <c r="D234" s="134">
        <v>2483761413</v>
      </c>
      <c r="E234" s="134">
        <v>2715682008</v>
      </c>
      <c r="F234" s="136"/>
    </row>
    <row r="235" spans="1:6" ht="15.2" hidden="1" customHeight="1" outlineLevel="1">
      <c r="A235" s="132"/>
      <c r="B235" s="133" t="s">
        <v>187</v>
      </c>
      <c r="C235" s="134">
        <v>24612947</v>
      </c>
      <c r="D235" s="134">
        <v>2145376</v>
      </c>
      <c r="E235" s="134">
        <v>26758323</v>
      </c>
      <c r="F235" s="136"/>
    </row>
    <row r="236" spans="1:6" ht="15.2" hidden="1" customHeight="1" outlineLevel="1">
      <c r="A236" s="132"/>
      <c r="B236" s="133" t="s">
        <v>188</v>
      </c>
      <c r="C236" s="134">
        <v>23018263</v>
      </c>
      <c r="D236" s="134">
        <v>231364016</v>
      </c>
      <c r="E236" s="134">
        <v>254382279</v>
      </c>
      <c r="F236" s="136"/>
    </row>
    <row r="237" spans="1:6" ht="15.2" hidden="1" customHeight="1" outlineLevel="1">
      <c r="A237" s="132"/>
      <c r="B237" s="133" t="s">
        <v>189</v>
      </c>
      <c r="C237" s="134">
        <v>13278392.404703399</v>
      </c>
      <c r="D237" s="134">
        <v>62255812.427259102</v>
      </c>
      <c r="E237" s="134">
        <v>75534204.831962496</v>
      </c>
      <c r="F237" s="136"/>
    </row>
    <row r="238" spans="1:6" ht="15.2" hidden="1" customHeight="1" outlineLevel="1">
      <c r="A238" s="132"/>
      <c r="B238" s="133" t="s">
        <v>190</v>
      </c>
      <c r="C238" s="134">
        <v>103242530</v>
      </c>
      <c r="D238" s="134">
        <v>1369582549</v>
      </c>
      <c r="E238" s="134">
        <v>1472825079</v>
      </c>
      <c r="F238" s="136"/>
    </row>
    <row r="239" spans="1:6" ht="15.2" hidden="1" customHeight="1" outlineLevel="1">
      <c r="A239" s="132"/>
      <c r="B239" s="133" t="s">
        <v>191</v>
      </c>
      <c r="C239" s="134">
        <v>4594845</v>
      </c>
      <c r="D239" s="134">
        <v>6933671</v>
      </c>
      <c r="E239" s="134">
        <v>11528516</v>
      </c>
      <c r="F239" s="136"/>
    </row>
    <row r="240" spans="1:6" ht="15.2" hidden="1" customHeight="1" outlineLevel="1">
      <c r="A240" s="132"/>
      <c r="B240" s="133" t="s">
        <v>192</v>
      </c>
      <c r="C240" s="134">
        <v>2434681</v>
      </c>
      <c r="D240" s="134">
        <v>0</v>
      </c>
      <c r="E240" s="134">
        <v>2434681</v>
      </c>
      <c r="F240" s="136"/>
    </row>
    <row r="241" spans="1:6" ht="15.2" hidden="1" customHeight="1" outlineLevel="1">
      <c r="A241" s="132"/>
      <c r="B241" s="133" t="s">
        <v>193</v>
      </c>
      <c r="C241" s="134">
        <v>232063831</v>
      </c>
      <c r="D241" s="134">
        <v>1302194970</v>
      </c>
      <c r="E241" s="134">
        <v>1534258801</v>
      </c>
      <c r="F241" s="136"/>
    </row>
    <row r="242" spans="1:6" ht="15.2" hidden="1" customHeight="1" outlineLevel="1">
      <c r="A242" s="132"/>
      <c r="B242" s="133" t="s">
        <v>194</v>
      </c>
      <c r="C242" s="134">
        <v>83235237</v>
      </c>
      <c r="D242" s="134">
        <v>90595358</v>
      </c>
      <c r="E242" s="134">
        <v>173830595</v>
      </c>
      <c r="F242" s="136"/>
    </row>
    <row r="243" spans="1:6" ht="15.2" hidden="1" customHeight="1" outlineLevel="1">
      <c r="A243" s="132"/>
      <c r="B243" s="133" t="s">
        <v>195</v>
      </c>
      <c r="C243" s="134">
        <v>11457034</v>
      </c>
      <c r="D243" s="134">
        <v>142122091.38</v>
      </c>
      <c r="E243" s="134">
        <v>153579125.38</v>
      </c>
      <c r="F243" s="136"/>
    </row>
    <row r="244" spans="1:6" ht="15.2" hidden="1" customHeight="1" outlineLevel="1">
      <c r="A244" s="132"/>
      <c r="B244" s="133" t="s">
        <v>196</v>
      </c>
      <c r="C244" s="134">
        <v>15207693</v>
      </c>
      <c r="D244" s="134">
        <v>35865667</v>
      </c>
      <c r="E244" s="134">
        <v>51073360</v>
      </c>
      <c r="F244" s="136"/>
    </row>
    <row r="245" spans="1:6" ht="15.2" customHeight="1" collapsed="1">
      <c r="A245" s="132" t="s">
        <v>75</v>
      </c>
      <c r="B245" s="137" t="s">
        <v>209</v>
      </c>
      <c r="C245" s="134">
        <f>SUM($C$229:$C$244)</f>
        <v>1265182262.2547035</v>
      </c>
      <c r="D245" s="134">
        <f>SUM($D$229:$D$244)</f>
        <v>9656927719.9572582</v>
      </c>
      <c r="E245" s="134">
        <f>SUM($E$229:$E$244)</f>
        <v>10922109982.211962</v>
      </c>
      <c r="F245" s="136"/>
    </row>
    <row r="246" spans="1:6" ht="15.2" hidden="1" customHeight="1" outlineLevel="1">
      <c r="A246" s="132"/>
      <c r="B246" s="133" t="s">
        <v>181</v>
      </c>
      <c r="C246" s="134">
        <v>6441606</v>
      </c>
      <c r="D246" s="134">
        <v>-23286</v>
      </c>
      <c r="E246" s="134">
        <v>6418320</v>
      </c>
      <c r="F246" s="136"/>
    </row>
    <row r="247" spans="1:6" ht="15.2" hidden="1" customHeight="1" outlineLevel="1">
      <c r="A247" s="132"/>
      <c r="B247" s="133" t="s">
        <v>182</v>
      </c>
      <c r="C247" s="134">
        <v>407654.150000002</v>
      </c>
      <c r="D247" s="134">
        <v>-1328177.1499999999</v>
      </c>
      <c r="E247" s="134">
        <v>-920523</v>
      </c>
      <c r="F247" s="136"/>
    </row>
    <row r="248" spans="1:6" ht="15.2" hidden="1" customHeight="1" outlineLevel="1">
      <c r="A248" s="132"/>
      <c r="B248" s="133" t="s">
        <v>183</v>
      </c>
      <c r="C248" s="134">
        <v>27474127</v>
      </c>
      <c r="D248" s="134">
        <v>145375330</v>
      </c>
      <c r="E248" s="134">
        <v>172849457</v>
      </c>
      <c r="F248" s="136"/>
    </row>
    <row r="249" spans="1:6" ht="15.2" hidden="1" customHeight="1" outlineLevel="1">
      <c r="A249" s="132"/>
      <c r="B249" s="133" t="s">
        <v>184</v>
      </c>
      <c r="C249" s="134">
        <v>1239853</v>
      </c>
      <c r="D249" s="134">
        <v>-13038080</v>
      </c>
      <c r="E249" s="134">
        <v>-11798227</v>
      </c>
      <c r="F249" s="136"/>
    </row>
    <row r="250" spans="1:6" ht="15.2" hidden="1" customHeight="1" outlineLevel="1">
      <c r="A250" s="132"/>
      <c r="B250" s="133" t="s">
        <v>185</v>
      </c>
      <c r="C250" s="134">
        <v>-11938412</v>
      </c>
      <c r="D250" s="134">
        <v>-33413267</v>
      </c>
      <c r="E250" s="134">
        <v>-45351679</v>
      </c>
      <c r="F250" s="136"/>
    </row>
    <row r="251" spans="1:6" ht="15.2" hidden="1" customHeight="1" outlineLevel="1">
      <c r="A251" s="132"/>
      <c r="B251" s="133" t="s">
        <v>186</v>
      </c>
      <c r="C251" s="134">
        <v>5498722</v>
      </c>
      <c r="D251" s="134">
        <v>-66615679</v>
      </c>
      <c r="E251" s="134">
        <v>-61116957</v>
      </c>
      <c r="F251" s="136"/>
    </row>
    <row r="252" spans="1:6" ht="15.2" hidden="1" customHeight="1" outlineLevel="1">
      <c r="A252" s="132"/>
      <c r="B252" s="133" t="s">
        <v>187</v>
      </c>
      <c r="C252" s="134">
        <v>970749</v>
      </c>
      <c r="D252" s="134">
        <v>393204</v>
      </c>
      <c r="E252" s="134">
        <v>1363953</v>
      </c>
      <c r="F252" s="136"/>
    </row>
    <row r="253" spans="1:6" ht="15.2" hidden="1" customHeight="1" outlineLevel="1">
      <c r="A253" s="132"/>
      <c r="B253" s="133" t="s">
        <v>188</v>
      </c>
      <c r="C253" s="134">
        <v>2124286</v>
      </c>
      <c r="D253" s="134">
        <v>4765659</v>
      </c>
      <c r="E253" s="134">
        <v>6889945</v>
      </c>
      <c r="F253" s="136"/>
    </row>
    <row r="254" spans="1:6" ht="15.2" hidden="1" customHeight="1" outlineLevel="1">
      <c r="A254" s="132"/>
      <c r="B254" s="133" t="s">
        <v>189</v>
      </c>
      <c r="C254" s="134">
        <v>1058239.68756836</v>
      </c>
      <c r="D254" s="134">
        <v>793010.59342666005</v>
      </c>
      <c r="E254" s="134">
        <v>1851250.2809950199</v>
      </c>
      <c r="F254" s="136"/>
    </row>
    <row r="255" spans="1:6" ht="15.2" hidden="1" customHeight="1" outlineLevel="1">
      <c r="A255" s="132"/>
      <c r="B255" s="133" t="s">
        <v>190</v>
      </c>
      <c r="C255" s="134">
        <v>-2582379</v>
      </c>
      <c r="D255" s="134">
        <v>44392928</v>
      </c>
      <c r="E255" s="134">
        <v>41810549</v>
      </c>
      <c r="F255" s="136"/>
    </row>
    <row r="256" spans="1:6" ht="15.2" hidden="1" customHeight="1" outlineLevel="1">
      <c r="A256" s="132"/>
      <c r="B256" s="133" t="s">
        <v>191</v>
      </c>
      <c r="C256" s="134">
        <v>467805</v>
      </c>
      <c r="D256" s="134">
        <v>1278897</v>
      </c>
      <c r="E256" s="134">
        <v>1746702</v>
      </c>
      <c r="F256" s="136"/>
    </row>
    <row r="257" spans="1:6" ht="15.2" hidden="1" customHeight="1" outlineLevel="1">
      <c r="A257" s="132"/>
      <c r="B257" s="133" t="s">
        <v>192</v>
      </c>
      <c r="C257" s="134">
        <v>81876</v>
      </c>
      <c r="D257" s="134">
        <v>0</v>
      </c>
      <c r="E257" s="134">
        <v>81876</v>
      </c>
      <c r="F257" s="136"/>
    </row>
    <row r="258" spans="1:6" ht="15.2" hidden="1" customHeight="1" outlineLevel="1">
      <c r="A258" s="132"/>
      <c r="B258" s="133" t="s">
        <v>193</v>
      </c>
      <c r="C258" s="134">
        <v>11097744</v>
      </c>
      <c r="D258" s="134">
        <v>-44405622</v>
      </c>
      <c r="E258" s="134">
        <v>-33307878</v>
      </c>
      <c r="F258" s="136"/>
    </row>
    <row r="259" spans="1:6" ht="15.2" hidden="1" customHeight="1" outlineLevel="1">
      <c r="A259" s="132"/>
      <c r="B259" s="133" t="s">
        <v>194</v>
      </c>
      <c r="C259" s="134">
        <v>7391381</v>
      </c>
      <c r="D259" s="134">
        <v>4775789</v>
      </c>
      <c r="E259" s="134">
        <v>12167170</v>
      </c>
      <c r="F259" s="136"/>
    </row>
    <row r="260" spans="1:6" ht="15.2" hidden="1" customHeight="1" outlineLevel="1">
      <c r="A260" s="132"/>
      <c r="B260" s="133" t="s">
        <v>195</v>
      </c>
      <c r="C260" s="134">
        <v>105032</v>
      </c>
      <c r="D260" s="134">
        <v>1127239.6200000001</v>
      </c>
      <c r="E260" s="134">
        <v>1232271.6200000001</v>
      </c>
      <c r="F260" s="136"/>
    </row>
    <row r="261" spans="1:6" ht="15.2" hidden="1" customHeight="1" outlineLevel="1">
      <c r="A261" s="132"/>
      <c r="B261" s="133" t="s">
        <v>196</v>
      </c>
      <c r="C261" s="134">
        <v>-977475</v>
      </c>
      <c r="D261" s="134">
        <v>-2723097</v>
      </c>
      <c r="E261" s="134">
        <v>-3700572</v>
      </c>
      <c r="F261" s="136"/>
    </row>
    <row r="262" spans="1:6" ht="15.2" customHeight="1" collapsed="1">
      <c r="A262" s="132" t="s">
        <v>77</v>
      </c>
      <c r="B262" s="137" t="s">
        <v>210</v>
      </c>
      <c r="C262" s="134">
        <f>SUM($C$246:$C$261)</f>
        <v>48860808.837568365</v>
      </c>
      <c r="D262" s="134">
        <f>SUM($D$246:$D$261)</f>
        <v>41354849.063426651</v>
      </c>
      <c r="E262" s="134">
        <f>SUM($E$246:$E$261)</f>
        <v>90215657.900995031</v>
      </c>
      <c r="F262" s="136"/>
    </row>
    <row r="263" spans="1:6" ht="15.2" customHeight="1">
      <c r="A263" s="454" t="s">
        <v>211</v>
      </c>
      <c r="B263" s="454"/>
      <c r="C263" s="454"/>
      <c r="D263" s="454"/>
      <c r="E263" s="454"/>
    </row>
    <row r="264" spans="1:6" ht="15.2" hidden="1" customHeight="1" outlineLevel="1">
      <c r="A264" s="138"/>
      <c r="B264" s="133" t="s">
        <v>181</v>
      </c>
      <c r="C264" s="134">
        <v>595324</v>
      </c>
      <c r="D264" s="134">
        <v>1041</v>
      </c>
      <c r="E264" s="134">
        <v>596365</v>
      </c>
      <c r="F264" s="136"/>
    </row>
    <row r="265" spans="1:6" ht="15.2" hidden="1" customHeight="1" outlineLevel="1">
      <c r="A265" s="138"/>
      <c r="B265" s="133" t="s">
        <v>182</v>
      </c>
      <c r="C265" s="135"/>
      <c r="D265" s="135"/>
      <c r="E265" s="134">
        <v>0</v>
      </c>
      <c r="F265" s="136"/>
    </row>
    <row r="266" spans="1:6" ht="15.2" hidden="1" customHeight="1" outlineLevel="1">
      <c r="A266" s="138"/>
      <c r="B266" s="133" t="s">
        <v>183</v>
      </c>
      <c r="C266" s="134">
        <v>1074232</v>
      </c>
      <c r="D266" s="134">
        <v>14787497</v>
      </c>
      <c r="E266" s="134">
        <v>15861729</v>
      </c>
      <c r="F266" s="136"/>
    </row>
    <row r="267" spans="1:6" ht="15.2" hidden="1" customHeight="1" outlineLevel="1">
      <c r="A267" s="138"/>
      <c r="B267" s="133" t="s">
        <v>184</v>
      </c>
      <c r="C267" s="134">
        <v>253486</v>
      </c>
      <c r="D267" s="134">
        <v>5404781</v>
      </c>
      <c r="E267" s="134">
        <v>5658267</v>
      </c>
      <c r="F267" s="136"/>
    </row>
    <row r="268" spans="1:6" ht="15.2" hidden="1" customHeight="1" outlineLevel="1">
      <c r="A268" s="138"/>
      <c r="B268" s="133" t="s">
        <v>185</v>
      </c>
      <c r="C268" s="134">
        <v>1228469</v>
      </c>
      <c r="D268" s="134">
        <v>11567339</v>
      </c>
      <c r="E268" s="134">
        <v>12795808</v>
      </c>
      <c r="F268" s="136"/>
    </row>
    <row r="269" spans="1:6" ht="15.2" hidden="1" customHeight="1" outlineLevel="1">
      <c r="A269" s="138"/>
      <c r="B269" s="133" t="s">
        <v>186</v>
      </c>
      <c r="C269" s="134">
        <v>0</v>
      </c>
      <c r="D269" s="134">
        <v>0</v>
      </c>
      <c r="E269" s="134">
        <v>0</v>
      </c>
      <c r="F269" s="136"/>
    </row>
    <row r="270" spans="1:6" ht="15.2" hidden="1" customHeight="1" outlineLevel="1">
      <c r="A270" s="138"/>
      <c r="B270" s="133" t="s">
        <v>187</v>
      </c>
      <c r="C270" s="134">
        <v>127616</v>
      </c>
      <c r="D270" s="134">
        <v>24308</v>
      </c>
      <c r="E270" s="134">
        <v>151924</v>
      </c>
      <c r="F270" s="136"/>
    </row>
    <row r="271" spans="1:6" ht="15.2" hidden="1" customHeight="1" outlineLevel="1">
      <c r="A271" s="138"/>
      <c r="B271" s="133" t="s">
        <v>188</v>
      </c>
      <c r="C271" s="134">
        <v>20304</v>
      </c>
      <c r="D271" s="134">
        <v>456464</v>
      </c>
      <c r="E271" s="134">
        <v>476768</v>
      </c>
      <c r="F271" s="136"/>
    </row>
    <row r="272" spans="1:6" ht="15.2" hidden="1" customHeight="1" outlineLevel="1">
      <c r="A272" s="138"/>
      <c r="B272" s="133" t="s">
        <v>189</v>
      </c>
      <c r="C272" s="135"/>
      <c r="D272" s="135"/>
      <c r="E272" s="134">
        <v>0</v>
      </c>
      <c r="F272" s="136"/>
    </row>
    <row r="273" spans="1:6" ht="15.2" hidden="1" customHeight="1" outlineLevel="1">
      <c r="A273" s="138"/>
      <c r="B273" s="133" t="s">
        <v>190</v>
      </c>
      <c r="C273" s="134">
        <v>222953</v>
      </c>
      <c r="D273" s="134">
        <v>3851093</v>
      </c>
      <c r="E273" s="134">
        <v>4074046</v>
      </c>
      <c r="F273" s="136"/>
    </row>
    <row r="274" spans="1:6" ht="15.2" hidden="1" customHeight="1" outlineLevel="1">
      <c r="A274" s="138"/>
      <c r="B274" s="133" t="s">
        <v>191</v>
      </c>
      <c r="C274" s="134">
        <v>0</v>
      </c>
      <c r="D274" s="134">
        <v>0</v>
      </c>
      <c r="E274" s="134">
        <v>0</v>
      </c>
      <c r="F274" s="136"/>
    </row>
    <row r="275" spans="1:6" ht="15.2" hidden="1" customHeight="1" outlineLevel="1">
      <c r="A275" s="138"/>
      <c r="B275" s="133" t="s">
        <v>192</v>
      </c>
      <c r="C275" s="135"/>
      <c r="D275" s="135"/>
      <c r="E275" s="134">
        <v>0</v>
      </c>
      <c r="F275" s="136"/>
    </row>
    <row r="276" spans="1:6" ht="15.2" hidden="1" customHeight="1" outlineLevel="1">
      <c r="A276" s="138"/>
      <c r="B276" s="133" t="s">
        <v>193</v>
      </c>
      <c r="C276" s="134">
        <v>342338</v>
      </c>
      <c r="D276" s="134">
        <v>806740</v>
      </c>
      <c r="E276" s="134">
        <v>1149078</v>
      </c>
      <c r="F276" s="136"/>
    </row>
    <row r="277" spans="1:6" ht="15.2" hidden="1" customHeight="1" outlineLevel="1">
      <c r="A277" s="138"/>
      <c r="B277" s="133" t="s">
        <v>194</v>
      </c>
      <c r="C277" s="135"/>
      <c r="D277" s="135"/>
      <c r="E277" s="134">
        <v>0</v>
      </c>
      <c r="F277" s="136"/>
    </row>
    <row r="278" spans="1:6" ht="15.2" hidden="1" customHeight="1" outlineLevel="1">
      <c r="A278" s="138"/>
      <c r="B278" s="133" t="s">
        <v>195</v>
      </c>
      <c r="C278" s="134">
        <v>27535.5638691118</v>
      </c>
      <c r="D278" s="134">
        <v>687210.43613088795</v>
      </c>
      <c r="E278" s="134">
        <v>714746</v>
      </c>
      <c r="F278" s="136"/>
    </row>
    <row r="279" spans="1:6" ht="15.2" hidden="1" customHeight="1" outlineLevel="1">
      <c r="A279" s="138"/>
      <c r="B279" s="133" t="s">
        <v>196</v>
      </c>
      <c r="C279" s="135"/>
      <c r="D279" s="135"/>
      <c r="E279" s="134">
        <v>0</v>
      </c>
      <c r="F279" s="136"/>
    </row>
    <row r="280" spans="1:6" ht="15.2" customHeight="1" collapsed="1">
      <c r="A280" s="138" t="s">
        <v>79</v>
      </c>
      <c r="B280" s="137" t="s">
        <v>212</v>
      </c>
      <c r="C280" s="134">
        <f>SUM($C$264:$C$279)</f>
        <v>3892257.5638691117</v>
      </c>
      <c r="D280" s="134">
        <f>SUM($D$264:$D$279)</f>
        <v>37586473.436130889</v>
      </c>
      <c r="E280" s="134">
        <f>SUM($E$264:$E$279)</f>
        <v>41478731</v>
      </c>
      <c r="F280" s="136"/>
    </row>
    <row r="281" spans="1:6" ht="15.2" hidden="1" customHeight="1" outlineLevel="1">
      <c r="A281" s="138"/>
      <c r="B281" s="133" t="s">
        <v>181</v>
      </c>
      <c r="C281" s="134">
        <v>-666</v>
      </c>
      <c r="D281" s="134">
        <v>666</v>
      </c>
      <c r="E281" s="134">
        <v>0</v>
      </c>
      <c r="F281" s="136"/>
    </row>
    <row r="282" spans="1:6" ht="15.2" hidden="1" customHeight="1" outlineLevel="1">
      <c r="A282" s="138"/>
      <c r="B282" s="133" t="s">
        <v>182</v>
      </c>
      <c r="C282" s="134">
        <v>12500</v>
      </c>
      <c r="D282" s="134">
        <v>42946</v>
      </c>
      <c r="E282" s="134">
        <v>55446</v>
      </c>
      <c r="F282" s="136"/>
    </row>
    <row r="283" spans="1:6" ht="15.2" hidden="1" customHeight="1" outlineLevel="1">
      <c r="A283" s="138"/>
      <c r="B283" s="133" t="s">
        <v>183</v>
      </c>
      <c r="C283" s="134">
        <v>1072983</v>
      </c>
      <c r="D283" s="134">
        <v>14770294</v>
      </c>
      <c r="E283" s="134">
        <v>15843277</v>
      </c>
      <c r="F283" s="136"/>
    </row>
    <row r="284" spans="1:6" ht="15.2" hidden="1" customHeight="1" outlineLevel="1">
      <c r="A284" s="138"/>
      <c r="B284" s="133" t="s">
        <v>184</v>
      </c>
      <c r="C284" s="134">
        <v>28158</v>
      </c>
      <c r="D284" s="134">
        <v>1012878</v>
      </c>
      <c r="E284" s="134">
        <v>1041036</v>
      </c>
      <c r="F284" s="136"/>
    </row>
    <row r="285" spans="1:6" ht="15.2" hidden="1" customHeight="1" outlineLevel="1">
      <c r="A285" s="138"/>
      <c r="B285" s="133" t="s">
        <v>185</v>
      </c>
      <c r="C285" s="134">
        <v>416111</v>
      </c>
      <c r="D285" s="134">
        <v>1328714</v>
      </c>
      <c r="E285" s="134">
        <v>1744825</v>
      </c>
      <c r="F285" s="136"/>
    </row>
    <row r="286" spans="1:6" ht="15.2" hidden="1" customHeight="1" outlineLevel="1">
      <c r="A286" s="138"/>
      <c r="B286" s="133" t="s">
        <v>186</v>
      </c>
      <c r="C286" s="134">
        <v>7482353</v>
      </c>
      <c r="D286" s="134">
        <v>88080737</v>
      </c>
      <c r="E286" s="134">
        <v>95563090</v>
      </c>
      <c r="F286" s="136"/>
    </row>
    <row r="287" spans="1:6" ht="15.2" hidden="1" customHeight="1" outlineLevel="1">
      <c r="A287" s="138"/>
      <c r="B287" s="133" t="s">
        <v>187</v>
      </c>
      <c r="C287" s="134">
        <v>35247</v>
      </c>
      <c r="D287" s="134">
        <v>-18023</v>
      </c>
      <c r="E287" s="134">
        <v>17224</v>
      </c>
      <c r="F287" s="136"/>
    </row>
    <row r="288" spans="1:6" ht="15.2" hidden="1" customHeight="1" outlineLevel="1">
      <c r="A288" s="138"/>
      <c r="B288" s="133" t="s">
        <v>188</v>
      </c>
      <c r="C288" s="135"/>
      <c r="D288" s="135"/>
      <c r="E288" s="134">
        <v>0</v>
      </c>
      <c r="F288" s="136"/>
    </row>
    <row r="289" spans="1:6" ht="15.2" hidden="1" customHeight="1" outlineLevel="1">
      <c r="A289" s="138"/>
      <c r="B289" s="133" t="s">
        <v>189</v>
      </c>
      <c r="C289" s="135"/>
      <c r="D289" s="135"/>
      <c r="E289" s="134">
        <v>0</v>
      </c>
      <c r="F289" s="136"/>
    </row>
    <row r="290" spans="1:6" ht="15.2" hidden="1" customHeight="1" outlineLevel="1">
      <c r="A290" s="138"/>
      <c r="B290" s="133" t="s">
        <v>190</v>
      </c>
      <c r="C290" s="134">
        <v>62541</v>
      </c>
      <c r="D290" s="134">
        <v>1080275</v>
      </c>
      <c r="E290" s="134">
        <v>1142816</v>
      </c>
      <c r="F290" s="136"/>
    </row>
    <row r="291" spans="1:6" ht="15.2" hidden="1" customHeight="1" outlineLevel="1">
      <c r="A291" s="138"/>
      <c r="B291" s="133" t="s">
        <v>191</v>
      </c>
      <c r="C291" s="134">
        <v>0</v>
      </c>
      <c r="D291" s="134">
        <v>0</v>
      </c>
      <c r="E291" s="134">
        <v>0</v>
      </c>
      <c r="F291" s="136"/>
    </row>
    <row r="292" spans="1:6" ht="15.2" hidden="1" customHeight="1" outlineLevel="1">
      <c r="A292" s="138"/>
      <c r="B292" s="133" t="s">
        <v>192</v>
      </c>
      <c r="C292" s="135"/>
      <c r="D292" s="135"/>
      <c r="E292" s="134">
        <v>0</v>
      </c>
      <c r="F292" s="136"/>
    </row>
    <row r="293" spans="1:6" ht="15.2" hidden="1" customHeight="1" outlineLevel="1">
      <c r="A293" s="138"/>
      <c r="B293" s="133" t="s">
        <v>193</v>
      </c>
      <c r="C293" s="134">
        <v>8300764</v>
      </c>
      <c r="D293" s="134">
        <v>19561279</v>
      </c>
      <c r="E293" s="134">
        <v>27862043</v>
      </c>
      <c r="F293" s="136"/>
    </row>
    <row r="294" spans="1:6" ht="15.2" hidden="1" customHeight="1" outlineLevel="1">
      <c r="A294" s="138"/>
      <c r="B294" s="133" t="s">
        <v>194</v>
      </c>
      <c r="C294" s="135"/>
      <c r="D294" s="135"/>
      <c r="E294" s="134">
        <v>0</v>
      </c>
      <c r="F294" s="136"/>
    </row>
    <row r="295" spans="1:6" ht="15.2" hidden="1" customHeight="1" outlineLevel="1">
      <c r="A295" s="138"/>
      <c r="B295" s="133" t="s">
        <v>195</v>
      </c>
      <c r="C295" s="135"/>
      <c r="D295" s="135"/>
      <c r="E295" s="134">
        <v>0</v>
      </c>
      <c r="F295" s="136"/>
    </row>
    <row r="296" spans="1:6" ht="15.2" hidden="1" customHeight="1" outlineLevel="1">
      <c r="A296" s="138"/>
      <c r="B296" s="133" t="s">
        <v>196</v>
      </c>
      <c r="C296" s="135"/>
      <c r="D296" s="135"/>
      <c r="E296" s="134">
        <v>0</v>
      </c>
      <c r="F296" s="136"/>
    </row>
    <row r="297" spans="1:6" ht="15.2" customHeight="1" collapsed="1">
      <c r="A297" s="138" t="s">
        <v>81</v>
      </c>
      <c r="B297" s="137" t="s">
        <v>213</v>
      </c>
      <c r="C297" s="134">
        <f>SUM($C$281:$C$296)</f>
        <v>17409991</v>
      </c>
      <c r="D297" s="134">
        <f>SUM($D$281:$D$296)</f>
        <v>125859766</v>
      </c>
      <c r="E297" s="134">
        <f>SUM($E$281:$E$296)</f>
        <v>143269757</v>
      </c>
      <c r="F297" s="136"/>
    </row>
    <row r="298" spans="1:6" ht="15.2" hidden="1" customHeight="1" outlineLevel="1">
      <c r="A298" s="138"/>
      <c r="B298" s="133" t="s">
        <v>181</v>
      </c>
      <c r="C298" s="134">
        <v>616275</v>
      </c>
      <c r="D298" s="134">
        <v>1078</v>
      </c>
      <c r="E298" s="134">
        <v>617353</v>
      </c>
      <c r="F298" s="136"/>
    </row>
    <row r="299" spans="1:6" ht="15.2" hidden="1" customHeight="1" outlineLevel="1">
      <c r="A299" s="138"/>
      <c r="B299" s="133" t="s">
        <v>182</v>
      </c>
      <c r="C299" s="135"/>
      <c r="D299" s="135"/>
      <c r="E299" s="134">
        <v>0</v>
      </c>
      <c r="F299" s="136"/>
    </row>
    <row r="300" spans="1:6" ht="15.2" hidden="1" customHeight="1" outlineLevel="1">
      <c r="A300" s="138"/>
      <c r="B300" s="133" t="s">
        <v>183</v>
      </c>
      <c r="C300" s="134">
        <v>2853283</v>
      </c>
      <c r="D300" s="134">
        <v>39277273</v>
      </c>
      <c r="E300" s="134">
        <v>42130556</v>
      </c>
      <c r="F300" s="136"/>
    </row>
    <row r="301" spans="1:6" ht="15.2" hidden="1" customHeight="1" outlineLevel="1">
      <c r="A301" s="138"/>
      <c r="B301" s="133" t="s">
        <v>184</v>
      </c>
      <c r="C301" s="134">
        <v>666239</v>
      </c>
      <c r="D301" s="134">
        <v>14212142</v>
      </c>
      <c r="E301" s="134">
        <v>14878381</v>
      </c>
      <c r="F301" s="136"/>
    </row>
    <row r="302" spans="1:6" ht="15.2" hidden="1" customHeight="1" outlineLevel="1">
      <c r="A302" s="138"/>
      <c r="B302" s="133" t="s">
        <v>185</v>
      </c>
      <c r="C302" s="134">
        <v>3204980</v>
      </c>
      <c r="D302" s="134">
        <v>30231669</v>
      </c>
      <c r="E302" s="134">
        <v>33436649</v>
      </c>
      <c r="F302" s="136"/>
    </row>
    <row r="303" spans="1:6" ht="15.2" hidden="1" customHeight="1" outlineLevel="1">
      <c r="A303" s="138"/>
      <c r="B303" s="133" t="s">
        <v>186</v>
      </c>
      <c r="C303" s="134">
        <v>3564904</v>
      </c>
      <c r="D303" s="134">
        <v>41965328</v>
      </c>
      <c r="E303" s="134">
        <v>45530232</v>
      </c>
      <c r="F303" s="136"/>
    </row>
    <row r="304" spans="1:6" ht="15.2" hidden="1" customHeight="1" outlineLevel="1">
      <c r="A304" s="138"/>
      <c r="B304" s="133" t="s">
        <v>187</v>
      </c>
      <c r="C304" s="134">
        <v>14468</v>
      </c>
      <c r="D304" s="134">
        <v>27916</v>
      </c>
      <c r="E304" s="134">
        <v>42384</v>
      </c>
      <c r="F304" s="136"/>
    </row>
    <row r="305" spans="1:6" ht="15.2" hidden="1" customHeight="1" outlineLevel="1">
      <c r="A305" s="138"/>
      <c r="B305" s="133" t="s">
        <v>188</v>
      </c>
      <c r="C305" s="134">
        <v>37059</v>
      </c>
      <c r="D305" s="134">
        <v>833123</v>
      </c>
      <c r="E305" s="134">
        <v>870182</v>
      </c>
      <c r="F305" s="136"/>
    </row>
    <row r="306" spans="1:6" ht="15.2" hidden="1" customHeight="1" outlineLevel="1">
      <c r="A306" s="138"/>
      <c r="B306" s="133" t="s">
        <v>189</v>
      </c>
      <c r="C306" s="134">
        <v>67282.1113187835</v>
      </c>
      <c r="D306" s="134">
        <v>364124.55868121702</v>
      </c>
      <c r="E306" s="134">
        <v>431406.67</v>
      </c>
      <c r="F306" s="136"/>
    </row>
    <row r="307" spans="1:6" ht="15.2" hidden="1" customHeight="1" outlineLevel="1">
      <c r="A307" s="138"/>
      <c r="B307" s="133" t="s">
        <v>190</v>
      </c>
      <c r="C307" s="134">
        <v>1305191</v>
      </c>
      <c r="D307" s="134">
        <v>22544711</v>
      </c>
      <c r="E307" s="134">
        <v>23849902</v>
      </c>
      <c r="F307" s="136"/>
    </row>
    <row r="308" spans="1:6" ht="15.2" hidden="1" customHeight="1" outlineLevel="1">
      <c r="A308" s="138"/>
      <c r="B308" s="133" t="s">
        <v>191</v>
      </c>
      <c r="C308" s="134">
        <v>0</v>
      </c>
      <c r="D308" s="134">
        <v>84707</v>
      </c>
      <c r="E308" s="134">
        <v>84707</v>
      </c>
      <c r="F308" s="136"/>
    </row>
    <row r="309" spans="1:6" ht="15.2" hidden="1" customHeight="1" outlineLevel="1">
      <c r="A309" s="138"/>
      <c r="B309" s="133" t="s">
        <v>192</v>
      </c>
      <c r="C309" s="134">
        <v>31148</v>
      </c>
      <c r="D309" s="135"/>
      <c r="E309" s="134">
        <v>31148</v>
      </c>
      <c r="F309" s="136"/>
    </row>
    <row r="310" spans="1:6" ht="15.2" hidden="1" customHeight="1" outlineLevel="1">
      <c r="A310" s="138"/>
      <c r="B310" s="133" t="s">
        <v>193</v>
      </c>
      <c r="C310" s="134">
        <v>4795546</v>
      </c>
      <c r="D310" s="134">
        <v>11301010</v>
      </c>
      <c r="E310" s="134">
        <v>16096556</v>
      </c>
      <c r="F310" s="136"/>
    </row>
    <row r="311" spans="1:6" ht="15.2" hidden="1" customHeight="1" outlineLevel="1">
      <c r="A311" s="138"/>
      <c r="B311" s="133" t="s">
        <v>194</v>
      </c>
      <c r="C311" s="134">
        <v>91286</v>
      </c>
      <c r="D311" s="134">
        <v>98668</v>
      </c>
      <c r="E311" s="134">
        <v>189954</v>
      </c>
      <c r="F311" s="136"/>
    </row>
    <row r="312" spans="1:6" ht="15.2" hidden="1" customHeight="1" outlineLevel="1">
      <c r="A312" s="138"/>
      <c r="B312" s="133" t="s">
        <v>195</v>
      </c>
      <c r="C312" s="134">
        <v>-659.16213284230003</v>
      </c>
      <c r="D312" s="134">
        <v>-16450.837867157701</v>
      </c>
      <c r="E312" s="134">
        <v>-17110</v>
      </c>
      <c r="F312" s="136"/>
    </row>
    <row r="313" spans="1:6" ht="15.2" hidden="1" customHeight="1" outlineLevel="1">
      <c r="A313" s="138"/>
      <c r="B313" s="133" t="s">
        <v>196</v>
      </c>
      <c r="C313" s="134">
        <v>7189</v>
      </c>
      <c r="D313" s="134">
        <v>136011</v>
      </c>
      <c r="E313" s="134">
        <v>143200</v>
      </c>
      <c r="F313" s="136"/>
    </row>
    <row r="314" spans="1:6" ht="15.2" customHeight="1" collapsed="1">
      <c r="A314" s="138" t="s">
        <v>83</v>
      </c>
      <c r="B314" s="137" t="s">
        <v>214</v>
      </c>
      <c r="C314" s="134">
        <f>SUM($C$298:$C$313)</f>
        <v>17254190.949185941</v>
      </c>
      <c r="D314" s="134">
        <f>SUM($D$298:$D$313)</f>
        <v>161061309.72081405</v>
      </c>
      <c r="E314" s="134">
        <f>SUM($E$298:$E$313)</f>
        <v>178315500.66999999</v>
      </c>
      <c r="F314" s="136"/>
    </row>
    <row r="315" spans="1:6" ht="15.2" hidden="1" customHeight="1" outlineLevel="1">
      <c r="A315" s="138"/>
      <c r="B315" s="133" t="s">
        <v>181</v>
      </c>
      <c r="C315" s="134">
        <v>370614</v>
      </c>
      <c r="D315" s="134">
        <v>648</v>
      </c>
      <c r="E315" s="134">
        <v>371262</v>
      </c>
      <c r="F315" s="136"/>
    </row>
    <row r="316" spans="1:6" ht="15.2" hidden="1" customHeight="1" outlineLevel="1">
      <c r="A316" s="138"/>
      <c r="B316" s="133" t="s">
        <v>182</v>
      </c>
      <c r="C316" s="135"/>
      <c r="D316" s="135"/>
      <c r="E316" s="134">
        <v>0</v>
      </c>
      <c r="F316" s="136"/>
    </row>
    <row r="317" spans="1:6" ht="15.2" hidden="1" customHeight="1" outlineLevel="1">
      <c r="A317" s="138"/>
      <c r="B317" s="133" t="s">
        <v>183</v>
      </c>
      <c r="C317" s="134">
        <v>59958</v>
      </c>
      <c r="D317" s="134">
        <v>825353</v>
      </c>
      <c r="E317" s="134">
        <v>885311</v>
      </c>
      <c r="F317" s="136"/>
    </row>
    <row r="318" spans="1:6" ht="15.2" hidden="1" customHeight="1" outlineLevel="1">
      <c r="A318" s="138"/>
      <c r="B318" s="133" t="s">
        <v>184</v>
      </c>
      <c r="C318" s="134">
        <v>107285</v>
      </c>
      <c r="D318" s="134">
        <v>2287503</v>
      </c>
      <c r="E318" s="134">
        <v>2394788</v>
      </c>
      <c r="F318" s="136"/>
    </row>
    <row r="319" spans="1:6" ht="15.2" hidden="1" customHeight="1" outlineLevel="1">
      <c r="A319" s="138"/>
      <c r="B319" s="133" t="s">
        <v>185</v>
      </c>
      <c r="C319" s="134">
        <v>1843964</v>
      </c>
      <c r="D319" s="134">
        <v>17138790</v>
      </c>
      <c r="E319" s="134">
        <v>18982754</v>
      </c>
      <c r="F319" s="136"/>
    </row>
    <row r="320" spans="1:6" ht="15.2" hidden="1" customHeight="1" outlineLevel="1">
      <c r="A320" s="138"/>
      <c r="B320" s="133" t="s">
        <v>186</v>
      </c>
      <c r="C320" s="134">
        <v>188356</v>
      </c>
      <c r="D320" s="134">
        <v>2217292</v>
      </c>
      <c r="E320" s="134">
        <v>2405648</v>
      </c>
      <c r="F320" s="136"/>
    </row>
    <row r="321" spans="1:6" ht="15.2" hidden="1" customHeight="1" outlineLevel="1">
      <c r="A321" s="138"/>
      <c r="B321" s="133" t="s">
        <v>187</v>
      </c>
      <c r="C321" s="134">
        <v>4565</v>
      </c>
      <c r="D321" s="134">
        <v>870</v>
      </c>
      <c r="E321" s="134">
        <v>5435</v>
      </c>
      <c r="F321" s="136"/>
    </row>
    <row r="322" spans="1:6" ht="15.2" hidden="1" customHeight="1" outlineLevel="1">
      <c r="A322" s="138"/>
      <c r="B322" s="133" t="s">
        <v>188</v>
      </c>
      <c r="C322" s="134">
        <v>318</v>
      </c>
      <c r="D322" s="134">
        <v>7144</v>
      </c>
      <c r="E322" s="134">
        <v>7462</v>
      </c>
      <c r="F322" s="136"/>
    </row>
    <row r="323" spans="1:6" ht="15.2" hidden="1" customHeight="1" outlineLevel="1">
      <c r="A323" s="138"/>
      <c r="B323" s="133" t="s">
        <v>189</v>
      </c>
      <c r="C323" s="135"/>
      <c r="D323" s="135"/>
      <c r="E323" s="134">
        <v>0</v>
      </c>
      <c r="F323" s="136"/>
    </row>
    <row r="324" spans="1:6" ht="15.2" hidden="1" customHeight="1" outlineLevel="1">
      <c r="A324" s="138"/>
      <c r="B324" s="133" t="s">
        <v>190</v>
      </c>
      <c r="C324" s="134">
        <v>286327</v>
      </c>
      <c r="D324" s="134">
        <v>4945757</v>
      </c>
      <c r="E324" s="134">
        <v>5232084</v>
      </c>
      <c r="F324" s="136"/>
    </row>
    <row r="325" spans="1:6" ht="15.2" hidden="1" customHeight="1" outlineLevel="1">
      <c r="A325" s="138"/>
      <c r="B325" s="133" t="s">
        <v>191</v>
      </c>
      <c r="C325" s="134">
        <v>0</v>
      </c>
      <c r="D325" s="134">
        <v>0</v>
      </c>
      <c r="E325" s="134">
        <v>0</v>
      </c>
      <c r="F325" s="136"/>
    </row>
    <row r="326" spans="1:6" ht="15.2" hidden="1" customHeight="1" outlineLevel="1">
      <c r="A326" s="138"/>
      <c r="B326" s="133" t="s">
        <v>192</v>
      </c>
      <c r="C326" s="135"/>
      <c r="D326" s="135"/>
      <c r="E326" s="134">
        <v>0</v>
      </c>
      <c r="F326" s="136"/>
    </row>
    <row r="327" spans="1:6" ht="15.2" hidden="1" customHeight="1" outlineLevel="1">
      <c r="A327" s="138"/>
      <c r="B327" s="133" t="s">
        <v>193</v>
      </c>
      <c r="C327" s="134">
        <v>2283891</v>
      </c>
      <c r="D327" s="134">
        <v>5382136</v>
      </c>
      <c r="E327" s="134">
        <v>7666027</v>
      </c>
      <c r="F327" s="136"/>
    </row>
    <row r="328" spans="1:6" ht="15.2" hidden="1" customHeight="1" outlineLevel="1">
      <c r="A328" s="138"/>
      <c r="B328" s="133" t="s">
        <v>194</v>
      </c>
      <c r="C328" s="135"/>
      <c r="D328" s="135"/>
      <c r="E328" s="134">
        <v>0</v>
      </c>
      <c r="F328" s="136"/>
    </row>
    <row r="329" spans="1:6" ht="15.2" hidden="1" customHeight="1" outlineLevel="1">
      <c r="A329" s="138"/>
      <c r="B329" s="133" t="s">
        <v>195</v>
      </c>
      <c r="C329" s="135"/>
      <c r="D329" s="135"/>
      <c r="E329" s="134">
        <v>0</v>
      </c>
      <c r="F329" s="136"/>
    </row>
    <row r="330" spans="1:6" ht="15.2" hidden="1" customHeight="1" outlineLevel="1">
      <c r="A330" s="138"/>
      <c r="B330" s="133" t="s">
        <v>196</v>
      </c>
      <c r="C330" s="135"/>
      <c r="D330" s="135"/>
      <c r="E330" s="134">
        <v>0</v>
      </c>
      <c r="F330" s="136"/>
    </row>
    <row r="331" spans="1:6" ht="15.2" customHeight="1" collapsed="1">
      <c r="A331" s="138" t="s">
        <v>85</v>
      </c>
      <c r="B331" s="137" t="s">
        <v>215</v>
      </c>
      <c r="C331" s="134">
        <f>SUM($C$315:$C$330)</f>
        <v>5145278</v>
      </c>
      <c r="D331" s="134">
        <f>SUM($D$315:$D$330)</f>
        <v>32805493</v>
      </c>
      <c r="E331" s="134">
        <f>SUM($E$315:$E$330)</f>
        <v>37950771</v>
      </c>
      <c r="F331" s="136"/>
    </row>
    <row r="332" spans="1:6" ht="15.2" hidden="1" customHeight="1" outlineLevel="1">
      <c r="A332" s="138"/>
      <c r="B332" s="133" t="s">
        <v>181</v>
      </c>
      <c r="C332" s="134">
        <v>0</v>
      </c>
      <c r="D332" s="134">
        <v>0</v>
      </c>
      <c r="E332" s="134">
        <v>0</v>
      </c>
      <c r="F332" s="136"/>
    </row>
    <row r="333" spans="1:6" ht="15.2" hidden="1" customHeight="1" outlineLevel="1">
      <c r="A333" s="138"/>
      <c r="B333" s="133" t="s">
        <v>182</v>
      </c>
      <c r="C333" s="135"/>
      <c r="D333" s="135"/>
      <c r="E333" s="134">
        <v>0</v>
      </c>
      <c r="F333" s="136"/>
    </row>
    <row r="334" spans="1:6" ht="15.2" hidden="1" customHeight="1" outlineLevel="1">
      <c r="A334" s="138"/>
      <c r="B334" s="133" t="s">
        <v>183</v>
      </c>
      <c r="C334" s="134">
        <v>-1774181</v>
      </c>
      <c r="D334" s="134">
        <v>-24422744</v>
      </c>
      <c r="E334" s="134">
        <v>-26196925</v>
      </c>
      <c r="F334" s="136"/>
    </row>
    <row r="335" spans="1:6" ht="15.2" hidden="1" customHeight="1" outlineLevel="1">
      <c r="A335" s="138"/>
      <c r="B335" s="133" t="s">
        <v>184</v>
      </c>
      <c r="C335" s="134">
        <v>-151515</v>
      </c>
      <c r="D335" s="134">
        <v>-3230581</v>
      </c>
      <c r="E335" s="134">
        <v>-3382096</v>
      </c>
      <c r="F335" s="136"/>
    </row>
    <row r="336" spans="1:6" ht="15.2" hidden="1" customHeight="1" outlineLevel="1">
      <c r="A336" s="138"/>
      <c r="B336" s="133" t="s">
        <v>185</v>
      </c>
      <c r="C336" s="134">
        <v>-689353</v>
      </c>
      <c r="D336" s="134">
        <v>-6490991</v>
      </c>
      <c r="E336" s="134">
        <v>-7180344</v>
      </c>
      <c r="F336" s="136"/>
    </row>
    <row r="337" spans="1:6" ht="15.2" hidden="1" customHeight="1" outlineLevel="1">
      <c r="A337" s="138"/>
      <c r="B337" s="133" t="s">
        <v>186</v>
      </c>
      <c r="C337" s="134">
        <v>-4191912</v>
      </c>
      <c r="D337" s="134">
        <v>-49346333</v>
      </c>
      <c r="E337" s="134">
        <v>-53538245</v>
      </c>
      <c r="F337" s="136"/>
    </row>
    <row r="338" spans="1:6" ht="15.2" hidden="1" customHeight="1" outlineLevel="1">
      <c r="A338" s="138"/>
      <c r="B338" s="133" t="s">
        <v>187</v>
      </c>
      <c r="C338" s="134">
        <v>27109</v>
      </c>
      <c r="D338" s="134">
        <v>5164</v>
      </c>
      <c r="E338" s="134">
        <v>32273</v>
      </c>
      <c r="F338" s="136"/>
    </row>
    <row r="339" spans="1:6" ht="15.2" hidden="1" customHeight="1" outlineLevel="1">
      <c r="A339" s="138"/>
      <c r="B339" s="133" t="s">
        <v>188</v>
      </c>
      <c r="C339" s="135"/>
      <c r="D339" s="135"/>
      <c r="E339" s="134">
        <v>0</v>
      </c>
      <c r="F339" s="136"/>
    </row>
    <row r="340" spans="1:6" ht="15.2" hidden="1" customHeight="1" outlineLevel="1">
      <c r="A340" s="138"/>
      <c r="B340" s="133" t="s">
        <v>189</v>
      </c>
      <c r="C340" s="135"/>
      <c r="D340" s="135"/>
      <c r="E340" s="134">
        <v>0</v>
      </c>
      <c r="F340" s="136"/>
    </row>
    <row r="341" spans="1:6" ht="15.2" hidden="1" customHeight="1" outlineLevel="1">
      <c r="A341" s="138"/>
      <c r="B341" s="133" t="s">
        <v>190</v>
      </c>
      <c r="C341" s="134">
        <v>-1430609</v>
      </c>
      <c r="D341" s="134">
        <v>-24711067</v>
      </c>
      <c r="E341" s="134">
        <v>-26141676</v>
      </c>
      <c r="F341" s="136"/>
    </row>
    <row r="342" spans="1:6" ht="15.2" hidden="1" customHeight="1" outlineLevel="1">
      <c r="A342" s="138"/>
      <c r="B342" s="133" t="s">
        <v>191</v>
      </c>
      <c r="C342" s="134">
        <v>0</v>
      </c>
      <c r="D342" s="134">
        <v>0</v>
      </c>
      <c r="E342" s="134">
        <v>0</v>
      </c>
      <c r="F342" s="136"/>
    </row>
    <row r="343" spans="1:6" ht="15.2" hidden="1" customHeight="1" outlineLevel="1">
      <c r="A343" s="138"/>
      <c r="B343" s="133" t="s">
        <v>192</v>
      </c>
      <c r="C343" s="135"/>
      <c r="D343" s="135"/>
      <c r="E343" s="134">
        <v>0</v>
      </c>
      <c r="F343" s="136"/>
    </row>
    <row r="344" spans="1:6" ht="15.2" hidden="1" customHeight="1" outlineLevel="1">
      <c r="A344" s="138"/>
      <c r="B344" s="133" t="s">
        <v>193</v>
      </c>
      <c r="C344" s="134">
        <v>-989719</v>
      </c>
      <c r="D344" s="134">
        <v>-2332336</v>
      </c>
      <c r="E344" s="134">
        <v>-3322055</v>
      </c>
      <c r="F344" s="136"/>
    </row>
    <row r="345" spans="1:6" ht="15.2" hidden="1" customHeight="1" outlineLevel="1">
      <c r="A345" s="138"/>
      <c r="B345" s="133" t="s">
        <v>194</v>
      </c>
      <c r="C345" s="135"/>
      <c r="D345" s="135"/>
      <c r="E345" s="134">
        <v>0</v>
      </c>
      <c r="F345" s="136"/>
    </row>
    <row r="346" spans="1:6" ht="15.2" hidden="1" customHeight="1" outlineLevel="1">
      <c r="A346" s="138"/>
      <c r="B346" s="133" t="s">
        <v>195</v>
      </c>
      <c r="C346" s="135"/>
      <c r="D346" s="135"/>
      <c r="E346" s="134">
        <v>0</v>
      </c>
      <c r="F346" s="136"/>
    </row>
    <row r="347" spans="1:6" ht="15.2" hidden="1" customHeight="1" outlineLevel="1">
      <c r="A347" s="138"/>
      <c r="B347" s="133" t="s">
        <v>196</v>
      </c>
      <c r="C347" s="135"/>
      <c r="D347" s="135"/>
      <c r="E347" s="134">
        <v>0</v>
      </c>
      <c r="F347" s="136"/>
    </row>
    <row r="348" spans="1:6" ht="15.2" customHeight="1" collapsed="1">
      <c r="A348" s="138" t="s">
        <v>87</v>
      </c>
      <c r="B348" s="137" t="s">
        <v>216</v>
      </c>
      <c r="C348" s="134">
        <f>SUM($C$332:$C$347)</f>
        <v>-9200180</v>
      </c>
      <c r="D348" s="134">
        <f>SUM($D$332:$D$347)</f>
        <v>-110528888</v>
      </c>
      <c r="E348" s="134">
        <f>SUM($E$332:$E$347)</f>
        <v>-119729068</v>
      </c>
      <c r="F348" s="136"/>
    </row>
    <row r="349" spans="1:6" ht="39.200000000000003" hidden="1" customHeight="1" outlineLevel="1">
      <c r="A349" s="139"/>
      <c r="B349" s="140" t="s">
        <v>181</v>
      </c>
      <c r="C349" s="134">
        <v>26846</v>
      </c>
      <c r="D349" s="134">
        <v>47</v>
      </c>
      <c r="E349" s="134">
        <v>26893</v>
      </c>
      <c r="F349" s="136"/>
    </row>
    <row r="350" spans="1:6" ht="39.200000000000003" hidden="1" customHeight="1" outlineLevel="1">
      <c r="A350" s="139"/>
      <c r="B350" s="140" t="s">
        <v>182</v>
      </c>
      <c r="C350" s="135"/>
      <c r="D350" s="135"/>
      <c r="E350" s="134">
        <v>0</v>
      </c>
      <c r="F350" s="136"/>
    </row>
    <row r="351" spans="1:6" ht="39.200000000000003" hidden="1" customHeight="1" outlineLevel="1">
      <c r="A351" s="139"/>
      <c r="B351" s="140" t="s">
        <v>183</v>
      </c>
      <c r="C351" s="134">
        <v>64128</v>
      </c>
      <c r="D351" s="134">
        <v>882758</v>
      </c>
      <c r="E351" s="134">
        <v>946886</v>
      </c>
      <c r="F351" s="136"/>
    </row>
    <row r="352" spans="1:6" ht="39.200000000000003" hidden="1" customHeight="1" outlineLevel="1">
      <c r="A352" s="139"/>
      <c r="B352" s="140" t="s">
        <v>184</v>
      </c>
      <c r="C352" s="134">
        <v>15995</v>
      </c>
      <c r="D352" s="134">
        <v>341159</v>
      </c>
      <c r="E352" s="134">
        <v>357154</v>
      </c>
      <c r="F352" s="136"/>
    </row>
    <row r="353" spans="1:6" ht="39.200000000000003" hidden="1" customHeight="1" outlineLevel="1">
      <c r="A353" s="139"/>
      <c r="B353" s="140" t="s">
        <v>185</v>
      </c>
      <c r="C353" s="134">
        <v>86498</v>
      </c>
      <c r="D353" s="134">
        <v>814468</v>
      </c>
      <c r="E353" s="134">
        <v>900966</v>
      </c>
      <c r="F353" s="136"/>
    </row>
    <row r="354" spans="1:6" ht="39.200000000000003" hidden="1" customHeight="1" outlineLevel="1">
      <c r="A354" s="139"/>
      <c r="B354" s="140" t="s">
        <v>186</v>
      </c>
      <c r="C354" s="134">
        <v>1051734</v>
      </c>
      <c r="D354" s="134">
        <v>12380797</v>
      </c>
      <c r="E354" s="134">
        <v>13432531</v>
      </c>
      <c r="F354" s="136"/>
    </row>
    <row r="355" spans="1:6" ht="39.200000000000003" hidden="1" customHeight="1" outlineLevel="1">
      <c r="A355" s="139"/>
      <c r="B355" s="140" t="s">
        <v>187</v>
      </c>
      <c r="C355" s="134">
        <v>7683</v>
      </c>
      <c r="D355" s="134">
        <v>1463</v>
      </c>
      <c r="E355" s="134">
        <v>9146</v>
      </c>
      <c r="F355" s="136"/>
    </row>
    <row r="356" spans="1:6" ht="39.200000000000003" hidden="1" customHeight="1" outlineLevel="1">
      <c r="A356" s="139"/>
      <c r="B356" s="140" t="s">
        <v>188</v>
      </c>
      <c r="C356" s="135"/>
      <c r="D356" s="135"/>
      <c r="E356" s="134">
        <v>0</v>
      </c>
      <c r="F356" s="136"/>
    </row>
    <row r="357" spans="1:6" ht="39.200000000000003" hidden="1" customHeight="1" outlineLevel="1">
      <c r="A357" s="139"/>
      <c r="B357" s="140" t="s">
        <v>189</v>
      </c>
      <c r="C357" s="135"/>
      <c r="D357" s="135"/>
      <c r="E357" s="134">
        <v>0</v>
      </c>
      <c r="F357" s="136"/>
    </row>
    <row r="358" spans="1:6" ht="39.200000000000003" hidden="1" customHeight="1" outlineLevel="1">
      <c r="A358" s="139"/>
      <c r="B358" s="140" t="s">
        <v>190</v>
      </c>
      <c r="C358" s="134">
        <v>377826</v>
      </c>
      <c r="D358" s="134">
        <v>6526225</v>
      </c>
      <c r="E358" s="134">
        <v>6904051</v>
      </c>
      <c r="F358" s="136"/>
    </row>
    <row r="359" spans="1:6" ht="39.200000000000003" hidden="1" customHeight="1" outlineLevel="1">
      <c r="A359" s="139"/>
      <c r="B359" s="140" t="s">
        <v>191</v>
      </c>
      <c r="C359" s="134">
        <v>0</v>
      </c>
      <c r="D359" s="134">
        <v>0</v>
      </c>
      <c r="E359" s="134">
        <v>0</v>
      </c>
      <c r="F359" s="136"/>
    </row>
    <row r="360" spans="1:6" ht="39.200000000000003" hidden="1" customHeight="1" outlineLevel="1">
      <c r="A360" s="139"/>
      <c r="B360" s="140" t="s">
        <v>192</v>
      </c>
      <c r="C360" s="134">
        <v>7238</v>
      </c>
      <c r="D360" s="135"/>
      <c r="E360" s="134">
        <v>7238</v>
      </c>
      <c r="F360" s="136"/>
    </row>
    <row r="361" spans="1:6" ht="39.200000000000003" hidden="1" customHeight="1" outlineLevel="1">
      <c r="A361" s="139"/>
      <c r="B361" s="140" t="s">
        <v>193</v>
      </c>
      <c r="C361" s="134">
        <v>460125</v>
      </c>
      <c r="D361" s="134">
        <v>1070432</v>
      </c>
      <c r="E361" s="134">
        <v>1530557</v>
      </c>
      <c r="F361" s="136"/>
    </row>
    <row r="362" spans="1:6" ht="39.200000000000003" hidden="1" customHeight="1" outlineLevel="1">
      <c r="A362" s="139"/>
      <c r="B362" s="140" t="s">
        <v>194</v>
      </c>
      <c r="C362" s="134">
        <v>45251</v>
      </c>
      <c r="D362" s="134">
        <v>49022</v>
      </c>
      <c r="E362" s="134">
        <v>94273</v>
      </c>
      <c r="F362" s="136"/>
    </row>
    <row r="363" spans="1:6" ht="39.200000000000003" hidden="1" customHeight="1" outlineLevel="1">
      <c r="A363" s="139"/>
      <c r="B363" s="140" t="s">
        <v>195</v>
      </c>
      <c r="C363" s="134">
        <v>183.07062859536001</v>
      </c>
      <c r="D363" s="134">
        <v>4568.9293714046398</v>
      </c>
      <c r="E363" s="134">
        <v>4752</v>
      </c>
      <c r="F363" s="136"/>
    </row>
    <row r="364" spans="1:6" ht="39.200000000000003" hidden="1" customHeight="1" outlineLevel="1">
      <c r="A364" s="139"/>
      <c r="B364" s="140" t="s">
        <v>196</v>
      </c>
      <c r="C364" s="134">
        <v>1659</v>
      </c>
      <c r="D364" s="134">
        <v>31109</v>
      </c>
      <c r="E364" s="134">
        <v>32768</v>
      </c>
      <c r="F364" s="136"/>
    </row>
    <row r="365" spans="1:6" ht="39.200000000000003" customHeight="1" collapsed="1">
      <c r="A365" s="139" t="s">
        <v>89</v>
      </c>
      <c r="B365" s="141" t="s">
        <v>217</v>
      </c>
      <c r="C365" s="134">
        <f>SUM($C$349:$C$364)</f>
        <v>2145166.0706285955</v>
      </c>
      <c r="D365" s="134">
        <f>SUM($D$349:$D$364)</f>
        <v>22102048.929371405</v>
      </c>
      <c r="E365" s="134">
        <f>SUM($E$349:$E$364)</f>
        <v>24247215</v>
      </c>
      <c r="F365" s="136"/>
    </row>
    <row r="366" spans="1:6" ht="32.25" hidden="1" customHeight="1" outlineLevel="1" thickBot="1">
      <c r="A366" s="142"/>
      <c r="B366" s="143" t="s">
        <v>181</v>
      </c>
      <c r="C366" s="144">
        <v>1554701</v>
      </c>
      <c r="D366" s="144">
        <v>3386</v>
      </c>
      <c r="E366" s="144">
        <v>1558087</v>
      </c>
      <c r="F366" s="136"/>
    </row>
    <row r="367" spans="1:6" ht="32.25" hidden="1" customHeight="1" outlineLevel="1" thickBot="1">
      <c r="A367" s="142"/>
      <c r="B367" s="143" t="s">
        <v>182</v>
      </c>
      <c r="C367" s="144">
        <v>12500</v>
      </c>
      <c r="D367" s="144">
        <v>42946</v>
      </c>
      <c r="E367" s="144">
        <v>55446</v>
      </c>
      <c r="F367" s="136"/>
    </row>
    <row r="368" spans="1:6" ht="32.25" hidden="1" customHeight="1" outlineLevel="1" thickBot="1">
      <c r="A368" s="142"/>
      <c r="B368" s="143" t="s">
        <v>183</v>
      </c>
      <c r="C368" s="144">
        <v>3222147</v>
      </c>
      <c r="D368" s="144">
        <v>44354915</v>
      </c>
      <c r="E368" s="144">
        <v>47577062</v>
      </c>
      <c r="F368" s="136"/>
    </row>
    <row r="369" spans="1:6" ht="32.25" hidden="1" customHeight="1" outlineLevel="1" thickBot="1">
      <c r="A369" s="142"/>
      <c r="B369" s="143" t="s">
        <v>184</v>
      </c>
      <c r="C369" s="144">
        <v>887658</v>
      </c>
      <c r="D369" s="144">
        <v>19345564</v>
      </c>
      <c r="E369" s="144">
        <v>20233222</v>
      </c>
      <c r="F369" s="136"/>
    </row>
    <row r="370" spans="1:6" ht="32.25" hidden="1" customHeight="1" outlineLevel="1" thickBot="1">
      <c r="A370" s="142"/>
      <c r="B370" s="143" t="s">
        <v>185</v>
      </c>
      <c r="C370" s="144">
        <v>5917673</v>
      </c>
      <c r="D370" s="144">
        <v>52961053</v>
      </c>
      <c r="E370" s="144">
        <v>58878726</v>
      </c>
      <c r="F370" s="136"/>
    </row>
    <row r="371" spans="1:6" ht="32.25" hidden="1" customHeight="1" outlineLevel="1" thickBot="1">
      <c r="A371" s="142"/>
      <c r="B371" s="143" t="s">
        <v>186</v>
      </c>
      <c r="C371" s="144">
        <v>5991967</v>
      </c>
      <c r="D371" s="144">
        <v>70536227</v>
      </c>
      <c r="E371" s="144">
        <v>76528194</v>
      </c>
      <c r="F371" s="136"/>
    </row>
    <row r="372" spans="1:6" ht="32.25" hidden="1" customHeight="1" outlineLevel="1" thickBot="1">
      <c r="A372" s="142"/>
      <c r="B372" s="143" t="s">
        <v>187</v>
      </c>
      <c r="C372" s="144">
        <v>201322</v>
      </c>
      <c r="D372" s="144">
        <v>38772</v>
      </c>
      <c r="E372" s="144">
        <v>240094</v>
      </c>
      <c r="F372" s="136"/>
    </row>
    <row r="373" spans="1:6" ht="32.25" hidden="1" customHeight="1" outlineLevel="1" thickBot="1">
      <c r="A373" s="142"/>
      <c r="B373" s="143" t="s">
        <v>188</v>
      </c>
      <c r="C373" s="144">
        <v>57681</v>
      </c>
      <c r="D373" s="144">
        <v>1296731</v>
      </c>
      <c r="E373" s="144">
        <v>1354412</v>
      </c>
      <c r="F373" s="136"/>
    </row>
    <row r="374" spans="1:6" ht="32.25" hidden="1" customHeight="1" outlineLevel="1" thickBot="1">
      <c r="A374" s="142"/>
      <c r="B374" s="143" t="s">
        <v>189</v>
      </c>
      <c r="C374" s="144">
        <v>67282.1113187835</v>
      </c>
      <c r="D374" s="144">
        <v>364124.55868121702</v>
      </c>
      <c r="E374" s="144">
        <v>431406.67</v>
      </c>
      <c r="F374" s="136"/>
    </row>
    <row r="375" spans="1:6" ht="32.25" hidden="1" customHeight="1" outlineLevel="1" thickBot="1">
      <c r="A375" s="142"/>
      <c r="B375" s="143" t="s">
        <v>190</v>
      </c>
      <c r="C375" s="144">
        <v>68577</v>
      </c>
      <c r="D375" s="144">
        <v>1184544</v>
      </c>
      <c r="E375" s="144">
        <v>1253121</v>
      </c>
      <c r="F375" s="136"/>
    </row>
    <row r="376" spans="1:6" ht="32.25" hidden="1" customHeight="1" outlineLevel="1" thickBot="1">
      <c r="A376" s="142"/>
      <c r="B376" s="143" t="s">
        <v>191</v>
      </c>
      <c r="C376" s="144">
        <v>0</v>
      </c>
      <c r="D376" s="144">
        <v>84707</v>
      </c>
      <c r="E376" s="144">
        <v>84707</v>
      </c>
      <c r="F376" s="136"/>
    </row>
    <row r="377" spans="1:6" ht="32.25" hidden="1" customHeight="1" outlineLevel="1" thickBot="1">
      <c r="A377" s="142"/>
      <c r="B377" s="143" t="s">
        <v>192</v>
      </c>
      <c r="C377" s="144">
        <v>23910</v>
      </c>
      <c r="D377" s="144">
        <v>0</v>
      </c>
      <c r="E377" s="144">
        <v>23910</v>
      </c>
      <c r="F377" s="136"/>
    </row>
    <row r="378" spans="1:6" ht="32.25" hidden="1" customHeight="1" outlineLevel="1" thickBot="1">
      <c r="A378" s="142"/>
      <c r="B378" s="143" t="s">
        <v>193</v>
      </c>
      <c r="C378" s="144">
        <v>14272695</v>
      </c>
      <c r="D378" s="144">
        <v>33648397</v>
      </c>
      <c r="E378" s="144">
        <v>47921092</v>
      </c>
      <c r="F378" s="136"/>
    </row>
    <row r="379" spans="1:6" ht="32.25" hidden="1" customHeight="1" outlineLevel="1" thickBot="1">
      <c r="A379" s="142"/>
      <c r="B379" s="143" t="s">
        <v>194</v>
      </c>
      <c r="C379" s="144">
        <v>46035</v>
      </c>
      <c r="D379" s="144">
        <v>49646</v>
      </c>
      <c r="E379" s="144">
        <v>95681</v>
      </c>
      <c r="F379" s="136"/>
    </row>
    <row r="380" spans="1:6" ht="32.25" hidden="1" customHeight="1" outlineLevel="1" thickBot="1">
      <c r="A380" s="142"/>
      <c r="B380" s="143" t="s">
        <v>195</v>
      </c>
      <c r="C380" s="144">
        <v>26693.331107674101</v>
      </c>
      <c r="D380" s="144">
        <v>666190.66889232595</v>
      </c>
      <c r="E380" s="144">
        <v>692884</v>
      </c>
      <c r="F380" s="136"/>
    </row>
    <row r="381" spans="1:6" ht="32.25" hidden="1" customHeight="1" outlineLevel="1" thickBot="1">
      <c r="A381" s="142"/>
      <c r="B381" s="143" t="s">
        <v>196</v>
      </c>
      <c r="C381" s="144">
        <v>5530</v>
      </c>
      <c r="D381" s="144">
        <v>104902</v>
      </c>
      <c r="E381" s="144">
        <v>110432</v>
      </c>
      <c r="F381" s="136"/>
    </row>
    <row r="382" spans="1:6" ht="32.25" customHeight="1" collapsed="1" thickBot="1">
      <c r="A382" s="142" t="s">
        <v>91</v>
      </c>
      <c r="B382" s="145" t="s">
        <v>218</v>
      </c>
      <c r="C382" s="144">
        <f>SUM($C$366:$C$381)</f>
        <v>32356371.442426454</v>
      </c>
      <c r="D382" s="144">
        <f>SUM($D$366:$D$381)</f>
        <v>224682105.22757354</v>
      </c>
      <c r="E382" s="144">
        <f>SUM($E$366:$E$381)</f>
        <v>257038476.66999999</v>
      </c>
      <c r="F382" s="136"/>
    </row>
    <row r="383" spans="1:6">
      <c r="B383" s="146"/>
      <c r="C383" s="136"/>
      <c r="D383" s="136"/>
      <c r="E383" s="136"/>
    </row>
    <row r="384" spans="1:6">
      <c r="B384" s="146"/>
      <c r="C384" s="136"/>
      <c r="D384" s="136"/>
      <c r="E384" s="136"/>
    </row>
    <row r="385" spans="2:5">
      <c r="B385" s="146"/>
      <c r="C385" s="136"/>
      <c r="D385" s="136"/>
      <c r="E385" s="136"/>
    </row>
    <row r="386" spans="2:5">
      <c r="B386" s="146"/>
      <c r="C386" s="136"/>
      <c r="D386" s="136"/>
      <c r="E386" s="136"/>
    </row>
    <row r="387" spans="2:5">
      <c r="B387" s="146"/>
      <c r="C387" s="136"/>
      <c r="D387" s="136"/>
      <c r="E387" s="136"/>
    </row>
    <row r="388" spans="2:5">
      <c r="B388" s="146"/>
      <c r="C388" s="136"/>
      <c r="D388" s="136"/>
      <c r="E388" s="136"/>
    </row>
  </sheetData>
  <dataConsolidate link="1"/>
  <mergeCells count="5">
    <mergeCell ref="A1:E1"/>
    <mergeCell ref="A2:E2"/>
    <mergeCell ref="A3:E3"/>
    <mergeCell ref="A7:E7"/>
    <mergeCell ref="A263:E263"/>
  </mergeCells>
  <pageMargins left="0.69" right="0.5" top="0.84" bottom="0.75" header="0.5" footer="0.5"/>
  <pageSetup firstPageNumber="19" fitToHeight="0" orientation="landscape" useFirstPageNumber="1" r:id="rId1"/>
  <headerFooter alignWithMargins="0">
    <oddFooter>&amp;C&amp;"-,Regular"&amp;P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23"/>
  <sheetViews>
    <sheetView showGridLines="0" zoomScaleNormal="100" workbookViewId="0">
      <selection sqref="A1:E1"/>
    </sheetView>
  </sheetViews>
  <sheetFormatPr defaultRowHeight="12.75" outlineLevelRow="1"/>
  <cols>
    <col min="1" max="1" width="5" style="22" customWidth="1"/>
    <col min="2" max="2" width="60.85546875" style="22" customWidth="1"/>
    <col min="3" max="5" width="19.7109375" style="22" customWidth="1"/>
    <col min="6" max="6" width="9.5703125" style="22" customWidth="1"/>
    <col min="7" max="16384" width="9.140625" style="22"/>
  </cols>
  <sheetData>
    <row r="1" spans="1:6" ht="15">
      <c r="A1" s="462" t="s">
        <v>174</v>
      </c>
      <c r="B1" s="463"/>
      <c r="C1" s="463"/>
      <c r="D1" s="463"/>
      <c r="E1" s="463"/>
    </row>
    <row r="2" spans="1:6" ht="15">
      <c r="A2" s="462" t="s">
        <v>175</v>
      </c>
      <c r="B2" s="463"/>
      <c r="C2" s="463"/>
      <c r="D2" s="463"/>
      <c r="E2" s="463"/>
    </row>
    <row r="3" spans="1:6" ht="15">
      <c r="A3" s="462" t="s">
        <v>219</v>
      </c>
      <c r="B3" s="463"/>
      <c r="C3" s="463"/>
      <c r="D3" s="463"/>
      <c r="E3" s="463"/>
    </row>
    <row r="4" spans="1:6" ht="15">
      <c r="A4" s="464" t="s">
        <v>34</v>
      </c>
      <c r="B4" s="464"/>
      <c r="C4" s="147"/>
      <c r="D4" s="462" t="s">
        <v>220</v>
      </c>
      <c r="E4" s="465"/>
    </row>
    <row r="5" spans="1:6" ht="15">
      <c r="A5" s="463"/>
      <c r="B5" s="463"/>
      <c r="C5" s="147"/>
      <c r="D5" s="147"/>
      <c r="E5" s="147"/>
    </row>
    <row r="6" spans="1:6" ht="15">
      <c r="A6" s="148" t="s">
        <v>221</v>
      </c>
      <c r="B6" s="149"/>
      <c r="C6" s="150" t="s">
        <v>178</v>
      </c>
      <c r="D6" s="150" t="s">
        <v>179</v>
      </c>
      <c r="E6" s="150" t="s">
        <v>171</v>
      </c>
    </row>
    <row r="7" spans="1:6" ht="15">
      <c r="A7" s="455" t="s">
        <v>222</v>
      </c>
      <c r="B7" s="456"/>
      <c r="C7" s="456"/>
      <c r="D7" s="456"/>
      <c r="E7" s="457"/>
    </row>
    <row r="8" spans="1:6" ht="18" customHeight="1">
      <c r="A8" s="455" t="s">
        <v>223</v>
      </c>
      <c r="B8" s="456"/>
      <c r="C8" s="456"/>
      <c r="D8" s="456"/>
      <c r="E8" s="457"/>
    </row>
    <row r="9" spans="1:6" ht="18" hidden="1" customHeight="1" outlineLevel="1">
      <c r="A9" s="151" t="s">
        <v>47</v>
      </c>
      <c r="B9" s="152" t="s">
        <v>181</v>
      </c>
      <c r="C9" s="153">
        <v>4247212</v>
      </c>
      <c r="D9" s="153">
        <v>0</v>
      </c>
      <c r="E9" s="153">
        <v>4247212</v>
      </c>
      <c r="F9" s="136"/>
    </row>
    <row r="10" spans="1:6" ht="18" hidden="1" customHeight="1" outlineLevel="1">
      <c r="A10" s="151" t="s">
        <v>47</v>
      </c>
      <c r="B10" s="152" t="s">
        <v>182</v>
      </c>
      <c r="C10" s="154"/>
      <c r="D10" s="154"/>
      <c r="E10" s="153">
        <v>0</v>
      </c>
      <c r="F10" s="136"/>
    </row>
    <row r="11" spans="1:6" ht="18" hidden="1" customHeight="1" outlineLevel="1">
      <c r="A11" s="151" t="s">
        <v>47</v>
      </c>
      <c r="B11" s="152" t="s">
        <v>183</v>
      </c>
      <c r="C11" s="153">
        <v>9402154</v>
      </c>
      <c r="D11" s="153">
        <v>77663412</v>
      </c>
      <c r="E11" s="153">
        <v>87065566</v>
      </c>
      <c r="F11" s="136"/>
    </row>
    <row r="12" spans="1:6" ht="18" hidden="1" customHeight="1" outlineLevel="1">
      <c r="A12" s="151" t="s">
        <v>47</v>
      </c>
      <c r="B12" s="152" t="s">
        <v>184</v>
      </c>
      <c r="C12" s="153">
        <v>3344728</v>
      </c>
      <c r="D12" s="153">
        <v>9367519</v>
      </c>
      <c r="E12" s="153">
        <v>12712247</v>
      </c>
      <c r="F12" s="136"/>
    </row>
    <row r="13" spans="1:6" ht="18" hidden="1" customHeight="1" outlineLevel="1">
      <c r="A13" s="151" t="s">
        <v>47</v>
      </c>
      <c r="B13" s="152" t="s">
        <v>185</v>
      </c>
      <c r="C13" s="153">
        <v>8293471</v>
      </c>
      <c r="D13" s="153">
        <v>44463065</v>
      </c>
      <c r="E13" s="153">
        <v>52756536</v>
      </c>
      <c r="F13" s="136"/>
    </row>
    <row r="14" spans="1:6" ht="18" hidden="1" customHeight="1" outlineLevel="1">
      <c r="A14" s="151" t="s">
        <v>47</v>
      </c>
      <c r="B14" s="152" t="s">
        <v>186</v>
      </c>
      <c r="C14" s="153">
        <v>12931430</v>
      </c>
      <c r="D14" s="153">
        <v>87068570</v>
      </c>
      <c r="E14" s="153">
        <v>100000000</v>
      </c>
      <c r="F14" s="136"/>
    </row>
    <row r="15" spans="1:6" ht="18" hidden="1" customHeight="1" outlineLevel="1">
      <c r="A15" s="151" t="s">
        <v>47</v>
      </c>
      <c r="B15" s="152" t="s">
        <v>187</v>
      </c>
      <c r="C15" s="153">
        <v>0</v>
      </c>
      <c r="D15" s="153">
        <v>0</v>
      </c>
      <c r="E15" s="153">
        <v>0</v>
      </c>
      <c r="F15" s="136"/>
    </row>
    <row r="16" spans="1:6" ht="18" hidden="1" customHeight="1" outlineLevel="1">
      <c r="A16" s="151" t="s">
        <v>47</v>
      </c>
      <c r="B16" s="152" t="s">
        <v>188</v>
      </c>
      <c r="C16" s="154"/>
      <c r="D16" s="153">
        <v>3084437</v>
      </c>
      <c r="E16" s="153">
        <v>3084437</v>
      </c>
      <c r="F16" s="136"/>
    </row>
    <row r="17" spans="1:6" ht="18" hidden="1" customHeight="1" outlineLevel="1">
      <c r="A17" s="151" t="s">
        <v>47</v>
      </c>
      <c r="B17" s="152" t="s">
        <v>189</v>
      </c>
      <c r="C17" s="153">
        <v>0</v>
      </c>
      <c r="D17" s="153">
        <v>1350000</v>
      </c>
      <c r="E17" s="153">
        <v>1350000</v>
      </c>
      <c r="F17" s="136"/>
    </row>
    <row r="18" spans="1:6" ht="18" hidden="1" customHeight="1" outlineLevel="1">
      <c r="A18" s="151" t="s">
        <v>47</v>
      </c>
      <c r="B18" s="152" t="s">
        <v>190</v>
      </c>
      <c r="C18" s="153">
        <v>2157568</v>
      </c>
      <c r="D18" s="153">
        <v>28813740</v>
      </c>
      <c r="E18" s="153">
        <v>30971308</v>
      </c>
      <c r="F18" s="136"/>
    </row>
    <row r="19" spans="1:6" ht="18" hidden="1" customHeight="1" outlineLevel="1">
      <c r="A19" s="151" t="s">
        <v>47</v>
      </c>
      <c r="B19" s="152" t="s">
        <v>191</v>
      </c>
      <c r="C19" s="154"/>
      <c r="D19" s="154"/>
      <c r="E19" s="153">
        <v>0</v>
      </c>
      <c r="F19" s="136"/>
    </row>
    <row r="20" spans="1:6" ht="18" hidden="1" customHeight="1" outlineLevel="1">
      <c r="A20" s="151" t="s">
        <v>47</v>
      </c>
      <c r="B20" s="152" t="s">
        <v>192</v>
      </c>
      <c r="C20" s="153">
        <v>135000</v>
      </c>
      <c r="D20" s="154"/>
      <c r="E20" s="153">
        <v>135000</v>
      </c>
      <c r="F20" s="136"/>
    </row>
    <row r="21" spans="1:6" ht="18" hidden="1" customHeight="1" outlineLevel="1">
      <c r="A21" s="151" t="s">
        <v>47</v>
      </c>
      <c r="B21" s="152" t="s">
        <v>193</v>
      </c>
      <c r="C21" s="153">
        <v>18851689</v>
      </c>
      <c r="D21" s="153">
        <v>44235968</v>
      </c>
      <c r="E21" s="153">
        <v>63087657</v>
      </c>
      <c r="F21" s="136"/>
    </row>
    <row r="22" spans="1:6" ht="18" hidden="1" customHeight="1" outlineLevel="1">
      <c r="A22" s="151" t="s">
        <v>47</v>
      </c>
      <c r="B22" s="152" t="s">
        <v>194</v>
      </c>
      <c r="C22" s="153">
        <v>0</v>
      </c>
      <c r="D22" s="153">
        <v>0</v>
      </c>
      <c r="E22" s="153">
        <v>0</v>
      </c>
      <c r="F22" s="136"/>
    </row>
    <row r="23" spans="1:6" ht="18" hidden="1" customHeight="1" outlineLevel="1">
      <c r="A23" s="151" t="s">
        <v>47</v>
      </c>
      <c r="B23" s="152" t="s">
        <v>195</v>
      </c>
      <c r="C23" s="154"/>
      <c r="D23" s="153">
        <v>151725</v>
      </c>
      <c r="E23" s="153">
        <v>151725</v>
      </c>
      <c r="F23" s="136"/>
    </row>
    <row r="24" spans="1:6" ht="18" hidden="1" customHeight="1" outlineLevel="1">
      <c r="A24" s="151" t="s">
        <v>47</v>
      </c>
      <c r="B24" s="152" t="s">
        <v>196</v>
      </c>
      <c r="C24" s="153">
        <v>0</v>
      </c>
      <c r="D24" s="153">
        <v>2250000</v>
      </c>
      <c r="E24" s="153">
        <v>2250000</v>
      </c>
      <c r="F24" s="136"/>
    </row>
    <row r="25" spans="1:6" ht="18" customHeight="1" collapsed="1">
      <c r="A25" s="151" t="s">
        <v>37</v>
      </c>
      <c r="B25" s="155" t="s">
        <v>224</v>
      </c>
      <c r="C25" s="153">
        <f>SUM($C$9:$C$24)</f>
        <v>59363252</v>
      </c>
      <c r="D25" s="153">
        <f>SUM($D$9:$D$24)</f>
        <v>298448436</v>
      </c>
      <c r="E25" s="153">
        <f>SUM($E$9:$E$24)</f>
        <v>357811688</v>
      </c>
      <c r="F25" s="136"/>
    </row>
    <row r="26" spans="1:6" ht="18" hidden="1" customHeight="1" outlineLevel="1">
      <c r="A26" s="151" t="s">
        <v>47</v>
      </c>
      <c r="B26" s="152" t="s">
        <v>181</v>
      </c>
      <c r="C26" s="153">
        <v>-1532140</v>
      </c>
      <c r="D26" s="154"/>
      <c r="E26" s="153">
        <v>-1532140</v>
      </c>
      <c r="F26" s="136"/>
    </row>
    <row r="27" spans="1:6" ht="18" hidden="1" customHeight="1" outlineLevel="1">
      <c r="A27" s="151" t="s">
        <v>47</v>
      </c>
      <c r="B27" s="152" t="s">
        <v>182</v>
      </c>
      <c r="C27" s="153">
        <v>1271461</v>
      </c>
      <c r="D27" s="153">
        <v>9204646</v>
      </c>
      <c r="E27" s="153">
        <v>10476107</v>
      </c>
      <c r="F27" s="136"/>
    </row>
    <row r="28" spans="1:6" ht="18" hidden="1" customHeight="1" outlineLevel="1">
      <c r="A28" s="151" t="s">
        <v>47</v>
      </c>
      <c r="B28" s="152" t="s">
        <v>183</v>
      </c>
      <c r="C28" s="153">
        <v>875483</v>
      </c>
      <c r="D28" s="153">
        <v>68080664</v>
      </c>
      <c r="E28" s="153">
        <v>68956147</v>
      </c>
      <c r="F28" s="136"/>
    </row>
    <row r="29" spans="1:6" ht="18" hidden="1" customHeight="1" outlineLevel="1">
      <c r="A29" s="151" t="s">
        <v>47</v>
      </c>
      <c r="B29" s="152" t="s">
        <v>184</v>
      </c>
      <c r="C29" s="153">
        <v>1122362</v>
      </c>
      <c r="D29" s="153">
        <v>31058262</v>
      </c>
      <c r="E29" s="153">
        <v>32180624</v>
      </c>
      <c r="F29" s="136"/>
    </row>
    <row r="30" spans="1:6" ht="18" hidden="1" customHeight="1" outlineLevel="1">
      <c r="A30" s="151" t="s">
        <v>47</v>
      </c>
      <c r="B30" s="152" t="s">
        <v>185</v>
      </c>
      <c r="C30" s="153">
        <v>9401952</v>
      </c>
      <c r="D30" s="153">
        <v>71542243</v>
      </c>
      <c r="E30" s="153">
        <v>80944195</v>
      </c>
      <c r="F30" s="136"/>
    </row>
    <row r="31" spans="1:6" ht="18" hidden="1" customHeight="1" outlineLevel="1">
      <c r="A31" s="151" t="s">
        <v>47</v>
      </c>
      <c r="B31" s="152" t="s">
        <v>186</v>
      </c>
      <c r="C31" s="153">
        <v>24203842</v>
      </c>
      <c r="D31" s="153">
        <v>246417248</v>
      </c>
      <c r="E31" s="153">
        <v>270621090</v>
      </c>
      <c r="F31" s="136"/>
    </row>
    <row r="32" spans="1:6" ht="18" hidden="1" customHeight="1" outlineLevel="1">
      <c r="A32" s="151" t="s">
        <v>47</v>
      </c>
      <c r="B32" s="152" t="s">
        <v>187</v>
      </c>
      <c r="C32" s="153">
        <v>444116</v>
      </c>
      <c r="D32" s="153">
        <v>141006</v>
      </c>
      <c r="E32" s="153">
        <v>585122</v>
      </c>
      <c r="F32" s="136"/>
    </row>
    <row r="33" spans="1:6" ht="18" hidden="1" customHeight="1" outlineLevel="1">
      <c r="A33" s="151" t="s">
        <v>47</v>
      </c>
      <c r="B33" s="152" t="s">
        <v>188</v>
      </c>
      <c r="C33" s="154"/>
      <c r="D33" s="154"/>
      <c r="E33" s="153">
        <v>0</v>
      </c>
      <c r="F33" s="136"/>
    </row>
    <row r="34" spans="1:6" ht="18" hidden="1" customHeight="1" outlineLevel="1">
      <c r="A34" s="151" t="s">
        <v>47</v>
      </c>
      <c r="B34" s="152" t="s">
        <v>189</v>
      </c>
      <c r="C34" s="153">
        <v>0</v>
      </c>
      <c r="D34" s="153">
        <v>317684.05</v>
      </c>
      <c r="E34" s="153">
        <v>317684.05</v>
      </c>
      <c r="F34" s="136"/>
    </row>
    <row r="35" spans="1:6" ht="18" hidden="1" customHeight="1" outlineLevel="1">
      <c r="A35" s="151" t="s">
        <v>47</v>
      </c>
      <c r="B35" s="152" t="s">
        <v>190</v>
      </c>
      <c r="C35" s="153">
        <v>1470094</v>
      </c>
      <c r="D35" s="153">
        <v>23189513</v>
      </c>
      <c r="E35" s="153">
        <v>24659607</v>
      </c>
      <c r="F35" s="136"/>
    </row>
    <row r="36" spans="1:6" ht="18" hidden="1" customHeight="1" outlineLevel="1">
      <c r="A36" s="151" t="s">
        <v>47</v>
      </c>
      <c r="B36" s="152" t="s">
        <v>191</v>
      </c>
      <c r="C36" s="153">
        <v>5591872</v>
      </c>
      <c r="D36" s="153">
        <v>10457378</v>
      </c>
      <c r="E36" s="153">
        <v>16049250</v>
      </c>
      <c r="F36" s="136"/>
    </row>
    <row r="37" spans="1:6" ht="18" hidden="1" customHeight="1" outlineLevel="1">
      <c r="A37" s="151" t="s">
        <v>47</v>
      </c>
      <c r="B37" s="152" t="s">
        <v>192</v>
      </c>
      <c r="C37" s="153">
        <v>3350809</v>
      </c>
      <c r="D37" s="154"/>
      <c r="E37" s="153">
        <v>3350809</v>
      </c>
      <c r="F37" s="136"/>
    </row>
    <row r="38" spans="1:6" ht="18" hidden="1" customHeight="1" outlineLevel="1">
      <c r="A38" s="151" t="s">
        <v>47</v>
      </c>
      <c r="B38" s="152" t="s">
        <v>193</v>
      </c>
      <c r="C38" s="153">
        <v>345535145</v>
      </c>
      <c r="D38" s="153">
        <v>123421554</v>
      </c>
      <c r="E38" s="153">
        <v>468956699</v>
      </c>
      <c r="F38" s="136"/>
    </row>
    <row r="39" spans="1:6" ht="18" hidden="1" customHeight="1" outlineLevel="1">
      <c r="A39" s="151" t="s">
        <v>47</v>
      </c>
      <c r="B39" s="152" t="s">
        <v>194</v>
      </c>
      <c r="C39" s="153">
        <v>1187851</v>
      </c>
      <c r="D39" s="153">
        <v>1748258</v>
      </c>
      <c r="E39" s="153">
        <v>2936109</v>
      </c>
      <c r="F39" s="136"/>
    </row>
    <row r="40" spans="1:6" ht="18" hidden="1" customHeight="1" outlineLevel="1">
      <c r="A40" s="151" t="s">
        <v>47</v>
      </c>
      <c r="B40" s="152" t="s">
        <v>195</v>
      </c>
      <c r="C40" s="153">
        <v>1468829.57</v>
      </c>
      <c r="D40" s="153">
        <v>36657876.43</v>
      </c>
      <c r="E40" s="153">
        <v>38126706</v>
      </c>
      <c r="F40" s="136"/>
    </row>
    <row r="41" spans="1:6" ht="18" hidden="1" customHeight="1" outlineLevel="1">
      <c r="A41" s="151" t="s">
        <v>47</v>
      </c>
      <c r="B41" s="152" t="s">
        <v>196</v>
      </c>
      <c r="C41" s="153">
        <v>6786</v>
      </c>
      <c r="D41" s="153">
        <v>5003030</v>
      </c>
      <c r="E41" s="153">
        <v>5009816</v>
      </c>
      <c r="F41" s="136"/>
    </row>
    <row r="42" spans="1:6" ht="18" customHeight="1" collapsed="1">
      <c r="A42" s="151" t="s">
        <v>39</v>
      </c>
      <c r="B42" s="155" t="s">
        <v>225</v>
      </c>
      <c r="C42" s="153">
        <f>SUM($C$26:$C$41)</f>
        <v>394398462.56999999</v>
      </c>
      <c r="D42" s="153">
        <f>SUM($D$26:$D$41)</f>
        <v>627239362.4799999</v>
      </c>
      <c r="E42" s="153">
        <f>SUM($E$26:$E$41)</f>
        <v>1021637825.05</v>
      </c>
      <c r="F42" s="136"/>
    </row>
    <row r="43" spans="1:6" ht="18" hidden="1" customHeight="1" outlineLevel="1">
      <c r="A43" s="151" t="s">
        <v>47</v>
      </c>
      <c r="B43" s="152" t="s">
        <v>181</v>
      </c>
      <c r="C43" s="153">
        <v>33697162</v>
      </c>
      <c r="D43" s="153">
        <v>78945</v>
      </c>
      <c r="E43" s="153">
        <v>33776107</v>
      </c>
      <c r="F43" s="136"/>
    </row>
    <row r="44" spans="1:6" ht="18" hidden="1" customHeight="1" outlineLevel="1">
      <c r="A44" s="151" t="s">
        <v>47</v>
      </c>
      <c r="B44" s="152" t="s">
        <v>182</v>
      </c>
      <c r="C44" s="154"/>
      <c r="D44" s="154"/>
      <c r="E44" s="153">
        <v>0</v>
      </c>
      <c r="F44" s="136"/>
    </row>
    <row r="45" spans="1:6" ht="18" hidden="1" customHeight="1" outlineLevel="1">
      <c r="A45" s="151" t="s">
        <v>47</v>
      </c>
      <c r="B45" s="152" t="s">
        <v>183</v>
      </c>
      <c r="C45" s="153">
        <v>133623829</v>
      </c>
      <c r="D45" s="153">
        <v>1654942494</v>
      </c>
      <c r="E45" s="153">
        <v>1788566323</v>
      </c>
      <c r="F45" s="136"/>
    </row>
    <row r="46" spans="1:6" ht="18" hidden="1" customHeight="1" outlineLevel="1">
      <c r="A46" s="151" t="s">
        <v>47</v>
      </c>
      <c r="B46" s="152" t="s">
        <v>184</v>
      </c>
      <c r="C46" s="153">
        <v>22558216</v>
      </c>
      <c r="D46" s="153">
        <v>573952468</v>
      </c>
      <c r="E46" s="153">
        <v>596510684</v>
      </c>
      <c r="F46" s="136"/>
    </row>
    <row r="47" spans="1:6" ht="18" hidden="1" customHeight="1" outlineLevel="1">
      <c r="A47" s="151" t="s">
        <v>47</v>
      </c>
      <c r="B47" s="152" t="s">
        <v>185</v>
      </c>
      <c r="C47" s="153">
        <v>114341999</v>
      </c>
      <c r="D47" s="153">
        <v>1173904789</v>
      </c>
      <c r="E47" s="153">
        <v>1288246788</v>
      </c>
      <c r="F47" s="136"/>
    </row>
    <row r="48" spans="1:6" ht="18" hidden="1" customHeight="1" outlineLevel="1">
      <c r="A48" s="151" t="s">
        <v>47</v>
      </c>
      <c r="B48" s="152" t="s">
        <v>186</v>
      </c>
      <c r="C48" s="153">
        <v>159972332</v>
      </c>
      <c r="D48" s="153">
        <v>1628664618</v>
      </c>
      <c r="E48" s="153">
        <v>1788636950</v>
      </c>
      <c r="F48" s="136"/>
    </row>
    <row r="49" spans="1:6" ht="18" hidden="1" customHeight="1" outlineLevel="1">
      <c r="A49" s="151" t="s">
        <v>47</v>
      </c>
      <c r="B49" s="152" t="s">
        <v>187</v>
      </c>
      <c r="C49" s="153">
        <v>6756168</v>
      </c>
      <c r="D49" s="153">
        <v>1192265</v>
      </c>
      <c r="E49" s="153">
        <v>7948433</v>
      </c>
      <c r="F49" s="136"/>
    </row>
    <row r="50" spans="1:6" ht="18" hidden="1" customHeight="1" outlineLevel="1">
      <c r="A50" s="151" t="s">
        <v>47</v>
      </c>
      <c r="B50" s="152" t="s">
        <v>188</v>
      </c>
      <c r="C50" s="153">
        <v>3101228</v>
      </c>
      <c r="D50" s="153">
        <v>64339681</v>
      </c>
      <c r="E50" s="153">
        <v>67440909</v>
      </c>
      <c r="F50" s="136"/>
    </row>
    <row r="51" spans="1:6" ht="18" hidden="1" customHeight="1" outlineLevel="1">
      <c r="A51" s="151" t="s">
        <v>47</v>
      </c>
      <c r="B51" s="152" t="s">
        <v>189</v>
      </c>
      <c r="C51" s="153">
        <v>11444393.4548057</v>
      </c>
      <c r="D51" s="153">
        <v>63351526.194851302</v>
      </c>
      <c r="E51" s="153">
        <v>74795919.6496571</v>
      </c>
      <c r="F51" s="136"/>
    </row>
    <row r="52" spans="1:6" ht="18" hidden="1" customHeight="1" outlineLevel="1">
      <c r="A52" s="151" t="s">
        <v>47</v>
      </c>
      <c r="B52" s="152" t="s">
        <v>190</v>
      </c>
      <c r="C52" s="153">
        <v>43021629</v>
      </c>
      <c r="D52" s="153">
        <v>747322807</v>
      </c>
      <c r="E52" s="153">
        <v>790344436</v>
      </c>
      <c r="F52" s="136"/>
    </row>
    <row r="53" spans="1:6" ht="18" hidden="1" customHeight="1" outlineLevel="1">
      <c r="A53" s="151" t="s">
        <v>47</v>
      </c>
      <c r="B53" s="152" t="s">
        <v>191</v>
      </c>
      <c r="C53" s="154"/>
      <c r="D53" s="154"/>
      <c r="E53" s="153">
        <v>0</v>
      </c>
      <c r="F53" s="136"/>
    </row>
    <row r="54" spans="1:6" ht="18" hidden="1" customHeight="1" outlineLevel="1">
      <c r="A54" s="151" t="s">
        <v>47</v>
      </c>
      <c r="B54" s="152" t="s">
        <v>192</v>
      </c>
      <c r="C54" s="154"/>
      <c r="D54" s="154"/>
      <c r="E54" s="153">
        <v>0</v>
      </c>
      <c r="F54" s="136"/>
    </row>
    <row r="55" spans="1:6" ht="18" hidden="1" customHeight="1" outlineLevel="1">
      <c r="A55" s="151" t="s">
        <v>47</v>
      </c>
      <c r="B55" s="152" t="s">
        <v>193</v>
      </c>
      <c r="C55" s="153">
        <v>22049669</v>
      </c>
      <c r="D55" s="153">
        <v>534129957</v>
      </c>
      <c r="E55" s="153">
        <v>556179626</v>
      </c>
      <c r="F55" s="136"/>
    </row>
    <row r="56" spans="1:6" ht="18" hidden="1" customHeight="1" outlineLevel="1">
      <c r="A56" s="151" t="s">
        <v>47</v>
      </c>
      <c r="B56" s="152" t="s">
        <v>194</v>
      </c>
      <c r="C56" s="153">
        <v>24047608</v>
      </c>
      <c r="D56" s="153">
        <v>25991754</v>
      </c>
      <c r="E56" s="153">
        <v>50039362</v>
      </c>
      <c r="F56" s="136"/>
    </row>
    <row r="57" spans="1:6" ht="18" hidden="1" customHeight="1" outlineLevel="1">
      <c r="A57" s="151" t="s">
        <v>47</v>
      </c>
      <c r="B57" s="152" t="s">
        <v>195</v>
      </c>
      <c r="C57" s="154"/>
      <c r="D57" s="154"/>
      <c r="E57" s="153">
        <v>0</v>
      </c>
      <c r="F57" s="136"/>
    </row>
    <row r="58" spans="1:6" ht="18" hidden="1" customHeight="1" outlineLevel="1">
      <c r="A58" s="151" t="s">
        <v>47</v>
      </c>
      <c r="B58" s="152" t="s">
        <v>196</v>
      </c>
      <c r="C58" s="153">
        <v>1239399</v>
      </c>
      <c r="D58" s="153">
        <v>14835391</v>
      </c>
      <c r="E58" s="153">
        <v>16074790</v>
      </c>
      <c r="F58" s="136"/>
    </row>
    <row r="59" spans="1:6" ht="18" customHeight="1" collapsed="1">
      <c r="A59" s="151" t="s">
        <v>41</v>
      </c>
      <c r="B59" s="155" t="s">
        <v>226</v>
      </c>
      <c r="C59" s="153">
        <f>SUM($C$43:$C$58)</f>
        <v>575853632.45480561</v>
      </c>
      <c r="D59" s="153">
        <f>SUM($D$43:$D$58)</f>
        <v>6482706695.1948509</v>
      </c>
      <c r="E59" s="153">
        <f>SUM($E$43:$E$58)</f>
        <v>7058560327.6496572</v>
      </c>
      <c r="F59" s="136"/>
    </row>
    <row r="60" spans="1:6" ht="18" hidden="1" customHeight="1" outlineLevel="1">
      <c r="A60" s="151" t="s">
        <v>47</v>
      </c>
      <c r="B60" s="152" t="s">
        <v>181</v>
      </c>
      <c r="C60" s="153">
        <v>36412234</v>
      </c>
      <c r="D60" s="153">
        <v>78945</v>
      </c>
      <c r="E60" s="153">
        <v>36491179</v>
      </c>
      <c r="F60" s="136"/>
    </row>
    <row r="61" spans="1:6" ht="18" hidden="1" customHeight="1" outlineLevel="1">
      <c r="A61" s="151" t="s">
        <v>47</v>
      </c>
      <c r="B61" s="152" t="s">
        <v>182</v>
      </c>
      <c r="C61" s="153">
        <v>1271461</v>
      </c>
      <c r="D61" s="153">
        <v>9204646</v>
      </c>
      <c r="E61" s="153">
        <v>10476107</v>
      </c>
      <c r="F61" s="136"/>
    </row>
    <row r="62" spans="1:6" ht="18" hidden="1" customHeight="1" outlineLevel="1">
      <c r="A62" s="151" t="s">
        <v>47</v>
      </c>
      <c r="B62" s="152" t="s">
        <v>183</v>
      </c>
      <c r="C62" s="153">
        <v>143901466</v>
      </c>
      <c r="D62" s="153">
        <v>1800686570</v>
      </c>
      <c r="E62" s="153">
        <v>1944588036</v>
      </c>
      <c r="F62" s="136"/>
    </row>
    <row r="63" spans="1:6" ht="18" hidden="1" customHeight="1" outlineLevel="1">
      <c r="A63" s="151" t="s">
        <v>47</v>
      </c>
      <c r="B63" s="152" t="s">
        <v>184</v>
      </c>
      <c r="C63" s="153">
        <v>27025306</v>
      </c>
      <c r="D63" s="153">
        <v>614378249</v>
      </c>
      <c r="E63" s="153">
        <v>641403555</v>
      </c>
      <c r="F63" s="136"/>
    </row>
    <row r="64" spans="1:6" ht="18" hidden="1" customHeight="1" outlineLevel="1">
      <c r="A64" s="151" t="s">
        <v>47</v>
      </c>
      <c r="B64" s="152" t="s">
        <v>185</v>
      </c>
      <c r="C64" s="153">
        <v>132037422</v>
      </c>
      <c r="D64" s="153">
        <v>1289910097</v>
      </c>
      <c r="E64" s="153">
        <v>1421947519</v>
      </c>
      <c r="F64" s="136"/>
    </row>
    <row r="65" spans="1:6" ht="18" hidden="1" customHeight="1" outlineLevel="1">
      <c r="A65" s="151" t="s">
        <v>47</v>
      </c>
      <c r="B65" s="152" t="s">
        <v>186</v>
      </c>
      <c r="C65" s="153">
        <v>197107604</v>
      </c>
      <c r="D65" s="153">
        <v>1962150436</v>
      </c>
      <c r="E65" s="153">
        <v>2159258040</v>
      </c>
      <c r="F65" s="136"/>
    </row>
    <row r="66" spans="1:6" ht="18" hidden="1" customHeight="1" outlineLevel="1">
      <c r="A66" s="151" t="s">
        <v>47</v>
      </c>
      <c r="B66" s="152" t="s">
        <v>187</v>
      </c>
      <c r="C66" s="153">
        <v>7200284</v>
      </c>
      <c r="D66" s="153">
        <v>1333271</v>
      </c>
      <c r="E66" s="153">
        <v>8533555</v>
      </c>
      <c r="F66" s="136"/>
    </row>
    <row r="67" spans="1:6" ht="18" hidden="1" customHeight="1" outlineLevel="1">
      <c r="A67" s="151" t="s">
        <v>47</v>
      </c>
      <c r="B67" s="152" t="s">
        <v>188</v>
      </c>
      <c r="C67" s="153">
        <v>3101228</v>
      </c>
      <c r="D67" s="153">
        <v>67424118</v>
      </c>
      <c r="E67" s="153">
        <v>70525346</v>
      </c>
      <c r="F67" s="136"/>
    </row>
    <row r="68" spans="1:6" ht="18" hidden="1" customHeight="1" outlineLevel="1">
      <c r="A68" s="151" t="s">
        <v>47</v>
      </c>
      <c r="B68" s="152" t="s">
        <v>189</v>
      </c>
      <c r="C68" s="153">
        <v>11444393.4548057</v>
      </c>
      <c r="D68" s="153">
        <v>65019210.244851299</v>
      </c>
      <c r="E68" s="153">
        <v>76463603.699657097</v>
      </c>
      <c r="F68" s="136"/>
    </row>
    <row r="69" spans="1:6" ht="18" hidden="1" customHeight="1" outlineLevel="1">
      <c r="A69" s="151" t="s">
        <v>47</v>
      </c>
      <c r="B69" s="152" t="s">
        <v>190</v>
      </c>
      <c r="C69" s="153">
        <v>46649291</v>
      </c>
      <c r="D69" s="153">
        <v>799326060</v>
      </c>
      <c r="E69" s="153">
        <v>845975351</v>
      </c>
      <c r="F69" s="136"/>
    </row>
    <row r="70" spans="1:6" ht="18" hidden="1" customHeight="1" outlineLevel="1">
      <c r="A70" s="151" t="s">
        <v>47</v>
      </c>
      <c r="B70" s="152" t="s">
        <v>191</v>
      </c>
      <c r="C70" s="153">
        <v>5591872</v>
      </c>
      <c r="D70" s="153">
        <v>10457378</v>
      </c>
      <c r="E70" s="153">
        <v>16049250</v>
      </c>
      <c r="F70" s="136"/>
    </row>
    <row r="71" spans="1:6" ht="18" hidden="1" customHeight="1" outlineLevel="1">
      <c r="A71" s="151" t="s">
        <v>47</v>
      </c>
      <c r="B71" s="152" t="s">
        <v>192</v>
      </c>
      <c r="C71" s="153">
        <v>3485809</v>
      </c>
      <c r="D71" s="153">
        <v>0</v>
      </c>
      <c r="E71" s="153">
        <v>3485809</v>
      </c>
      <c r="F71" s="136"/>
    </row>
    <row r="72" spans="1:6" ht="18" hidden="1" customHeight="1" outlineLevel="1">
      <c r="A72" s="151" t="s">
        <v>47</v>
      </c>
      <c r="B72" s="152" t="s">
        <v>193</v>
      </c>
      <c r="C72" s="153">
        <v>386436503</v>
      </c>
      <c r="D72" s="153">
        <v>701787479</v>
      </c>
      <c r="E72" s="153">
        <v>1088223982</v>
      </c>
      <c r="F72" s="136"/>
    </row>
    <row r="73" spans="1:6" ht="18" hidden="1" customHeight="1" outlineLevel="1">
      <c r="A73" s="151" t="s">
        <v>47</v>
      </c>
      <c r="B73" s="152" t="s">
        <v>194</v>
      </c>
      <c r="C73" s="153">
        <v>25235459</v>
      </c>
      <c r="D73" s="153">
        <v>27740012</v>
      </c>
      <c r="E73" s="153">
        <v>52975471</v>
      </c>
      <c r="F73" s="136"/>
    </row>
    <row r="74" spans="1:6" ht="18" hidden="1" customHeight="1" outlineLevel="1">
      <c r="A74" s="151" t="s">
        <v>47</v>
      </c>
      <c r="B74" s="152" t="s">
        <v>195</v>
      </c>
      <c r="C74" s="153">
        <v>1468829.57</v>
      </c>
      <c r="D74" s="153">
        <v>36809601.43</v>
      </c>
      <c r="E74" s="153">
        <v>38278431</v>
      </c>
      <c r="F74" s="136"/>
    </row>
    <row r="75" spans="1:6" ht="18" hidden="1" customHeight="1" outlineLevel="1">
      <c r="A75" s="151" t="s">
        <v>47</v>
      </c>
      <c r="B75" s="152" t="s">
        <v>196</v>
      </c>
      <c r="C75" s="153">
        <v>1246185</v>
      </c>
      <c r="D75" s="153">
        <v>22088421</v>
      </c>
      <c r="E75" s="153">
        <v>23334606</v>
      </c>
      <c r="F75" s="136"/>
    </row>
    <row r="76" spans="1:6" ht="18" customHeight="1" collapsed="1">
      <c r="A76" s="151" t="s">
        <v>43</v>
      </c>
      <c r="B76" s="155" t="s">
        <v>227</v>
      </c>
      <c r="C76" s="153">
        <f>SUM($C$60:$C$75)</f>
        <v>1029615347.0248058</v>
      </c>
      <c r="D76" s="153">
        <f>SUM($D$60:$D$75)</f>
        <v>7408394493.6748514</v>
      </c>
      <c r="E76" s="153">
        <f>SUM($E$60:$E$75)</f>
        <v>8438009840.6996574</v>
      </c>
      <c r="F76" s="136"/>
    </row>
    <row r="77" spans="1:6" ht="18" customHeight="1">
      <c r="A77" s="458" t="s">
        <v>228</v>
      </c>
      <c r="B77" s="459"/>
      <c r="C77" s="459"/>
      <c r="D77" s="459"/>
      <c r="E77" s="460"/>
    </row>
    <row r="78" spans="1:6" ht="18" hidden="1" customHeight="1" outlineLevel="1">
      <c r="A78" s="151" t="s">
        <v>47</v>
      </c>
      <c r="B78" s="152" t="s">
        <v>181</v>
      </c>
      <c r="C78" s="153">
        <v>22830</v>
      </c>
      <c r="D78" s="154"/>
      <c r="E78" s="153">
        <v>22830</v>
      </c>
      <c r="F78" s="136"/>
    </row>
    <row r="79" spans="1:6" ht="18" hidden="1" customHeight="1" outlineLevel="1">
      <c r="A79" s="151" t="s">
        <v>47</v>
      </c>
      <c r="B79" s="152" t="s">
        <v>182</v>
      </c>
      <c r="C79" s="154"/>
      <c r="D79" s="154"/>
      <c r="E79" s="153">
        <v>0</v>
      </c>
      <c r="F79" s="136"/>
    </row>
    <row r="80" spans="1:6" ht="18" hidden="1" customHeight="1" outlineLevel="1">
      <c r="A80" s="151" t="s">
        <v>47</v>
      </c>
      <c r="B80" s="152" t="s">
        <v>183</v>
      </c>
      <c r="C80" s="153">
        <v>100000</v>
      </c>
      <c r="D80" s="153">
        <v>735280</v>
      </c>
      <c r="E80" s="153">
        <v>835280</v>
      </c>
      <c r="F80" s="136"/>
    </row>
    <row r="81" spans="1:6" ht="18" hidden="1" customHeight="1" outlineLevel="1">
      <c r="A81" s="151" t="s">
        <v>47</v>
      </c>
      <c r="B81" s="152" t="s">
        <v>184</v>
      </c>
      <c r="C81" s="153">
        <v>0</v>
      </c>
      <c r="D81" s="153">
        <v>1145075</v>
      </c>
      <c r="E81" s="153">
        <v>1145075</v>
      </c>
      <c r="F81" s="136"/>
    </row>
    <row r="82" spans="1:6" ht="18" hidden="1" customHeight="1" outlineLevel="1">
      <c r="A82" s="151" t="s">
        <v>47</v>
      </c>
      <c r="B82" s="152" t="s">
        <v>185</v>
      </c>
      <c r="C82" s="153">
        <v>3229818</v>
      </c>
      <c r="D82" s="153">
        <v>7437919</v>
      </c>
      <c r="E82" s="153">
        <v>10667737</v>
      </c>
      <c r="F82" s="136"/>
    </row>
    <row r="83" spans="1:6" ht="18" hidden="1" customHeight="1" outlineLevel="1">
      <c r="A83" s="151" t="s">
        <v>47</v>
      </c>
      <c r="B83" s="152" t="s">
        <v>186</v>
      </c>
      <c r="C83" s="153">
        <v>0</v>
      </c>
      <c r="D83" s="153">
        <v>10131032</v>
      </c>
      <c r="E83" s="153">
        <v>10131032</v>
      </c>
      <c r="F83" s="136"/>
    </row>
    <row r="84" spans="1:6" ht="18" hidden="1" customHeight="1" outlineLevel="1">
      <c r="A84" s="151" t="s">
        <v>47</v>
      </c>
      <c r="B84" s="152" t="s">
        <v>187</v>
      </c>
      <c r="C84" s="153">
        <v>0</v>
      </c>
      <c r="D84" s="153">
        <v>0</v>
      </c>
      <c r="E84" s="153">
        <v>0</v>
      </c>
      <c r="F84" s="136"/>
    </row>
    <row r="85" spans="1:6" ht="18" hidden="1" customHeight="1" outlineLevel="1">
      <c r="A85" s="151" t="s">
        <v>47</v>
      </c>
      <c r="B85" s="152" t="s">
        <v>188</v>
      </c>
      <c r="C85" s="154"/>
      <c r="D85" s="154"/>
      <c r="E85" s="153">
        <v>0</v>
      </c>
      <c r="F85" s="136"/>
    </row>
    <row r="86" spans="1:6" ht="18" hidden="1" customHeight="1" outlineLevel="1">
      <c r="A86" s="151" t="s">
        <v>47</v>
      </c>
      <c r="B86" s="152" t="s">
        <v>189</v>
      </c>
      <c r="C86" s="153">
        <v>0</v>
      </c>
      <c r="D86" s="153">
        <v>513687</v>
      </c>
      <c r="E86" s="153">
        <v>513687</v>
      </c>
      <c r="F86" s="136"/>
    </row>
    <row r="87" spans="1:6" ht="18" hidden="1" customHeight="1" outlineLevel="1">
      <c r="A87" s="151" t="s">
        <v>47</v>
      </c>
      <c r="B87" s="152" t="s">
        <v>190</v>
      </c>
      <c r="C87" s="153">
        <v>2273477</v>
      </c>
      <c r="D87" s="153">
        <v>7059731</v>
      </c>
      <c r="E87" s="153">
        <v>9333208</v>
      </c>
      <c r="F87" s="136"/>
    </row>
    <row r="88" spans="1:6" ht="18" hidden="1" customHeight="1" outlineLevel="1">
      <c r="A88" s="151" t="s">
        <v>47</v>
      </c>
      <c r="B88" s="152" t="s">
        <v>191</v>
      </c>
      <c r="C88" s="154"/>
      <c r="D88" s="154"/>
      <c r="E88" s="153">
        <v>0</v>
      </c>
      <c r="F88" s="136"/>
    </row>
    <row r="89" spans="1:6" ht="18" hidden="1" customHeight="1" outlineLevel="1">
      <c r="A89" s="151" t="s">
        <v>47</v>
      </c>
      <c r="B89" s="152" t="s">
        <v>192</v>
      </c>
      <c r="C89" s="154"/>
      <c r="D89" s="154"/>
      <c r="E89" s="153">
        <v>0</v>
      </c>
      <c r="F89" s="136"/>
    </row>
    <row r="90" spans="1:6" ht="18" hidden="1" customHeight="1" outlineLevel="1">
      <c r="A90" s="151" t="s">
        <v>47</v>
      </c>
      <c r="B90" s="152" t="s">
        <v>193</v>
      </c>
      <c r="C90" s="153">
        <v>100000</v>
      </c>
      <c r="D90" s="153">
        <v>0</v>
      </c>
      <c r="E90" s="153">
        <v>100000</v>
      </c>
      <c r="F90" s="136"/>
    </row>
    <row r="91" spans="1:6" ht="18" hidden="1" customHeight="1" outlineLevel="1">
      <c r="A91" s="151" t="s">
        <v>47</v>
      </c>
      <c r="B91" s="152" t="s">
        <v>194</v>
      </c>
      <c r="C91" s="153">
        <v>0</v>
      </c>
      <c r="D91" s="153">
        <v>0</v>
      </c>
      <c r="E91" s="153">
        <v>0</v>
      </c>
      <c r="F91" s="136"/>
    </row>
    <row r="92" spans="1:6" ht="18" hidden="1" customHeight="1" outlineLevel="1">
      <c r="A92" s="151" t="s">
        <v>47</v>
      </c>
      <c r="B92" s="152" t="s">
        <v>195</v>
      </c>
      <c r="C92" s="154"/>
      <c r="D92" s="154"/>
      <c r="E92" s="153">
        <v>0</v>
      </c>
      <c r="F92" s="136"/>
    </row>
    <row r="93" spans="1:6" ht="18" hidden="1" customHeight="1" outlineLevel="1">
      <c r="A93" s="151" t="s">
        <v>47</v>
      </c>
      <c r="B93" s="152" t="s">
        <v>196</v>
      </c>
      <c r="C93" s="153">
        <v>0</v>
      </c>
      <c r="D93" s="153">
        <v>0</v>
      </c>
      <c r="E93" s="153">
        <v>0</v>
      </c>
      <c r="F93" s="136"/>
    </row>
    <row r="94" spans="1:6" ht="18" customHeight="1" collapsed="1">
      <c r="A94" s="151" t="s">
        <v>45</v>
      </c>
      <c r="B94" s="155" t="s">
        <v>224</v>
      </c>
      <c r="C94" s="153">
        <f>SUM($C$78:$C$93)</f>
        <v>5726125</v>
      </c>
      <c r="D94" s="153">
        <f>SUM($D$78:$D$93)</f>
        <v>27022724</v>
      </c>
      <c r="E94" s="153">
        <f>SUM($E$78:$E$93)</f>
        <v>32748849</v>
      </c>
      <c r="F94" s="136"/>
    </row>
    <row r="95" spans="1:6" ht="18" hidden="1" customHeight="1" outlineLevel="1">
      <c r="A95" s="151" t="s">
        <v>47</v>
      </c>
      <c r="B95" s="152" t="s">
        <v>181</v>
      </c>
      <c r="C95" s="153">
        <v>7818518</v>
      </c>
      <c r="D95" s="154"/>
      <c r="E95" s="153">
        <v>7818518</v>
      </c>
      <c r="F95" s="136"/>
    </row>
    <row r="96" spans="1:6" ht="18" hidden="1" customHeight="1" outlineLevel="1">
      <c r="A96" s="151" t="s">
        <v>47</v>
      </c>
      <c r="B96" s="152" t="s">
        <v>182</v>
      </c>
      <c r="C96" s="153">
        <v>0</v>
      </c>
      <c r="D96" s="153">
        <v>794695</v>
      </c>
      <c r="E96" s="153">
        <v>794695</v>
      </c>
      <c r="F96" s="136"/>
    </row>
    <row r="97" spans="1:6" ht="18" hidden="1" customHeight="1" outlineLevel="1">
      <c r="A97" s="151" t="s">
        <v>47</v>
      </c>
      <c r="B97" s="152" t="s">
        <v>183</v>
      </c>
      <c r="C97" s="153">
        <v>1260107</v>
      </c>
      <c r="D97" s="153">
        <v>155373227</v>
      </c>
      <c r="E97" s="153">
        <v>156633334</v>
      </c>
      <c r="F97" s="136"/>
    </row>
    <row r="98" spans="1:6" ht="18" hidden="1" customHeight="1" outlineLevel="1">
      <c r="A98" s="151" t="s">
        <v>47</v>
      </c>
      <c r="B98" s="152" t="s">
        <v>184</v>
      </c>
      <c r="C98" s="153">
        <v>1578867</v>
      </c>
      <c r="D98" s="153">
        <v>12423391</v>
      </c>
      <c r="E98" s="153">
        <v>14002258</v>
      </c>
      <c r="F98" s="136"/>
    </row>
    <row r="99" spans="1:6" ht="18" hidden="1" customHeight="1" outlineLevel="1">
      <c r="A99" s="151" t="s">
        <v>47</v>
      </c>
      <c r="B99" s="152" t="s">
        <v>185</v>
      </c>
      <c r="C99" s="153">
        <v>208849</v>
      </c>
      <c r="D99" s="153">
        <v>24235507</v>
      </c>
      <c r="E99" s="153">
        <v>24444356</v>
      </c>
      <c r="F99" s="136"/>
    </row>
    <row r="100" spans="1:6" ht="18" hidden="1" customHeight="1" outlineLevel="1">
      <c r="A100" s="151" t="s">
        <v>47</v>
      </c>
      <c r="B100" s="152" t="s">
        <v>186</v>
      </c>
      <c r="C100" s="153">
        <v>107837</v>
      </c>
      <c r="D100" s="153">
        <v>1097882</v>
      </c>
      <c r="E100" s="153">
        <v>1205719</v>
      </c>
      <c r="F100" s="136"/>
    </row>
    <row r="101" spans="1:6" ht="18" hidden="1" customHeight="1" outlineLevel="1">
      <c r="A101" s="151" t="s">
        <v>47</v>
      </c>
      <c r="B101" s="152" t="s">
        <v>187</v>
      </c>
      <c r="C101" s="153">
        <v>77982</v>
      </c>
      <c r="D101" s="153">
        <v>34929</v>
      </c>
      <c r="E101" s="153">
        <v>112911</v>
      </c>
      <c r="F101" s="136"/>
    </row>
    <row r="102" spans="1:6" ht="18" hidden="1" customHeight="1" outlineLevel="1">
      <c r="A102" s="151" t="s">
        <v>47</v>
      </c>
      <c r="B102" s="152" t="s">
        <v>188</v>
      </c>
      <c r="C102" s="154"/>
      <c r="D102" s="153">
        <v>377000</v>
      </c>
      <c r="E102" s="153">
        <v>377000</v>
      </c>
      <c r="F102" s="136"/>
    </row>
    <row r="103" spans="1:6" ht="18" hidden="1" customHeight="1" outlineLevel="1">
      <c r="A103" s="151" t="s">
        <v>47</v>
      </c>
      <c r="B103" s="152" t="s">
        <v>189</v>
      </c>
      <c r="C103" s="153">
        <v>0</v>
      </c>
      <c r="D103" s="153">
        <v>32365.17</v>
      </c>
      <c r="E103" s="153">
        <v>32365.17</v>
      </c>
      <c r="F103" s="136"/>
    </row>
    <row r="104" spans="1:6" ht="18" hidden="1" customHeight="1" outlineLevel="1">
      <c r="A104" s="151" t="s">
        <v>47</v>
      </c>
      <c r="B104" s="152" t="s">
        <v>190</v>
      </c>
      <c r="C104" s="153">
        <v>5288598</v>
      </c>
      <c r="D104" s="153">
        <v>119386203</v>
      </c>
      <c r="E104" s="153">
        <v>124674801</v>
      </c>
      <c r="F104" s="136"/>
    </row>
    <row r="105" spans="1:6" ht="18" hidden="1" customHeight="1" outlineLevel="1">
      <c r="A105" s="151" t="s">
        <v>47</v>
      </c>
      <c r="B105" s="152" t="s">
        <v>191</v>
      </c>
      <c r="C105" s="154"/>
      <c r="D105" s="153">
        <v>360756</v>
      </c>
      <c r="E105" s="153">
        <v>360756</v>
      </c>
      <c r="F105" s="136"/>
    </row>
    <row r="106" spans="1:6" ht="18" hidden="1" customHeight="1" outlineLevel="1">
      <c r="A106" s="151" t="s">
        <v>47</v>
      </c>
      <c r="B106" s="152" t="s">
        <v>192</v>
      </c>
      <c r="C106" s="154"/>
      <c r="D106" s="154"/>
      <c r="E106" s="153">
        <v>0</v>
      </c>
      <c r="F106" s="136"/>
    </row>
    <row r="107" spans="1:6" ht="18" hidden="1" customHeight="1" outlineLevel="1">
      <c r="A107" s="151" t="s">
        <v>47</v>
      </c>
      <c r="B107" s="152" t="s">
        <v>193</v>
      </c>
      <c r="C107" s="153">
        <v>985231</v>
      </c>
      <c r="D107" s="153">
        <v>17693886</v>
      </c>
      <c r="E107" s="153">
        <v>18679117</v>
      </c>
      <c r="F107" s="136"/>
    </row>
    <row r="108" spans="1:6" ht="18" hidden="1" customHeight="1" outlineLevel="1">
      <c r="A108" s="151" t="s">
        <v>47</v>
      </c>
      <c r="B108" s="152" t="s">
        <v>194</v>
      </c>
      <c r="C108" s="153">
        <v>535931</v>
      </c>
      <c r="D108" s="153">
        <v>2855516</v>
      </c>
      <c r="E108" s="153">
        <v>3391447</v>
      </c>
      <c r="F108" s="136"/>
    </row>
    <row r="109" spans="1:6" ht="18" hidden="1" customHeight="1" outlineLevel="1">
      <c r="A109" s="151" t="s">
        <v>47</v>
      </c>
      <c r="B109" s="152" t="s">
        <v>195</v>
      </c>
      <c r="C109" s="153">
        <v>89877.97</v>
      </c>
      <c r="D109" s="153">
        <v>2243102.0299999998</v>
      </c>
      <c r="E109" s="153">
        <v>2332980</v>
      </c>
      <c r="F109" s="136"/>
    </row>
    <row r="110" spans="1:6" ht="18" hidden="1" customHeight="1" outlineLevel="1">
      <c r="A110" s="151" t="s">
        <v>47</v>
      </c>
      <c r="B110" s="152" t="s">
        <v>196</v>
      </c>
      <c r="C110" s="153">
        <v>12157</v>
      </c>
      <c r="D110" s="153">
        <v>711656</v>
      </c>
      <c r="E110" s="153">
        <v>723813</v>
      </c>
      <c r="F110" s="136"/>
    </row>
    <row r="111" spans="1:6" ht="18" customHeight="1" collapsed="1">
      <c r="A111" s="151" t="s">
        <v>59</v>
      </c>
      <c r="B111" s="155" t="s">
        <v>229</v>
      </c>
      <c r="C111" s="153">
        <f>SUM($C$95:$C$110)</f>
        <v>17963954.969999999</v>
      </c>
      <c r="D111" s="153">
        <f>SUM($D$95:$D$110)</f>
        <v>337620115.19999993</v>
      </c>
      <c r="E111" s="153">
        <f>SUM($E$95:$E$110)</f>
        <v>355584070.16999996</v>
      </c>
      <c r="F111" s="136"/>
    </row>
    <row r="112" spans="1:6" ht="18" hidden="1" customHeight="1" outlineLevel="1">
      <c r="A112" s="151" t="s">
        <v>47</v>
      </c>
      <c r="B112" s="152" t="s">
        <v>181</v>
      </c>
      <c r="C112" s="153">
        <v>2514717</v>
      </c>
      <c r="D112" s="154"/>
      <c r="E112" s="153">
        <v>2514717</v>
      </c>
      <c r="F112" s="136"/>
    </row>
    <row r="113" spans="1:6" ht="18" hidden="1" customHeight="1" outlineLevel="1">
      <c r="A113" s="151" t="s">
        <v>47</v>
      </c>
      <c r="B113" s="152" t="s">
        <v>182</v>
      </c>
      <c r="C113" s="154"/>
      <c r="D113" s="154"/>
      <c r="E113" s="153">
        <v>0</v>
      </c>
      <c r="F113" s="136"/>
    </row>
    <row r="114" spans="1:6" ht="18" hidden="1" customHeight="1" outlineLevel="1">
      <c r="A114" s="151" t="s">
        <v>47</v>
      </c>
      <c r="B114" s="152" t="s">
        <v>183</v>
      </c>
      <c r="C114" s="153">
        <v>22571862</v>
      </c>
      <c r="D114" s="153">
        <v>207695110</v>
      </c>
      <c r="E114" s="153">
        <v>230266972</v>
      </c>
      <c r="F114" s="136"/>
    </row>
    <row r="115" spans="1:6" ht="18" hidden="1" customHeight="1" outlineLevel="1">
      <c r="A115" s="151" t="s">
        <v>47</v>
      </c>
      <c r="B115" s="152" t="s">
        <v>184</v>
      </c>
      <c r="C115" s="153">
        <v>361486</v>
      </c>
      <c r="D115" s="153">
        <v>52803023</v>
      </c>
      <c r="E115" s="153">
        <v>53164509</v>
      </c>
      <c r="F115" s="136"/>
    </row>
    <row r="116" spans="1:6" ht="18" hidden="1" customHeight="1" outlineLevel="1">
      <c r="A116" s="151" t="s">
        <v>47</v>
      </c>
      <c r="B116" s="152" t="s">
        <v>185</v>
      </c>
      <c r="C116" s="153">
        <v>33128773</v>
      </c>
      <c r="D116" s="153">
        <v>189234037</v>
      </c>
      <c r="E116" s="153">
        <v>222362810</v>
      </c>
      <c r="F116" s="136"/>
    </row>
    <row r="117" spans="1:6" ht="18" hidden="1" customHeight="1" outlineLevel="1">
      <c r="A117" s="151" t="s">
        <v>47</v>
      </c>
      <c r="B117" s="152" t="s">
        <v>186</v>
      </c>
      <c r="C117" s="153">
        <v>58930256</v>
      </c>
      <c r="D117" s="153">
        <v>599963886</v>
      </c>
      <c r="E117" s="153">
        <v>658894142</v>
      </c>
      <c r="F117" s="136"/>
    </row>
    <row r="118" spans="1:6" ht="18" hidden="1" customHeight="1" outlineLevel="1">
      <c r="A118" s="151" t="s">
        <v>47</v>
      </c>
      <c r="B118" s="152" t="s">
        <v>187</v>
      </c>
      <c r="C118" s="153">
        <v>82477</v>
      </c>
      <c r="D118" s="153">
        <v>14555</v>
      </c>
      <c r="E118" s="153">
        <v>97032</v>
      </c>
      <c r="F118" s="136"/>
    </row>
    <row r="119" spans="1:6" ht="18" hidden="1" customHeight="1" outlineLevel="1">
      <c r="A119" s="151" t="s">
        <v>47</v>
      </c>
      <c r="B119" s="152" t="s">
        <v>188</v>
      </c>
      <c r="C119" s="153">
        <v>267835</v>
      </c>
      <c r="D119" s="153">
        <v>2574693</v>
      </c>
      <c r="E119" s="153">
        <v>2842528</v>
      </c>
      <c r="F119" s="136"/>
    </row>
    <row r="120" spans="1:6" ht="18" hidden="1" customHeight="1" outlineLevel="1">
      <c r="A120" s="151" t="s">
        <v>47</v>
      </c>
      <c r="B120" s="152" t="s">
        <v>189</v>
      </c>
      <c r="C120" s="153">
        <v>114667.702794303</v>
      </c>
      <c r="D120" s="153">
        <v>605571.83437997999</v>
      </c>
      <c r="E120" s="153">
        <v>720239.53717428294</v>
      </c>
      <c r="F120" s="136"/>
    </row>
    <row r="121" spans="1:6" ht="18" hidden="1" customHeight="1" outlineLevel="1">
      <c r="A121" s="151" t="s">
        <v>47</v>
      </c>
      <c r="B121" s="152" t="s">
        <v>190</v>
      </c>
      <c r="C121" s="153">
        <v>-21921</v>
      </c>
      <c r="D121" s="153">
        <v>3589574</v>
      </c>
      <c r="E121" s="153">
        <v>3567653</v>
      </c>
      <c r="F121" s="136"/>
    </row>
    <row r="122" spans="1:6" ht="18" hidden="1" customHeight="1" outlineLevel="1">
      <c r="A122" s="151" t="s">
        <v>47</v>
      </c>
      <c r="B122" s="152" t="s">
        <v>191</v>
      </c>
      <c r="C122" s="154"/>
      <c r="D122" s="154"/>
      <c r="E122" s="153">
        <v>0</v>
      </c>
      <c r="F122" s="136"/>
    </row>
    <row r="123" spans="1:6" ht="18" hidden="1" customHeight="1" outlineLevel="1">
      <c r="A123" s="151" t="s">
        <v>47</v>
      </c>
      <c r="B123" s="152" t="s">
        <v>192</v>
      </c>
      <c r="C123" s="154"/>
      <c r="D123" s="154"/>
      <c r="E123" s="153">
        <v>0</v>
      </c>
      <c r="F123" s="136"/>
    </row>
    <row r="124" spans="1:6" ht="18" hidden="1" customHeight="1" outlineLevel="1">
      <c r="A124" s="151" t="s">
        <v>47</v>
      </c>
      <c r="B124" s="152" t="s">
        <v>193</v>
      </c>
      <c r="C124" s="153">
        <v>2014437</v>
      </c>
      <c r="D124" s="153">
        <v>20225703</v>
      </c>
      <c r="E124" s="153">
        <v>22240140</v>
      </c>
      <c r="F124" s="136"/>
    </row>
    <row r="125" spans="1:6" ht="18" hidden="1" customHeight="1" outlineLevel="1">
      <c r="A125" s="151" t="s">
        <v>47</v>
      </c>
      <c r="B125" s="152" t="s">
        <v>194</v>
      </c>
      <c r="C125" s="153">
        <v>646901</v>
      </c>
      <c r="D125" s="153">
        <v>699200</v>
      </c>
      <c r="E125" s="153">
        <v>1346101</v>
      </c>
      <c r="F125" s="136"/>
    </row>
    <row r="126" spans="1:6" ht="18" hidden="1" customHeight="1" outlineLevel="1">
      <c r="A126" s="151" t="s">
        <v>47</v>
      </c>
      <c r="B126" s="152" t="s">
        <v>195</v>
      </c>
      <c r="C126" s="154"/>
      <c r="D126" s="154"/>
      <c r="E126" s="153">
        <v>0</v>
      </c>
      <c r="F126" s="136"/>
    </row>
    <row r="127" spans="1:6" ht="18" hidden="1" customHeight="1" outlineLevel="1">
      <c r="A127" s="151" t="s">
        <v>47</v>
      </c>
      <c r="B127" s="152" t="s">
        <v>196</v>
      </c>
      <c r="C127" s="153">
        <v>153051</v>
      </c>
      <c r="D127" s="153">
        <v>1797554</v>
      </c>
      <c r="E127" s="153">
        <v>1950605</v>
      </c>
      <c r="F127" s="136"/>
    </row>
    <row r="128" spans="1:6" ht="18" customHeight="1" collapsed="1">
      <c r="A128" s="151" t="s">
        <v>61</v>
      </c>
      <c r="B128" s="155" t="s">
        <v>230</v>
      </c>
      <c r="C128" s="153">
        <f>SUM($C$112:$C$127)</f>
        <v>120764541.7027943</v>
      </c>
      <c r="D128" s="153">
        <f>SUM($D$112:$D$127)</f>
        <v>1079202906.8343801</v>
      </c>
      <c r="E128" s="153">
        <f>SUM($E$112:$E$127)</f>
        <v>1199967448.5371742</v>
      </c>
      <c r="F128" s="136"/>
    </row>
    <row r="129" spans="1:6" ht="18" hidden="1" customHeight="1" outlineLevel="1">
      <c r="A129" s="151" t="s">
        <v>47</v>
      </c>
      <c r="B129" s="152" t="s">
        <v>181</v>
      </c>
      <c r="C129" s="153">
        <v>10356065</v>
      </c>
      <c r="D129" s="153">
        <v>0</v>
      </c>
      <c r="E129" s="153">
        <v>10356065</v>
      </c>
      <c r="F129" s="136"/>
    </row>
    <row r="130" spans="1:6" ht="18" hidden="1" customHeight="1" outlineLevel="1">
      <c r="A130" s="151" t="s">
        <v>47</v>
      </c>
      <c r="B130" s="152" t="s">
        <v>182</v>
      </c>
      <c r="C130" s="153">
        <v>0</v>
      </c>
      <c r="D130" s="153">
        <v>794695</v>
      </c>
      <c r="E130" s="153">
        <v>794695</v>
      </c>
      <c r="F130" s="136"/>
    </row>
    <row r="131" spans="1:6" ht="18" hidden="1" customHeight="1" outlineLevel="1">
      <c r="A131" s="151" t="s">
        <v>47</v>
      </c>
      <c r="B131" s="152" t="s">
        <v>183</v>
      </c>
      <c r="C131" s="153">
        <v>23931969</v>
      </c>
      <c r="D131" s="153">
        <v>363803617</v>
      </c>
      <c r="E131" s="153">
        <v>387735586</v>
      </c>
      <c r="F131" s="136"/>
    </row>
    <row r="132" spans="1:6" ht="18" hidden="1" customHeight="1" outlineLevel="1">
      <c r="A132" s="151" t="s">
        <v>47</v>
      </c>
      <c r="B132" s="152" t="s">
        <v>184</v>
      </c>
      <c r="C132" s="153">
        <v>1940353</v>
      </c>
      <c r="D132" s="153">
        <v>66371489</v>
      </c>
      <c r="E132" s="153">
        <v>68311842</v>
      </c>
      <c r="F132" s="136"/>
    </row>
    <row r="133" spans="1:6" ht="18" hidden="1" customHeight="1" outlineLevel="1">
      <c r="A133" s="151" t="s">
        <v>47</v>
      </c>
      <c r="B133" s="152" t="s">
        <v>185</v>
      </c>
      <c r="C133" s="153">
        <v>36567440</v>
      </c>
      <c r="D133" s="153">
        <v>220907463</v>
      </c>
      <c r="E133" s="153">
        <v>257474903</v>
      </c>
      <c r="F133" s="136"/>
    </row>
    <row r="134" spans="1:6" ht="18" hidden="1" customHeight="1" outlineLevel="1">
      <c r="A134" s="151" t="s">
        <v>47</v>
      </c>
      <c r="B134" s="152" t="s">
        <v>186</v>
      </c>
      <c r="C134" s="153">
        <v>59038093</v>
      </c>
      <c r="D134" s="153">
        <v>611192800</v>
      </c>
      <c r="E134" s="153">
        <v>670230893</v>
      </c>
      <c r="F134" s="136"/>
    </row>
    <row r="135" spans="1:6" ht="18" hidden="1" customHeight="1" outlineLevel="1">
      <c r="A135" s="151" t="s">
        <v>47</v>
      </c>
      <c r="B135" s="152" t="s">
        <v>187</v>
      </c>
      <c r="C135" s="153">
        <v>160459</v>
      </c>
      <c r="D135" s="153">
        <v>49484</v>
      </c>
      <c r="E135" s="153">
        <v>209943</v>
      </c>
      <c r="F135" s="136"/>
    </row>
    <row r="136" spans="1:6" ht="18" hidden="1" customHeight="1" outlineLevel="1">
      <c r="A136" s="151" t="s">
        <v>47</v>
      </c>
      <c r="B136" s="152" t="s">
        <v>188</v>
      </c>
      <c r="C136" s="153">
        <v>267835</v>
      </c>
      <c r="D136" s="153">
        <v>2951693</v>
      </c>
      <c r="E136" s="153">
        <v>3219528</v>
      </c>
      <c r="F136" s="136"/>
    </row>
    <row r="137" spans="1:6" ht="18" hidden="1" customHeight="1" outlineLevel="1">
      <c r="A137" s="151" t="s">
        <v>47</v>
      </c>
      <c r="B137" s="152" t="s">
        <v>189</v>
      </c>
      <c r="C137" s="153">
        <v>114667.702794303</v>
      </c>
      <c r="D137" s="153">
        <v>1151624.00437998</v>
      </c>
      <c r="E137" s="153">
        <v>1266291.70717428</v>
      </c>
      <c r="F137" s="136"/>
    </row>
    <row r="138" spans="1:6" ht="18" hidden="1" customHeight="1" outlineLevel="1">
      <c r="A138" s="151" t="s">
        <v>47</v>
      </c>
      <c r="B138" s="152" t="s">
        <v>190</v>
      </c>
      <c r="C138" s="153">
        <v>7540154</v>
      </c>
      <c r="D138" s="153">
        <v>130035508</v>
      </c>
      <c r="E138" s="153">
        <v>137575662</v>
      </c>
      <c r="F138" s="136"/>
    </row>
    <row r="139" spans="1:6" ht="18" hidden="1" customHeight="1" outlineLevel="1">
      <c r="A139" s="151" t="s">
        <v>47</v>
      </c>
      <c r="B139" s="152" t="s">
        <v>191</v>
      </c>
      <c r="C139" s="153">
        <v>0</v>
      </c>
      <c r="D139" s="153">
        <v>360756</v>
      </c>
      <c r="E139" s="153">
        <v>360756</v>
      </c>
      <c r="F139" s="136"/>
    </row>
    <row r="140" spans="1:6" ht="18" hidden="1" customHeight="1" outlineLevel="1">
      <c r="A140" s="151" t="s">
        <v>47</v>
      </c>
      <c r="B140" s="152" t="s">
        <v>192</v>
      </c>
      <c r="C140" s="153">
        <v>0</v>
      </c>
      <c r="D140" s="153">
        <v>0</v>
      </c>
      <c r="E140" s="153">
        <v>0</v>
      </c>
      <c r="F140" s="136"/>
    </row>
    <row r="141" spans="1:6" ht="18" hidden="1" customHeight="1" outlineLevel="1">
      <c r="A141" s="151" t="s">
        <v>47</v>
      </c>
      <c r="B141" s="152" t="s">
        <v>193</v>
      </c>
      <c r="C141" s="153">
        <v>3099668</v>
      </c>
      <c r="D141" s="153">
        <v>37919589</v>
      </c>
      <c r="E141" s="153">
        <v>41019257</v>
      </c>
      <c r="F141" s="136"/>
    </row>
    <row r="142" spans="1:6" ht="18" hidden="1" customHeight="1" outlineLevel="1">
      <c r="A142" s="151" t="s">
        <v>47</v>
      </c>
      <c r="B142" s="152" t="s">
        <v>194</v>
      </c>
      <c r="C142" s="153">
        <v>1182832</v>
      </c>
      <c r="D142" s="153">
        <v>3554716</v>
      </c>
      <c r="E142" s="153">
        <v>4737548</v>
      </c>
      <c r="F142" s="136"/>
    </row>
    <row r="143" spans="1:6" ht="18" hidden="1" customHeight="1" outlineLevel="1">
      <c r="A143" s="151" t="s">
        <v>47</v>
      </c>
      <c r="B143" s="152" t="s">
        <v>195</v>
      </c>
      <c r="C143" s="153">
        <v>89877.97</v>
      </c>
      <c r="D143" s="153">
        <v>2243102.0299999998</v>
      </c>
      <c r="E143" s="153">
        <v>2332980</v>
      </c>
      <c r="F143" s="136"/>
    </row>
    <row r="144" spans="1:6" ht="18" hidden="1" customHeight="1" outlineLevel="1">
      <c r="A144" s="151" t="s">
        <v>47</v>
      </c>
      <c r="B144" s="152" t="s">
        <v>196</v>
      </c>
      <c r="C144" s="153">
        <v>165208</v>
      </c>
      <c r="D144" s="153">
        <v>2509210</v>
      </c>
      <c r="E144" s="153">
        <v>2674418</v>
      </c>
      <c r="F144" s="136"/>
    </row>
    <row r="145" spans="1:6" ht="18" customHeight="1" collapsed="1">
      <c r="A145" s="151" t="s">
        <v>63</v>
      </c>
      <c r="B145" s="155" t="s">
        <v>231</v>
      </c>
      <c r="C145" s="153">
        <f>SUM($C$129:$C$144)</f>
        <v>144454621.67279431</v>
      </c>
      <c r="D145" s="153">
        <f>SUM($D$129:$D$144)</f>
        <v>1443845746.03438</v>
      </c>
      <c r="E145" s="153">
        <f>SUM($E$129:$E$144)</f>
        <v>1588300367.7071743</v>
      </c>
      <c r="F145" s="136"/>
    </row>
    <row r="146" spans="1:6" ht="18" hidden="1" customHeight="1" outlineLevel="1">
      <c r="A146" s="151" t="s">
        <v>47</v>
      </c>
      <c r="B146" s="156" t="s">
        <v>181</v>
      </c>
      <c r="C146" s="153">
        <v>46768299</v>
      </c>
      <c r="D146" s="153">
        <v>78945</v>
      </c>
      <c r="E146" s="153">
        <v>46847244</v>
      </c>
      <c r="F146" s="136"/>
    </row>
    <row r="147" spans="1:6" ht="18" hidden="1" customHeight="1" outlineLevel="1">
      <c r="A147" s="151" t="s">
        <v>47</v>
      </c>
      <c r="B147" s="156" t="s">
        <v>182</v>
      </c>
      <c r="C147" s="153">
        <v>1271461</v>
      </c>
      <c r="D147" s="153">
        <v>9999341</v>
      </c>
      <c r="E147" s="153">
        <v>11270802</v>
      </c>
      <c r="F147" s="136"/>
    </row>
    <row r="148" spans="1:6" ht="18" hidden="1" customHeight="1" outlineLevel="1">
      <c r="A148" s="151" t="s">
        <v>47</v>
      </c>
      <c r="B148" s="156" t="s">
        <v>183</v>
      </c>
      <c r="C148" s="153">
        <v>167833435</v>
      </c>
      <c r="D148" s="153">
        <v>2164490187</v>
      </c>
      <c r="E148" s="153">
        <v>2332323622</v>
      </c>
      <c r="F148" s="136"/>
    </row>
    <row r="149" spans="1:6" ht="18" hidden="1" customHeight="1" outlineLevel="1">
      <c r="A149" s="151" t="s">
        <v>47</v>
      </c>
      <c r="B149" s="156" t="s">
        <v>184</v>
      </c>
      <c r="C149" s="153">
        <v>28965659</v>
      </c>
      <c r="D149" s="153">
        <v>680749738</v>
      </c>
      <c r="E149" s="153">
        <v>709715397</v>
      </c>
      <c r="F149" s="136"/>
    </row>
    <row r="150" spans="1:6" ht="18" hidden="1" customHeight="1" outlineLevel="1">
      <c r="A150" s="151" t="s">
        <v>47</v>
      </c>
      <c r="B150" s="156" t="s">
        <v>185</v>
      </c>
      <c r="C150" s="153">
        <v>168604862</v>
      </c>
      <c r="D150" s="153">
        <v>1510817560</v>
      </c>
      <c r="E150" s="153">
        <v>1679422422</v>
      </c>
      <c r="F150" s="136"/>
    </row>
    <row r="151" spans="1:6" ht="18" hidden="1" customHeight="1" outlineLevel="1">
      <c r="A151" s="151" t="s">
        <v>47</v>
      </c>
      <c r="B151" s="156" t="s">
        <v>186</v>
      </c>
      <c r="C151" s="153">
        <v>256145697</v>
      </c>
      <c r="D151" s="153">
        <v>2573343236</v>
      </c>
      <c r="E151" s="153">
        <v>2829488933</v>
      </c>
      <c r="F151" s="136"/>
    </row>
    <row r="152" spans="1:6" ht="18" hidden="1" customHeight="1" outlineLevel="1">
      <c r="A152" s="151" t="s">
        <v>47</v>
      </c>
      <c r="B152" s="156" t="s">
        <v>187</v>
      </c>
      <c r="C152" s="153">
        <v>7360743</v>
      </c>
      <c r="D152" s="153">
        <v>1382755</v>
      </c>
      <c r="E152" s="153">
        <v>8743498</v>
      </c>
      <c r="F152" s="136"/>
    </row>
    <row r="153" spans="1:6" ht="18" hidden="1" customHeight="1" outlineLevel="1">
      <c r="A153" s="151" t="s">
        <v>47</v>
      </c>
      <c r="B153" s="156" t="s">
        <v>188</v>
      </c>
      <c r="C153" s="153">
        <v>3369063</v>
      </c>
      <c r="D153" s="153">
        <v>70375811</v>
      </c>
      <c r="E153" s="153">
        <v>73744874</v>
      </c>
      <c r="F153" s="136"/>
    </row>
    <row r="154" spans="1:6" ht="18" hidden="1" customHeight="1" outlineLevel="1">
      <c r="A154" s="151" t="s">
        <v>47</v>
      </c>
      <c r="B154" s="156" t="s">
        <v>189</v>
      </c>
      <c r="C154" s="153">
        <v>11559061.157600001</v>
      </c>
      <c r="D154" s="153">
        <v>66170834.249231301</v>
      </c>
      <c r="E154" s="153">
        <v>77729895.406831399</v>
      </c>
      <c r="F154" s="136"/>
    </row>
    <row r="155" spans="1:6" ht="18" hidden="1" customHeight="1" outlineLevel="1">
      <c r="A155" s="151" t="s">
        <v>47</v>
      </c>
      <c r="B155" s="156" t="s">
        <v>190</v>
      </c>
      <c r="C155" s="153">
        <v>54189445</v>
      </c>
      <c r="D155" s="153">
        <v>929361568</v>
      </c>
      <c r="E155" s="153">
        <v>983551013</v>
      </c>
      <c r="F155" s="136"/>
    </row>
    <row r="156" spans="1:6" ht="18" hidden="1" customHeight="1" outlineLevel="1">
      <c r="A156" s="151" t="s">
        <v>47</v>
      </c>
      <c r="B156" s="156" t="s">
        <v>191</v>
      </c>
      <c r="C156" s="153">
        <v>5591872</v>
      </c>
      <c r="D156" s="153">
        <v>10818134</v>
      </c>
      <c r="E156" s="153">
        <v>16410006</v>
      </c>
      <c r="F156" s="136"/>
    </row>
    <row r="157" spans="1:6" ht="18" hidden="1" customHeight="1" outlineLevel="1">
      <c r="A157" s="151" t="s">
        <v>47</v>
      </c>
      <c r="B157" s="156" t="s">
        <v>192</v>
      </c>
      <c r="C157" s="153">
        <v>3485809</v>
      </c>
      <c r="D157" s="153">
        <v>0</v>
      </c>
      <c r="E157" s="153">
        <v>3485809</v>
      </c>
      <c r="F157" s="136"/>
    </row>
    <row r="158" spans="1:6" ht="18" hidden="1" customHeight="1" outlineLevel="1">
      <c r="A158" s="151" t="s">
        <v>47</v>
      </c>
      <c r="B158" s="156" t="s">
        <v>193</v>
      </c>
      <c r="C158" s="153">
        <v>389536171</v>
      </c>
      <c r="D158" s="153">
        <v>739707068</v>
      </c>
      <c r="E158" s="153">
        <v>1129243239</v>
      </c>
      <c r="F158" s="136"/>
    </row>
    <row r="159" spans="1:6" ht="18" hidden="1" customHeight="1" outlineLevel="1">
      <c r="A159" s="151" t="s">
        <v>47</v>
      </c>
      <c r="B159" s="156" t="s">
        <v>194</v>
      </c>
      <c r="C159" s="153">
        <v>26418291</v>
      </c>
      <c r="D159" s="153">
        <v>31294728</v>
      </c>
      <c r="E159" s="153">
        <v>57713019</v>
      </c>
      <c r="F159" s="136"/>
    </row>
    <row r="160" spans="1:6" ht="18" hidden="1" customHeight="1" outlineLevel="1">
      <c r="A160" s="151" t="s">
        <v>47</v>
      </c>
      <c r="B160" s="156" t="s">
        <v>195</v>
      </c>
      <c r="C160" s="153">
        <v>1558707.54</v>
      </c>
      <c r="D160" s="153">
        <v>39052703.460000001</v>
      </c>
      <c r="E160" s="153">
        <v>40611411</v>
      </c>
      <c r="F160" s="136"/>
    </row>
    <row r="161" spans="1:6" ht="18" hidden="1" customHeight="1" outlineLevel="1">
      <c r="A161" s="151" t="s">
        <v>47</v>
      </c>
      <c r="B161" s="156" t="s">
        <v>196</v>
      </c>
      <c r="C161" s="153">
        <v>1411393</v>
      </c>
      <c r="D161" s="153">
        <v>24597631</v>
      </c>
      <c r="E161" s="153">
        <v>26009024</v>
      </c>
      <c r="F161" s="136"/>
    </row>
    <row r="162" spans="1:6" ht="18" customHeight="1" collapsed="1">
      <c r="A162" s="151" t="s">
        <v>65</v>
      </c>
      <c r="B162" s="157" t="s">
        <v>232</v>
      </c>
      <c r="C162" s="153">
        <f>SUM($C$146:$C$161)</f>
        <v>1174069968.6975999</v>
      </c>
      <c r="D162" s="153">
        <f>SUM($D$146:$D$161)</f>
        <v>8852240239.7092304</v>
      </c>
      <c r="E162" s="153">
        <f>SUM($E$146:$E$161)</f>
        <v>10026310208.406832</v>
      </c>
      <c r="F162" s="136"/>
    </row>
    <row r="163" spans="1:6" ht="18" customHeight="1">
      <c r="A163" s="461" t="s">
        <v>233</v>
      </c>
      <c r="B163" s="461"/>
      <c r="C163" s="461"/>
      <c r="D163" s="461"/>
      <c r="E163" s="461"/>
    </row>
    <row r="164" spans="1:6" ht="18" hidden="1" customHeight="1" outlineLevel="1">
      <c r="A164" s="151" t="s">
        <v>47</v>
      </c>
      <c r="B164" s="152" t="s">
        <v>181</v>
      </c>
      <c r="C164" s="153">
        <v>2831468</v>
      </c>
      <c r="D164" s="153">
        <v>37465</v>
      </c>
      <c r="E164" s="153">
        <v>2868933</v>
      </c>
      <c r="F164" s="136"/>
    </row>
    <row r="165" spans="1:6" ht="18" hidden="1" customHeight="1" outlineLevel="1">
      <c r="A165" s="151" t="s">
        <v>47</v>
      </c>
      <c r="B165" s="152" t="s">
        <v>182</v>
      </c>
      <c r="C165" s="153">
        <v>214776</v>
      </c>
      <c r="D165" s="153">
        <v>1162855</v>
      </c>
      <c r="E165" s="153">
        <v>1377631</v>
      </c>
      <c r="F165" s="136"/>
    </row>
    <row r="166" spans="1:6" ht="18" hidden="1" customHeight="1" outlineLevel="1">
      <c r="A166" s="151" t="s">
        <v>47</v>
      </c>
      <c r="B166" s="152" t="s">
        <v>183</v>
      </c>
      <c r="C166" s="153">
        <v>10258635</v>
      </c>
      <c r="D166" s="153">
        <v>264636982</v>
      </c>
      <c r="E166" s="153">
        <v>274895617</v>
      </c>
      <c r="F166" s="136"/>
    </row>
    <row r="167" spans="1:6" ht="18" hidden="1" customHeight="1" outlineLevel="1">
      <c r="A167" s="151" t="s">
        <v>47</v>
      </c>
      <c r="B167" s="152" t="s">
        <v>184</v>
      </c>
      <c r="C167" s="153">
        <v>3620706</v>
      </c>
      <c r="D167" s="153">
        <v>84510021</v>
      </c>
      <c r="E167" s="153">
        <v>88130727</v>
      </c>
      <c r="F167" s="136"/>
    </row>
    <row r="168" spans="1:6" ht="18" hidden="1" customHeight="1" outlineLevel="1">
      <c r="A168" s="151" t="s">
        <v>47</v>
      </c>
      <c r="B168" s="152" t="s">
        <v>185</v>
      </c>
      <c r="C168" s="153">
        <v>29787156</v>
      </c>
      <c r="D168" s="153">
        <v>222681142</v>
      </c>
      <c r="E168" s="153">
        <v>252468298</v>
      </c>
      <c r="F168" s="136"/>
    </row>
    <row r="169" spans="1:6" ht="18" hidden="1" customHeight="1" outlineLevel="1">
      <c r="A169" s="151" t="s">
        <v>47</v>
      </c>
      <c r="B169" s="152" t="s">
        <v>186</v>
      </c>
      <c r="C169" s="153">
        <v>2509513</v>
      </c>
      <c r="D169" s="153">
        <v>145031367</v>
      </c>
      <c r="E169" s="153">
        <v>147540880</v>
      </c>
      <c r="F169" s="136"/>
    </row>
    <row r="170" spans="1:6" ht="18" hidden="1" customHeight="1" outlineLevel="1">
      <c r="A170" s="151" t="s">
        <v>47</v>
      </c>
      <c r="B170" s="152" t="s">
        <v>187</v>
      </c>
      <c r="C170" s="153">
        <v>26100</v>
      </c>
      <c r="D170" s="153">
        <v>10909</v>
      </c>
      <c r="E170" s="153">
        <v>37009</v>
      </c>
      <c r="F170" s="136"/>
    </row>
    <row r="171" spans="1:6" ht="18" hidden="1" customHeight="1" outlineLevel="1">
      <c r="A171" s="151" t="s">
        <v>47</v>
      </c>
      <c r="B171" s="152" t="s">
        <v>188</v>
      </c>
      <c r="C171" s="153">
        <v>19656</v>
      </c>
      <c r="D171" s="153">
        <v>1749387</v>
      </c>
      <c r="E171" s="153">
        <v>1769043</v>
      </c>
      <c r="F171" s="136"/>
    </row>
    <row r="172" spans="1:6" ht="18" hidden="1" customHeight="1" outlineLevel="1">
      <c r="A172" s="151" t="s">
        <v>47</v>
      </c>
      <c r="B172" s="152" t="s">
        <v>189</v>
      </c>
      <c r="C172" s="153">
        <v>64977.66</v>
      </c>
      <c r="D172" s="153">
        <v>1930196.38</v>
      </c>
      <c r="E172" s="153">
        <v>1995174.04</v>
      </c>
      <c r="F172" s="136"/>
    </row>
    <row r="173" spans="1:6" ht="18" hidden="1" customHeight="1" outlineLevel="1">
      <c r="A173" s="151" t="s">
        <v>47</v>
      </c>
      <c r="B173" s="152" t="s">
        <v>190</v>
      </c>
      <c r="C173" s="153">
        <v>893560</v>
      </c>
      <c r="D173" s="153">
        <v>68622883</v>
      </c>
      <c r="E173" s="153">
        <v>69516443</v>
      </c>
      <c r="F173" s="136"/>
    </row>
    <row r="174" spans="1:6" ht="18" hidden="1" customHeight="1" outlineLevel="1">
      <c r="A174" s="151" t="s">
        <v>47</v>
      </c>
      <c r="B174" s="152" t="s">
        <v>191</v>
      </c>
      <c r="C174" s="153">
        <v>2822161</v>
      </c>
      <c r="D174" s="153">
        <v>4723724</v>
      </c>
      <c r="E174" s="153">
        <v>7545885</v>
      </c>
      <c r="F174" s="136"/>
    </row>
    <row r="175" spans="1:6" ht="18" hidden="1" customHeight="1" outlineLevel="1">
      <c r="A175" s="151" t="s">
        <v>47</v>
      </c>
      <c r="B175" s="152" t="s">
        <v>192</v>
      </c>
      <c r="C175" s="153">
        <v>233599</v>
      </c>
      <c r="D175" s="154"/>
      <c r="E175" s="153">
        <v>233599</v>
      </c>
      <c r="F175" s="136"/>
    </row>
    <row r="176" spans="1:6" ht="18" hidden="1" customHeight="1" outlineLevel="1">
      <c r="A176" s="151" t="s">
        <v>47</v>
      </c>
      <c r="B176" s="152" t="s">
        <v>193</v>
      </c>
      <c r="C176" s="153">
        <v>7094327</v>
      </c>
      <c r="D176" s="153">
        <v>135766356</v>
      </c>
      <c r="E176" s="153">
        <v>142860683</v>
      </c>
      <c r="F176" s="136"/>
    </row>
    <row r="177" spans="1:6" ht="18" hidden="1" customHeight="1" outlineLevel="1">
      <c r="A177" s="151" t="s">
        <v>47</v>
      </c>
      <c r="B177" s="152" t="s">
        <v>194</v>
      </c>
      <c r="C177" s="153">
        <v>199404</v>
      </c>
      <c r="D177" s="153">
        <v>669283</v>
      </c>
      <c r="E177" s="153">
        <v>868687</v>
      </c>
      <c r="F177" s="136"/>
    </row>
    <row r="178" spans="1:6" ht="18" hidden="1" customHeight="1" outlineLevel="1">
      <c r="A178" s="151" t="s">
        <v>47</v>
      </c>
      <c r="B178" s="152" t="s">
        <v>195</v>
      </c>
      <c r="C178" s="153">
        <v>11229</v>
      </c>
      <c r="D178" s="153">
        <v>593371</v>
      </c>
      <c r="E178" s="153">
        <v>604600</v>
      </c>
      <c r="F178" s="136"/>
    </row>
    <row r="179" spans="1:6" ht="18" hidden="1" customHeight="1" outlineLevel="1">
      <c r="A179" s="151" t="s">
        <v>47</v>
      </c>
      <c r="B179" s="152" t="s">
        <v>196</v>
      </c>
      <c r="C179" s="153">
        <v>5948</v>
      </c>
      <c r="D179" s="153">
        <v>848019</v>
      </c>
      <c r="E179" s="153">
        <v>853967</v>
      </c>
      <c r="F179" s="136"/>
    </row>
    <row r="180" spans="1:6" ht="18" customHeight="1" collapsed="1">
      <c r="A180" s="151" t="s">
        <v>67</v>
      </c>
      <c r="B180" s="155" t="s">
        <v>234</v>
      </c>
      <c r="C180" s="153">
        <f>SUM($C$164:$C$179)</f>
        <v>60593215.659999996</v>
      </c>
      <c r="D180" s="153">
        <f>SUM($D$164:$D$179)</f>
        <v>932973960.38</v>
      </c>
      <c r="E180" s="153">
        <f>SUM($E$164:$E$179)</f>
        <v>993567176.03999996</v>
      </c>
      <c r="F180" s="136"/>
    </row>
    <row r="181" spans="1:6" ht="18" hidden="1" customHeight="1" outlineLevel="1">
      <c r="A181" s="151" t="s">
        <v>47</v>
      </c>
      <c r="B181" s="152" t="s">
        <v>181</v>
      </c>
      <c r="C181" s="153">
        <v>12375014</v>
      </c>
      <c r="D181" s="153">
        <v>41480</v>
      </c>
      <c r="E181" s="153">
        <v>12416494</v>
      </c>
      <c r="F181" s="136"/>
    </row>
    <row r="182" spans="1:6" ht="18" hidden="1" customHeight="1" outlineLevel="1">
      <c r="A182" s="151" t="s">
        <v>47</v>
      </c>
      <c r="B182" s="152" t="s">
        <v>182</v>
      </c>
      <c r="C182" s="153">
        <v>1573844.0032287301</v>
      </c>
      <c r="D182" s="153">
        <v>2663465.9967712699</v>
      </c>
      <c r="E182" s="153">
        <v>4237310</v>
      </c>
      <c r="F182" s="136"/>
    </row>
    <row r="183" spans="1:6" ht="18" hidden="1" customHeight="1" outlineLevel="1">
      <c r="A183" s="151" t="s">
        <v>47</v>
      </c>
      <c r="B183" s="152" t="s">
        <v>183</v>
      </c>
      <c r="C183" s="153">
        <v>48998214</v>
      </c>
      <c r="D183" s="153">
        <v>757191677</v>
      </c>
      <c r="E183" s="153">
        <v>806189891</v>
      </c>
      <c r="F183" s="136"/>
    </row>
    <row r="184" spans="1:6" ht="18" hidden="1" customHeight="1" outlineLevel="1">
      <c r="A184" s="151" t="s">
        <v>47</v>
      </c>
      <c r="B184" s="152" t="s">
        <v>184</v>
      </c>
      <c r="C184" s="153">
        <v>21535365</v>
      </c>
      <c r="D184" s="153">
        <v>256825382</v>
      </c>
      <c r="E184" s="153">
        <v>278360747</v>
      </c>
      <c r="F184" s="136"/>
    </row>
    <row r="185" spans="1:6" ht="18" hidden="1" customHeight="1" outlineLevel="1">
      <c r="A185" s="151" t="s">
        <v>47</v>
      </c>
      <c r="B185" s="152" t="s">
        <v>185</v>
      </c>
      <c r="C185" s="153">
        <v>41983966</v>
      </c>
      <c r="D185" s="153">
        <v>719362042</v>
      </c>
      <c r="E185" s="153">
        <v>761346008</v>
      </c>
      <c r="F185" s="136"/>
    </row>
    <row r="186" spans="1:6" ht="18" hidden="1" customHeight="1" outlineLevel="1">
      <c r="A186" s="151" t="s">
        <v>47</v>
      </c>
      <c r="B186" s="152" t="s">
        <v>186</v>
      </c>
      <c r="C186" s="153">
        <v>36596536</v>
      </c>
      <c r="D186" s="153">
        <v>848975407</v>
      </c>
      <c r="E186" s="153">
        <v>885571943</v>
      </c>
      <c r="F186" s="136"/>
    </row>
    <row r="187" spans="1:6" ht="18" hidden="1" customHeight="1" outlineLevel="1">
      <c r="A187" s="151" t="s">
        <v>47</v>
      </c>
      <c r="B187" s="152" t="s">
        <v>187</v>
      </c>
      <c r="C187" s="153">
        <v>654172</v>
      </c>
      <c r="D187" s="153">
        <v>533838</v>
      </c>
      <c r="E187" s="153">
        <v>1188010</v>
      </c>
      <c r="F187" s="136"/>
    </row>
    <row r="188" spans="1:6" ht="18" hidden="1" customHeight="1" outlineLevel="1">
      <c r="A188" s="151" t="s">
        <v>47</v>
      </c>
      <c r="B188" s="152" t="s">
        <v>188</v>
      </c>
      <c r="C188" s="153">
        <v>886335</v>
      </c>
      <c r="D188" s="153">
        <v>41711488</v>
      </c>
      <c r="E188" s="153">
        <v>42597823</v>
      </c>
      <c r="F188" s="136"/>
    </row>
    <row r="189" spans="1:6" ht="18" hidden="1" customHeight="1" outlineLevel="1">
      <c r="A189" s="151" t="s">
        <v>47</v>
      </c>
      <c r="B189" s="152" t="s">
        <v>189</v>
      </c>
      <c r="C189" s="153">
        <v>3561243.3836289998</v>
      </c>
      <c r="D189" s="153">
        <v>20734751.893413499</v>
      </c>
      <c r="E189" s="153">
        <v>24295995.277042501</v>
      </c>
      <c r="F189" s="136"/>
    </row>
    <row r="190" spans="1:6" ht="18" hidden="1" customHeight="1" outlineLevel="1">
      <c r="A190" s="151" t="s">
        <v>47</v>
      </c>
      <c r="B190" s="152" t="s">
        <v>190</v>
      </c>
      <c r="C190" s="153">
        <v>7368000</v>
      </c>
      <c r="D190" s="153">
        <v>353000683</v>
      </c>
      <c r="E190" s="153">
        <v>360368683</v>
      </c>
      <c r="F190" s="136"/>
    </row>
    <row r="191" spans="1:6" ht="18" hidden="1" customHeight="1" outlineLevel="1">
      <c r="A191" s="151" t="s">
        <v>47</v>
      </c>
      <c r="B191" s="152" t="s">
        <v>191</v>
      </c>
      <c r="C191" s="154"/>
      <c r="D191" s="154"/>
      <c r="E191" s="153">
        <v>0</v>
      </c>
      <c r="F191" s="136"/>
    </row>
    <row r="192" spans="1:6" ht="18" hidden="1" customHeight="1" outlineLevel="1">
      <c r="A192" s="151" t="s">
        <v>47</v>
      </c>
      <c r="B192" s="152" t="s">
        <v>192</v>
      </c>
      <c r="C192" s="154"/>
      <c r="D192" s="154"/>
      <c r="E192" s="153">
        <v>0</v>
      </c>
      <c r="F192" s="136"/>
    </row>
    <row r="193" spans="1:6" ht="18" hidden="1" customHeight="1" outlineLevel="1">
      <c r="A193" s="151" t="s">
        <v>47</v>
      </c>
      <c r="B193" s="152" t="s">
        <v>193</v>
      </c>
      <c r="C193" s="153">
        <v>31956000</v>
      </c>
      <c r="D193" s="153">
        <v>376843589</v>
      </c>
      <c r="E193" s="153">
        <v>408799589</v>
      </c>
      <c r="F193" s="136"/>
    </row>
    <row r="194" spans="1:6" ht="18" hidden="1" customHeight="1" outlineLevel="1">
      <c r="A194" s="151" t="s">
        <v>47</v>
      </c>
      <c r="B194" s="152" t="s">
        <v>194</v>
      </c>
      <c r="C194" s="153">
        <v>9606768</v>
      </c>
      <c r="D194" s="153">
        <v>11098200</v>
      </c>
      <c r="E194" s="153">
        <v>20704968</v>
      </c>
      <c r="F194" s="136"/>
    </row>
    <row r="195" spans="1:6" ht="18" hidden="1" customHeight="1" outlineLevel="1">
      <c r="A195" s="151" t="s">
        <v>47</v>
      </c>
      <c r="B195" s="152" t="s">
        <v>195</v>
      </c>
      <c r="C195" s="153">
        <v>811727</v>
      </c>
      <c r="D195" s="153">
        <v>20258429</v>
      </c>
      <c r="E195" s="153">
        <v>21070156</v>
      </c>
      <c r="F195" s="136"/>
    </row>
    <row r="196" spans="1:6" ht="18" hidden="1" customHeight="1" outlineLevel="1">
      <c r="A196" s="151" t="s">
        <v>47</v>
      </c>
      <c r="B196" s="152" t="s">
        <v>196</v>
      </c>
      <c r="C196" s="153">
        <v>562829</v>
      </c>
      <c r="D196" s="153">
        <v>6610347</v>
      </c>
      <c r="E196" s="153">
        <v>7173176</v>
      </c>
      <c r="F196" s="136"/>
    </row>
    <row r="197" spans="1:6" ht="18" customHeight="1" collapsed="1">
      <c r="A197" s="151" t="s">
        <v>69</v>
      </c>
      <c r="B197" s="155" t="s">
        <v>235</v>
      </c>
      <c r="C197" s="153">
        <f>SUM($C$181:$C$196)</f>
        <v>218470013.38685772</v>
      </c>
      <c r="D197" s="153">
        <f>SUM($D$181:$D$196)</f>
        <v>3415850779.8901849</v>
      </c>
      <c r="E197" s="153">
        <f>SUM($E$181:$E$196)</f>
        <v>3634320793.2770424</v>
      </c>
      <c r="F197" s="136"/>
    </row>
    <row r="198" spans="1:6" ht="18" hidden="1" customHeight="1" outlineLevel="1">
      <c r="A198" s="151" t="s">
        <v>47</v>
      </c>
      <c r="B198" s="152" t="s">
        <v>181</v>
      </c>
      <c r="C198" s="153">
        <v>19588803</v>
      </c>
      <c r="D198" s="154"/>
      <c r="E198" s="153">
        <v>19588803</v>
      </c>
      <c r="F198" s="136"/>
    </row>
    <row r="199" spans="1:6" ht="18" hidden="1" customHeight="1" outlineLevel="1">
      <c r="A199" s="151" t="s">
        <v>47</v>
      </c>
      <c r="B199" s="152" t="s">
        <v>182</v>
      </c>
      <c r="C199" s="153">
        <v>-324350.78679286002</v>
      </c>
      <c r="D199" s="153">
        <v>3871582.7867928599</v>
      </c>
      <c r="E199" s="153">
        <v>3547232</v>
      </c>
      <c r="F199" s="136"/>
    </row>
    <row r="200" spans="1:6" ht="18" hidden="1" customHeight="1" outlineLevel="1">
      <c r="A200" s="151" t="s">
        <v>47</v>
      </c>
      <c r="B200" s="152" t="s">
        <v>183</v>
      </c>
      <c r="C200" s="153">
        <v>54534408</v>
      </c>
      <c r="D200" s="153">
        <v>573920885</v>
      </c>
      <c r="E200" s="153">
        <v>628455293</v>
      </c>
      <c r="F200" s="136"/>
    </row>
    <row r="201" spans="1:6" ht="18" hidden="1" customHeight="1" outlineLevel="1">
      <c r="A201" s="151" t="s">
        <v>47</v>
      </c>
      <c r="B201" s="152" t="s">
        <v>184</v>
      </c>
      <c r="C201" s="153">
        <v>2311420</v>
      </c>
      <c r="D201" s="153">
        <v>205935402</v>
      </c>
      <c r="E201" s="153">
        <v>208246822</v>
      </c>
      <c r="F201" s="136"/>
    </row>
    <row r="202" spans="1:6" ht="18" hidden="1" customHeight="1" outlineLevel="1">
      <c r="A202" s="151" t="s">
        <v>47</v>
      </c>
      <c r="B202" s="152" t="s">
        <v>185</v>
      </c>
      <c r="C202" s="153">
        <v>38260739</v>
      </c>
      <c r="D202" s="153">
        <v>223282663</v>
      </c>
      <c r="E202" s="153">
        <v>261543402</v>
      </c>
      <c r="F202" s="136"/>
    </row>
    <row r="203" spans="1:6" ht="18" hidden="1" customHeight="1" outlineLevel="1">
      <c r="A203" s="151" t="s">
        <v>47</v>
      </c>
      <c r="B203" s="152" t="s">
        <v>186</v>
      </c>
      <c r="C203" s="153">
        <v>100079860</v>
      </c>
      <c r="D203" s="153">
        <v>728252987</v>
      </c>
      <c r="E203" s="153">
        <v>828332847</v>
      </c>
      <c r="F203" s="136"/>
    </row>
    <row r="204" spans="1:6" ht="18" hidden="1" customHeight="1" outlineLevel="1">
      <c r="A204" s="151" t="s">
        <v>47</v>
      </c>
      <c r="B204" s="152" t="s">
        <v>187</v>
      </c>
      <c r="C204" s="153">
        <v>5853261</v>
      </c>
      <c r="D204" s="153">
        <v>734242</v>
      </c>
      <c r="E204" s="153">
        <v>6587503</v>
      </c>
      <c r="F204" s="136"/>
    </row>
    <row r="205" spans="1:6" ht="18" hidden="1" customHeight="1" outlineLevel="1">
      <c r="A205" s="151" t="s">
        <v>47</v>
      </c>
      <c r="B205" s="152" t="s">
        <v>188</v>
      </c>
      <c r="C205" s="153">
        <v>1731353</v>
      </c>
      <c r="D205" s="153">
        <v>18899471</v>
      </c>
      <c r="E205" s="153">
        <v>20630824</v>
      </c>
      <c r="F205" s="136"/>
    </row>
    <row r="206" spans="1:6" ht="18" hidden="1" customHeight="1" outlineLevel="1">
      <c r="A206" s="151" t="s">
        <v>47</v>
      </c>
      <c r="B206" s="152" t="s">
        <v>189</v>
      </c>
      <c r="C206" s="153">
        <v>7808264.0211767498</v>
      </c>
      <c r="D206" s="153">
        <v>38686373.486191399</v>
      </c>
      <c r="E206" s="153">
        <v>46494637.5073682</v>
      </c>
      <c r="F206" s="136"/>
    </row>
    <row r="207" spans="1:6" ht="18" hidden="1" customHeight="1" outlineLevel="1">
      <c r="A207" s="151" t="s">
        <v>47</v>
      </c>
      <c r="B207" s="152" t="s">
        <v>190</v>
      </c>
      <c r="C207" s="153">
        <v>10998652</v>
      </c>
      <c r="D207" s="153">
        <v>155446279</v>
      </c>
      <c r="E207" s="153">
        <v>166444931</v>
      </c>
      <c r="F207" s="136"/>
    </row>
    <row r="208" spans="1:6" ht="18" hidden="1" customHeight="1" outlineLevel="1">
      <c r="A208" s="151" t="s">
        <v>47</v>
      </c>
      <c r="B208" s="152" t="s">
        <v>191</v>
      </c>
      <c r="C208" s="153">
        <v>2769711</v>
      </c>
      <c r="D208" s="153">
        <v>4635934</v>
      </c>
      <c r="E208" s="153">
        <v>7405645</v>
      </c>
      <c r="F208" s="136"/>
    </row>
    <row r="209" spans="1:6" ht="18" hidden="1" customHeight="1" outlineLevel="1">
      <c r="A209" s="151" t="s">
        <v>47</v>
      </c>
      <c r="B209" s="152" t="s">
        <v>192</v>
      </c>
      <c r="C209" s="153">
        <v>2988134</v>
      </c>
      <c r="D209" s="154"/>
      <c r="E209" s="153">
        <v>2988134</v>
      </c>
      <c r="F209" s="136"/>
    </row>
    <row r="210" spans="1:6" ht="18" hidden="1" customHeight="1" outlineLevel="1">
      <c r="A210" s="151" t="s">
        <v>47</v>
      </c>
      <c r="B210" s="152" t="s">
        <v>193</v>
      </c>
      <c r="C210" s="153">
        <v>244192960</v>
      </c>
      <c r="D210" s="153">
        <v>132861239</v>
      </c>
      <c r="E210" s="153">
        <v>377054199</v>
      </c>
      <c r="F210" s="136"/>
    </row>
    <row r="211" spans="1:6" ht="18" hidden="1" customHeight="1" outlineLevel="1">
      <c r="A211" s="151" t="s">
        <v>47</v>
      </c>
      <c r="B211" s="152" t="s">
        <v>194</v>
      </c>
      <c r="C211" s="153">
        <v>7889180</v>
      </c>
      <c r="D211" s="153">
        <v>9468752</v>
      </c>
      <c r="E211" s="153">
        <v>17357932</v>
      </c>
      <c r="F211" s="136"/>
    </row>
    <row r="212" spans="1:6" ht="18" hidden="1" customHeight="1" outlineLevel="1">
      <c r="A212" s="151" t="s">
        <v>47</v>
      </c>
      <c r="B212" s="152" t="s">
        <v>195</v>
      </c>
      <c r="C212" s="153">
        <v>539661</v>
      </c>
      <c r="D212" s="153">
        <v>13673756</v>
      </c>
      <c r="E212" s="153">
        <v>14213417</v>
      </c>
      <c r="F212" s="136"/>
    </row>
    <row r="213" spans="1:6" ht="18" hidden="1" customHeight="1" outlineLevel="1">
      <c r="A213" s="151" t="s">
        <v>47</v>
      </c>
      <c r="B213" s="152" t="s">
        <v>196</v>
      </c>
      <c r="C213" s="153">
        <v>5404</v>
      </c>
      <c r="D213" s="153">
        <v>13525201</v>
      </c>
      <c r="E213" s="153">
        <v>13530605</v>
      </c>
      <c r="F213" s="136"/>
    </row>
    <row r="214" spans="1:6" ht="18" customHeight="1" collapsed="1">
      <c r="A214" s="151" t="s">
        <v>71</v>
      </c>
      <c r="B214" s="155" t="s">
        <v>236</v>
      </c>
      <c r="C214" s="153">
        <f>SUM($C$198:$C$213)</f>
        <v>499227459.23438388</v>
      </c>
      <c r="D214" s="153">
        <f>SUM($D$198:$D$213)</f>
        <v>2123194767.2729843</v>
      </c>
      <c r="E214" s="153">
        <f>SUM($E$198:$E$213)</f>
        <v>2622422226.5073681</v>
      </c>
      <c r="F214" s="136"/>
    </row>
    <row r="215" spans="1:6" ht="18" hidden="1" customHeight="1" outlineLevel="1">
      <c r="A215" s="151" t="s">
        <v>47</v>
      </c>
      <c r="B215" s="152" t="s">
        <v>181</v>
      </c>
      <c r="C215" s="153">
        <v>10356065</v>
      </c>
      <c r="D215" s="154"/>
      <c r="E215" s="153">
        <v>10356065</v>
      </c>
      <c r="F215" s="136"/>
    </row>
    <row r="216" spans="1:6" ht="18" hidden="1" customHeight="1" outlineLevel="1">
      <c r="A216" s="151" t="s">
        <v>47</v>
      </c>
      <c r="B216" s="152" t="s">
        <v>182</v>
      </c>
      <c r="C216" s="153">
        <v>-72665.094504772205</v>
      </c>
      <c r="D216" s="153">
        <v>867360.09450477199</v>
      </c>
      <c r="E216" s="153">
        <v>794695</v>
      </c>
      <c r="F216" s="136"/>
    </row>
    <row r="217" spans="1:6" ht="18" hidden="1" customHeight="1" outlineLevel="1">
      <c r="A217" s="151" t="s">
        <v>47</v>
      </c>
      <c r="B217" s="152" t="s">
        <v>183</v>
      </c>
      <c r="C217" s="153">
        <v>33645879</v>
      </c>
      <c r="D217" s="153">
        <v>354089707</v>
      </c>
      <c r="E217" s="153">
        <v>387735586</v>
      </c>
      <c r="F217" s="136"/>
    </row>
    <row r="218" spans="1:6" ht="18" hidden="1" customHeight="1" outlineLevel="1">
      <c r="A218" s="151" t="s">
        <v>47</v>
      </c>
      <c r="B218" s="152" t="s">
        <v>184</v>
      </c>
      <c r="C218" s="153">
        <v>758222</v>
      </c>
      <c r="D218" s="153">
        <v>67553620</v>
      </c>
      <c r="E218" s="153">
        <v>68311842</v>
      </c>
      <c r="F218" s="136"/>
    </row>
    <row r="219" spans="1:6" ht="18" hidden="1" customHeight="1" outlineLevel="1">
      <c r="A219" s="151" t="s">
        <v>47</v>
      </c>
      <c r="B219" s="152" t="s">
        <v>185</v>
      </c>
      <c r="C219" s="153">
        <v>37665565</v>
      </c>
      <c r="D219" s="153">
        <v>219809338</v>
      </c>
      <c r="E219" s="153">
        <v>257474903</v>
      </c>
      <c r="F219" s="136"/>
    </row>
    <row r="220" spans="1:6" ht="18" hidden="1" customHeight="1" outlineLevel="1">
      <c r="A220" s="151" t="s">
        <v>47</v>
      </c>
      <c r="B220" s="152" t="s">
        <v>186</v>
      </c>
      <c r="C220" s="153">
        <v>59038093</v>
      </c>
      <c r="D220" s="153">
        <v>611192800</v>
      </c>
      <c r="E220" s="153">
        <v>670230893</v>
      </c>
      <c r="F220" s="136"/>
    </row>
    <row r="221" spans="1:6" ht="18" hidden="1" customHeight="1" outlineLevel="1">
      <c r="A221" s="151" t="s">
        <v>47</v>
      </c>
      <c r="B221" s="152" t="s">
        <v>187</v>
      </c>
      <c r="C221" s="153">
        <v>186543</v>
      </c>
      <c r="D221" s="153">
        <v>23400</v>
      </c>
      <c r="E221" s="153">
        <v>209943</v>
      </c>
      <c r="F221" s="136"/>
    </row>
    <row r="222" spans="1:6" ht="18" hidden="1" customHeight="1" outlineLevel="1">
      <c r="A222" s="151" t="s">
        <v>47</v>
      </c>
      <c r="B222" s="152" t="s">
        <v>188</v>
      </c>
      <c r="C222" s="153">
        <v>267835</v>
      </c>
      <c r="D222" s="153">
        <v>2951693</v>
      </c>
      <c r="E222" s="153">
        <v>3219528</v>
      </c>
      <c r="F222" s="136"/>
    </row>
    <row r="223" spans="1:6" ht="18" hidden="1" customHeight="1" outlineLevel="1">
      <c r="A223" s="151" t="s">
        <v>47</v>
      </c>
      <c r="B223" s="152" t="s">
        <v>189</v>
      </c>
      <c r="C223" s="153">
        <v>114667.702794303</v>
      </c>
      <c r="D223" s="153">
        <v>1151624.00437998</v>
      </c>
      <c r="E223" s="153">
        <v>1266291.70717428</v>
      </c>
      <c r="F223" s="136"/>
    </row>
    <row r="224" spans="1:6" ht="18" hidden="1" customHeight="1" outlineLevel="1">
      <c r="A224" s="151" t="s">
        <v>47</v>
      </c>
      <c r="B224" s="152" t="s">
        <v>190</v>
      </c>
      <c r="C224" s="153">
        <v>9090976</v>
      </c>
      <c r="D224" s="153">
        <v>128484687</v>
      </c>
      <c r="E224" s="153">
        <v>137575663</v>
      </c>
      <c r="F224" s="136"/>
    </row>
    <row r="225" spans="1:6" ht="18" hidden="1" customHeight="1" outlineLevel="1">
      <c r="A225" s="151" t="s">
        <v>47</v>
      </c>
      <c r="B225" s="152" t="s">
        <v>191</v>
      </c>
      <c r="C225" s="154"/>
      <c r="D225" s="153">
        <v>360756</v>
      </c>
      <c r="E225" s="153">
        <v>360756</v>
      </c>
      <c r="F225" s="136"/>
    </row>
    <row r="226" spans="1:6" ht="18" hidden="1" customHeight="1" outlineLevel="1">
      <c r="A226" s="151" t="s">
        <v>47</v>
      </c>
      <c r="B226" s="152" t="s">
        <v>192</v>
      </c>
      <c r="C226" s="154"/>
      <c r="D226" s="154"/>
      <c r="E226" s="153">
        <v>0</v>
      </c>
      <c r="F226" s="136"/>
    </row>
    <row r="227" spans="1:6" ht="18" hidden="1" customHeight="1" outlineLevel="1">
      <c r="A227" s="151" t="s">
        <v>47</v>
      </c>
      <c r="B227" s="152" t="s">
        <v>193</v>
      </c>
      <c r="C227" s="153">
        <v>3099668</v>
      </c>
      <c r="D227" s="153">
        <v>37919589</v>
      </c>
      <c r="E227" s="153">
        <v>41019257</v>
      </c>
      <c r="F227" s="136"/>
    </row>
    <row r="228" spans="1:6" ht="18" hidden="1" customHeight="1" outlineLevel="1">
      <c r="A228" s="151" t="s">
        <v>47</v>
      </c>
      <c r="B228" s="152" t="s">
        <v>194</v>
      </c>
      <c r="C228" s="153">
        <v>1147734</v>
      </c>
      <c r="D228" s="153">
        <v>3589814</v>
      </c>
      <c r="E228" s="153">
        <v>4737548</v>
      </c>
      <c r="F228" s="136"/>
    </row>
    <row r="229" spans="1:6" ht="18" hidden="1" customHeight="1" outlineLevel="1">
      <c r="A229" s="151" t="s">
        <v>47</v>
      </c>
      <c r="B229" s="152" t="s">
        <v>195</v>
      </c>
      <c r="C229" s="153">
        <v>105336.54</v>
      </c>
      <c r="D229" s="153">
        <v>2227643.46</v>
      </c>
      <c r="E229" s="153">
        <v>2332980</v>
      </c>
      <c r="F229" s="136"/>
    </row>
    <row r="230" spans="1:6" ht="18" hidden="1" customHeight="1" outlineLevel="1">
      <c r="A230" s="151" t="s">
        <v>47</v>
      </c>
      <c r="B230" s="152" t="s">
        <v>196</v>
      </c>
      <c r="C230" s="153">
        <v>165208</v>
      </c>
      <c r="D230" s="153">
        <v>2509210</v>
      </c>
      <c r="E230" s="153">
        <v>2674418</v>
      </c>
      <c r="F230" s="136"/>
    </row>
    <row r="231" spans="1:6" ht="18" customHeight="1" collapsed="1">
      <c r="A231" s="151" t="s">
        <v>73</v>
      </c>
      <c r="B231" s="155" t="s">
        <v>237</v>
      </c>
      <c r="C231" s="153">
        <f>SUM($C$215:$C$230)</f>
        <v>155569127.14828953</v>
      </c>
      <c r="D231" s="153">
        <f>SUM($D$215:$D$230)</f>
        <v>1432731241.5588849</v>
      </c>
      <c r="E231" s="153">
        <f>SUM($E$215:$E$230)</f>
        <v>1588300368.7071743</v>
      </c>
      <c r="F231" s="136"/>
    </row>
    <row r="232" spans="1:6" ht="18" hidden="1" customHeight="1" outlineLevel="1">
      <c r="A232" s="151" t="s">
        <v>47</v>
      </c>
      <c r="B232" s="152" t="s">
        <v>181</v>
      </c>
      <c r="C232" s="153">
        <v>29944868</v>
      </c>
      <c r="D232" s="153">
        <v>0</v>
      </c>
      <c r="E232" s="153">
        <v>29944868</v>
      </c>
      <c r="F232" s="136"/>
    </row>
    <row r="233" spans="1:6" ht="18" hidden="1" customHeight="1" outlineLevel="1">
      <c r="A233" s="151" t="s">
        <v>47</v>
      </c>
      <c r="B233" s="152" t="s">
        <v>182</v>
      </c>
      <c r="C233" s="153">
        <v>-397015.88129763299</v>
      </c>
      <c r="D233" s="153">
        <v>4738942.8812976303</v>
      </c>
      <c r="E233" s="153">
        <v>4341927</v>
      </c>
      <c r="F233" s="136"/>
    </row>
    <row r="234" spans="1:6" ht="18" hidden="1" customHeight="1" outlineLevel="1">
      <c r="A234" s="151" t="s">
        <v>47</v>
      </c>
      <c r="B234" s="152" t="s">
        <v>183</v>
      </c>
      <c r="C234" s="153">
        <v>88180287</v>
      </c>
      <c r="D234" s="153">
        <v>928010592</v>
      </c>
      <c r="E234" s="153">
        <v>1016190879</v>
      </c>
      <c r="F234" s="136"/>
    </row>
    <row r="235" spans="1:6" ht="18" hidden="1" customHeight="1" outlineLevel="1">
      <c r="A235" s="151" t="s">
        <v>47</v>
      </c>
      <c r="B235" s="152" t="s">
        <v>184</v>
      </c>
      <c r="C235" s="153">
        <v>3069642</v>
      </c>
      <c r="D235" s="153">
        <v>273489022</v>
      </c>
      <c r="E235" s="153">
        <v>276558664</v>
      </c>
      <c r="F235" s="136"/>
    </row>
    <row r="236" spans="1:6" ht="18" hidden="1" customHeight="1" outlineLevel="1">
      <c r="A236" s="151" t="s">
        <v>47</v>
      </c>
      <c r="B236" s="152" t="s">
        <v>185</v>
      </c>
      <c r="C236" s="153">
        <v>75926304</v>
      </c>
      <c r="D236" s="153">
        <v>443092001</v>
      </c>
      <c r="E236" s="153">
        <v>519018305</v>
      </c>
      <c r="F236" s="136"/>
    </row>
    <row r="237" spans="1:6" ht="18" hidden="1" customHeight="1" outlineLevel="1">
      <c r="A237" s="151" t="s">
        <v>47</v>
      </c>
      <c r="B237" s="152" t="s">
        <v>186</v>
      </c>
      <c r="C237" s="153">
        <v>159117953</v>
      </c>
      <c r="D237" s="153">
        <v>1339445787</v>
      </c>
      <c r="E237" s="153">
        <v>1498563740</v>
      </c>
      <c r="F237" s="136"/>
    </row>
    <row r="238" spans="1:6" ht="18" hidden="1" customHeight="1" outlineLevel="1">
      <c r="A238" s="151" t="s">
        <v>47</v>
      </c>
      <c r="B238" s="152" t="s">
        <v>187</v>
      </c>
      <c r="C238" s="153">
        <v>6039804</v>
      </c>
      <c r="D238" s="153">
        <v>757642</v>
      </c>
      <c r="E238" s="153">
        <v>6797446</v>
      </c>
      <c r="F238" s="136"/>
    </row>
    <row r="239" spans="1:6" ht="18" hidden="1" customHeight="1" outlineLevel="1">
      <c r="A239" s="151" t="s">
        <v>47</v>
      </c>
      <c r="B239" s="152" t="s">
        <v>188</v>
      </c>
      <c r="C239" s="153">
        <v>1999188</v>
      </c>
      <c r="D239" s="153">
        <v>21851164</v>
      </c>
      <c r="E239" s="153">
        <v>23850352</v>
      </c>
      <c r="F239" s="136"/>
    </row>
    <row r="240" spans="1:6" ht="18" hidden="1" customHeight="1" outlineLevel="1">
      <c r="A240" s="151" t="s">
        <v>47</v>
      </c>
      <c r="B240" s="152" t="s">
        <v>189</v>
      </c>
      <c r="C240" s="153">
        <v>7922931.7239710502</v>
      </c>
      <c r="D240" s="153">
        <v>39837997.490571402</v>
      </c>
      <c r="E240" s="153">
        <v>47760929.214542501</v>
      </c>
      <c r="F240" s="136"/>
    </row>
    <row r="241" spans="1:6" ht="18" hidden="1" customHeight="1" outlineLevel="1">
      <c r="A241" s="151" t="s">
        <v>47</v>
      </c>
      <c r="B241" s="152" t="s">
        <v>190</v>
      </c>
      <c r="C241" s="153">
        <v>20089628</v>
      </c>
      <c r="D241" s="153">
        <v>283930966</v>
      </c>
      <c r="E241" s="153">
        <v>304020594</v>
      </c>
      <c r="F241" s="136"/>
    </row>
    <row r="242" spans="1:6" ht="18" hidden="1" customHeight="1" outlineLevel="1">
      <c r="A242" s="151" t="s">
        <v>47</v>
      </c>
      <c r="B242" s="152" t="s">
        <v>191</v>
      </c>
      <c r="C242" s="153">
        <v>2769711</v>
      </c>
      <c r="D242" s="153">
        <v>4996690</v>
      </c>
      <c r="E242" s="153">
        <v>7766401</v>
      </c>
      <c r="F242" s="136"/>
    </row>
    <row r="243" spans="1:6" ht="18" hidden="1" customHeight="1" outlineLevel="1">
      <c r="A243" s="151" t="s">
        <v>47</v>
      </c>
      <c r="B243" s="152" t="s">
        <v>192</v>
      </c>
      <c r="C243" s="153">
        <v>2988134</v>
      </c>
      <c r="D243" s="153">
        <v>0</v>
      </c>
      <c r="E243" s="153">
        <v>2988134</v>
      </c>
      <c r="F243" s="136"/>
    </row>
    <row r="244" spans="1:6" ht="18" hidden="1" customHeight="1" outlineLevel="1">
      <c r="A244" s="151" t="s">
        <v>47</v>
      </c>
      <c r="B244" s="152" t="s">
        <v>193</v>
      </c>
      <c r="C244" s="153">
        <v>247292628</v>
      </c>
      <c r="D244" s="153">
        <v>170780828</v>
      </c>
      <c r="E244" s="153">
        <v>418073456</v>
      </c>
      <c r="F244" s="136"/>
    </row>
    <row r="245" spans="1:6" ht="18" hidden="1" customHeight="1" outlineLevel="1">
      <c r="A245" s="151" t="s">
        <v>47</v>
      </c>
      <c r="B245" s="152" t="s">
        <v>194</v>
      </c>
      <c r="C245" s="153">
        <v>9036914</v>
      </c>
      <c r="D245" s="153">
        <v>13058566</v>
      </c>
      <c r="E245" s="153">
        <v>22095480</v>
      </c>
      <c r="F245" s="136"/>
    </row>
    <row r="246" spans="1:6" ht="18" hidden="1" customHeight="1" outlineLevel="1">
      <c r="A246" s="151" t="s">
        <v>47</v>
      </c>
      <c r="B246" s="152" t="s">
        <v>195</v>
      </c>
      <c r="C246" s="153">
        <v>644997.54</v>
      </c>
      <c r="D246" s="153">
        <v>15901399.460000001</v>
      </c>
      <c r="E246" s="153">
        <v>16546397</v>
      </c>
      <c r="F246" s="136"/>
    </row>
    <row r="247" spans="1:6" ht="18" hidden="1" customHeight="1" outlineLevel="1">
      <c r="A247" s="151" t="s">
        <v>47</v>
      </c>
      <c r="B247" s="152" t="s">
        <v>196</v>
      </c>
      <c r="C247" s="153">
        <v>170612</v>
      </c>
      <c r="D247" s="153">
        <v>16034411</v>
      </c>
      <c r="E247" s="153">
        <v>16205023</v>
      </c>
      <c r="F247" s="136"/>
    </row>
    <row r="248" spans="1:6" ht="18" customHeight="1" collapsed="1">
      <c r="A248" s="151" t="s">
        <v>75</v>
      </c>
      <c r="B248" s="155" t="s">
        <v>238</v>
      </c>
      <c r="C248" s="153">
        <f>SUM($C$232:$C$247)</f>
        <v>654796586.38267338</v>
      </c>
      <c r="D248" s="153">
        <f>SUM($D$232:$D$247)</f>
        <v>3555926008.8318691</v>
      </c>
      <c r="E248" s="153">
        <f>SUM($E$232:$E$247)</f>
        <v>4210722595.2145424</v>
      </c>
      <c r="F248" s="136"/>
    </row>
    <row r="249" spans="1:6" ht="18" hidden="1" customHeight="1" outlineLevel="1">
      <c r="A249" s="151" t="s">
        <v>47</v>
      </c>
      <c r="B249" s="158" t="s">
        <v>181</v>
      </c>
      <c r="C249" s="153">
        <v>0</v>
      </c>
      <c r="D249" s="154"/>
      <c r="E249" s="153">
        <v>0</v>
      </c>
      <c r="F249" s="136"/>
    </row>
    <row r="250" spans="1:6" ht="18" hidden="1" customHeight="1" outlineLevel="1">
      <c r="A250" s="151" t="s">
        <v>47</v>
      </c>
      <c r="B250" s="158" t="s">
        <v>182</v>
      </c>
      <c r="C250" s="154"/>
      <c r="D250" s="154"/>
      <c r="E250" s="153">
        <v>0</v>
      </c>
      <c r="F250" s="136"/>
    </row>
    <row r="251" spans="1:6" ht="18" hidden="1" customHeight="1" outlineLevel="1">
      <c r="A251" s="151" t="s">
        <v>47</v>
      </c>
      <c r="B251" s="158" t="s">
        <v>183</v>
      </c>
      <c r="C251" s="154"/>
      <c r="D251" s="154"/>
      <c r="E251" s="153">
        <v>0</v>
      </c>
      <c r="F251" s="136"/>
    </row>
    <row r="252" spans="1:6" ht="18" hidden="1" customHeight="1" outlineLevel="1">
      <c r="A252" s="151" t="s">
        <v>47</v>
      </c>
      <c r="B252" s="158" t="s">
        <v>184</v>
      </c>
      <c r="C252" s="154"/>
      <c r="D252" s="154"/>
      <c r="E252" s="153">
        <v>0</v>
      </c>
      <c r="F252" s="136"/>
    </row>
    <row r="253" spans="1:6" ht="18" hidden="1" customHeight="1" outlineLevel="1">
      <c r="A253" s="151" t="s">
        <v>47</v>
      </c>
      <c r="B253" s="158" t="s">
        <v>185</v>
      </c>
      <c r="C253" s="153">
        <v>0</v>
      </c>
      <c r="D253" s="153">
        <v>0</v>
      </c>
      <c r="E253" s="153">
        <v>0</v>
      </c>
      <c r="F253" s="136"/>
    </row>
    <row r="254" spans="1:6" ht="18" hidden="1" customHeight="1" outlineLevel="1">
      <c r="A254" s="151" t="s">
        <v>47</v>
      </c>
      <c r="B254" s="158" t="s">
        <v>186</v>
      </c>
      <c r="C254" s="154"/>
      <c r="D254" s="154"/>
      <c r="E254" s="153">
        <v>0</v>
      </c>
      <c r="F254" s="136"/>
    </row>
    <row r="255" spans="1:6" ht="18" hidden="1" customHeight="1" outlineLevel="1">
      <c r="A255" s="151" t="s">
        <v>47</v>
      </c>
      <c r="B255" s="158" t="s">
        <v>187</v>
      </c>
      <c r="C255" s="153">
        <v>0</v>
      </c>
      <c r="D255" s="153">
        <v>0</v>
      </c>
      <c r="E255" s="153">
        <v>0</v>
      </c>
      <c r="F255" s="136"/>
    </row>
    <row r="256" spans="1:6" ht="18" hidden="1" customHeight="1" outlineLevel="1">
      <c r="A256" s="151" t="s">
        <v>47</v>
      </c>
      <c r="B256" s="158" t="s">
        <v>188</v>
      </c>
      <c r="C256" s="154"/>
      <c r="D256" s="154"/>
      <c r="E256" s="153">
        <v>0</v>
      </c>
      <c r="F256" s="136"/>
    </row>
    <row r="257" spans="1:6" ht="18" hidden="1" customHeight="1" outlineLevel="1">
      <c r="A257" s="151" t="s">
        <v>47</v>
      </c>
      <c r="B257" s="158" t="s">
        <v>189</v>
      </c>
      <c r="C257" s="153">
        <v>0</v>
      </c>
      <c r="D257" s="153">
        <v>0</v>
      </c>
      <c r="E257" s="153">
        <v>0</v>
      </c>
      <c r="F257" s="136"/>
    </row>
    <row r="258" spans="1:6" ht="18" hidden="1" customHeight="1" outlineLevel="1">
      <c r="A258" s="151" t="s">
        <v>47</v>
      </c>
      <c r="B258" s="158" t="s">
        <v>190</v>
      </c>
      <c r="C258" s="153">
        <v>8813936</v>
      </c>
      <c r="D258" s="153">
        <v>124569222</v>
      </c>
      <c r="E258" s="153">
        <v>133383158</v>
      </c>
      <c r="F258" s="136"/>
    </row>
    <row r="259" spans="1:6" ht="18" hidden="1" customHeight="1" outlineLevel="1">
      <c r="A259" s="151" t="s">
        <v>47</v>
      </c>
      <c r="B259" s="158" t="s">
        <v>191</v>
      </c>
      <c r="C259" s="154"/>
      <c r="D259" s="154"/>
      <c r="E259" s="153">
        <v>0</v>
      </c>
      <c r="F259" s="136"/>
    </row>
    <row r="260" spans="1:6" ht="18" hidden="1" customHeight="1" outlineLevel="1">
      <c r="A260" s="151" t="s">
        <v>47</v>
      </c>
      <c r="B260" s="158" t="s">
        <v>192</v>
      </c>
      <c r="C260" s="154"/>
      <c r="D260" s="154"/>
      <c r="E260" s="153">
        <v>0</v>
      </c>
      <c r="F260" s="136"/>
    </row>
    <row r="261" spans="1:6" ht="18" hidden="1" customHeight="1" outlineLevel="1">
      <c r="A261" s="151" t="s">
        <v>47</v>
      </c>
      <c r="B261" s="158" t="s">
        <v>193</v>
      </c>
      <c r="C261" s="153">
        <v>3676123</v>
      </c>
      <c r="D261" s="153">
        <v>57637</v>
      </c>
      <c r="E261" s="153">
        <v>3733760</v>
      </c>
      <c r="F261" s="136"/>
    </row>
    <row r="262" spans="1:6" ht="18" hidden="1" customHeight="1" outlineLevel="1">
      <c r="A262" s="151" t="s">
        <v>47</v>
      </c>
      <c r="B262" s="158" t="s">
        <v>194</v>
      </c>
      <c r="C262" s="153">
        <v>0</v>
      </c>
      <c r="D262" s="153">
        <v>0</v>
      </c>
      <c r="E262" s="153">
        <v>0</v>
      </c>
      <c r="F262" s="136"/>
    </row>
    <row r="263" spans="1:6" ht="18" hidden="1" customHeight="1" outlineLevel="1">
      <c r="A263" s="151" t="s">
        <v>47</v>
      </c>
      <c r="B263" s="158" t="s">
        <v>195</v>
      </c>
      <c r="C263" s="154"/>
      <c r="D263" s="154"/>
      <c r="E263" s="153">
        <v>0</v>
      </c>
      <c r="F263" s="136"/>
    </row>
    <row r="264" spans="1:6" ht="18" hidden="1" customHeight="1" outlineLevel="1">
      <c r="A264" s="151" t="s">
        <v>47</v>
      </c>
      <c r="B264" s="158" t="s">
        <v>196</v>
      </c>
      <c r="C264" s="154"/>
      <c r="D264" s="154"/>
      <c r="E264" s="153">
        <v>0</v>
      </c>
      <c r="F264" s="136"/>
    </row>
    <row r="265" spans="1:6" ht="18" customHeight="1" collapsed="1">
      <c r="A265" s="151" t="s">
        <v>77</v>
      </c>
      <c r="B265" s="158" t="s">
        <v>239</v>
      </c>
      <c r="C265" s="153">
        <f>SUM($C$249:$C$264)</f>
        <v>12490059</v>
      </c>
      <c r="D265" s="153">
        <f>SUM($D$249:$D$264)</f>
        <v>124626859</v>
      </c>
      <c r="E265" s="153">
        <f>SUM($E$249:$E$264)</f>
        <v>137116918</v>
      </c>
      <c r="F265" s="136"/>
    </row>
    <row r="266" spans="1:6" ht="18" hidden="1" customHeight="1" outlineLevel="1">
      <c r="A266" s="151" t="s">
        <v>47</v>
      </c>
      <c r="B266" s="158" t="s">
        <v>181</v>
      </c>
      <c r="C266" s="153">
        <v>45151350</v>
      </c>
      <c r="D266" s="153">
        <v>78945</v>
      </c>
      <c r="E266" s="153">
        <v>45230295</v>
      </c>
      <c r="F266" s="136"/>
    </row>
    <row r="267" spans="1:6" ht="18" hidden="1" customHeight="1" outlineLevel="1">
      <c r="A267" s="151" t="s">
        <v>47</v>
      </c>
      <c r="B267" s="158" t="s">
        <v>182</v>
      </c>
      <c r="C267" s="153">
        <v>1391604.1219311</v>
      </c>
      <c r="D267" s="153">
        <v>8565263.8780688997</v>
      </c>
      <c r="E267" s="153">
        <v>9956868</v>
      </c>
      <c r="F267" s="136"/>
    </row>
    <row r="268" spans="1:6" ht="18" hidden="1" customHeight="1" outlineLevel="1">
      <c r="A268" s="151" t="s">
        <v>47</v>
      </c>
      <c r="B268" s="158" t="s">
        <v>183</v>
      </c>
      <c r="C268" s="153">
        <v>147437136</v>
      </c>
      <c r="D268" s="153">
        <v>1949839251</v>
      </c>
      <c r="E268" s="153">
        <v>2097276387</v>
      </c>
      <c r="F268" s="136"/>
    </row>
    <row r="269" spans="1:6" ht="18" hidden="1" customHeight="1" outlineLevel="1">
      <c r="A269" s="151" t="s">
        <v>47</v>
      </c>
      <c r="B269" s="158" t="s">
        <v>184</v>
      </c>
      <c r="C269" s="153">
        <v>28225713</v>
      </c>
      <c r="D269" s="153">
        <v>614824425</v>
      </c>
      <c r="E269" s="153">
        <v>643050138</v>
      </c>
      <c r="F269" s="136"/>
    </row>
    <row r="270" spans="1:6" ht="18" hidden="1" customHeight="1" outlineLevel="1">
      <c r="A270" s="151" t="s">
        <v>47</v>
      </c>
      <c r="B270" s="158" t="s">
        <v>185</v>
      </c>
      <c r="C270" s="153">
        <v>147697426</v>
      </c>
      <c r="D270" s="153">
        <v>1385135185</v>
      </c>
      <c r="E270" s="153">
        <v>1532832611</v>
      </c>
      <c r="F270" s="136"/>
    </row>
    <row r="271" spans="1:6" ht="18" hidden="1" customHeight="1" outlineLevel="1">
      <c r="A271" s="151" t="s">
        <v>47</v>
      </c>
      <c r="B271" s="158" t="s">
        <v>186</v>
      </c>
      <c r="C271" s="153">
        <v>198224002</v>
      </c>
      <c r="D271" s="153">
        <v>2333452561</v>
      </c>
      <c r="E271" s="153">
        <v>2531676563</v>
      </c>
      <c r="F271" s="136"/>
    </row>
    <row r="272" spans="1:6" ht="18" hidden="1" customHeight="1" outlineLevel="1">
      <c r="A272" s="151" t="s">
        <v>47</v>
      </c>
      <c r="B272" s="158" t="s">
        <v>187</v>
      </c>
      <c r="C272" s="153">
        <v>6720076</v>
      </c>
      <c r="D272" s="153">
        <v>1302389</v>
      </c>
      <c r="E272" s="153">
        <v>8022465</v>
      </c>
      <c r="F272" s="136"/>
    </row>
    <row r="273" spans="1:6" ht="18" hidden="1" customHeight="1" outlineLevel="1">
      <c r="A273" s="151" t="s">
        <v>47</v>
      </c>
      <c r="B273" s="158" t="s">
        <v>188</v>
      </c>
      <c r="C273" s="153">
        <v>2905179</v>
      </c>
      <c r="D273" s="153">
        <v>65312039</v>
      </c>
      <c r="E273" s="153">
        <v>68217218</v>
      </c>
      <c r="F273" s="136"/>
    </row>
    <row r="274" spans="1:6" ht="18" hidden="1" customHeight="1" outlineLevel="1">
      <c r="A274" s="151" t="s">
        <v>47</v>
      </c>
      <c r="B274" s="158" t="s">
        <v>189</v>
      </c>
      <c r="C274" s="153">
        <v>11549152.7676</v>
      </c>
      <c r="D274" s="153">
        <v>62502945.763984904</v>
      </c>
      <c r="E274" s="153">
        <v>74052098.531584993</v>
      </c>
      <c r="F274" s="136"/>
    </row>
    <row r="275" spans="1:6" ht="18" hidden="1" customHeight="1" outlineLevel="1">
      <c r="A275" s="151" t="s">
        <v>47</v>
      </c>
      <c r="B275" s="158" t="s">
        <v>190</v>
      </c>
      <c r="C275" s="153">
        <v>37165124</v>
      </c>
      <c r="D275" s="153">
        <v>830123754</v>
      </c>
      <c r="E275" s="153">
        <v>867288878</v>
      </c>
      <c r="F275" s="136"/>
    </row>
    <row r="276" spans="1:6" ht="18" hidden="1" customHeight="1" outlineLevel="1">
      <c r="A276" s="151" t="s">
        <v>47</v>
      </c>
      <c r="B276" s="158" t="s">
        <v>191</v>
      </c>
      <c r="C276" s="153">
        <v>5591872</v>
      </c>
      <c r="D276" s="153">
        <v>9720414</v>
      </c>
      <c r="E276" s="153">
        <v>15312286</v>
      </c>
      <c r="F276" s="136"/>
    </row>
    <row r="277" spans="1:6" ht="18" hidden="1" customHeight="1" outlineLevel="1">
      <c r="A277" s="151" t="s">
        <v>47</v>
      </c>
      <c r="B277" s="158" t="s">
        <v>192</v>
      </c>
      <c r="C277" s="153">
        <v>3221733</v>
      </c>
      <c r="D277" s="153">
        <v>0</v>
      </c>
      <c r="E277" s="153">
        <v>3221733</v>
      </c>
      <c r="F277" s="136"/>
    </row>
    <row r="278" spans="1:6" ht="18" hidden="1" customHeight="1" outlineLevel="1">
      <c r="A278" s="151" t="s">
        <v>47</v>
      </c>
      <c r="B278" s="158" t="s">
        <v>193</v>
      </c>
      <c r="C278" s="153">
        <v>290019078</v>
      </c>
      <c r="D278" s="153">
        <v>683448410</v>
      </c>
      <c r="E278" s="153">
        <v>973467488</v>
      </c>
      <c r="F278" s="136"/>
    </row>
    <row r="279" spans="1:6" ht="18" hidden="1" customHeight="1" outlineLevel="1">
      <c r="A279" s="151" t="s">
        <v>47</v>
      </c>
      <c r="B279" s="158" t="s">
        <v>194</v>
      </c>
      <c r="C279" s="153">
        <v>18843086</v>
      </c>
      <c r="D279" s="153">
        <v>24826049</v>
      </c>
      <c r="E279" s="153">
        <v>43669135</v>
      </c>
      <c r="F279" s="136"/>
    </row>
    <row r="280" spans="1:6" ht="18" hidden="1" customHeight="1" outlineLevel="1">
      <c r="A280" s="151" t="s">
        <v>47</v>
      </c>
      <c r="B280" s="158" t="s">
        <v>195</v>
      </c>
      <c r="C280" s="153">
        <v>1467953.54</v>
      </c>
      <c r="D280" s="153">
        <v>36753199.460000001</v>
      </c>
      <c r="E280" s="153">
        <v>38221153</v>
      </c>
      <c r="F280" s="136"/>
    </row>
    <row r="281" spans="1:6" ht="18" hidden="1" customHeight="1" outlineLevel="1">
      <c r="A281" s="151" t="s">
        <v>47</v>
      </c>
      <c r="B281" s="158" t="s">
        <v>196</v>
      </c>
      <c r="C281" s="153">
        <v>739389</v>
      </c>
      <c r="D281" s="153">
        <v>23492777</v>
      </c>
      <c r="E281" s="153">
        <v>24232166</v>
      </c>
      <c r="F281" s="136"/>
    </row>
    <row r="282" spans="1:6" ht="18" customHeight="1" collapsed="1">
      <c r="A282" s="151" t="s">
        <v>79</v>
      </c>
      <c r="B282" s="159" t="s">
        <v>240</v>
      </c>
      <c r="C282" s="153">
        <f>SUM($C$266:$C$281)</f>
        <v>946349874.4295311</v>
      </c>
      <c r="D282" s="153">
        <f>SUM($D$266:$D$281)</f>
        <v>8029377608.1020536</v>
      </c>
      <c r="E282" s="153">
        <f>SUM($E$266:$E$281)</f>
        <v>8975727482.5315857</v>
      </c>
      <c r="F282" s="136"/>
    </row>
    <row r="283" spans="1:6" ht="18" hidden="1" customHeight="1" outlineLevel="1">
      <c r="A283" s="151" t="s">
        <v>47</v>
      </c>
      <c r="B283" s="158" t="s">
        <v>181</v>
      </c>
      <c r="C283" s="153">
        <v>1616949</v>
      </c>
      <c r="D283" s="154"/>
      <c r="E283" s="153">
        <v>1616949</v>
      </c>
      <c r="F283" s="136"/>
    </row>
    <row r="284" spans="1:6" ht="18" hidden="1" customHeight="1" outlineLevel="1">
      <c r="A284" s="151" t="s">
        <v>47</v>
      </c>
      <c r="B284" s="158" t="s">
        <v>182</v>
      </c>
      <c r="C284" s="153">
        <v>-120143.121931097</v>
      </c>
      <c r="D284" s="153">
        <v>1434077.1219311</v>
      </c>
      <c r="E284" s="153">
        <v>1313934</v>
      </c>
      <c r="F284" s="136"/>
    </row>
    <row r="285" spans="1:6" ht="18" hidden="1" customHeight="1" outlineLevel="1">
      <c r="A285" s="151" t="s">
        <v>47</v>
      </c>
      <c r="B285" s="158" t="s">
        <v>183</v>
      </c>
      <c r="C285" s="153">
        <v>20396299</v>
      </c>
      <c r="D285" s="153">
        <v>214650936</v>
      </c>
      <c r="E285" s="153">
        <v>235047235</v>
      </c>
      <c r="F285" s="136"/>
    </row>
    <row r="286" spans="1:6" ht="18" hidden="1" customHeight="1" outlineLevel="1">
      <c r="A286" s="151" t="s">
        <v>47</v>
      </c>
      <c r="B286" s="158" t="s">
        <v>184</v>
      </c>
      <c r="C286" s="153">
        <v>739946</v>
      </c>
      <c r="D286" s="153">
        <v>65925313</v>
      </c>
      <c r="E286" s="153">
        <v>66665259</v>
      </c>
      <c r="F286" s="136"/>
    </row>
    <row r="287" spans="1:6" ht="18" hidden="1" customHeight="1" outlineLevel="1">
      <c r="A287" s="151" t="s">
        <v>47</v>
      </c>
      <c r="B287" s="158" t="s">
        <v>185</v>
      </c>
      <c r="C287" s="153">
        <v>20907436</v>
      </c>
      <c r="D287" s="153">
        <v>125682375</v>
      </c>
      <c r="E287" s="153">
        <v>146589811</v>
      </c>
      <c r="F287" s="136"/>
    </row>
    <row r="288" spans="1:6" ht="18" hidden="1" customHeight="1" outlineLevel="1">
      <c r="A288" s="151" t="s">
        <v>47</v>
      </c>
      <c r="B288" s="158" t="s">
        <v>186</v>
      </c>
      <c r="C288" s="153">
        <v>57921695</v>
      </c>
      <c r="D288" s="153">
        <v>239890675</v>
      </c>
      <c r="E288" s="153">
        <v>297812370</v>
      </c>
      <c r="F288" s="136"/>
    </row>
    <row r="289" spans="1:6" ht="18" hidden="1" customHeight="1" outlineLevel="1">
      <c r="A289" s="151" t="s">
        <v>47</v>
      </c>
      <c r="B289" s="158" t="s">
        <v>187</v>
      </c>
      <c r="C289" s="153">
        <v>640667</v>
      </c>
      <c r="D289" s="153">
        <v>80366</v>
      </c>
      <c r="E289" s="153">
        <v>721033</v>
      </c>
      <c r="F289" s="136"/>
    </row>
    <row r="290" spans="1:6" ht="18" hidden="1" customHeight="1" outlineLevel="1">
      <c r="A290" s="151" t="s">
        <v>47</v>
      </c>
      <c r="B290" s="158" t="s">
        <v>188</v>
      </c>
      <c r="C290" s="153">
        <v>463884</v>
      </c>
      <c r="D290" s="153">
        <v>5063772</v>
      </c>
      <c r="E290" s="153">
        <v>5527656</v>
      </c>
      <c r="F290" s="136"/>
    </row>
    <row r="291" spans="1:6" ht="18" hidden="1" customHeight="1" outlineLevel="1">
      <c r="A291" s="151" t="s">
        <v>47</v>
      </c>
      <c r="B291" s="158" t="s">
        <v>189</v>
      </c>
      <c r="C291" s="153">
        <v>9908.39</v>
      </c>
      <c r="D291" s="153">
        <v>3667888.4852464101</v>
      </c>
      <c r="E291" s="153">
        <v>3677796.8752464098</v>
      </c>
      <c r="F291" s="136"/>
    </row>
    <row r="292" spans="1:6" ht="18" hidden="1" customHeight="1" outlineLevel="1">
      <c r="A292" s="151" t="s">
        <v>47</v>
      </c>
      <c r="B292" s="158" t="s">
        <v>190</v>
      </c>
      <c r="C292" s="153">
        <v>17024321</v>
      </c>
      <c r="D292" s="153">
        <v>99237814</v>
      </c>
      <c r="E292" s="153">
        <v>116262135</v>
      </c>
      <c r="F292" s="136"/>
    </row>
    <row r="293" spans="1:6" ht="18" hidden="1" customHeight="1" outlineLevel="1">
      <c r="A293" s="151" t="s">
        <v>47</v>
      </c>
      <c r="B293" s="158" t="s">
        <v>191</v>
      </c>
      <c r="C293" s="154"/>
      <c r="D293" s="153">
        <v>1097720</v>
      </c>
      <c r="E293" s="153">
        <v>1097720</v>
      </c>
      <c r="F293" s="136"/>
    </row>
    <row r="294" spans="1:6" ht="18" hidden="1" customHeight="1" outlineLevel="1">
      <c r="A294" s="151" t="s">
        <v>47</v>
      </c>
      <c r="B294" s="158" t="s">
        <v>192</v>
      </c>
      <c r="C294" s="153">
        <v>264076</v>
      </c>
      <c r="D294" s="154"/>
      <c r="E294" s="153">
        <v>264076</v>
      </c>
      <c r="F294" s="136"/>
    </row>
    <row r="295" spans="1:6" ht="18" hidden="1" customHeight="1" outlineLevel="1">
      <c r="A295" s="151" t="s">
        <v>47</v>
      </c>
      <c r="B295" s="158" t="s">
        <v>193</v>
      </c>
      <c r="C295" s="153">
        <v>99517093</v>
      </c>
      <c r="D295" s="153">
        <v>56258658</v>
      </c>
      <c r="E295" s="153">
        <v>155775751</v>
      </c>
      <c r="F295" s="136"/>
    </row>
    <row r="296" spans="1:6" ht="18" hidden="1" customHeight="1" outlineLevel="1">
      <c r="A296" s="151" t="s">
        <v>47</v>
      </c>
      <c r="B296" s="158" t="s">
        <v>194</v>
      </c>
      <c r="C296" s="153">
        <v>7575205</v>
      </c>
      <c r="D296" s="153">
        <v>6468679</v>
      </c>
      <c r="E296" s="153">
        <v>14043884</v>
      </c>
      <c r="F296" s="136"/>
    </row>
    <row r="297" spans="1:6" ht="18" hidden="1" customHeight="1" outlineLevel="1">
      <c r="A297" s="151" t="s">
        <v>47</v>
      </c>
      <c r="B297" s="158" t="s">
        <v>195</v>
      </c>
      <c r="C297" s="153">
        <v>90754</v>
      </c>
      <c r="D297" s="153">
        <v>2299504</v>
      </c>
      <c r="E297" s="153">
        <v>2390258</v>
      </c>
      <c r="F297" s="136"/>
    </row>
    <row r="298" spans="1:6" ht="18" hidden="1" customHeight="1" outlineLevel="1">
      <c r="A298" s="151" t="s">
        <v>47</v>
      </c>
      <c r="B298" s="158" t="s">
        <v>196</v>
      </c>
      <c r="C298" s="153">
        <v>672004</v>
      </c>
      <c r="D298" s="153">
        <v>1104854</v>
      </c>
      <c r="E298" s="153">
        <v>1776858</v>
      </c>
      <c r="F298" s="136"/>
    </row>
    <row r="299" spans="1:6" ht="18" customHeight="1" collapsed="1">
      <c r="A299" s="151" t="s">
        <v>81</v>
      </c>
      <c r="B299" s="159" t="s">
        <v>241</v>
      </c>
      <c r="C299" s="153">
        <f>SUM($C$283:$C$298)</f>
        <v>227720094.26806891</v>
      </c>
      <c r="D299" s="153">
        <f>SUM($D$283:$D$298)</f>
        <v>822862631.6071775</v>
      </c>
      <c r="E299" s="153">
        <f>SUM($E$283:$E$298)</f>
        <v>1050582725.8752464</v>
      </c>
      <c r="F299" s="136"/>
    </row>
    <row r="300" spans="1:6" ht="18" hidden="1" customHeight="1" outlineLevel="1">
      <c r="A300" s="151" t="s">
        <v>47</v>
      </c>
      <c r="B300" s="152" t="s">
        <v>181</v>
      </c>
      <c r="C300" s="153">
        <v>46768299</v>
      </c>
      <c r="D300" s="153">
        <v>78945</v>
      </c>
      <c r="E300" s="153">
        <v>46847244</v>
      </c>
      <c r="F300" s="136"/>
    </row>
    <row r="301" spans="1:6" ht="18" hidden="1" customHeight="1" outlineLevel="1">
      <c r="A301" s="151" t="s">
        <v>47</v>
      </c>
      <c r="B301" s="152" t="s">
        <v>182</v>
      </c>
      <c r="C301" s="153">
        <v>1271461</v>
      </c>
      <c r="D301" s="153">
        <v>9999341</v>
      </c>
      <c r="E301" s="153">
        <v>11270802</v>
      </c>
      <c r="F301" s="136"/>
    </row>
    <row r="302" spans="1:6" ht="18" hidden="1" customHeight="1" outlineLevel="1">
      <c r="A302" s="151" t="s">
        <v>47</v>
      </c>
      <c r="B302" s="152" t="s">
        <v>183</v>
      </c>
      <c r="C302" s="153">
        <v>167833435</v>
      </c>
      <c r="D302" s="153">
        <v>2164490187</v>
      </c>
      <c r="E302" s="153">
        <v>2332323622</v>
      </c>
      <c r="F302" s="136"/>
    </row>
    <row r="303" spans="1:6" ht="18" hidden="1" customHeight="1" outlineLevel="1">
      <c r="A303" s="151" t="s">
        <v>47</v>
      </c>
      <c r="B303" s="152" t="s">
        <v>184</v>
      </c>
      <c r="C303" s="153">
        <v>28965659</v>
      </c>
      <c r="D303" s="153">
        <v>680749738</v>
      </c>
      <c r="E303" s="153">
        <v>709715397</v>
      </c>
      <c r="F303" s="136"/>
    </row>
    <row r="304" spans="1:6" ht="18" hidden="1" customHeight="1" outlineLevel="1">
      <c r="A304" s="151" t="s">
        <v>47</v>
      </c>
      <c r="B304" s="152" t="s">
        <v>185</v>
      </c>
      <c r="C304" s="153">
        <v>168604862</v>
      </c>
      <c r="D304" s="153">
        <v>1510817560</v>
      </c>
      <c r="E304" s="153">
        <v>1679422422</v>
      </c>
      <c r="F304" s="136"/>
    </row>
    <row r="305" spans="1:6" ht="18" hidden="1" customHeight="1" outlineLevel="1">
      <c r="A305" s="151" t="s">
        <v>47</v>
      </c>
      <c r="B305" s="152" t="s">
        <v>186</v>
      </c>
      <c r="C305" s="153">
        <v>256145697</v>
      </c>
      <c r="D305" s="153">
        <v>2573343236</v>
      </c>
      <c r="E305" s="153">
        <v>2829488933</v>
      </c>
      <c r="F305" s="136"/>
    </row>
    <row r="306" spans="1:6" ht="18" hidden="1" customHeight="1" outlineLevel="1">
      <c r="A306" s="151" t="s">
        <v>47</v>
      </c>
      <c r="B306" s="152" t="s">
        <v>187</v>
      </c>
      <c r="C306" s="153">
        <v>7360743</v>
      </c>
      <c r="D306" s="153">
        <v>1382755</v>
      </c>
      <c r="E306" s="153">
        <v>8743498</v>
      </c>
      <c r="F306" s="136"/>
    </row>
    <row r="307" spans="1:6" ht="18" hidden="1" customHeight="1" outlineLevel="1">
      <c r="A307" s="151" t="s">
        <v>47</v>
      </c>
      <c r="B307" s="152" t="s">
        <v>188</v>
      </c>
      <c r="C307" s="153">
        <v>3369063</v>
      </c>
      <c r="D307" s="153">
        <v>70375811</v>
      </c>
      <c r="E307" s="153">
        <v>73744874</v>
      </c>
      <c r="F307" s="136"/>
    </row>
    <row r="308" spans="1:6" ht="18" hidden="1" customHeight="1" outlineLevel="1">
      <c r="A308" s="151" t="s">
        <v>47</v>
      </c>
      <c r="B308" s="152" t="s">
        <v>189</v>
      </c>
      <c r="C308" s="153">
        <v>11559061.157600001</v>
      </c>
      <c r="D308" s="153">
        <v>66170834.249231301</v>
      </c>
      <c r="E308" s="153">
        <v>77729895.406831399</v>
      </c>
      <c r="F308" s="136"/>
    </row>
    <row r="309" spans="1:6" ht="18" hidden="1" customHeight="1" outlineLevel="1">
      <c r="A309" s="151" t="s">
        <v>47</v>
      </c>
      <c r="B309" s="152" t="s">
        <v>190</v>
      </c>
      <c r="C309" s="153">
        <v>54189445</v>
      </c>
      <c r="D309" s="153">
        <v>929361568</v>
      </c>
      <c r="E309" s="153">
        <v>983551013</v>
      </c>
      <c r="F309" s="136"/>
    </row>
    <row r="310" spans="1:6" ht="18" hidden="1" customHeight="1" outlineLevel="1">
      <c r="A310" s="151" t="s">
        <v>47</v>
      </c>
      <c r="B310" s="152" t="s">
        <v>191</v>
      </c>
      <c r="C310" s="153">
        <v>5591872</v>
      </c>
      <c r="D310" s="153">
        <v>10818134</v>
      </c>
      <c r="E310" s="153">
        <v>16410006</v>
      </c>
      <c r="F310" s="136"/>
    </row>
    <row r="311" spans="1:6" ht="18" hidden="1" customHeight="1" outlineLevel="1">
      <c r="A311" s="151" t="s">
        <v>47</v>
      </c>
      <c r="B311" s="152" t="s">
        <v>192</v>
      </c>
      <c r="C311" s="153">
        <v>3485809</v>
      </c>
      <c r="D311" s="153">
        <v>0</v>
      </c>
      <c r="E311" s="153">
        <v>3485809</v>
      </c>
      <c r="F311" s="136"/>
    </row>
    <row r="312" spans="1:6" ht="18" hidden="1" customHeight="1" outlineLevel="1">
      <c r="A312" s="151" t="s">
        <v>47</v>
      </c>
      <c r="B312" s="152" t="s">
        <v>193</v>
      </c>
      <c r="C312" s="153">
        <v>389536171</v>
      </c>
      <c r="D312" s="153">
        <v>739707068</v>
      </c>
      <c r="E312" s="153">
        <v>1129243239</v>
      </c>
      <c r="F312" s="136"/>
    </row>
    <row r="313" spans="1:6" ht="18" hidden="1" customHeight="1" outlineLevel="1">
      <c r="A313" s="151" t="s">
        <v>47</v>
      </c>
      <c r="B313" s="152" t="s">
        <v>194</v>
      </c>
      <c r="C313" s="153">
        <v>26418291</v>
      </c>
      <c r="D313" s="153">
        <v>31294728</v>
      </c>
      <c r="E313" s="153">
        <v>57713019</v>
      </c>
      <c r="F313" s="136"/>
    </row>
    <row r="314" spans="1:6" ht="18" hidden="1" customHeight="1" outlineLevel="1">
      <c r="A314" s="151" t="s">
        <v>47</v>
      </c>
      <c r="B314" s="152" t="s">
        <v>195</v>
      </c>
      <c r="C314" s="153">
        <v>1558707.54</v>
      </c>
      <c r="D314" s="153">
        <v>39052703.460000001</v>
      </c>
      <c r="E314" s="153">
        <v>40611411</v>
      </c>
      <c r="F314" s="136"/>
    </row>
    <row r="315" spans="1:6" ht="18" hidden="1" customHeight="1" outlineLevel="1">
      <c r="A315" s="151" t="s">
        <v>47</v>
      </c>
      <c r="B315" s="152" t="s">
        <v>196</v>
      </c>
      <c r="C315" s="153">
        <v>1411393</v>
      </c>
      <c r="D315" s="153">
        <v>24597631</v>
      </c>
      <c r="E315" s="153">
        <v>26009024</v>
      </c>
      <c r="F315" s="136"/>
    </row>
    <row r="316" spans="1:6" ht="18" customHeight="1" collapsed="1">
      <c r="A316" s="151" t="s">
        <v>83</v>
      </c>
      <c r="B316" s="155" t="s">
        <v>242</v>
      </c>
      <c r="C316" s="153">
        <f>SUM($C$300:$C$315)</f>
        <v>1174069968.6975999</v>
      </c>
      <c r="D316" s="153">
        <f>SUM($D$300:$D$315)</f>
        <v>8852240239.7092304</v>
      </c>
      <c r="E316" s="153">
        <f>SUM($E$300:$E$315)</f>
        <v>10026310208.406832</v>
      </c>
      <c r="F316" s="136"/>
    </row>
    <row r="317" spans="1:6">
      <c r="B317" s="146"/>
    </row>
    <row r="318" spans="1:6">
      <c r="B318" s="146"/>
    </row>
    <row r="319" spans="1:6">
      <c r="B319" s="146"/>
    </row>
    <row r="320" spans="1:6">
      <c r="B320" s="146"/>
    </row>
    <row r="321" spans="2:2">
      <c r="B321" s="146"/>
    </row>
    <row r="322" spans="2:2">
      <c r="B322" s="146"/>
    </row>
    <row r="323" spans="2:2">
      <c r="B323" s="146"/>
    </row>
  </sheetData>
  <mergeCells count="10">
    <mergeCell ref="A7:E7"/>
    <mergeCell ref="A8:E8"/>
    <mergeCell ref="A77:E77"/>
    <mergeCell ref="A163:E163"/>
    <mergeCell ref="A1:E1"/>
    <mergeCell ref="A2:E2"/>
    <mergeCell ref="A3:E3"/>
    <mergeCell ref="A4:B4"/>
    <mergeCell ref="D4:E4"/>
    <mergeCell ref="A5:B5"/>
  </mergeCells>
  <printOptions gridLinesSet="0"/>
  <pageMargins left="0.67" right="0.62" top="0.7" bottom="0.66" header="0.5" footer="0.5"/>
  <pageSetup firstPageNumber="20" fitToHeight="0" orientation="landscape" useFirstPageNumber="1" r:id="rId1"/>
  <headerFooter alignWithMargins="0">
    <oddFooter>&amp;L&amp;"-,Regular"Note: Numbers may not foot due to rounding.&amp;C&amp;"-,Regular"&amp;P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10"/>
  <sheetViews>
    <sheetView showGridLines="0" zoomScaleNormal="100" workbookViewId="0">
      <selection sqref="A1:E1"/>
    </sheetView>
  </sheetViews>
  <sheetFormatPr defaultRowHeight="12.75" outlineLevelRow="1"/>
  <cols>
    <col min="1" max="1" width="4.5703125" style="126" customWidth="1"/>
    <col min="2" max="2" width="48.5703125" style="126" customWidth="1"/>
    <col min="3" max="5" width="24.7109375" style="126" customWidth="1"/>
    <col min="6" max="6" width="12.28515625" style="126" bestFit="1" customWidth="1"/>
    <col min="7" max="16384" width="9.140625" style="126"/>
  </cols>
  <sheetData>
    <row r="1" spans="1:6" ht="15">
      <c r="A1" s="452" t="s">
        <v>174</v>
      </c>
      <c r="B1" s="452"/>
      <c r="C1" s="452"/>
      <c r="D1" s="452"/>
      <c r="E1" s="452"/>
    </row>
    <row r="2" spans="1:6" ht="15">
      <c r="A2" s="452" t="s">
        <v>175</v>
      </c>
      <c r="B2" s="452"/>
      <c r="C2" s="452"/>
      <c r="D2" s="452"/>
      <c r="E2" s="452"/>
    </row>
    <row r="3" spans="1:6" ht="15">
      <c r="A3" s="452" t="s">
        <v>176</v>
      </c>
      <c r="B3" s="452"/>
      <c r="C3" s="452"/>
      <c r="D3" s="452"/>
      <c r="E3" s="452"/>
    </row>
    <row r="4" spans="1:6" ht="15">
      <c r="A4" s="127"/>
      <c r="B4" s="127"/>
      <c r="C4" s="127"/>
      <c r="D4" s="127" t="s">
        <v>243</v>
      </c>
      <c r="E4" s="128"/>
    </row>
    <row r="5" spans="1:6" ht="27.2" customHeight="1" thickBot="1">
      <c r="A5" s="466" t="s">
        <v>34</v>
      </c>
      <c r="B5" s="466"/>
      <c r="C5" s="466"/>
      <c r="D5" s="466"/>
      <c r="E5" s="466"/>
    </row>
    <row r="6" spans="1:6" ht="15.75" thickBot="1">
      <c r="A6" s="127"/>
      <c r="B6" s="127"/>
      <c r="C6" s="131" t="s">
        <v>178</v>
      </c>
      <c r="D6" s="131" t="s">
        <v>179</v>
      </c>
      <c r="E6" s="131" t="s">
        <v>171</v>
      </c>
    </row>
    <row r="7" spans="1:6" ht="15.2" customHeight="1">
      <c r="A7" s="453" t="s">
        <v>180</v>
      </c>
      <c r="B7" s="453"/>
      <c r="C7" s="453"/>
      <c r="D7" s="453"/>
      <c r="E7" s="453"/>
    </row>
    <row r="8" spans="1:6" ht="15.2" hidden="1" customHeight="1" outlineLevel="1">
      <c r="A8" s="132"/>
      <c r="B8" s="133" t="s">
        <v>181</v>
      </c>
      <c r="C8" s="134">
        <v>58232313</v>
      </c>
      <c r="D8" s="135"/>
      <c r="E8" s="134">
        <v>58232313</v>
      </c>
      <c r="F8" s="136"/>
    </row>
    <row r="9" spans="1:6" ht="15.2" hidden="1" customHeight="1" outlineLevel="1">
      <c r="A9" s="132"/>
      <c r="B9" s="133" t="s">
        <v>182</v>
      </c>
      <c r="C9" s="134">
        <v>36553472</v>
      </c>
      <c r="D9" s="134">
        <v>31280915</v>
      </c>
      <c r="E9" s="134">
        <v>67834387</v>
      </c>
      <c r="F9" s="136"/>
    </row>
    <row r="10" spans="1:6" ht="15.2" hidden="1" customHeight="1" outlineLevel="1">
      <c r="A10" s="132"/>
      <c r="B10" s="133" t="s">
        <v>183</v>
      </c>
      <c r="C10" s="134">
        <v>186402478</v>
      </c>
      <c r="D10" s="134">
        <v>1627384317</v>
      </c>
      <c r="E10" s="134">
        <v>1813786795</v>
      </c>
      <c r="F10" s="136"/>
    </row>
    <row r="11" spans="1:6" ht="15.2" hidden="1" customHeight="1" outlineLevel="1">
      <c r="A11" s="132"/>
      <c r="B11" s="133" t="s">
        <v>184</v>
      </c>
      <c r="C11" s="134">
        <v>40689521.289999999</v>
      </c>
      <c r="D11" s="134">
        <v>530656802</v>
      </c>
      <c r="E11" s="134">
        <v>571346323.28999996</v>
      </c>
      <c r="F11" s="136"/>
    </row>
    <row r="12" spans="1:6" ht="15.2" hidden="1" customHeight="1" outlineLevel="1">
      <c r="A12" s="132"/>
      <c r="B12" s="133" t="s">
        <v>185</v>
      </c>
      <c r="C12" s="134">
        <v>211168186</v>
      </c>
      <c r="D12" s="134">
        <v>1217323527</v>
      </c>
      <c r="E12" s="134">
        <v>1428491713</v>
      </c>
      <c r="F12" s="136"/>
    </row>
    <row r="13" spans="1:6" ht="15.2" hidden="1" customHeight="1" outlineLevel="1">
      <c r="A13" s="132"/>
      <c r="B13" s="133" t="s">
        <v>186</v>
      </c>
      <c r="C13" s="134">
        <v>308342976</v>
      </c>
      <c r="D13" s="134">
        <v>2513943275</v>
      </c>
      <c r="E13" s="134">
        <v>2822286251</v>
      </c>
      <c r="F13" s="136"/>
    </row>
    <row r="14" spans="1:6" ht="15.2" hidden="1" customHeight="1" outlineLevel="1">
      <c r="A14" s="132"/>
      <c r="B14" s="133" t="s">
        <v>244</v>
      </c>
      <c r="C14" s="134">
        <v>9680418</v>
      </c>
      <c r="D14" s="134">
        <v>0</v>
      </c>
      <c r="E14" s="134">
        <v>9680418</v>
      </c>
      <c r="F14" s="136"/>
    </row>
    <row r="15" spans="1:6" ht="15.2" hidden="1" customHeight="1" outlineLevel="1">
      <c r="A15" s="132"/>
      <c r="B15" s="133" t="s">
        <v>187</v>
      </c>
      <c r="C15" s="134">
        <v>25451717</v>
      </c>
      <c r="D15" s="134">
        <v>2799933</v>
      </c>
      <c r="E15" s="134">
        <v>28251650</v>
      </c>
      <c r="F15" s="136"/>
    </row>
    <row r="16" spans="1:6" ht="15.2" hidden="1" customHeight="1" outlineLevel="1">
      <c r="A16" s="132"/>
      <c r="B16" s="133" t="s">
        <v>188</v>
      </c>
      <c r="C16" s="134">
        <v>30763969</v>
      </c>
      <c r="D16" s="134">
        <v>302751734</v>
      </c>
      <c r="E16" s="134">
        <v>333515703</v>
      </c>
      <c r="F16" s="136"/>
    </row>
    <row r="17" spans="1:6" ht="15.2" hidden="1" customHeight="1" outlineLevel="1">
      <c r="A17" s="132"/>
      <c r="B17" s="133" t="s">
        <v>189</v>
      </c>
      <c r="C17" s="134">
        <v>14895320.85</v>
      </c>
      <c r="D17" s="134">
        <v>85074054.189999998</v>
      </c>
      <c r="E17" s="134">
        <v>99969375.040000007</v>
      </c>
      <c r="F17" s="136"/>
    </row>
    <row r="18" spans="1:6" ht="15.2" hidden="1" customHeight="1" outlineLevel="1">
      <c r="A18" s="132"/>
      <c r="B18" s="133" t="s">
        <v>190</v>
      </c>
      <c r="C18" s="134">
        <v>100754678</v>
      </c>
      <c r="D18" s="134">
        <v>1381470160</v>
      </c>
      <c r="E18" s="134">
        <v>1482224838</v>
      </c>
      <c r="F18" s="136"/>
    </row>
    <row r="19" spans="1:6" ht="15.2" hidden="1" customHeight="1" outlineLevel="1">
      <c r="A19" s="132"/>
      <c r="B19" s="133" t="s">
        <v>191</v>
      </c>
      <c r="C19" s="134">
        <v>5680120</v>
      </c>
      <c r="D19" s="134">
        <v>9484241</v>
      </c>
      <c r="E19" s="134">
        <v>15164361</v>
      </c>
      <c r="F19" s="136"/>
    </row>
    <row r="20" spans="1:6" ht="15.2" hidden="1" customHeight="1" outlineLevel="1">
      <c r="A20" s="132"/>
      <c r="B20" s="133" t="s">
        <v>192</v>
      </c>
      <c r="C20" s="134">
        <v>2100698</v>
      </c>
      <c r="D20" s="135"/>
      <c r="E20" s="134">
        <v>2100698</v>
      </c>
      <c r="F20" s="136"/>
    </row>
    <row r="21" spans="1:6" ht="15.2" hidden="1" customHeight="1" outlineLevel="1">
      <c r="A21" s="132"/>
      <c r="B21" s="133" t="s">
        <v>193</v>
      </c>
      <c r="C21" s="134">
        <v>261066883</v>
      </c>
      <c r="D21" s="134">
        <v>1248091566</v>
      </c>
      <c r="E21" s="134">
        <v>1509158449</v>
      </c>
      <c r="F21" s="136"/>
    </row>
    <row r="22" spans="1:6" ht="15.2" hidden="1" customHeight="1" outlineLevel="1">
      <c r="A22" s="132"/>
      <c r="B22" s="133" t="s">
        <v>194</v>
      </c>
      <c r="C22" s="134">
        <v>87416205</v>
      </c>
      <c r="D22" s="134">
        <v>143276239</v>
      </c>
      <c r="E22" s="134">
        <v>230692444</v>
      </c>
      <c r="F22" s="136"/>
    </row>
    <row r="23" spans="1:6" ht="15.2" hidden="1" customHeight="1" outlineLevel="1">
      <c r="A23" s="132"/>
      <c r="B23" s="133" t="s">
        <v>195</v>
      </c>
      <c r="C23" s="134">
        <v>19035297</v>
      </c>
      <c r="D23" s="134">
        <v>220662558</v>
      </c>
      <c r="E23" s="134">
        <v>239697855</v>
      </c>
      <c r="F23" s="136"/>
    </row>
    <row r="24" spans="1:6" ht="15.2" hidden="1" customHeight="1" outlineLevel="1">
      <c r="A24" s="132"/>
      <c r="B24" s="133" t="s">
        <v>196</v>
      </c>
      <c r="C24" s="134">
        <v>32960172</v>
      </c>
      <c r="D24" s="134">
        <v>78128230</v>
      </c>
      <c r="E24" s="134">
        <v>111088402</v>
      </c>
      <c r="F24" s="136"/>
    </row>
    <row r="25" spans="1:6" ht="15.2" customHeight="1" collapsed="1">
      <c r="A25" s="132" t="s">
        <v>37</v>
      </c>
      <c r="B25" s="137" t="s">
        <v>197</v>
      </c>
      <c r="C25" s="134">
        <f>SUM($C$8:$C$24)</f>
        <v>1431194424.1399999</v>
      </c>
      <c r="D25" s="134">
        <f>SUM($D$8:$D$24)</f>
        <v>9392327551.1899986</v>
      </c>
      <c r="E25" s="134">
        <f>SUM($E$8:$E$24)</f>
        <v>10823521975.33</v>
      </c>
      <c r="F25" s="136"/>
    </row>
    <row r="26" spans="1:6" ht="15.2" hidden="1" customHeight="1" outlineLevel="1">
      <c r="A26" s="132"/>
      <c r="B26" s="133" t="s">
        <v>181</v>
      </c>
      <c r="C26" s="134">
        <v>26826840</v>
      </c>
      <c r="D26" s="135"/>
      <c r="E26" s="134">
        <v>26826840</v>
      </c>
      <c r="F26" s="136"/>
    </row>
    <row r="27" spans="1:6" ht="15.2" hidden="1" customHeight="1" outlineLevel="1">
      <c r="A27" s="132"/>
      <c r="B27" s="133" t="s">
        <v>182</v>
      </c>
      <c r="C27" s="134">
        <v>0</v>
      </c>
      <c r="D27" s="134">
        <v>1127779</v>
      </c>
      <c r="E27" s="134">
        <v>1127779</v>
      </c>
      <c r="F27" s="136"/>
    </row>
    <row r="28" spans="1:6" ht="15.2" hidden="1" customHeight="1" outlineLevel="1">
      <c r="A28" s="132"/>
      <c r="B28" s="133" t="s">
        <v>183</v>
      </c>
      <c r="C28" s="134">
        <v>50440116</v>
      </c>
      <c r="D28" s="134">
        <v>534730255</v>
      </c>
      <c r="E28" s="134">
        <v>585170371</v>
      </c>
      <c r="F28" s="136"/>
    </row>
    <row r="29" spans="1:6" ht="15.2" hidden="1" customHeight="1" outlineLevel="1">
      <c r="A29" s="132"/>
      <c r="B29" s="133" t="s">
        <v>184</v>
      </c>
      <c r="C29" s="134">
        <v>8092422</v>
      </c>
      <c r="D29" s="134">
        <v>94292731</v>
      </c>
      <c r="E29" s="134">
        <v>102385153</v>
      </c>
      <c r="F29" s="136"/>
    </row>
    <row r="30" spans="1:6" ht="15.2" hidden="1" customHeight="1" outlineLevel="1">
      <c r="A30" s="132"/>
      <c r="B30" s="133" t="s">
        <v>185</v>
      </c>
      <c r="C30" s="134">
        <v>36041090</v>
      </c>
      <c r="D30" s="134">
        <v>330610320</v>
      </c>
      <c r="E30" s="134">
        <v>366651410</v>
      </c>
      <c r="F30" s="136"/>
    </row>
    <row r="31" spans="1:6" ht="15.2" hidden="1" customHeight="1" outlineLevel="1">
      <c r="A31" s="132"/>
      <c r="B31" s="133" t="s">
        <v>186</v>
      </c>
      <c r="C31" s="134">
        <v>7720969</v>
      </c>
      <c r="D31" s="134">
        <v>404406052</v>
      </c>
      <c r="E31" s="134">
        <v>412127021</v>
      </c>
      <c r="F31" s="136"/>
    </row>
    <row r="32" spans="1:6" ht="15.2" hidden="1" customHeight="1" outlineLevel="1">
      <c r="A32" s="132"/>
      <c r="B32" s="133" t="s">
        <v>244</v>
      </c>
      <c r="C32" s="134">
        <v>0</v>
      </c>
      <c r="D32" s="134">
        <v>0</v>
      </c>
      <c r="E32" s="134">
        <v>0</v>
      </c>
      <c r="F32" s="136"/>
    </row>
    <row r="33" spans="1:6" ht="15.2" hidden="1" customHeight="1" outlineLevel="1">
      <c r="A33" s="132"/>
      <c r="B33" s="133" t="s">
        <v>187</v>
      </c>
      <c r="C33" s="134">
        <v>2172</v>
      </c>
      <c r="D33" s="134">
        <v>64137</v>
      </c>
      <c r="E33" s="134">
        <v>66309</v>
      </c>
      <c r="F33" s="136"/>
    </row>
    <row r="34" spans="1:6" ht="15.2" hidden="1" customHeight="1" outlineLevel="1">
      <c r="A34" s="132"/>
      <c r="B34" s="133" t="s">
        <v>188</v>
      </c>
      <c r="C34" s="135"/>
      <c r="D34" s="134">
        <v>7347888</v>
      </c>
      <c r="E34" s="134">
        <v>7347888</v>
      </c>
      <c r="F34" s="136"/>
    </row>
    <row r="35" spans="1:6" ht="15.2" hidden="1" customHeight="1" outlineLevel="1">
      <c r="A35" s="132"/>
      <c r="B35" s="133" t="s">
        <v>189</v>
      </c>
      <c r="C35" s="134">
        <v>0</v>
      </c>
      <c r="D35" s="134">
        <v>0</v>
      </c>
      <c r="E35" s="134">
        <v>0</v>
      </c>
      <c r="F35" s="136"/>
    </row>
    <row r="36" spans="1:6" ht="15.2" hidden="1" customHeight="1" outlineLevel="1">
      <c r="A36" s="132"/>
      <c r="B36" s="133" t="s">
        <v>190</v>
      </c>
      <c r="C36" s="134">
        <v>9952212</v>
      </c>
      <c r="D36" s="134">
        <v>405751595</v>
      </c>
      <c r="E36" s="134">
        <v>415703807</v>
      </c>
      <c r="F36" s="136"/>
    </row>
    <row r="37" spans="1:6" ht="15.2" hidden="1" customHeight="1" outlineLevel="1">
      <c r="A37" s="132"/>
      <c r="B37" s="133" t="s">
        <v>191</v>
      </c>
      <c r="C37" s="135"/>
      <c r="D37" s="135"/>
      <c r="E37" s="134">
        <v>0</v>
      </c>
      <c r="F37" s="136"/>
    </row>
    <row r="38" spans="1:6" ht="15.2" hidden="1" customHeight="1" outlineLevel="1">
      <c r="A38" s="132"/>
      <c r="B38" s="133" t="s">
        <v>192</v>
      </c>
      <c r="C38" s="135"/>
      <c r="D38" s="135"/>
      <c r="E38" s="134">
        <v>0</v>
      </c>
      <c r="F38" s="136"/>
    </row>
    <row r="39" spans="1:6" ht="15.2" hidden="1" customHeight="1" outlineLevel="1">
      <c r="A39" s="132"/>
      <c r="B39" s="133" t="s">
        <v>193</v>
      </c>
      <c r="C39" s="134">
        <v>32249828</v>
      </c>
      <c r="D39" s="134">
        <v>174951111</v>
      </c>
      <c r="E39" s="134">
        <v>207200939</v>
      </c>
      <c r="F39" s="136"/>
    </row>
    <row r="40" spans="1:6" ht="15.2" hidden="1" customHeight="1" outlineLevel="1">
      <c r="A40" s="132"/>
      <c r="B40" s="133" t="s">
        <v>194</v>
      </c>
      <c r="C40" s="134">
        <v>0</v>
      </c>
      <c r="D40" s="134">
        <v>113840</v>
      </c>
      <c r="E40" s="134">
        <v>113840</v>
      </c>
      <c r="F40" s="136"/>
    </row>
    <row r="41" spans="1:6" ht="15.2" hidden="1" customHeight="1" outlineLevel="1">
      <c r="A41" s="132"/>
      <c r="B41" s="133" t="s">
        <v>195</v>
      </c>
      <c r="C41" s="134">
        <v>0</v>
      </c>
      <c r="D41" s="134">
        <v>4582493.87</v>
      </c>
      <c r="E41" s="134">
        <v>4582493.87</v>
      </c>
      <c r="F41" s="136"/>
    </row>
    <row r="42" spans="1:6" ht="15.2" hidden="1" customHeight="1" outlineLevel="1">
      <c r="A42" s="132"/>
      <c r="B42" s="133" t="s">
        <v>196</v>
      </c>
      <c r="C42" s="134">
        <v>0</v>
      </c>
      <c r="D42" s="134">
        <v>7986658</v>
      </c>
      <c r="E42" s="134">
        <v>7986658</v>
      </c>
      <c r="F42" s="136"/>
    </row>
    <row r="43" spans="1:6" ht="15.2" customHeight="1" collapsed="1">
      <c r="A43" s="132" t="s">
        <v>39</v>
      </c>
      <c r="B43" s="137" t="s">
        <v>198</v>
      </c>
      <c r="C43" s="134">
        <f>SUM($C$26:$C$42)</f>
        <v>171325649</v>
      </c>
      <c r="D43" s="134">
        <f>SUM($D$26:$D$42)</f>
        <v>1965964859.8699999</v>
      </c>
      <c r="E43" s="134">
        <f>SUM($E$26:$E$42)</f>
        <v>2137290508.8699999</v>
      </c>
      <c r="F43" s="136"/>
    </row>
    <row r="44" spans="1:6" ht="15.2" hidden="1" customHeight="1" outlineLevel="1">
      <c r="A44" s="132"/>
      <c r="B44" s="133" t="s">
        <v>181</v>
      </c>
      <c r="C44" s="134">
        <v>85059153</v>
      </c>
      <c r="D44" s="134">
        <v>0</v>
      </c>
      <c r="E44" s="134">
        <v>85059153</v>
      </c>
      <c r="F44" s="136"/>
    </row>
    <row r="45" spans="1:6" ht="15.2" hidden="1" customHeight="1" outlineLevel="1">
      <c r="A45" s="132"/>
      <c r="B45" s="133" t="s">
        <v>182</v>
      </c>
      <c r="C45" s="134">
        <v>36553472</v>
      </c>
      <c r="D45" s="134">
        <v>32408694</v>
      </c>
      <c r="E45" s="134">
        <v>68962166</v>
      </c>
      <c r="F45" s="136"/>
    </row>
    <row r="46" spans="1:6" ht="15.2" hidden="1" customHeight="1" outlineLevel="1">
      <c r="A46" s="132"/>
      <c r="B46" s="133" t="s">
        <v>183</v>
      </c>
      <c r="C46" s="134">
        <v>236842594</v>
      </c>
      <c r="D46" s="134">
        <v>2162114572</v>
      </c>
      <c r="E46" s="134">
        <v>2398957166</v>
      </c>
      <c r="F46" s="136"/>
    </row>
    <row r="47" spans="1:6" ht="15.2" hidden="1" customHeight="1" outlineLevel="1">
      <c r="A47" s="132"/>
      <c r="B47" s="133" t="s">
        <v>184</v>
      </c>
      <c r="C47" s="134">
        <v>48781943.289999999</v>
      </c>
      <c r="D47" s="134">
        <v>624949533</v>
      </c>
      <c r="E47" s="134">
        <v>673731476.28999996</v>
      </c>
      <c r="F47" s="136"/>
    </row>
    <row r="48" spans="1:6" ht="15.2" hidden="1" customHeight="1" outlineLevel="1">
      <c r="A48" s="132"/>
      <c r="B48" s="133" t="s">
        <v>185</v>
      </c>
      <c r="C48" s="134">
        <v>247209276</v>
      </c>
      <c r="D48" s="134">
        <v>1547933847</v>
      </c>
      <c r="E48" s="134">
        <v>1795143123</v>
      </c>
      <c r="F48" s="136"/>
    </row>
    <row r="49" spans="1:6" ht="15.2" hidden="1" customHeight="1" outlineLevel="1">
      <c r="A49" s="132"/>
      <c r="B49" s="133" t="s">
        <v>186</v>
      </c>
      <c r="C49" s="134">
        <v>316063945</v>
      </c>
      <c r="D49" s="134">
        <v>2918349327</v>
      </c>
      <c r="E49" s="134">
        <v>3234413272</v>
      </c>
      <c r="F49" s="136"/>
    </row>
    <row r="50" spans="1:6" ht="15.2" hidden="1" customHeight="1" outlineLevel="1">
      <c r="A50" s="132"/>
      <c r="B50" s="133" t="s">
        <v>244</v>
      </c>
      <c r="C50" s="134">
        <v>9680418</v>
      </c>
      <c r="D50" s="134">
        <v>0</v>
      </c>
      <c r="E50" s="134">
        <v>9680418</v>
      </c>
      <c r="F50" s="136"/>
    </row>
    <row r="51" spans="1:6" ht="15.2" hidden="1" customHeight="1" outlineLevel="1">
      <c r="A51" s="132"/>
      <c r="B51" s="133" t="s">
        <v>187</v>
      </c>
      <c r="C51" s="134">
        <v>25453889</v>
      </c>
      <c r="D51" s="134">
        <v>2864070</v>
      </c>
      <c r="E51" s="134">
        <v>28317959</v>
      </c>
      <c r="F51" s="136"/>
    </row>
    <row r="52" spans="1:6" ht="15.2" hidden="1" customHeight="1" outlineLevel="1">
      <c r="A52" s="132"/>
      <c r="B52" s="133" t="s">
        <v>188</v>
      </c>
      <c r="C52" s="134">
        <v>30763969</v>
      </c>
      <c r="D52" s="134">
        <v>310099622</v>
      </c>
      <c r="E52" s="134">
        <v>340863591</v>
      </c>
      <c r="F52" s="136"/>
    </row>
    <row r="53" spans="1:6" ht="15.2" hidden="1" customHeight="1" outlineLevel="1">
      <c r="A53" s="132"/>
      <c r="B53" s="133" t="s">
        <v>189</v>
      </c>
      <c r="C53" s="134">
        <v>14895320.85</v>
      </c>
      <c r="D53" s="134">
        <v>85074054.189999998</v>
      </c>
      <c r="E53" s="134">
        <v>99969375.040000007</v>
      </c>
      <c r="F53" s="136"/>
    </row>
    <row r="54" spans="1:6" ht="15.2" hidden="1" customHeight="1" outlineLevel="1">
      <c r="A54" s="132"/>
      <c r="B54" s="133" t="s">
        <v>190</v>
      </c>
      <c r="C54" s="134">
        <v>110706890</v>
      </c>
      <c r="D54" s="134">
        <v>1787221755</v>
      </c>
      <c r="E54" s="134">
        <v>1897928645</v>
      </c>
      <c r="F54" s="136"/>
    </row>
    <row r="55" spans="1:6" ht="15.2" hidden="1" customHeight="1" outlineLevel="1">
      <c r="A55" s="132"/>
      <c r="B55" s="133" t="s">
        <v>191</v>
      </c>
      <c r="C55" s="134">
        <v>5680120</v>
      </c>
      <c r="D55" s="134">
        <v>9484241</v>
      </c>
      <c r="E55" s="134">
        <v>15164361</v>
      </c>
      <c r="F55" s="136"/>
    </row>
    <row r="56" spans="1:6" ht="15.2" hidden="1" customHeight="1" outlineLevel="1">
      <c r="A56" s="132"/>
      <c r="B56" s="133" t="s">
        <v>192</v>
      </c>
      <c r="C56" s="134">
        <v>2100698</v>
      </c>
      <c r="D56" s="134">
        <v>0</v>
      </c>
      <c r="E56" s="134">
        <v>2100698</v>
      </c>
      <c r="F56" s="136"/>
    </row>
    <row r="57" spans="1:6" ht="15.2" hidden="1" customHeight="1" outlineLevel="1">
      <c r="A57" s="132"/>
      <c r="B57" s="133" t="s">
        <v>193</v>
      </c>
      <c r="C57" s="134">
        <v>293316711</v>
      </c>
      <c r="D57" s="134">
        <v>1423042677</v>
      </c>
      <c r="E57" s="134">
        <v>1716359388</v>
      </c>
      <c r="F57" s="136"/>
    </row>
    <row r="58" spans="1:6" ht="15.2" hidden="1" customHeight="1" outlineLevel="1">
      <c r="A58" s="132"/>
      <c r="B58" s="133" t="s">
        <v>194</v>
      </c>
      <c r="C58" s="134">
        <v>87416205</v>
      </c>
      <c r="D58" s="134">
        <v>143390079</v>
      </c>
      <c r="E58" s="134">
        <v>230806284</v>
      </c>
      <c r="F58" s="136"/>
    </row>
    <row r="59" spans="1:6" ht="15.2" hidden="1" customHeight="1" outlineLevel="1">
      <c r="A59" s="132"/>
      <c r="B59" s="133" t="s">
        <v>195</v>
      </c>
      <c r="C59" s="134">
        <v>19035297</v>
      </c>
      <c r="D59" s="134">
        <v>225245051.87</v>
      </c>
      <c r="E59" s="134">
        <v>244280348.87</v>
      </c>
      <c r="F59" s="136"/>
    </row>
    <row r="60" spans="1:6" ht="15.2" hidden="1" customHeight="1" outlineLevel="1">
      <c r="A60" s="132"/>
      <c r="B60" s="133" t="s">
        <v>196</v>
      </c>
      <c r="C60" s="134">
        <v>32960172</v>
      </c>
      <c r="D60" s="134">
        <v>86114888</v>
      </c>
      <c r="E60" s="134">
        <v>119075060</v>
      </c>
      <c r="F60" s="136"/>
    </row>
    <row r="61" spans="1:6" ht="15.2" customHeight="1" collapsed="1">
      <c r="A61" s="132" t="s">
        <v>41</v>
      </c>
      <c r="B61" s="137" t="s">
        <v>199</v>
      </c>
      <c r="C61" s="134">
        <f>SUM($C$44:$C$60)</f>
        <v>1602520073.1399999</v>
      </c>
      <c r="D61" s="134">
        <f>SUM($D$44:$D$60)</f>
        <v>11358292411.059999</v>
      </c>
      <c r="E61" s="134">
        <f>SUM($E$44:$E$60)</f>
        <v>12960812484.200003</v>
      </c>
      <c r="F61" s="136"/>
    </row>
    <row r="62" spans="1:6" ht="15.2" hidden="1" customHeight="1" outlineLevel="1">
      <c r="A62" s="132"/>
      <c r="B62" s="133" t="s">
        <v>181</v>
      </c>
      <c r="C62" s="134">
        <v>1901</v>
      </c>
      <c r="D62" s="134">
        <v>7569</v>
      </c>
      <c r="E62" s="134">
        <v>9470</v>
      </c>
      <c r="F62" s="136"/>
    </row>
    <row r="63" spans="1:6" ht="15.2" hidden="1" customHeight="1" outlineLevel="1">
      <c r="A63" s="132"/>
      <c r="B63" s="133" t="s">
        <v>182</v>
      </c>
      <c r="C63" s="134">
        <v>0</v>
      </c>
      <c r="D63" s="135"/>
      <c r="E63" s="134">
        <v>0</v>
      </c>
      <c r="F63" s="136"/>
    </row>
    <row r="64" spans="1:6" ht="15.2" hidden="1" customHeight="1" outlineLevel="1">
      <c r="A64" s="132"/>
      <c r="B64" s="133" t="s">
        <v>183</v>
      </c>
      <c r="C64" s="134">
        <v>358684</v>
      </c>
      <c r="D64" s="134">
        <v>3723845</v>
      </c>
      <c r="E64" s="134">
        <v>4082529</v>
      </c>
      <c r="F64" s="136"/>
    </row>
    <row r="65" spans="1:6" ht="15.2" hidden="1" customHeight="1" outlineLevel="1">
      <c r="A65" s="132"/>
      <c r="B65" s="133" t="s">
        <v>184</v>
      </c>
      <c r="C65" s="134">
        <v>94125</v>
      </c>
      <c r="D65" s="134">
        <v>1120309</v>
      </c>
      <c r="E65" s="134">
        <v>1214434</v>
      </c>
      <c r="F65" s="136"/>
    </row>
    <row r="66" spans="1:6" ht="15.2" hidden="1" customHeight="1" outlineLevel="1">
      <c r="A66" s="132"/>
      <c r="B66" s="133" t="s">
        <v>185</v>
      </c>
      <c r="C66" s="134">
        <v>144017</v>
      </c>
      <c r="D66" s="134">
        <v>1785030</v>
      </c>
      <c r="E66" s="134">
        <v>1929047</v>
      </c>
      <c r="F66" s="136"/>
    </row>
    <row r="67" spans="1:6" ht="15.2" hidden="1" customHeight="1" outlineLevel="1">
      <c r="A67" s="132"/>
      <c r="B67" s="133" t="s">
        <v>186</v>
      </c>
      <c r="C67" s="134">
        <v>39795</v>
      </c>
      <c r="D67" s="134">
        <v>6233654</v>
      </c>
      <c r="E67" s="134">
        <v>6273449</v>
      </c>
      <c r="F67" s="136"/>
    </row>
    <row r="68" spans="1:6" ht="15.2" hidden="1" customHeight="1" outlineLevel="1">
      <c r="A68" s="132"/>
      <c r="B68" s="133" t="s">
        <v>244</v>
      </c>
      <c r="C68" s="134">
        <v>0</v>
      </c>
      <c r="D68" s="134">
        <v>0</v>
      </c>
      <c r="E68" s="134">
        <v>0</v>
      </c>
      <c r="F68" s="136"/>
    </row>
    <row r="69" spans="1:6" ht="15.2" hidden="1" customHeight="1" outlineLevel="1">
      <c r="A69" s="132"/>
      <c r="B69" s="133" t="s">
        <v>187</v>
      </c>
      <c r="C69" s="134">
        <v>0</v>
      </c>
      <c r="D69" s="134">
        <v>30680</v>
      </c>
      <c r="E69" s="134">
        <v>30680</v>
      </c>
      <c r="F69" s="136"/>
    </row>
    <row r="70" spans="1:6" ht="15.2" hidden="1" customHeight="1" outlineLevel="1">
      <c r="A70" s="132"/>
      <c r="B70" s="133" t="s">
        <v>188</v>
      </c>
      <c r="C70" s="135"/>
      <c r="D70" s="135"/>
      <c r="E70" s="134">
        <v>0</v>
      </c>
      <c r="F70" s="136"/>
    </row>
    <row r="71" spans="1:6" ht="15.2" hidden="1" customHeight="1" outlineLevel="1">
      <c r="A71" s="132"/>
      <c r="B71" s="133" t="s">
        <v>189</v>
      </c>
      <c r="C71" s="134">
        <v>0</v>
      </c>
      <c r="D71" s="134">
        <v>0</v>
      </c>
      <c r="E71" s="134">
        <v>0</v>
      </c>
      <c r="F71" s="136"/>
    </row>
    <row r="72" spans="1:6" ht="15.2" hidden="1" customHeight="1" outlineLevel="1">
      <c r="A72" s="132"/>
      <c r="B72" s="133" t="s">
        <v>190</v>
      </c>
      <c r="C72" s="134">
        <v>568856</v>
      </c>
      <c r="D72" s="134">
        <v>1078272</v>
      </c>
      <c r="E72" s="134">
        <v>1647128</v>
      </c>
      <c r="F72" s="136"/>
    </row>
    <row r="73" spans="1:6" ht="15.2" hidden="1" customHeight="1" outlineLevel="1">
      <c r="A73" s="132"/>
      <c r="B73" s="133" t="s">
        <v>191</v>
      </c>
      <c r="C73" s="135"/>
      <c r="D73" s="135"/>
      <c r="E73" s="134">
        <v>0</v>
      </c>
      <c r="F73" s="136"/>
    </row>
    <row r="74" spans="1:6" ht="15.2" hidden="1" customHeight="1" outlineLevel="1">
      <c r="A74" s="132"/>
      <c r="B74" s="133" t="s">
        <v>192</v>
      </c>
      <c r="C74" s="135"/>
      <c r="D74" s="135"/>
      <c r="E74" s="134">
        <v>0</v>
      </c>
      <c r="F74" s="136"/>
    </row>
    <row r="75" spans="1:6" ht="15.2" hidden="1" customHeight="1" outlineLevel="1">
      <c r="A75" s="132"/>
      <c r="B75" s="133" t="s">
        <v>193</v>
      </c>
      <c r="C75" s="134">
        <v>51936</v>
      </c>
      <c r="D75" s="134">
        <v>1849053</v>
      </c>
      <c r="E75" s="134">
        <v>1900989</v>
      </c>
      <c r="F75" s="136"/>
    </row>
    <row r="76" spans="1:6" ht="15.2" hidden="1" customHeight="1" outlineLevel="1">
      <c r="A76" s="132"/>
      <c r="B76" s="133" t="s">
        <v>194</v>
      </c>
      <c r="C76" s="135"/>
      <c r="D76" s="135"/>
      <c r="E76" s="134">
        <v>0</v>
      </c>
      <c r="F76" s="136"/>
    </row>
    <row r="77" spans="1:6" ht="15.2" hidden="1" customHeight="1" outlineLevel="1">
      <c r="A77" s="132"/>
      <c r="B77" s="133" t="s">
        <v>195</v>
      </c>
      <c r="C77" s="135"/>
      <c r="D77" s="135"/>
      <c r="E77" s="134">
        <v>0</v>
      </c>
      <c r="F77" s="136"/>
    </row>
    <row r="78" spans="1:6" ht="15.2" hidden="1" customHeight="1" outlineLevel="1">
      <c r="A78" s="132"/>
      <c r="B78" s="133" t="s">
        <v>196</v>
      </c>
      <c r="C78" s="134">
        <v>0</v>
      </c>
      <c r="D78" s="134">
        <v>0</v>
      </c>
      <c r="E78" s="134">
        <v>0</v>
      </c>
      <c r="F78" s="136"/>
    </row>
    <row r="79" spans="1:6" ht="15.2" customHeight="1" collapsed="1">
      <c r="A79" s="132" t="s">
        <v>43</v>
      </c>
      <c r="B79" s="137" t="s">
        <v>200</v>
      </c>
      <c r="C79" s="134">
        <f>SUM($C$62:$C$78)</f>
        <v>1259314</v>
      </c>
      <c r="D79" s="134">
        <f>SUM($D$62:$D$78)</f>
        <v>15828412</v>
      </c>
      <c r="E79" s="134">
        <f>SUM($E$62:$E$78)</f>
        <v>17087726</v>
      </c>
      <c r="F79" s="136"/>
    </row>
    <row r="80" spans="1:6" ht="15.2" hidden="1" customHeight="1" outlineLevel="1">
      <c r="A80" s="132"/>
      <c r="B80" s="133" t="s">
        <v>181</v>
      </c>
      <c r="C80" s="134">
        <v>383381</v>
      </c>
      <c r="D80" s="135"/>
      <c r="E80" s="134">
        <v>383381</v>
      </c>
      <c r="F80" s="136"/>
    </row>
    <row r="81" spans="1:6" ht="15.2" hidden="1" customHeight="1" outlineLevel="1">
      <c r="A81" s="132"/>
      <c r="B81" s="133" t="s">
        <v>182</v>
      </c>
      <c r="C81" s="134">
        <v>161240</v>
      </c>
      <c r="D81" s="134">
        <v>93294</v>
      </c>
      <c r="E81" s="134">
        <v>254534</v>
      </c>
      <c r="F81" s="136"/>
    </row>
    <row r="82" spans="1:6" ht="15.2" hidden="1" customHeight="1" outlineLevel="1">
      <c r="A82" s="132"/>
      <c r="B82" s="133" t="s">
        <v>183</v>
      </c>
      <c r="C82" s="134">
        <v>52704</v>
      </c>
      <c r="D82" s="134">
        <v>17280185</v>
      </c>
      <c r="E82" s="134">
        <v>17332889</v>
      </c>
      <c r="F82" s="136"/>
    </row>
    <row r="83" spans="1:6" ht="15.2" hidden="1" customHeight="1" outlineLevel="1">
      <c r="A83" s="132"/>
      <c r="B83" s="133" t="s">
        <v>184</v>
      </c>
      <c r="C83" s="134">
        <v>62391</v>
      </c>
      <c r="D83" s="134">
        <v>4874361</v>
      </c>
      <c r="E83" s="134">
        <v>4936752</v>
      </c>
      <c r="F83" s="136"/>
    </row>
    <row r="84" spans="1:6" ht="15.2" hidden="1" customHeight="1" outlineLevel="1">
      <c r="A84" s="132"/>
      <c r="B84" s="133" t="s">
        <v>185</v>
      </c>
      <c r="C84" s="134">
        <v>312914</v>
      </c>
      <c r="D84" s="134">
        <v>11281929</v>
      </c>
      <c r="E84" s="134">
        <v>11594843</v>
      </c>
      <c r="F84" s="136"/>
    </row>
    <row r="85" spans="1:6" ht="15.2" hidden="1" customHeight="1" outlineLevel="1">
      <c r="A85" s="132"/>
      <c r="B85" s="133" t="s">
        <v>186</v>
      </c>
      <c r="C85" s="134">
        <v>823272</v>
      </c>
      <c r="D85" s="134">
        <v>10051941</v>
      </c>
      <c r="E85" s="134">
        <v>10875213</v>
      </c>
      <c r="F85" s="136"/>
    </row>
    <row r="86" spans="1:6" ht="15.2" hidden="1" customHeight="1" outlineLevel="1">
      <c r="A86" s="132"/>
      <c r="B86" s="133" t="s">
        <v>244</v>
      </c>
      <c r="C86" s="134">
        <v>19269</v>
      </c>
      <c r="D86" s="134">
        <v>0</v>
      </c>
      <c r="E86" s="134">
        <v>19269</v>
      </c>
      <c r="F86" s="136"/>
    </row>
    <row r="87" spans="1:6" ht="15.2" hidden="1" customHeight="1" outlineLevel="1">
      <c r="A87" s="132"/>
      <c r="B87" s="133" t="s">
        <v>187</v>
      </c>
      <c r="C87" s="134">
        <v>184110</v>
      </c>
      <c r="D87" s="134">
        <v>14457</v>
      </c>
      <c r="E87" s="134">
        <v>198567</v>
      </c>
      <c r="F87" s="136"/>
    </row>
    <row r="88" spans="1:6" ht="15.2" hidden="1" customHeight="1" outlineLevel="1">
      <c r="A88" s="132"/>
      <c r="B88" s="133" t="s">
        <v>188</v>
      </c>
      <c r="C88" s="134">
        <v>153389</v>
      </c>
      <c r="D88" s="134">
        <v>1509521</v>
      </c>
      <c r="E88" s="134">
        <v>1662910</v>
      </c>
      <c r="F88" s="136"/>
    </row>
    <row r="89" spans="1:6" ht="15.2" hidden="1" customHeight="1" outlineLevel="1">
      <c r="A89" s="132"/>
      <c r="B89" s="133" t="s">
        <v>189</v>
      </c>
      <c r="C89" s="134">
        <v>0</v>
      </c>
      <c r="D89" s="134">
        <v>18113.599999999999</v>
      </c>
      <c r="E89" s="134">
        <v>18113.599999999999</v>
      </c>
      <c r="F89" s="136"/>
    </row>
    <row r="90" spans="1:6" ht="15.2" hidden="1" customHeight="1" outlineLevel="1">
      <c r="A90" s="132"/>
      <c r="B90" s="133" t="s">
        <v>190</v>
      </c>
      <c r="C90" s="134">
        <v>0</v>
      </c>
      <c r="D90" s="134">
        <v>32041</v>
      </c>
      <c r="E90" s="134">
        <v>32041</v>
      </c>
      <c r="F90" s="136"/>
    </row>
    <row r="91" spans="1:6" ht="15.2" hidden="1" customHeight="1" outlineLevel="1">
      <c r="A91" s="132"/>
      <c r="B91" s="133" t="s">
        <v>191</v>
      </c>
      <c r="C91" s="135"/>
      <c r="D91" s="135"/>
      <c r="E91" s="134">
        <v>0</v>
      </c>
      <c r="F91" s="136"/>
    </row>
    <row r="92" spans="1:6" ht="15.2" hidden="1" customHeight="1" outlineLevel="1">
      <c r="A92" s="132"/>
      <c r="B92" s="133" t="s">
        <v>192</v>
      </c>
      <c r="C92" s="135"/>
      <c r="D92" s="135"/>
      <c r="E92" s="134">
        <v>0</v>
      </c>
      <c r="F92" s="136"/>
    </row>
    <row r="93" spans="1:6" ht="15.2" hidden="1" customHeight="1" outlineLevel="1">
      <c r="A93" s="132"/>
      <c r="B93" s="133" t="s">
        <v>193</v>
      </c>
      <c r="C93" s="134">
        <v>148965</v>
      </c>
      <c r="D93" s="134">
        <v>1496860</v>
      </c>
      <c r="E93" s="134">
        <v>1645825</v>
      </c>
      <c r="F93" s="136"/>
    </row>
    <row r="94" spans="1:6" ht="15.2" hidden="1" customHeight="1" outlineLevel="1">
      <c r="A94" s="132"/>
      <c r="B94" s="133" t="s">
        <v>194</v>
      </c>
      <c r="C94" s="134">
        <v>293488</v>
      </c>
      <c r="D94" s="134">
        <v>110330</v>
      </c>
      <c r="E94" s="134">
        <v>403818</v>
      </c>
      <c r="F94" s="136"/>
    </row>
    <row r="95" spans="1:6" ht="15.2" hidden="1" customHeight="1" outlineLevel="1">
      <c r="A95" s="132"/>
      <c r="B95" s="133" t="s">
        <v>195</v>
      </c>
      <c r="C95" s="134">
        <v>128321.89</v>
      </c>
      <c r="D95" s="134">
        <v>1754302.82</v>
      </c>
      <c r="E95" s="134">
        <v>1882624.71</v>
      </c>
      <c r="F95" s="136"/>
    </row>
    <row r="96" spans="1:6" ht="15.2" hidden="1" customHeight="1" outlineLevel="1">
      <c r="A96" s="132"/>
      <c r="B96" s="133" t="s">
        <v>196</v>
      </c>
      <c r="C96" s="134">
        <v>28930</v>
      </c>
      <c r="D96" s="134">
        <v>92246</v>
      </c>
      <c r="E96" s="134">
        <v>121176</v>
      </c>
      <c r="F96" s="136"/>
    </row>
    <row r="97" spans="1:6" ht="15.2" customHeight="1" collapsed="1">
      <c r="A97" s="132" t="s">
        <v>45</v>
      </c>
      <c r="B97" s="137" t="s">
        <v>201</v>
      </c>
      <c r="C97" s="134">
        <f>SUM($C$80:$C$96)</f>
        <v>2752374.89</v>
      </c>
      <c r="D97" s="134">
        <f>SUM($D$80:$D$96)</f>
        <v>48609581.420000002</v>
      </c>
      <c r="E97" s="134">
        <f>SUM($E$80:$E$96)</f>
        <v>51361956.310000002</v>
      </c>
      <c r="F97" s="136"/>
    </row>
    <row r="98" spans="1:6" ht="15.2" hidden="1" customHeight="1" outlineLevel="1">
      <c r="A98" s="132"/>
      <c r="B98" s="133" t="s">
        <v>181</v>
      </c>
      <c r="C98" s="134">
        <v>-847438</v>
      </c>
      <c r="D98" s="134">
        <v>-8555</v>
      </c>
      <c r="E98" s="134">
        <v>-855993</v>
      </c>
      <c r="F98" s="136"/>
    </row>
    <row r="99" spans="1:6" ht="15.2" hidden="1" customHeight="1" outlineLevel="1">
      <c r="A99" s="132"/>
      <c r="B99" s="133" t="s">
        <v>182</v>
      </c>
      <c r="C99" s="134">
        <v>432155</v>
      </c>
      <c r="D99" s="134">
        <v>948261</v>
      </c>
      <c r="E99" s="134">
        <v>1380416</v>
      </c>
      <c r="F99" s="136"/>
    </row>
    <row r="100" spans="1:6" ht="15.2" hidden="1" customHeight="1" outlineLevel="1">
      <c r="A100" s="132"/>
      <c r="B100" s="133" t="s">
        <v>183</v>
      </c>
      <c r="C100" s="134">
        <v>-750854</v>
      </c>
      <c r="D100" s="134">
        <v>-29929001</v>
      </c>
      <c r="E100" s="134">
        <v>-30679855</v>
      </c>
      <c r="F100" s="136"/>
    </row>
    <row r="101" spans="1:6" ht="15.2" hidden="1" customHeight="1" outlineLevel="1">
      <c r="A101" s="132"/>
      <c r="B101" s="133" t="s">
        <v>184</v>
      </c>
      <c r="C101" s="134">
        <v>-822675</v>
      </c>
      <c r="D101" s="134">
        <v>-9569320</v>
      </c>
      <c r="E101" s="134">
        <v>-10391995</v>
      </c>
      <c r="F101" s="136"/>
    </row>
    <row r="102" spans="1:6" ht="15.2" hidden="1" customHeight="1" outlineLevel="1">
      <c r="A102" s="132"/>
      <c r="B102" s="133" t="s">
        <v>185</v>
      </c>
      <c r="C102" s="134">
        <v>-891642</v>
      </c>
      <c r="D102" s="134">
        <v>-37818758</v>
      </c>
      <c r="E102" s="134">
        <v>-38710400</v>
      </c>
      <c r="F102" s="136"/>
    </row>
    <row r="103" spans="1:6" ht="15.2" hidden="1" customHeight="1" outlineLevel="1">
      <c r="A103" s="132"/>
      <c r="B103" s="133" t="s">
        <v>186</v>
      </c>
      <c r="C103" s="134">
        <v>-773895</v>
      </c>
      <c r="D103" s="134">
        <v>-7098530</v>
      </c>
      <c r="E103" s="134">
        <v>-7872425</v>
      </c>
      <c r="F103" s="136"/>
    </row>
    <row r="104" spans="1:6" ht="15.2" hidden="1" customHeight="1" outlineLevel="1">
      <c r="A104" s="132"/>
      <c r="B104" s="133" t="s">
        <v>244</v>
      </c>
      <c r="C104" s="134">
        <v>269767</v>
      </c>
      <c r="D104" s="134">
        <v>0</v>
      </c>
      <c r="E104" s="134">
        <v>269767</v>
      </c>
      <c r="F104" s="136"/>
    </row>
    <row r="105" spans="1:6" ht="15.2" hidden="1" customHeight="1" outlineLevel="1">
      <c r="A105" s="132"/>
      <c r="B105" s="133" t="s">
        <v>187</v>
      </c>
      <c r="C105" s="134">
        <v>380563</v>
      </c>
      <c r="D105" s="134">
        <v>43500</v>
      </c>
      <c r="E105" s="134">
        <v>424063</v>
      </c>
      <c r="F105" s="136"/>
    </row>
    <row r="106" spans="1:6" ht="15.2" hidden="1" customHeight="1" outlineLevel="1">
      <c r="A106" s="132"/>
      <c r="B106" s="133" t="s">
        <v>188</v>
      </c>
      <c r="C106" s="134">
        <v>627314</v>
      </c>
      <c r="D106" s="134">
        <v>17612896</v>
      </c>
      <c r="E106" s="134">
        <v>18240210</v>
      </c>
      <c r="F106" s="136"/>
    </row>
    <row r="107" spans="1:6" ht="15.2" hidden="1" customHeight="1" outlineLevel="1">
      <c r="A107" s="132"/>
      <c r="B107" s="133" t="s">
        <v>189</v>
      </c>
      <c r="C107" s="134">
        <v>89984.543103250006</v>
      </c>
      <c r="D107" s="134">
        <v>461757.04656950099</v>
      </c>
      <c r="E107" s="134">
        <v>551741.58967275103</v>
      </c>
      <c r="F107" s="136"/>
    </row>
    <row r="108" spans="1:6" ht="15.2" hidden="1" customHeight="1" outlineLevel="1">
      <c r="A108" s="132"/>
      <c r="B108" s="133" t="s">
        <v>190</v>
      </c>
      <c r="C108" s="134">
        <v>909830</v>
      </c>
      <c r="D108" s="134">
        <v>29147480</v>
      </c>
      <c r="E108" s="134">
        <v>30057310</v>
      </c>
      <c r="F108" s="136"/>
    </row>
    <row r="109" spans="1:6" ht="15.2" hidden="1" customHeight="1" outlineLevel="1">
      <c r="A109" s="132"/>
      <c r="B109" s="133" t="s">
        <v>191</v>
      </c>
      <c r="C109" s="134">
        <v>-292505</v>
      </c>
      <c r="D109" s="135"/>
      <c r="E109" s="134">
        <v>-292505</v>
      </c>
      <c r="F109" s="136"/>
    </row>
    <row r="110" spans="1:6" ht="15.2" hidden="1" customHeight="1" outlineLevel="1">
      <c r="A110" s="132"/>
      <c r="B110" s="133" t="s">
        <v>192</v>
      </c>
      <c r="C110" s="134">
        <v>13431</v>
      </c>
      <c r="D110" s="135"/>
      <c r="E110" s="134">
        <v>13431</v>
      </c>
      <c r="F110" s="136"/>
    </row>
    <row r="111" spans="1:6" ht="15.2" hidden="1" customHeight="1" outlineLevel="1">
      <c r="A111" s="132"/>
      <c r="B111" s="133" t="s">
        <v>193</v>
      </c>
      <c r="C111" s="134">
        <v>1126000</v>
      </c>
      <c r="D111" s="134">
        <v>24906182</v>
      </c>
      <c r="E111" s="134">
        <v>26032182</v>
      </c>
      <c r="F111" s="136"/>
    </row>
    <row r="112" spans="1:6" ht="15.2" hidden="1" customHeight="1" outlineLevel="1">
      <c r="A112" s="132"/>
      <c r="B112" s="133" t="s">
        <v>194</v>
      </c>
      <c r="C112" s="134">
        <v>384860</v>
      </c>
      <c r="D112" s="134">
        <v>6342638</v>
      </c>
      <c r="E112" s="134">
        <v>6727498</v>
      </c>
      <c r="F112" s="136"/>
    </row>
    <row r="113" spans="1:6" ht="15.2" hidden="1" customHeight="1" outlineLevel="1">
      <c r="A113" s="132"/>
      <c r="B113" s="133" t="s">
        <v>195</v>
      </c>
      <c r="C113" s="134">
        <v>944589.34</v>
      </c>
      <c r="D113" s="134">
        <v>7444086.1200000001</v>
      </c>
      <c r="E113" s="134">
        <v>8388675.4600000009</v>
      </c>
      <c r="F113" s="136"/>
    </row>
    <row r="114" spans="1:6" ht="15.2" hidden="1" customHeight="1" outlineLevel="1">
      <c r="A114" s="132"/>
      <c r="B114" s="133" t="s">
        <v>196</v>
      </c>
      <c r="C114" s="134">
        <v>701008</v>
      </c>
      <c r="D114" s="134">
        <v>6391674</v>
      </c>
      <c r="E114" s="134">
        <v>7092682</v>
      </c>
      <c r="F114" s="136"/>
    </row>
    <row r="115" spans="1:6" ht="15.2" customHeight="1" collapsed="1">
      <c r="A115" s="132" t="s">
        <v>59</v>
      </c>
      <c r="B115" s="137" t="s">
        <v>202</v>
      </c>
      <c r="C115" s="134">
        <f>SUM($C$98:$C$114)</f>
        <v>1500492.8831032501</v>
      </c>
      <c r="D115" s="134">
        <f>SUM($D$98:$D$114)</f>
        <v>8874310.1665695049</v>
      </c>
      <c r="E115" s="134">
        <f>SUM($E$98:$E$114)</f>
        <v>10374803.049672745</v>
      </c>
      <c r="F115" s="136"/>
    </row>
    <row r="116" spans="1:6" ht="15.2" hidden="1" customHeight="1" outlineLevel="1">
      <c r="A116" s="132"/>
      <c r="B116" s="133" t="s">
        <v>181</v>
      </c>
      <c r="C116" s="134">
        <v>85525111</v>
      </c>
      <c r="D116" s="134">
        <v>16124</v>
      </c>
      <c r="E116" s="134">
        <v>85541235</v>
      </c>
      <c r="F116" s="136"/>
    </row>
    <row r="117" spans="1:6" ht="15.2" hidden="1" customHeight="1" outlineLevel="1">
      <c r="A117" s="132"/>
      <c r="B117" s="133" t="s">
        <v>182</v>
      </c>
      <c r="C117" s="134">
        <v>35960077</v>
      </c>
      <c r="D117" s="134">
        <v>31367139</v>
      </c>
      <c r="E117" s="134">
        <v>67327216</v>
      </c>
      <c r="F117" s="136"/>
    </row>
    <row r="118" spans="1:6" ht="15.2" hidden="1" customHeight="1" outlineLevel="1">
      <c r="A118" s="132"/>
      <c r="B118" s="133" t="s">
        <v>183</v>
      </c>
      <c r="C118" s="134">
        <v>237899428</v>
      </c>
      <c r="D118" s="134">
        <v>2178487233</v>
      </c>
      <c r="E118" s="134">
        <v>2416386661</v>
      </c>
      <c r="F118" s="136"/>
    </row>
    <row r="119" spans="1:6" ht="15.2" hidden="1" customHeight="1" outlineLevel="1">
      <c r="A119" s="132"/>
      <c r="B119" s="133" t="s">
        <v>184</v>
      </c>
      <c r="C119" s="134">
        <v>49636352.289999999</v>
      </c>
      <c r="D119" s="134">
        <v>630764801</v>
      </c>
      <c r="E119" s="134">
        <v>680401153.28999996</v>
      </c>
      <c r="F119" s="136"/>
    </row>
    <row r="120" spans="1:6" ht="15.2" hidden="1" customHeight="1" outlineLevel="1">
      <c r="A120" s="132"/>
      <c r="B120" s="133" t="s">
        <v>185</v>
      </c>
      <c r="C120" s="134">
        <v>247932021</v>
      </c>
      <c r="D120" s="134">
        <v>1576255706</v>
      </c>
      <c r="E120" s="134">
        <v>1824187727</v>
      </c>
      <c r="F120" s="136"/>
    </row>
    <row r="121" spans="1:6" ht="15.2" hidden="1" customHeight="1" outlineLevel="1">
      <c r="A121" s="132"/>
      <c r="B121" s="133" t="s">
        <v>186</v>
      </c>
      <c r="C121" s="134">
        <v>316054363</v>
      </c>
      <c r="D121" s="134">
        <v>2921629570</v>
      </c>
      <c r="E121" s="134">
        <v>3237683933</v>
      </c>
      <c r="F121" s="136"/>
    </row>
    <row r="122" spans="1:6" ht="15.2" hidden="1" customHeight="1" outlineLevel="1">
      <c r="A122" s="132"/>
      <c r="B122" s="133" t="s">
        <v>244</v>
      </c>
      <c r="C122" s="134">
        <v>9391382</v>
      </c>
      <c r="D122" s="134">
        <v>0</v>
      </c>
      <c r="E122" s="134">
        <v>9391382</v>
      </c>
      <c r="F122" s="136"/>
    </row>
    <row r="123" spans="1:6" ht="15.2" hidden="1" customHeight="1" outlineLevel="1">
      <c r="A123" s="132"/>
      <c r="B123" s="133" t="s">
        <v>187</v>
      </c>
      <c r="C123" s="134">
        <v>24889216</v>
      </c>
      <c r="D123" s="134">
        <v>2836793</v>
      </c>
      <c r="E123" s="134">
        <v>27726009</v>
      </c>
      <c r="F123" s="136"/>
    </row>
    <row r="124" spans="1:6" ht="15.2" hidden="1" customHeight="1" outlineLevel="1">
      <c r="A124" s="132"/>
      <c r="B124" s="133" t="s">
        <v>188</v>
      </c>
      <c r="C124" s="134">
        <v>29983266</v>
      </c>
      <c r="D124" s="134">
        <v>290977205</v>
      </c>
      <c r="E124" s="134">
        <v>320960471</v>
      </c>
      <c r="F124" s="136"/>
    </row>
    <row r="125" spans="1:6" ht="15.2" hidden="1" customHeight="1" outlineLevel="1">
      <c r="A125" s="132"/>
      <c r="B125" s="133" t="s">
        <v>189</v>
      </c>
      <c r="C125" s="134">
        <v>14805336.3068967</v>
      </c>
      <c r="D125" s="134">
        <v>84594183.543430507</v>
      </c>
      <c r="E125" s="134">
        <v>99399519.850327298</v>
      </c>
      <c r="F125" s="136"/>
    </row>
    <row r="126" spans="1:6" ht="15.2" hidden="1" customHeight="1" outlineLevel="1">
      <c r="A126" s="132"/>
      <c r="B126" s="133" t="s">
        <v>190</v>
      </c>
      <c r="C126" s="134">
        <v>110365916</v>
      </c>
      <c r="D126" s="134">
        <v>1759120506</v>
      </c>
      <c r="E126" s="134">
        <v>1869486422</v>
      </c>
      <c r="F126" s="136"/>
    </row>
    <row r="127" spans="1:6" ht="15.2" hidden="1" customHeight="1" outlineLevel="1">
      <c r="A127" s="132"/>
      <c r="B127" s="133" t="s">
        <v>191</v>
      </c>
      <c r="C127" s="134">
        <v>5972625</v>
      </c>
      <c r="D127" s="134">
        <v>9484241</v>
      </c>
      <c r="E127" s="134">
        <v>15456866</v>
      </c>
      <c r="F127" s="136"/>
    </row>
    <row r="128" spans="1:6" ht="15.2" hidden="1" customHeight="1" outlineLevel="1">
      <c r="A128" s="132"/>
      <c r="B128" s="133" t="s">
        <v>192</v>
      </c>
      <c r="C128" s="134">
        <v>2087267</v>
      </c>
      <c r="D128" s="134">
        <v>0</v>
      </c>
      <c r="E128" s="134">
        <v>2087267</v>
      </c>
      <c r="F128" s="136"/>
    </row>
    <row r="129" spans="1:6" ht="15.2" hidden="1" customHeight="1" outlineLevel="1">
      <c r="A129" s="132"/>
      <c r="B129" s="133" t="s">
        <v>193</v>
      </c>
      <c r="C129" s="134">
        <v>292093682</v>
      </c>
      <c r="D129" s="134">
        <v>1398488688</v>
      </c>
      <c r="E129" s="134">
        <v>1690582370</v>
      </c>
      <c r="F129" s="136"/>
    </row>
    <row r="130" spans="1:6" ht="15.2" hidden="1" customHeight="1" outlineLevel="1">
      <c r="A130" s="132"/>
      <c r="B130" s="133" t="s">
        <v>194</v>
      </c>
      <c r="C130" s="134">
        <v>86737857</v>
      </c>
      <c r="D130" s="134">
        <v>136937111</v>
      </c>
      <c r="E130" s="134">
        <v>223674968</v>
      </c>
      <c r="F130" s="136"/>
    </row>
    <row r="131" spans="1:6" ht="15.2" hidden="1" customHeight="1" outlineLevel="1">
      <c r="A131" s="132"/>
      <c r="B131" s="133" t="s">
        <v>195</v>
      </c>
      <c r="C131" s="134">
        <v>17962385.77</v>
      </c>
      <c r="D131" s="134">
        <v>216046662.93000001</v>
      </c>
      <c r="E131" s="134">
        <v>234009048.69999999</v>
      </c>
      <c r="F131" s="136"/>
    </row>
    <row r="132" spans="1:6" ht="15.2" hidden="1" customHeight="1" outlineLevel="1">
      <c r="A132" s="132"/>
      <c r="B132" s="133" t="s">
        <v>196</v>
      </c>
      <c r="C132" s="134">
        <v>32230234</v>
      </c>
      <c r="D132" s="134">
        <v>79630968</v>
      </c>
      <c r="E132" s="134">
        <v>111861202</v>
      </c>
      <c r="F132" s="136"/>
    </row>
    <row r="133" spans="1:6" ht="15.2" customHeight="1" collapsed="1">
      <c r="A133" s="132" t="s">
        <v>61</v>
      </c>
      <c r="B133" s="137" t="s">
        <v>203</v>
      </c>
      <c r="C133" s="134">
        <f>SUM($C$116:$C$132)</f>
        <v>1599526519.3668966</v>
      </c>
      <c r="D133" s="134">
        <f>SUM($D$116:$D$132)</f>
        <v>11316636931.473431</v>
      </c>
      <c r="E133" s="134">
        <f>SUM($E$116:$E$132)</f>
        <v>12916163450.840328</v>
      </c>
      <c r="F133" s="136"/>
    </row>
    <row r="134" spans="1:6" ht="15.2" hidden="1" customHeight="1" outlineLevel="1">
      <c r="A134" s="132"/>
      <c r="B134" s="133" t="s">
        <v>181</v>
      </c>
      <c r="C134" s="134">
        <v>1279410</v>
      </c>
      <c r="D134" s="134">
        <v>75866</v>
      </c>
      <c r="E134" s="134">
        <v>1355276</v>
      </c>
      <c r="F134" s="136"/>
    </row>
    <row r="135" spans="1:6" ht="15.2" hidden="1" customHeight="1" outlineLevel="1">
      <c r="A135" s="132"/>
      <c r="B135" s="133" t="s">
        <v>182</v>
      </c>
      <c r="C135" s="134">
        <v>253096</v>
      </c>
      <c r="D135" s="134">
        <v>1201161</v>
      </c>
      <c r="E135" s="134">
        <v>1454257</v>
      </c>
      <c r="F135" s="136"/>
    </row>
    <row r="136" spans="1:6" ht="15.2" hidden="1" customHeight="1" outlineLevel="1">
      <c r="A136" s="132"/>
      <c r="B136" s="133" t="s">
        <v>183</v>
      </c>
      <c r="C136" s="134">
        <v>4130266</v>
      </c>
      <c r="D136" s="134">
        <v>163072731</v>
      </c>
      <c r="E136" s="134">
        <v>167202997</v>
      </c>
      <c r="F136" s="136"/>
    </row>
    <row r="137" spans="1:6" ht="15.2" hidden="1" customHeight="1" outlineLevel="1">
      <c r="A137" s="132"/>
      <c r="B137" s="133" t="s">
        <v>184</v>
      </c>
      <c r="C137" s="134">
        <v>1838675</v>
      </c>
      <c r="D137" s="134">
        <v>73440071</v>
      </c>
      <c r="E137" s="134">
        <v>75278746</v>
      </c>
      <c r="F137" s="136"/>
    </row>
    <row r="138" spans="1:6" ht="15.2" hidden="1" customHeight="1" outlineLevel="1">
      <c r="A138" s="132"/>
      <c r="B138" s="133" t="s">
        <v>185</v>
      </c>
      <c r="C138" s="134">
        <v>12434325</v>
      </c>
      <c r="D138" s="134">
        <v>173789656</v>
      </c>
      <c r="E138" s="134">
        <v>186223981</v>
      </c>
      <c r="F138" s="136"/>
    </row>
    <row r="139" spans="1:6" ht="15.2" hidden="1" customHeight="1" outlineLevel="1">
      <c r="A139" s="132"/>
      <c r="B139" s="133" t="s">
        <v>186</v>
      </c>
      <c r="C139" s="134">
        <v>7439434</v>
      </c>
      <c r="D139" s="134">
        <v>224347078</v>
      </c>
      <c r="E139" s="134">
        <v>231786512</v>
      </c>
      <c r="F139" s="136"/>
    </row>
    <row r="140" spans="1:6" ht="15.2" hidden="1" customHeight="1" outlineLevel="1">
      <c r="A140" s="132"/>
      <c r="B140" s="133" t="s">
        <v>244</v>
      </c>
      <c r="C140" s="134">
        <v>56935</v>
      </c>
      <c r="D140" s="134">
        <v>0</v>
      </c>
      <c r="E140" s="134">
        <v>56935</v>
      </c>
      <c r="F140" s="136"/>
    </row>
    <row r="141" spans="1:6" ht="15.2" hidden="1" customHeight="1" outlineLevel="1">
      <c r="A141" s="132"/>
      <c r="B141" s="133" t="s">
        <v>187</v>
      </c>
      <c r="C141" s="134">
        <v>19216</v>
      </c>
      <c r="D141" s="134">
        <v>168436</v>
      </c>
      <c r="E141" s="134">
        <v>187652</v>
      </c>
      <c r="F141" s="136"/>
    </row>
    <row r="142" spans="1:6" ht="15.2" hidden="1" customHeight="1" outlineLevel="1">
      <c r="A142" s="132"/>
      <c r="B142" s="133" t="s">
        <v>188</v>
      </c>
      <c r="C142" s="134">
        <v>98586</v>
      </c>
      <c r="D142" s="134">
        <v>3540558</v>
      </c>
      <c r="E142" s="134">
        <v>3639144</v>
      </c>
      <c r="F142" s="136"/>
    </row>
    <row r="143" spans="1:6" ht="15.2" hidden="1" customHeight="1" outlineLevel="1">
      <c r="A143" s="132"/>
      <c r="B143" s="133" t="s">
        <v>189</v>
      </c>
      <c r="C143" s="134">
        <v>79636.289999999994</v>
      </c>
      <c r="D143" s="134">
        <v>3942889.14</v>
      </c>
      <c r="E143" s="134">
        <v>4022525.43</v>
      </c>
      <c r="F143" s="136"/>
    </row>
    <row r="144" spans="1:6" ht="15.2" hidden="1" customHeight="1" outlineLevel="1">
      <c r="A144" s="132"/>
      <c r="B144" s="133" t="s">
        <v>190</v>
      </c>
      <c r="C144" s="134">
        <v>1079134</v>
      </c>
      <c r="D144" s="134">
        <v>50338761</v>
      </c>
      <c r="E144" s="134">
        <v>51417895</v>
      </c>
      <c r="F144" s="136"/>
    </row>
    <row r="145" spans="1:6" ht="15.2" hidden="1" customHeight="1" outlineLevel="1">
      <c r="A145" s="132"/>
      <c r="B145" s="133" t="s">
        <v>191</v>
      </c>
      <c r="C145" s="134">
        <v>-340468</v>
      </c>
      <c r="D145" s="134">
        <v>582788</v>
      </c>
      <c r="E145" s="134">
        <v>242320</v>
      </c>
      <c r="F145" s="136"/>
    </row>
    <row r="146" spans="1:6" ht="15.2" hidden="1" customHeight="1" outlineLevel="1">
      <c r="A146" s="132"/>
      <c r="B146" s="133" t="s">
        <v>192</v>
      </c>
      <c r="C146" s="135"/>
      <c r="D146" s="135"/>
      <c r="E146" s="134">
        <v>0</v>
      </c>
      <c r="F146" s="136"/>
    </row>
    <row r="147" spans="1:6" ht="15.2" hidden="1" customHeight="1" outlineLevel="1">
      <c r="A147" s="132"/>
      <c r="B147" s="133" t="s">
        <v>193</v>
      </c>
      <c r="C147" s="134">
        <v>9430275</v>
      </c>
      <c r="D147" s="134">
        <v>134903951</v>
      </c>
      <c r="E147" s="134">
        <v>144334226</v>
      </c>
      <c r="F147" s="136"/>
    </row>
    <row r="148" spans="1:6" ht="15.2" hidden="1" customHeight="1" outlineLevel="1">
      <c r="A148" s="132"/>
      <c r="B148" s="133" t="s">
        <v>194</v>
      </c>
      <c r="C148" s="134">
        <v>2325623</v>
      </c>
      <c r="D148" s="134">
        <v>1556909</v>
      </c>
      <c r="E148" s="134">
        <v>3882532</v>
      </c>
      <c r="F148" s="136"/>
    </row>
    <row r="149" spans="1:6" ht="15.2" hidden="1" customHeight="1" outlineLevel="1">
      <c r="A149" s="132"/>
      <c r="B149" s="133" t="s">
        <v>195</v>
      </c>
      <c r="C149" s="134">
        <v>165288.628331716</v>
      </c>
      <c r="D149" s="134">
        <v>4270585.3716682801</v>
      </c>
      <c r="E149" s="134">
        <v>4435874</v>
      </c>
      <c r="F149" s="136"/>
    </row>
    <row r="150" spans="1:6" ht="15.2" hidden="1" customHeight="1" outlineLevel="1">
      <c r="A150" s="132"/>
      <c r="B150" s="133" t="s">
        <v>196</v>
      </c>
      <c r="C150" s="134">
        <v>-34926</v>
      </c>
      <c r="D150" s="134">
        <v>1204527</v>
      </c>
      <c r="E150" s="134">
        <v>1169601</v>
      </c>
      <c r="F150" s="136"/>
    </row>
    <row r="151" spans="1:6" ht="15.2" customHeight="1" collapsed="1">
      <c r="A151" s="132" t="s">
        <v>63</v>
      </c>
      <c r="B151" s="137" t="s">
        <v>204</v>
      </c>
      <c r="C151" s="134">
        <f>SUM($C$134:$C$150)</f>
        <v>40254505.918331712</v>
      </c>
      <c r="D151" s="134">
        <f>SUM($D$134:$D$150)</f>
        <v>836435967.51166832</v>
      </c>
      <c r="E151" s="134">
        <f>SUM($E$134:$E$150)</f>
        <v>876690473.42999995</v>
      </c>
      <c r="F151" s="136"/>
    </row>
    <row r="152" spans="1:6" ht="15.2" hidden="1" customHeight="1" outlineLevel="1">
      <c r="A152" s="132"/>
      <c r="B152" s="133" t="s">
        <v>181</v>
      </c>
      <c r="C152" s="134">
        <v>19220110</v>
      </c>
      <c r="D152" s="135"/>
      <c r="E152" s="134">
        <v>19220110</v>
      </c>
      <c r="F152" s="136"/>
    </row>
    <row r="153" spans="1:6" ht="15.2" hidden="1" customHeight="1" outlineLevel="1">
      <c r="A153" s="132"/>
      <c r="B153" s="133" t="s">
        <v>182</v>
      </c>
      <c r="C153" s="134">
        <v>31070451</v>
      </c>
      <c r="D153" s="134">
        <v>24664738</v>
      </c>
      <c r="E153" s="134">
        <v>55735189</v>
      </c>
      <c r="F153" s="136"/>
    </row>
    <row r="154" spans="1:6" ht="15.2" hidden="1" customHeight="1" outlineLevel="1">
      <c r="A154" s="132"/>
      <c r="B154" s="133" t="s">
        <v>183</v>
      </c>
      <c r="C154" s="134">
        <v>77092224</v>
      </c>
      <c r="D154" s="134">
        <v>696824205</v>
      </c>
      <c r="E154" s="134">
        <v>773916429</v>
      </c>
      <c r="F154" s="136"/>
    </row>
    <row r="155" spans="1:6" ht="15.2" hidden="1" customHeight="1" outlineLevel="1">
      <c r="A155" s="132"/>
      <c r="B155" s="133" t="s">
        <v>184</v>
      </c>
      <c r="C155" s="134">
        <v>25219990</v>
      </c>
      <c r="D155" s="134">
        <v>234863324</v>
      </c>
      <c r="E155" s="134">
        <v>260083314</v>
      </c>
      <c r="F155" s="136"/>
    </row>
    <row r="156" spans="1:6" ht="15.2" hidden="1" customHeight="1" outlineLevel="1">
      <c r="A156" s="132"/>
      <c r="B156" s="133" t="s">
        <v>185</v>
      </c>
      <c r="C156" s="134">
        <v>104803309</v>
      </c>
      <c r="D156" s="134">
        <v>524096096</v>
      </c>
      <c r="E156" s="134">
        <v>628899405</v>
      </c>
      <c r="F156" s="136"/>
    </row>
    <row r="157" spans="1:6" ht="15.2" hidden="1" customHeight="1" outlineLevel="1">
      <c r="A157" s="132"/>
      <c r="B157" s="133" t="s">
        <v>186</v>
      </c>
      <c r="C157" s="134">
        <v>262091529</v>
      </c>
      <c r="D157" s="134">
        <v>1574404399</v>
      </c>
      <c r="E157" s="134">
        <v>1836495928</v>
      </c>
      <c r="F157" s="136"/>
    </row>
    <row r="158" spans="1:6" ht="15.2" hidden="1" customHeight="1" outlineLevel="1">
      <c r="A158" s="132"/>
      <c r="B158" s="133" t="s">
        <v>244</v>
      </c>
      <c r="C158" s="134">
        <v>8228434</v>
      </c>
      <c r="D158" s="134">
        <v>0</v>
      </c>
      <c r="E158" s="134">
        <v>8228434</v>
      </c>
      <c r="F158" s="136"/>
    </row>
    <row r="159" spans="1:6" ht="15.2" hidden="1" customHeight="1" outlineLevel="1">
      <c r="A159" s="132"/>
      <c r="B159" s="133" t="s">
        <v>187</v>
      </c>
      <c r="C159" s="134">
        <v>21633974</v>
      </c>
      <c r="D159" s="134">
        <v>2237796</v>
      </c>
      <c r="E159" s="134">
        <v>23871770</v>
      </c>
      <c r="F159" s="136"/>
    </row>
    <row r="160" spans="1:6" ht="15.2" hidden="1" customHeight="1" outlineLevel="1">
      <c r="A160" s="132"/>
      <c r="B160" s="133" t="s">
        <v>188</v>
      </c>
      <c r="C160" s="134">
        <v>26149373</v>
      </c>
      <c r="D160" s="134">
        <v>254206849</v>
      </c>
      <c r="E160" s="134">
        <v>280356222</v>
      </c>
      <c r="F160" s="136"/>
    </row>
    <row r="161" spans="1:6" ht="15.2" hidden="1" customHeight="1" outlineLevel="1">
      <c r="A161" s="132"/>
      <c r="B161" s="133" t="s">
        <v>189</v>
      </c>
      <c r="C161" s="134">
        <v>12661039.220000001</v>
      </c>
      <c r="D161" s="134">
        <v>72103472.849999994</v>
      </c>
      <c r="E161" s="134">
        <v>84764512.069999993</v>
      </c>
      <c r="F161" s="136"/>
    </row>
    <row r="162" spans="1:6" ht="15.2" hidden="1" customHeight="1" outlineLevel="1">
      <c r="A162" s="132"/>
      <c r="B162" s="133" t="s">
        <v>190</v>
      </c>
      <c r="C162" s="134">
        <v>57290102</v>
      </c>
      <c r="D162" s="134">
        <v>1058193894</v>
      </c>
      <c r="E162" s="134">
        <v>1115483996</v>
      </c>
      <c r="F162" s="136"/>
    </row>
    <row r="163" spans="1:6" ht="15.2" hidden="1" customHeight="1" outlineLevel="1">
      <c r="A163" s="132"/>
      <c r="B163" s="133" t="s">
        <v>191</v>
      </c>
      <c r="C163" s="134">
        <v>4828102</v>
      </c>
      <c r="D163" s="134">
        <v>6727379</v>
      </c>
      <c r="E163" s="134">
        <v>11555481</v>
      </c>
      <c r="F163" s="136"/>
    </row>
    <row r="164" spans="1:6" ht="15.2" hidden="1" customHeight="1" outlineLevel="1">
      <c r="A164" s="132"/>
      <c r="B164" s="133" t="s">
        <v>192</v>
      </c>
      <c r="C164" s="134">
        <v>1785182</v>
      </c>
      <c r="D164" s="135"/>
      <c r="E164" s="134">
        <v>1785182</v>
      </c>
      <c r="F164" s="136"/>
    </row>
    <row r="165" spans="1:6" ht="15.2" hidden="1" customHeight="1" outlineLevel="1">
      <c r="A165" s="132"/>
      <c r="B165" s="133" t="s">
        <v>193</v>
      </c>
      <c r="C165" s="134">
        <v>92952108</v>
      </c>
      <c r="D165" s="134">
        <v>727268462</v>
      </c>
      <c r="E165" s="134">
        <v>820220570</v>
      </c>
      <c r="F165" s="136"/>
    </row>
    <row r="166" spans="1:6" ht="15.2" hidden="1" customHeight="1" outlineLevel="1">
      <c r="A166" s="132"/>
      <c r="B166" s="133" t="s">
        <v>194</v>
      </c>
      <c r="C166" s="134">
        <v>74297704</v>
      </c>
      <c r="D166" s="134">
        <v>120713824</v>
      </c>
      <c r="E166" s="134">
        <v>195011528</v>
      </c>
      <c r="F166" s="136"/>
    </row>
    <row r="167" spans="1:6" ht="15.2" hidden="1" customHeight="1" outlineLevel="1">
      <c r="A167" s="132"/>
      <c r="B167" s="133" t="s">
        <v>195</v>
      </c>
      <c r="C167" s="134">
        <v>15937677.630000001</v>
      </c>
      <c r="D167" s="134">
        <v>184545275.69999999</v>
      </c>
      <c r="E167" s="134">
        <v>200482953.33000001</v>
      </c>
      <c r="F167" s="136"/>
    </row>
    <row r="168" spans="1:6" ht="15.2" hidden="1" customHeight="1" outlineLevel="1">
      <c r="A168" s="132"/>
      <c r="B168" s="133" t="s">
        <v>196</v>
      </c>
      <c r="C168" s="134">
        <v>28016143</v>
      </c>
      <c r="D168" s="134">
        <v>53206367</v>
      </c>
      <c r="E168" s="134">
        <v>81222510</v>
      </c>
      <c r="F168" s="136"/>
    </row>
    <row r="169" spans="1:6" ht="15.2" customHeight="1" collapsed="1">
      <c r="A169" s="132" t="s">
        <v>65</v>
      </c>
      <c r="B169" s="137" t="s">
        <v>205</v>
      </c>
      <c r="C169" s="134">
        <f>SUM($C$152:$C$168)</f>
        <v>863277451.85000002</v>
      </c>
      <c r="D169" s="134">
        <f>SUM($D$152:$D$168)</f>
        <v>5534056081.5500002</v>
      </c>
      <c r="E169" s="134">
        <f>SUM($E$152:$E$168)</f>
        <v>6397333533.3999996</v>
      </c>
      <c r="F169" s="136"/>
    </row>
    <row r="170" spans="1:6" ht="15.2" hidden="1" customHeight="1" outlineLevel="1">
      <c r="A170" s="132"/>
      <c r="B170" s="133" t="s">
        <v>181</v>
      </c>
      <c r="C170" s="134">
        <v>45210387</v>
      </c>
      <c r="D170" s="135"/>
      <c r="E170" s="134">
        <v>45210387</v>
      </c>
      <c r="F170" s="136"/>
    </row>
    <row r="171" spans="1:6" ht="15.2" hidden="1" customHeight="1" outlineLevel="1">
      <c r="A171" s="132"/>
      <c r="B171" s="133" t="s">
        <v>182</v>
      </c>
      <c r="C171" s="135"/>
      <c r="D171" s="135"/>
      <c r="E171" s="134">
        <v>0</v>
      </c>
      <c r="F171" s="136"/>
    </row>
    <row r="172" spans="1:6" ht="15.2" hidden="1" customHeight="1" outlineLevel="1">
      <c r="A172" s="132"/>
      <c r="B172" s="133" t="s">
        <v>183</v>
      </c>
      <c r="C172" s="134">
        <v>99525929</v>
      </c>
      <c r="D172" s="134">
        <v>1009208719</v>
      </c>
      <c r="E172" s="134">
        <v>1108734648</v>
      </c>
      <c r="F172" s="136"/>
    </row>
    <row r="173" spans="1:6" ht="15.2" hidden="1" customHeight="1" outlineLevel="1">
      <c r="A173" s="132"/>
      <c r="B173" s="133" t="s">
        <v>184</v>
      </c>
      <c r="C173" s="134">
        <v>11615348</v>
      </c>
      <c r="D173" s="134">
        <v>220895368</v>
      </c>
      <c r="E173" s="134">
        <v>232510716</v>
      </c>
      <c r="F173" s="136"/>
    </row>
    <row r="174" spans="1:6" ht="15.2" hidden="1" customHeight="1" outlineLevel="1">
      <c r="A174" s="132"/>
      <c r="B174" s="133" t="s">
        <v>185</v>
      </c>
      <c r="C174" s="134">
        <v>85712150</v>
      </c>
      <c r="D174" s="134">
        <v>518048876</v>
      </c>
      <c r="E174" s="134">
        <v>603761026</v>
      </c>
      <c r="F174" s="136"/>
    </row>
    <row r="175" spans="1:6" ht="15.2" hidden="1" customHeight="1" outlineLevel="1">
      <c r="A175" s="132"/>
      <c r="B175" s="133" t="s">
        <v>186</v>
      </c>
      <c r="C175" s="134">
        <v>63582343</v>
      </c>
      <c r="D175" s="134">
        <v>760840522</v>
      </c>
      <c r="E175" s="134">
        <v>824422865</v>
      </c>
      <c r="F175" s="136"/>
    </row>
    <row r="176" spans="1:6" ht="15.2" hidden="1" customHeight="1" outlineLevel="1">
      <c r="A176" s="132"/>
      <c r="B176" s="133" t="s">
        <v>244</v>
      </c>
      <c r="C176" s="134">
        <v>1046599</v>
      </c>
      <c r="D176" s="134">
        <v>7749</v>
      </c>
      <c r="E176" s="134">
        <v>1054348</v>
      </c>
      <c r="F176" s="136"/>
    </row>
    <row r="177" spans="1:6" ht="15.2" hidden="1" customHeight="1" outlineLevel="1">
      <c r="A177" s="132"/>
      <c r="B177" s="133" t="s">
        <v>187</v>
      </c>
      <c r="C177" s="134">
        <v>2013753</v>
      </c>
      <c r="D177" s="134">
        <v>245714</v>
      </c>
      <c r="E177" s="134">
        <v>2259467</v>
      </c>
      <c r="F177" s="136"/>
    </row>
    <row r="178" spans="1:6" ht="15.2" hidden="1" customHeight="1" outlineLevel="1">
      <c r="A178" s="132"/>
      <c r="B178" s="133" t="s">
        <v>188</v>
      </c>
      <c r="C178" s="134">
        <v>778771</v>
      </c>
      <c r="D178" s="134">
        <v>8788052</v>
      </c>
      <c r="E178" s="134">
        <v>9566823</v>
      </c>
      <c r="F178" s="136"/>
    </row>
    <row r="179" spans="1:6" ht="15.2" hidden="1" customHeight="1" outlineLevel="1">
      <c r="A179" s="132"/>
      <c r="B179" s="133" t="s">
        <v>189</v>
      </c>
      <c r="C179" s="134">
        <v>385690.28163210902</v>
      </c>
      <c r="D179" s="134">
        <v>1191675.51836789</v>
      </c>
      <c r="E179" s="134">
        <v>1577365.8</v>
      </c>
      <c r="F179" s="136"/>
    </row>
    <row r="180" spans="1:6" ht="15.2" hidden="1" customHeight="1" outlineLevel="1">
      <c r="A180" s="132"/>
      <c r="B180" s="133" t="s">
        <v>190</v>
      </c>
      <c r="C180" s="134">
        <v>45871078</v>
      </c>
      <c r="D180" s="134">
        <v>522750166</v>
      </c>
      <c r="E180" s="134">
        <v>568621244</v>
      </c>
      <c r="F180" s="136"/>
    </row>
    <row r="181" spans="1:6" ht="15.2" hidden="1" customHeight="1" outlineLevel="1">
      <c r="A181" s="132"/>
      <c r="B181" s="133" t="s">
        <v>191</v>
      </c>
      <c r="C181" s="134">
        <v>584358</v>
      </c>
      <c r="D181" s="134">
        <v>976011</v>
      </c>
      <c r="E181" s="134">
        <v>1560369</v>
      </c>
      <c r="F181" s="136"/>
    </row>
    <row r="182" spans="1:6" ht="15.2" hidden="1" customHeight="1" outlineLevel="1">
      <c r="A182" s="132"/>
      <c r="B182" s="133" t="s">
        <v>192</v>
      </c>
      <c r="C182" s="135"/>
      <c r="D182" s="135"/>
      <c r="E182" s="134">
        <v>0</v>
      </c>
      <c r="F182" s="136"/>
    </row>
    <row r="183" spans="1:6" ht="15.2" hidden="1" customHeight="1" outlineLevel="1">
      <c r="A183" s="132"/>
      <c r="B183" s="133" t="s">
        <v>193</v>
      </c>
      <c r="C183" s="134">
        <v>127588527</v>
      </c>
      <c r="D183" s="134">
        <v>488656144</v>
      </c>
      <c r="E183" s="134">
        <v>616244671</v>
      </c>
      <c r="F183" s="136"/>
    </row>
    <row r="184" spans="1:6" ht="15.2" hidden="1" customHeight="1" outlineLevel="1">
      <c r="A184" s="132"/>
      <c r="B184" s="133" t="s">
        <v>194</v>
      </c>
      <c r="C184" s="134">
        <v>4669704</v>
      </c>
      <c r="D184" s="134">
        <v>6637418</v>
      </c>
      <c r="E184" s="134">
        <v>11307122</v>
      </c>
      <c r="F184" s="136"/>
    </row>
    <row r="185" spans="1:6" ht="15.2" hidden="1" customHeight="1" outlineLevel="1">
      <c r="A185" s="132"/>
      <c r="B185" s="133" t="s">
        <v>195</v>
      </c>
      <c r="C185" s="135"/>
      <c r="D185" s="135"/>
      <c r="E185" s="134">
        <v>0</v>
      </c>
      <c r="F185" s="136"/>
    </row>
    <row r="186" spans="1:6" ht="15.2" hidden="1" customHeight="1" outlineLevel="1">
      <c r="A186" s="132"/>
      <c r="B186" s="133" t="s">
        <v>196</v>
      </c>
      <c r="C186" s="134">
        <v>637887</v>
      </c>
      <c r="D186" s="134">
        <v>1784629</v>
      </c>
      <c r="E186" s="134">
        <v>2422516</v>
      </c>
      <c r="F186" s="136"/>
    </row>
    <row r="187" spans="1:6" ht="15.2" customHeight="1" collapsed="1">
      <c r="A187" s="132" t="s">
        <v>67</v>
      </c>
      <c r="B187" s="137" t="s">
        <v>206</v>
      </c>
      <c r="C187" s="134">
        <f>SUM($C$170:$C$186)</f>
        <v>489222524.28163213</v>
      </c>
      <c r="D187" s="134">
        <f>SUM($D$170:$D$186)</f>
        <v>3540031043.5183678</v>
      </c>
      <c r="E187" s="134">
        <f>SUM($E$170:$E$186)</f>
        <v>4029253567.8000002</v>
      </c>
      <c r="F187" s="136"/>
    </row>
    <row r="188" spans="1:6" ht="15.2" hidden="1" customHeight="1" outlineLevel="1">
      <c r="A188" s="132"/>
      <c r="B188" s="133" t="s">
        <v>181</v>
      </c>
      <c r="C188" s="134">
        <v>2033441</v>
      </c>
      <c r="D188" s="135"/>
      <c r="E188" s="134">
        <v>2033441</v>
      </c>
      <c r="F188" s="136"/>
    </row>
    <row r="189" spans="1:6" ht="15.2" hidden="1" customHeight="1" outlineLevel="1">
      <c r="A189" s="132"/>
      <c r="B189" s="133" t="s">
        <v>182</v>
      </c>
      <c r="C189" s="134">
        <v>3291414</v>
      </c>
      <c r="D189" s="134">
        <v>5236739</v>
      </c>
      <c r="E189" s="134">
        <v>8528153</v>
      </c>
      <c r="F189" s="136"/>
    </row>
    <row r="190" spans="1:6" ht="15.2" hidden="1" customHeight="1" outlineLevel="1">
      <c r="A190" s="132"/>
      <c r="B190" s="133" t="s">
        <v>183</v>
      </c>
      <c r="C190" s="134">
        <v>9758298</v>
      </c>
      <c r="D190" s="134">
        <v>85776821</v>
      </c>
      <c r="E190" s="134">
        <v>95535119</v>
      </c>
      <c r="F190" s="136"/>
    </row>
    <row r="191" spans="1:6" ht="15.2" hidden="1" customHeight="1" outlineLevel="1">
      <c r="A191" s="132"/>
      <c r="B191" s="133" t="s">
        <v>184</v>
      </c>
      <c r="C191" s="134">
        <v>2695060</v>
      </c>
      <c r="D191" s="134">
        <v>78567640</v>
      </c>
      <c r="E191" s="134">
        <v>81262700</v>
      </c>
      <c r="F191" s="136"/>
    </row>
    <row r="192" spans="1:6" ht="15.2" hidden="1" customHeight="1" outlineLevel="1">
      <c r="A192" s="132"/>
      <c r="B192" s="133" t="s">
        <v>185</v>
      </c>
      <c r="C192" s="134">
        <v>10603268</v>
      </c>
      <c r="D192" s="134">
        <v>227315542</v>
      </c>
      <c r="E192" s="134">
        <v>237918810</v>
      </c>
      <c r="F192" s="136"/>
    </row>
    <row r="193" spans="1:6" ht="15.2" hidden="1" customHeight="1" outlineLevel="1">
      <c r="A193" s="132"/>
      <c r="B193" s="133" t="s">
        <v>186</v>
      </c>
      <c r="C193" s="134">
        <v>12802019</v>
      </c>
      <c r="D193" s="134">
        <v>153191821</v>
      </c>
      <c r="E193" s="134">
        <v>165993840</v>
      </c>
      <c r="F193" s="136"/>
    </row>
    <row r="194" spans="1:6" ht="15.2" hidden="1" customHeight="1" outlineLevel="1">
      <c r="A194" s="132"/>
      <c r="B194" s="133" t="s">
        <v>244</v>
      </c>
      <c r="C194" s="134">
        <v>0</v>
      </c>
      <c r="D194" s="134">
        <v>0</v>
      </c>
      <c r="E194" s="134">
        <v>0</v>
      </c>
      <c r="F194" s="136"/>
    </row>
    <row r="195" spans="1:6" ht="15.2" hidden="1" customHeight="1" outlineLevel="1">
      <c r="A195" s="132"/>
      <c r="B195" s="133" t="s">
        <v>187</v>
      </c>
      <c r="C195" s="134">
        <v>529281</v>
      </c>
      <c r="D195" s="134">
        <v>58156</v>
      </c>
      <c r="E195" s="134">
        <v>587437</v>
      </c>
      <c r="F195" s="136"/>
    </row>
    <row r="196" spans="1:6" ht="15.2" hidden="1" customHeight="1" outlineLevel="1">
      <c r="A196" s="132"/>
      <c r="B196" s="133" t="s">
        <v>188</v>
      </c>
      <c r="C196" s="134">
        <v>404760</v>
      </c>
      <c r="D196" s="134">
        <v>11342137</v>
      </c>
      <c r="E196" s="134">
        <v>11746897</v>
      </c>
      <c r="F196" s="136"/>
    </row>
    <row r="197" spans="1:6" ht="15.2" hidden="1" customHeight="1" outlineLevel="1">
      <c r="A197" s="132"/>
      <c r="B197" s="133" t="s">
        <v>189</v>
      </c>
      <c r="C197" s="134">
        <v>639008.10882148705</v>
      </c>
      <c r="D197" s="134">
        <v>5482746.7911785096</v>
      </c>
      <c r="E197" s="134">
        <v>6121754.9000000004</v>
      </c>
      <c r="F197" s="136"/>
    </row>
    <row r="198" spans="1:6" ht="15.2" hidden="1" customHeight="1" outlineLevel="1">
      <c r="A198" s="132"/>
      <c r="B198" s="133" t="s">
        <v>190</v>
      </c>
      <c r="C198" s="134">
        <v>4025953</v>
      </c>
      <c r="D198" s="134">
        <v>35549129</v>
      </c>
      <c r="E198" s="134">
        <v>39575082</v>
      </c>
      <c r="F198" s="136"/>
    </row>
    <row r="199" spans="1:6" ht="15.2" hidden="1" customHeight="1" outlineLevel="1">
      <c r="A199" s="132"/>
      <c r="B199" s="133" t="s">
        <v>191</v>
      </c>
      <c r="C199" s="135"/>
      <c r="D199" s="135"/>
      <c r="E199" s="134">
        <v>0</v>
      </c>
      <c r="F199" s="136"/>
    </row>
    <row r="200" spans="1:6" ht="15.2" hidden="1" customHeight="1" outlineLevel="1">
      <c r="A200" s="132"/>
      <c r="B200" s="133" t="s">
        <v>192</v>
      </c>
      <c r="C200" s="135"/>
      <c r="D200" s="135"/>
      <c r="E200" s="134">
        <v>0</v>
      </c>
      <c r="F200" s="136"/>
    </row>
    <row r="201" spans="1:6" ht="15.2" hidden="1" customHeight="1" outlineLevel="1">
      <c r="A201" s="132"/>
      <c r="B201" s="133" t="s">
        <v>193</v>
      </c>
      <c r="C201" s="134">
        <v>32977727</v>
      </c>
      <c r="D201" s="134">
        <v>84522655</v>
      </c>
      <c r="E201" s="134">
        <v>117500382</v>
      </c>
      <c r="F201" s="136"/>
    </row>
    <row r="202" spans="1:6" ht="15.2" hidden="1" customHeight="1" outlineLevel="1">
      <c r="A202" s="132"/>
      <c r="B202" s="133" t="s">
        <v>194</v>
      </c>
      <c r="C202" s="135"/>
      <c r="D202" s="135"/>
      <c r="E202" s="134">
        <v>0</v>
      </c>
      <c r="F202" s="136"/>
    </row>
    <row r="203" spans="1:6" ht="15.2" hidden="1" customHeight="1" outlineLevel="1">
      <c r="A203" s="132"/>
      <c r="B203" s="133" t="s">
        <v>195</v>
      </c>
      <c r="C203" s="134">
        <v>994454</v>
      </c>
      <c r="D203" s="134">
        <v>24080630.670000099</v>
      </c>
      <c r="E203" s="134">
        <v>25075084.670000099</v>
      </c>
      <c r="F203" s="136"/>
    </row>
    <row r="204" spans="1:6" ht="15.2" hidden="1" customHeight="1" outlineLevel="1">
      <c r="A204" s="132"/>
      <c r="B204" s="133" t="s">
        <v>196</v>
      </c>
      <c r="C204" s="134">
        <v>3385436</v>
      </c>
      <c r="D204" s="134">
        <v>20763852</v>
      </c>
      <c r="E204" s="134">
        <v>24149288</v>
      </c>
      <c r="F204" s="136"/>
    </row>
    <row r="205" spans="1:6" ht="15.2" customHeight="1" collapsed="1">
      <c r="A205" s="132" t="s">
        <v>69</v>
      </c>
      <c r="B205" s="137" t="s">
        <v>207</v>
      </c>
      <c r="C205" s="134">
        <f>SUM($C$188:$C$204)</f>
        <v>84140119.108821481</v>
      </c>
      <c r="D205" s="134">
        <f>SUM($D$188:$D$204)</f>
        <v>731887869.46117854</v>
      </c>
      <c r="E205" s="134">
        <f>SUM($E$188:$E$204)</f>
        <v>816027988.57000005</v>
      </c>
      <c r="F205" s="136"/>
    </row>
    <row r="206" spans="1:6" ht="15.2" hidden="1" customHeight="1" outlineLevel="1">
      <c r="A206" s="132"/>
      <c r="B206" s="133" t="s">
        <v>181</v>
      </c>
      <c r="C206" s="134">
        <v>67743348</v>
      </c>
      <c r="D206" s="134">
        <v>75866</v>
      </c>
      <c r="E206" s="134">
        <v>67819214</v>
      </c>
      <c r="F206" s="136"/>
    </row>
    <row r="207" spans="1:6" ht="15.2" hidden="1" customHeight="1" outlineLevel="1">
      <c r="A207" s="132"/>
      <c r="B207" s="133" t="s">
        <v>182</v>
      </c>
      <c r="C207" s="134">
        <v>34614961</v>
      </c>
      <c r="D207" s="134">
        <v>31102638</v>
      </c>
      <c r="E207" s="134">
        <v>65717599</v>
      </c>
      <c r="F207" s="136"/>
    </row>
    <row r="208" spans="1:6" ht="15.2" hidden="1" customHeight="1" outlineLevel="1">
      <c r="A208" s="132"/>
      <c r="B208" s="133" t="s">
        <v>183</v>
      </c>
      <c r="C208" s="134">
        <v>190506717</v>
      </c>
      <c r="D208" s="134">
        <v>1954882476</v>
      </c>
      <c r="E208" s="134">
        <v>2145389193</v>
      </c>
      <c r="F208" s="136"/>
    </row>
    <row r="209" spans="1:6" ht="15.2" hidden="1" customHeight="1" outlineLevel="1">
      <c r="A209" s="132"/>
      <c r="B209" s="133" t="s">
        <v>184</v>
      </c>
      <c r="C209" s="134">
        <v>41369073</v>
      </c>
      <c r="D209" s="134">
        <v>607766403</v>
      </c>
      <c r="E209" s="134">
        <v>649135476</v>
      </c>
      <c r="F209" s="136"/>
    </row>
    <row r="210" spans="1:6" ht="15.2" hidden="1" customHeight="1" outlineLevel="1">
      <c r="A210" s="132"/>
      <c r="B210" s="133" t="s">
        <v>185</v>
      </c>
      <c r="C210" s="134">
        <v>213553052</v>
      </c>
      <c r="D210" s="134">
        <v>1443250170</v>
      </c>
      <c r="E210" s="134">
        <v>1656803222</v>
      </c>
      <c r="F210" s="136"/>
    </row>
    <row r="211" spans="1:6" ht="15.2" hidden="1" customHeight="1" outlineLevel="1">
      <c r="A211" s="132"/>
      <c r="B211" s="133" t="s">
        <v>186</v>
      </c>
      <c r="C211" s="134">
        <v>345915325</v>
      </c>
      <c r="D211" s="134">
        <v>2712783820</v>
      </c>
      <c r="E211" s="134">
        <v>3058699145</v>
      </c>
      <c r="F211" s="136"/>
    </row>
    <row r="212" spans="1:6" ht="15.2" hidden="1" customHeight="1" outlineLevel="1">
      <c r="A212" s="132"/>
      <c r="B212" s="133" t="s">
        <v>244</v>
      </c>
      <c r="C212" s="134">
        <v>9331968</v>
      </c>
      <c r="D212" s="134">
        <v>7749</v>
      </c>
      <c r="E212" s="134">
        <v>9339717</v>
      </c>
      <c r="F212" s="136"/>
    </row>
    <row r="213" spans="1:6" ht="15.2" hidden="1" customHeight="1" outlineLevel="1">
      <c r="A213" s="132"/>
      <c r="B213" s="133" t="s">
        <v>187</v>
      </c>
      <c r="C213" s="134">
        <v>24196224</v>
      </c>
      <c r="D213" s="134">
        <v>2710102</v>
      </c>
      <c r="E213" s="134">
        <v>26906326</v>
      </c>
      <c r="F213" s="136"/>
    </row>
    <row r="214" spans="1:6" ht="15.2" hidden="1" customHeight="1" outlineLevel="1">
      <c r="A214" s="132"/>
      <c r="B214" s="133" t="s">
        <v>188</v>
      </c>
      <c r="C214" s="134">
        <v>27431490</v>
      </c>
      <c r="D214" s="134">
        <v>277877596</v>
      </c>
      <c r="E214" s="134">
        <v>305309086</v>
      </c>
      <c r="F214" s="136"/>
    </row>
    <row r="215" spans="1:6" ht="15.2" hidden="1" customHeight="1" outlineLevel="1">
      <c r="A215" s="132"/>
      <c r="B215" s="133" t="s">
        <v>189</v>
      </c>
      <c r="C215" s="134">
        <v>13765373.900453599</v>
      </c>
      <c r="D215" s="134">
        <v>82720784.299546406</v>
      </c>
      <c r="E215" s="134">
        <v>96486158.200000003</v>
      </c>
      <c r="F215" s="136"/>
    </row>
    <row r="216" spans="1:6" ht="15.2" hidden="1" customHeight="1" outlineLevel="1">
      <c r="A216" s="132"/>
      <c r="B216" s="133" t="s">
        <v>190</v>
      </c>
      <c r="C216" s="134">
        <v>108266267</v>
      </c>
      <c r="D216" s="134">
        <v>1666831950</v>
      </c>
      <c r="E216" s="134">
        <v>1775098217</v>
      </c>
      <c r="F216" s="136"/>
    </row>
    <row r="217" spans="1:6" ht="15.2" hidden="1" customHeight="1" outlineLevel="1">
      <c r="A217" s="132"/>
      <c r="B217" s="133" t="s">
        <v>191</v>
      </c>
      <c r="C217" s="134">
        <v>5071992</v>
      </c>
      <c r="D217" s="134">
        <v>8286178</v>
      </c>
      <c r="E217" s="134">
        <v>13358170</v>
      </c>
      <c r="F217" s="136"/>
    </row>
    <row r="218" spans="1:6" ht="15.2" hidden="1" customHeight="1" outlineLevel="1">
      <c r="A218" s="132"/>
      <c r="B218" s="133" t="s">
        <v>192</v>
      </c>
      <c r="C218" s="134">
        <v>1785182</v>
      </c>
      <c r="D218" s="134">
        <v>0</v>
      </c>
      <c r="E218" s="134">
        <v>1785182</v>
      </c>
      <c r="F218" s="136"/>
    </row>
    <row r="219" spans="1:6" ht="15.2" hidden="1" customHeight="1" outlineLevel="1">
      <c r="A219" s="132"/>
      <c r="B219" s="133" t="s">
        <v>193</v>
      </c>
      <c r="C219" s="134">
        <v>262948637</v>
      </c>
      <c r="D219" s="134">
        <v>1435351212</v>
      </c>
      <c r="E219" s="134">
        <v>1698299849</v>
      </c>
      <c r="F219" s="136"/>
    </row>
    <row r="220" spans="1:6" ht="15.2" hidden="1" customHeight="1" outlineLevel="1">
      <c r="A220" s="132"/>
      <c r="B220" s="133" t="s">
        <v>194</v>
      </c>
      <c r="C220" s="134">
        <v>81293031</v>
      </c>
      <c r="D220" s="134">
        <v>128908151</v>
      </c>
      <c r="E220" s="134">
        <v>210201182</v>
      </c>
      <c r="F220" s="136"/>
    </row>
    <row r="221" spans="1:6" ht="15.2" hidden="1" customHeight="1" outlineLevel="1">
      <c r="A221" s="132"/>
      <c r="B221" s="133" t="s">
        <v>195</v>
      </c>
      <c r="C221" s="134">
        <v>17097420.258331701</v>
      </c>
      <c r="D221" s="134">
        <v>212896491.74166799</v>
      </c>
      <c r="E221" s="134">
        <v>229993912</v>
      </c>
      <c r="F221" s="136"/>
    </row>
    <row r="222" spans="1:6" ht="15.2" hidden="1" customHeight="1" outlineLevel="1">
      <c r="A222" s="132"/>
      <c r="B222" s="133" t="s">
        <v>196</v>
      </c>
      <c r="C222" s="134">
        <v>32004540</v>
      </c>
      <c r="D222" s="134">
        <v>76959375</v>
      </c>
      <c r="E222" s="134">
        <v>108963915</v>
      </c>
      <c r="F222" s="136"/>
    </row>
    <row r="223" spans="1:6" ht="15.2" customHeight="1" collapsed="1">
      <c r="A223" s="132" t="s">
        <v>71</v>
      </c>
      <c r="B223" s="137" t="s">
        <v>208</v>
      </c>
      <c r="C223" s="134">
        <f>SUM($C$206:$C$222)</f>
        <v>1476894601.1587853</v>
      </c>
      <c r="D223" s="134">
        <f>SUM($D$206:$D$222)</f>
        <v>10642410962.041214</v>
      </c>
      <c r="E223" s="134">
        <f>SUM($E$206:$E$222)</f>
        <v>12119305563.200001</v>
      </c>
      <c r="F223" s="136"/>
    </row>
    <row r="224" spans="1:6" ht="15.2" hidden="1" customHeight="1" outlineLevel="1">
      <c r="A224" s="132"/>
      <c r="B224" s="133" t="s">
        <v>181</v>
      </c>
      <c r="C224" s="135"/>
      <c r="D224" s="135"/>
      <c r="E224" s="134">
        <v>0</v>
      </c>
      <c r="F224" s="136"/>
    </row>
    <row r="225" spans="1:6" ht="15.2" hidden="1" customHeight="1" outlineLevel="1">
      <c r="A225" s="132"/>
      <c r="B225" s="133" t="s">
        <v>182</v>
      </c>
      <c r="C225" s="135"/>
      <c r="D225" s="135"/>
      <c r="E225" s="134">
        <v>0</v>
      </c>
      <c r="F225" s="136"/>
    </row>
    <row r="226" spans="1:6" ht="15.2" hidden="1" customHeight="1" outlineLevel="1">
      <c r="A226" s="132"/>
      <c r="B226" s="133" t="s">
        <v>183</v>
      </c>
      <c r="C226" s="134">
        <v>462</v>
      </c>
      <c r="D226" s="134">
        <v>3660</v>
      </c>
      <c r="E226" s="134">
        <v>4122</v>
      </c>
      <c r="F226" s="136"/>
    </row>
    <row r="227" spans="1:6" ht="15.2" hidden="1" customHeight="1" outlineLevel="1">
      <c r="A227" s="132"/>
      <c r="B227" s="133" t="s">
        <v>184</v>
      </c>
      <c r="C227" s="134">
        <v>0</v>
      </c>
      <c r="D227" s="134">
        <v>0</v>
      </c>
      <c r="E227" s="134">
        <v>0</v>
      </c>
      <c r="F227" s="136"/>
    </row>
    <row r="228" spans="1:6" ht="15.2" hidden="1" customHeight="1" outlineLevel="1">
      <c r="A228" s="132"/>
      <c r="B228" s="133" t="s">
        <v>185</v>
      </c>
      <c r="C228" s="134">
        <v>703</v>
      </c>
      <c r="D228" s="134">
        <v>10797</v>
      </c>
      <c r="E228" s="134">
        <v>11500</v>
      </c>
      <c r="F228" s="136"/>
    </row>
    <row r="229" spans="1:6" ht="15.2" hidden="1" customHeight="1" outlineLevel="1">
      <c r="A229" s="132"/>
      <c r="B229" s="133" t="s">
        <v>186</v>
      </c>
      <c r="C229" s="135"/>
      <c r="D229" s="135"/>
      <c r="E229" s="134">
        <v>0</v>
      </c>
      <c r="F229" s="136"/>
    </row>
    <row r="230" spans="1:6" ht="15.2" hidden="1" customHeight="1" outlineLevel="1">
      <c r="A230" s="132"/>
      <c r="B230" s="133" t="s">
        <v>244</v>
      </c>
      <c r="C230" s="134">
        <v>0</v>
      </c>
      <c r="D230" s="134">
        <v>0</v>
      </c>
      <c r="E230" s="134">
        <v>0</v>
      </c>
      <c r="F230" s="136"/>
    </row>
    <row r="231" spans="1:6" ht="15.2" hidden="1" customHeight="1" outlineLevel="1">
      <c r="A231" s="132"/>
      <c r="B231" s="133" t="s">
        <v>187</v>
      </c>
      <c r="C231" s="134">
        <v>105</v>
      </c>
      <c r="D231" s="134">
        <v>12</v>
      </c>
      <c r="E231" s="134">
        <v>117</v>
      </c>
      <c r="F231" s="136"/>
    </row>
    <row r="232" spans="1:6" ht="15.2" hidden="1" customHeight="1" outlineLevel="1">
      <c r="A232" s="132"/>
      <c r="B232" s="133" t="s">
        <v>188</v>
      </c>
      <c r="C232" s="135"/>
      <c r="D232" s="135"/>
      <c r="E232" s="134">
        <v>0</v>
      </c>
      <c r="F232" s="136"/>
    </row>
    <row r="233" spans="1:6" ht="15.2" hidden="1" customHeight="1" outlineLevel="1">
      <c r="A233" s="132"/>
      <c r="B233" s="133" t="s">
        <v>189</v>
      </c>
      <c r="C233" s="134">
        <v>0</v>
      </c>
      <c r="D233" s="134">
        <v>0</v>
      </c>
      <c r="E233" s="134">
        <v>0</v>
      </c>
      <c r="F233" s="136"/>
    </row>
    <row r="234" spans="1:6" ht="15.2" hidden="1" customHeight="1" outlineLevel="1">
      <c r="A234" s="132"/>
      <c r="B234" s="133" t="s">
        <v>190</v>
      </c>
      <c r="C234" s="134">
        <v>208391</v>
      </c>
      <c r="D234" s="134">
        <v>3050292</v>
      </c>
      <c r="E234" s="134">
        <v>3258683</v>
      </c>
      <c r="F234" s="136"/>
    </row>
    <row r="235" spans="1:6" ht="15.2" hidden="1" customHeight="1" outlineLevel="1">
      <c r="A235" s="132"/>
      <c r="B235" s="133" t="s">
        <v>191</v>
      </c>
      <c r="C235" s="135"/>
      <c r="D235" s="135"/>
      <c r="E235" s="134">
        <v>0</v>
      </c>
      <c r="F235" s="136"/>
    </row>
    <row r="236" spans="1:6" ht="15.2" hidden="1" customHeight="1" outlineLevel="1">
      <c r="A236" s="132"/>
      <c r="B236" s="133" t="s">
        <v>192</v>
      </c>
      <c r="C236" s="135"/>
      <c r="D236" s="135"/>
      <c r="E236" s="134">
        <v>0</v>
      </c>
      <c r="F236" s="136"/>
    </row>
    <row r="237" spans="1:6" ht="15.2" hidden="1" customHeight="1" outlineLevel="1">
      <c r="A237" s="132"/>
      <c r="B237" s="133" t="s">
        <v>193</v>
      </c>
      <c r="C237" s="134">
        <v>1689202</v>
      </c>
      <c r="D237" s="134">
        <v>2287665</v>
      </c>
      <c r="E237" s="134">
        <v>3976867</v>
      </c>
      <c r="F237" s="136"/>
    </row>
    <row r="238" spans="1:6" ht="15.2" hidden="1" customHeight="1" outlineLevel="1">
      <c r="A238" s="132"/>
      <c r="B238" s="133" t="s">
        <v>194</v>
      </c>
      <c r="C238" s="135"/>
      <c r="D238" s="135"/>
      <c r="E238" s="134">
        <v>0</v>
      </c>
      <c r="F238" s="136"/>
    </row>
    <row r="239" spans="1:6" ht="15.2" hidden="1" customHeight="1" outlineLevel="1">
      <c r="A239" s="132"/>
      <c r="B239" s="133" t="s">
        <v>195</v>
      </c>
      <c r="C239" s="135"/>
      <c r="D239" s="135"/>
      <c r="E239" s="134">
        <v>0</v>
      </c>
      <c r="F239" s="136"/>
    </row>
    <row r="240" spans="1:6" ht="15.2" hidden="1" customHeight="1" outlineLevel="1">
      <c r="A240" s="132"/>
      <c r="B240" s="133" t="s">
        <v>196</v>
      </c>
      <c r="C240" s="135"/>
      <c r="D240" s="135"/>
      <c r="E240" s="134">
        <v>0</v>
      </c>
      <c r="F240" s="136"/>
    </row>
    <row r="241" spans="1:6" ht="15.2" customHeight="1" collapsed="1">
      <c r="A241" s="132" t="s">
        <v>73</v>
      </c>
      <c r="B241" s="137" t="s">
        <v>145</v>
      </c>
      <c r="C241" s="134">
        <f>SUM($C$224:$C$240)</f>
        <v>1898863</v>
      </c>
      <c r="D241" s="134">
        <f>SUM($D$224:$D$240)</f>
        <v>5352426</v>
      </c>
      <c r="E241" s="134">
        <f>SUM($E$224:$E$240)</f>
        <v>7251289</v>
      </c>
      <c r="F241" s="136"/>
    </row>
    <row r="242" spans="1:6" ht="15.2" hidden="1" customHeight="1" outlineLevel="1">
      <c r="A242" s="132"/>
      <c r="B242" s="133" t="s">
        <v>181</v>
      </c>
      <c r="C242" s="134">
        <v>67743348</v>
      </c>
      <c r="D242" s="134">
        <v>75866</v>
      </c>
      <c r="E242" s="134">
        <v>67819214</v>
      </c>
      <c r="F242" s="136"/>
    </row>
    <row r="243" spans="1:6" ht="15.2" hidden="1" customHeight="1" outlineLevel="1">
      <c r="A243" s="132"/>
      <c r="B243" s="133" t="s">
        <v>182</v>
      </c>
      <c r="C243" s="134">
        <v>34614961</v>
      </c>
      <c r="D243" s="134">
        <v>31102638</v>
      </c>
      <c r="E243" s="134">
        <v>65717599</v>
      </c>
      <c r="F243" s="136"/>
    </row>
    <row r="244" spans="1:6" ht="15.2" hidden="1" customHeight="1" outlineLevel="1">
      <c r="A244" s="132"/>
      <c r="B244" s="133" t="s">
        <v>183</v>
      </c>
      <c r="C244" s="134">
        <v>190507179</v>
      </c>
      <c r="D244" s="134">
        <v>1954886136</v>
      </c>
      <c r="E244" s="134">
        <v>2145393315</v>
      </c>
      <c r="F244" s="136"/>
    </row>
    <row r="245" spans="1:6" ht="15.2" hidden="1" customHeight="1" outlineLevel="1">
      <c r="A245" s="132"/>
      <c r="B245" s="133" t="s">
        <v>184</v>
      </c>
      <c r="C245" s="134">
        <v>41369073</v>
      </c>
      <c r="D245" s="134">
        <v>607766403</v>
      </c>
      <c r="E245" s="134">
        <v>649135476</v>
      </c>
      <c r="F245" s="136"/>
    </row>
    <row r="246" spans="1:6" ht="15.2" hidden="1" customHeight="1" outlineLevel="1">
      <c r="A246" s="132"/>
      <c r="B246" s="133" t="s">
        <v>185</v>
      </c>
      <c r="C246" s="134">
        <v>213553755</v>
      </c>
      <c r="D246" s="134">
        <v>1443260967</v>
      </c>
      <c r="E246" s="134">
        <v>1656814722</v>
      </c>
      <c r="F246" s="136"/>
    </row>
    <row r="247" spans="1:6" ht="15.2" hidden="1" customHeight="1" outlineLevel="1">
      <c r="A247" s="132"/>
      <c r="B247" s="133" t="s">
        <v>186</v>
      </c>
      <c r="C247" s="134">
        <v>345915325</v>
      </c>
      <c r="D247" s="134">
        <v>2712783820</v>
      </c>
      <c r="E247" s="134">
        <v>3058699145</v>
      </c>
      <c r="F247" s="136"/>
    </row>
    <row r="248" spans="1:6" ht="15.2" hidden="1" customHeight="1" outlineLevel="1">
      <c r="A248" s="132"/>
      <c r="B248" s="133" t="s">
        <v>244</v>
      </c>
      <c r="C248" s="134">
        <v>9331968</v>
      </c>
      <c r="D248" s="134">
        <v>7749</v>
      </c>
      <c r="E248" s="134">
        <v>9339717</v>
      </c>
      <c r="F248" s="136"/>
    </row>
    <row r="249" spans="1:6" ht="15.2" hidden="1" customHeight="1" outlineLevel="1">
      <c r="A249" s="132"/>
      <c r="B249" s="133" t="s">
        <v>187</v>
      </c>
      <c r="C249" s="134">
        <v>24196329</v>
      </c>
      <c r="D249" s="134">
        <v>2710114</v>
      </c>
      <c r="E249" s="134">
        <v>26906443</v>
      </c>
      <c r="F249" s="136"/>
    </row>
    <row r="250" spans="1:6" ht="15.2" hidden="1" customHeight="1" outlineLevel="1">
      <c r="A250" s="132"/>
      <c r="B250" s="133" t="s">
        <v>188</v>
      </c>
      <c r="C250" s="134">
        <v>27431490</v>
      </c>
      <c r="D250" s="134">
        <v>277877596</v>
      </c>
      <c r="E250" s="134">
        <v>305309086</v>
      </c>
      <c r="F250" s="136"/>
    </row>
    <row r="251" spans="1:6" ht="15.2" hidden="1" customHeight="1" outlineLevel="1">
      <c r="A251" s="132"/>
      <c r="B251" s="133" t="s">
        <v>189</v>
      </c>
      <c r="C251" s="134">
        <v>13765373.900453599</v>
      </c>
      <c r="D251" s="134">
        <v>82720784.299546406</v>
      </c>
      <c r="E251" s="134">
        <v>96486158.200000003</v>
      </c>
      <c r="F251" s="136"/>
    </row>
    <row r="252" spans="1:6" ht="15.2" hidden="1" customHeight="1" outlineLevel="1">
      <c r="A252" s="132"/>
      <c r="B252" s="133" t="s">
        <v>190</v>
      </c>
      <c r="C252" s="134">
        <v>108474658</v>
      </c>
      <c r="D252" s="134">
        <v>1669882242</v>
      </c>
      <c r="E252" s="134">
        <v>1778356900</v>
      </c>
      <c r="F252" s="136"/>
    </row>
    <row r="253" spans="1:6" ht="15.2" hidden="1" customHeight="1" outlineLevel="1">
      <c r="A253" s="132"/>
      <c r="B253" s="133" t="s">
        <v>191</v>
      </c>
      <c r="C253" s="134">
        <v>5071992</v>
      </c>
      <c r="D253" s="134">
        <v>8286178</v>
      </c>
      <c r="E253" s="134">
        <v>13358170</v>
      </c>
      <c r="F253" s="136"/>
    </row>
    <row r="254" spans="1:6" ht="15.2" hidden="1" customHeight="1" outlineLevel="1">
      <c r="A254" s="132"/>
      <c r="B254" s="133" t="s">
        <v>192</v>
      </c>
      <c r="C254" s="134">
        <v>1785182</v>
      </c>
      <c r="D254" s="134">
        <v>0</v>
      </c>
      <c r="E254" s="134">
        <v>1785182</v>
      </c>
      <c r="F254" s="136"/>
    </row>
    <row r="255" spans="1:6" ht="15.2" hidden="1" customHeight="1" outlineLevel="1">
      <c r="A255" s="132"/>
      <c r="B255" s="133" t="s">
        <v>193</v>
      </c>
      <c r="C255" s="134">
        <v>264637839</v>
      </c>
      <c r="D255" s="134">
        <v>1437638877</v>
      </c>
      <c r="E255" s="134">
        <v>1702276716</v>
      </c>
      <c r="F255" s="136"/>
    </row>
    <row r="256" spans="1:6" ht="15.2" hidden="1" customHeight="1" outlineLevel="1">
      <c r="A256" s="132"/>
      <c r="B256" s="133" t="s">
        <v>194</v>
      </c>
      <c r="C256" s="134">
        <v>81293031</v>
      </c>
      <c r="D256" s="134">
        <v>128908151</v>
      </c>
      <c r="E256" s="134">
        <v>210201182</v>
      </c>
      <c r="F256" s="136"/>
    </row>
    <row r="257" spans="1:6" ht="15.2" hidden="1" customHeight="1" outlineLevel="1">
      <c r="A257" s="132"/>
      <c r="B257" s="133" t="s">
        <v>195</v>
      </c>
      <c r="C257" s="134">
        <v>17097420.258331701</v>
      </c>
      <c r="D257" s="134">
        <v>212896491.74166799</v>
      </c>
      <c r="E257" s="134">
        <v>229993912</v>
      </c>
      <c r="F257" s="136"/>
    </row>
    <row r="258" spans="1:6" ht="15.2" hidden="1" customHeight="1" outlineLevel="1">
      <c r="A258" s="132"/>
      <c r="B258" s="133" t="s">
        <v>196</v>
      </c>
      <c r="C258" s="134">
        <v>32004540</v>
      </c>
      <c r="D258" s="134">
        <v>76959375</v>
      </c>
      <c r="E258" s="134">
        <v>108963915</v>
      </c>
      <c r="F258" s="136"/>
    </row>
    <row r="259" spans="1:6" ht="15.2" customHeight="1" collapsed="1">
      <c r="A259" s="132" t="s">
        <v>75</v>
      </c>
      <c r="B259" s="137" t="s">
        <v>209</v>
      </c>
      <c r="C259" s="134">
        <f>SUM($C$242:$C$258)</f>
        <v>1478793464.1587853</v>
      </c>
      <c r="D259" s="134">
        <f>SUM($D$242:$D$258)</f>
        <v>10647763388.041214</v>
      </c>
      <c r="E259" s="134">
        <f>SUM($E$242:$E$258)</f>
        <v>12126556852.200001</v>
      </c>
      <c r="F259" s="136"/>
    </row>
    <row r="260" spans="1:6" ht="15.2" hidden="1" customHeight="1" outlineLevel="1">
      <c r="A260" s="132"/>
      <c r="B260" s="133" t="s">
        <v>181</v>
      </c>
      <c r="C260" s="134">
        <v>17781763</v>
      </c>
      <c r="D260" s="134">
        <v>-59742</v>
      </c>
      <c r="E260" s="134">
        <v>17722021</v>
      </c>
      <c r="F260" s="136"/>
    </row>
    <row r="261" spans="1:6" ht="15.2" hidden="1" customHeight="1" outlineLevel="1">
      <c r="A261" s="132"/>
      <c r="B261" s="133" t="s">
        <v>182</v>
      </c>
      <c r="C261" s="134">
        <v>1345116</v>
      </c>
      <c r="D261" s="134">
        <v>264501</v>
      </c>
      <c r="E261" s="134">
        <v>1609617</v>
      </c>
      <c r="F261" s="136"/>
    </row>
    <row r="262" spans="1:6" ht="15.2" hidden="1" customHeight="1" outlineLevel="1">
      <c r="A262" s="132"/>
      <c r="B262" s="133" t="s">
        <v>183</v>
      </c>
      <c r="C262" s="134">
        <v>47392249</v>
      </c>
      <c r="D262" s="134">
        <v>223601097</v>
      </c>
      <c r="E262" s="134">
        <v>270993346</v>
      </c>
      <c r="F262" s="136"/>
    </row>
    <row r="263" spans="1:6" ht="15.2" hidden="1" customHeight="1" outlineLevel="1">
      <c r="A263" s="132"/>
      <c r="B263" s="133" t="s">
        <v>184</v>
      </c>
      <c r="C263" s="134">
        <v>8267279.29</v>
      </c>
      <c r="D263" s="134">
        <v>22998398</v>
      </c>
      <c r="E263" s="134">
        <v>31265677.289999999</v>
      </c>
      <c r="F263" s="136"/>
    </row>
    <row r="264" spans="1:6" ht="15.2" hidden="1" customHeight="1" outlineLevel="1">
      <c r="A264" s="132"/>
      <c r="B264" s="133" t="s">
        <v>185</v>
      </c>
      <c r="C264" s="134">
        <v>34378266</v>
      </c>
      <c r="D264" s="134">
        <v>132994739</v>
      </c>
      <c r="E264" s="134">
        <v>167373005</v>
      </c>
      <c r="F264" s="136"/>
    </row>
    <row r="265" spans="1:6" ht="15.2" hidden="1" customHeight="1" outlineLevel="1">
      <c r="A265" s="132"/>
      <c r="B265" s="133" t="s">
        <v>186</v>
      </c>
      <c r="C265" s="134">
        <v>-29860962</v>
      </c>
      <c r="D265" s="134">
        <v>208845750</v>
      </c>
      <c r="E265" s="134">
        <v>178984788</v>
      </c>
      <c r="F265" s="136"/>
    </row>
    <row r="266" spans="1:6" ht="15.2" hidden="1" customHeight="1" outlineLevel="1">
      <c r="A266" s="132"/>
      <c r="B266" s="133" t="s">
        <v>244</v>
      </c>
      <c r="C266" s="134">
        <v>59414</v>
      </c>
      <c r="D266" s="134">
        <v>-7749</v>
      </c>
      <c r="E266" s="134">
        <v>51665</v>
      </c>
      <c r="F266" s="136"/>
    </row>
    <row r="267" spans="1:6" ht="15.2" hidden="1" customHeight="1" outlineLevel="1">
      <c r="A267" s="132"/>
      <c r="B267" s="133" t="s">
        <v>187</v>
      </c>
      <c r="C267" s="134">
        <v>692887</v>
      </c>
      <c r="D267" s="134">
        <v>126679</v>
      </c>
      <c r="E267" s="134">
        <v>819566</v>
      </c>
      <c r="F267" s="136"/>
    </row>
    <row r="268" spans="1:6" ht="15.2" hidden="1" customHeight="1" outlineLevel="1">
      <c r="A268" s="132"/>
      <c r="B268" s="133" t="s">
        <v>188</v>
      </c>
      <c r="C268" s="134">
        <v>2551776</v>
      </c>
      <c r="D268" s="134">
        <v>13099609</v>
      </c>
      <c r="E268" s="134">
        <v>15651385</v>
      </c>
      <c r="F268" s="136"/>
    </row>
    <row r="269" spans="1:6" ht="15.2" hidden="1" customHeight="1" outlineLevel="1">
      <c r="A269" s="132"/>
      <c r="B269" s="133" t="s">
        <v>189</v>
      </c>
      <c r="C269" s="134">
        <v>1039962.40644315</v>
      </c>
      <c r="D269" s="134">
        <v>1873399.2438840901</v>
      </c>
      <c r="E269" s="134">
        <v>2913361.6503272401</v>
      </c>
      <c r="F269" s="136"/>
    </row>
    <row r="270" spans="1:6" ht="15.2" hidden="1" customHeight="1" outlineLevel="1">
      <c r="A270" s="132"/>
      <c r="B270" s="133" t="s">
        <v>190</v>
      </c>
      <c r="C270" s="134">
        <v>1891258</v>
      </c>
      <c r="D270" s="134">
        <v>89238264</v>
      </c>
      <c r="E270" s="134">
        <v>91129522</v>
      </c>
      <c r="F270" s="136"/>
    </row>
    <row r="271" spans="1:6" ht="15.2" hidden="1" customHeight="1" outlineLevel="1">
      <c r="A271" s="132"/>
      <c r="B271" s="133" t="s">
        <v>191</v>
      </c>
      <c r="C271" s="134">
        <v>900633</v>
      </c>
      <c r="D271" s="134">
        <v>1198063</v>
      </c>
      <c r="E271" s="134">
        <v>2098696</v>
      </c>
      <c r="F271" s="136"/>
    </row>
    <row r="272" spans="1:6" ht="15.2" hidden="1" customHeight="1" outlineLevel="1">
      <c r="A272" s="132"/>
      <c r="B272" s="133" t="s">
        <v>192</v>
      </c>
      <c r="C272" s="134">
        <v>302085</v>
      </c>
      <c r="D272" s="134">
        <v>0</v>
      </c>
      <c r="E272" s="134">
        <v>302085</v>
      </c>
      <c r="F272" s="136"/>
    </row>
    <row r="273" spans="1:6" ht="15.2" hidden="1" customHeight="1" outlineLevel="1">
      <c r="A273" s="132"/>
      <c r="B273" s="133" t="s">
        <v>193</v>
      </c>
      <c r="C273" s="134">
        <v>27455843</v>
      </c>
      <c r="D273" s="134">
        <v>-39150189</v>
      </c>
      <c r="E273" s="134">
        <v>-11694346</v>
      </c>
      <c r="F273" s="136"/>
    </row>
    <row r="274" spans="1:6" ht="15.2" hidden="1" customHeight="1" outlineLevel="1">
      <c r="A274" s="132"/>
      <c r="B274" s="133" t="s">
        <v>194</v>
      </c>
      <c r="C274" s="134">
        <v>5444826</v>
      </c>
      <c r="D274" s="134">
        <v>8028960</v>
      </c>
      <c r="E274" s="134">
        <v>13473786</v>
      </c>
      <c r="F274" s="136"/>
    </row>
    <row r="275" spans="1:6" ht="15.2" hidden="1" customHeight="1" outlineLevel="1">
      <c r="A275" s="132"/>
      <c r="B275" s="133" t="s">
        <v>195</v>
      </c>
      <c r="C275" s="134">
        <v>864965.51166828303</v>
      </c>
      <c r="D275" s="134">
        <v>3150171.18833172</v>
      </c>
      <c r="E275" s="134">
        <v>4015136.70000001</v>
      </c>
      <c r="F275" s="136"/>
    </row>
    <row r="276" spans="1:6" ht="15.2" hidden="1" customHeight="1" outlineLevel="1">
      <c r="A276" s="132"/>
      <c r="B276" s="133" t="s">
        <v>196</v>
      </c>
      <c r="C276" s="134">
        <v>225694</v>
      </c>
      <c r="D276" s="134">
        <v>2671593</v>
      </c>
      <c r="E276" s="134">
        <v>2897287</v>
      </c>
      <c r="F276" s="136"/>
    </row>
    <row r="277" spans="1:6" ht="15.2" customHeight="1" collapsed="1">
      <c r="A277" s="132" t="s">
        <v>77</v>
      </c>
      <c r="B277" s="137" t="s">
        <v>210</v>
      </c>
      <c r="C277" s="134">
        <f>SUM($C$260:$C$276)</f>
        <v>120733055.20811144</v>
      </c>
      <c r="D277" s="134">
        <f>SUM($D$260:$D$276)</f>
        <v>668873543.43221581</v>
      </c>
      <c r="E277" s="134">
        <f>SUM($E$260:$E$276)</f>
        <v>789606598.64032722</v>
      </c>
      <c r="F277" s="136"/>
    </row>
    <row r="278" spans="1:6" ht="15.2" customHeight="1">
      <c r="A278" s="454" t="s">
        <v>211</v>
      </c>
      <c r="B278" s="454"/>
      <c r="C278" s="454"/>
      <c r="D278" s="454"/>
      <c r="E278" s="454"/>
    </row>
    <row r="279" spans="1:6" ht="15.2" hidden="1" customHeight="1" outlineLevel="1">
      <c r="A279" s="138"/>
      <c r="B279" s="133" t="s">
        <v>181</v>
      </c>
      <c r="C279" s="134">
        <v>454408</v>
      </c>
      <c r="D279" s="134">
        <v>915</v>
      </c>
      <c r="E279" s="134">
        <v>455323</v>
      </c>
      <c r="F279" s="136"/>
    </row>
    <row r="280" spans="1:6" ht="15.2" hidden="1" customHeight="1" outlineLevel="1">
      <c r="A280" s="138"/>
      <c r="B280" s="133" t="s">
        <v>182</v>
      </c>
      <c r="C280" s="135"/>
      <c r="D280" s="135"/>
      <c r="E280" s="134">
        <v>0</v>
      </c>
      <c r="F280" s="136"/>
    </row>
    <row r="281" spans="1:6" ht="15.2" hidden="1" customHeight="1" outlineLevel="1">
      <c r="A281" s="138"/>
      <c r="B281" s="133" t="s">
        <v>183</v>
      </c>
      <c r="C281" s="134">
        <v>1137728</v>
      </c>
      <c r="D281" s="134">
        <v>13516585</v>
      </c>
      <c r="E281" s="134">
        <v>14654313</v>
      </c>
      <c r="F281" s="136"/>
    </row>
    <row r="282" spans="1:6" ht="15.2" hidden="1" customHeight="1" outlineLevel="1">
      <c r="A282" s="138"/>
      <c r="B282" s="133" t="s">
        <v>184</v>
      </c>
      <c r="C282" s="134">
        <v>206781</v>
      </c>
      <c r="D282" s="134">
        <v>5125938</v>
      </c>
      <c r="E282" s="134">
        <v>5332719</v>
      </c>
      <c r="F282" s="136"/>
    </row>
    <row r="283" spans="1:6" ht="15.2" hidden="1" customHeight="1" outlineLevel="1">
      <c r="A283" s="138"/>
      <c r="B283" s="133" t="s">
        <v>185</v>
      </c>
      <c r="C283" s="134">
        <v>1164446</v>
      </c>
      <c r="D283" s="134">
        <v>11437170</v>
      </c>
      <c r="E283" s="134">
        <v>12601616</v>
      </c>
      <c r="F283" s="136"/>
    </row>
    <row r="284" spans="1:6" ht="15.2" hidden="1" customHeight="1" outlineLevel="1">
      <c r="A284" s="138"/>
      <c r="B284" s="133" t="s">
        <v>186</v>
      </c>
      <c r="C284" s="134">
        <v>416730</v>
      </c>
      <c r="D284" s="134">
        <v>4443971</v>
      </c>
      <c r="E284" s="134">
        <v>4860701</v>
      </c>
      <c r="F284" s="136"/>
    </row>
    <row r="285" spans="1:6" ht="15.2" hidden="1" customHeight="1" outlineLevel="1">
      <c r="A285" s="138"/>
      <c r="B285" s="133" t="s">
        <v>244</v>
      </c>
      <c r="C285" s="134">
        <v>0</v>
      </c>
      <c r="D285" s="134">
        <v>0</v>
      </c>
      <c r="E285" s="134">
        <v>0</v>
      </c>
      <c r="F285" s="136"/>
    </row>
    <row r="286" spans="1:6" ht="15.2" hidden="1" customHeight="1" outlineLevel="1">
      <c r="A286" s="138"/>
      <c r="B286" s="133" t="s">
        <v>187</v>
      </c>
      <c r="C286" s="134">
        <v>123344</v>
      </c>
      <c r="D286" s="134">
        <v>18431</v>
      </c>
      <c r="E286" s="134">
        <v>141775</v>
      </c>
      <c r="F286" s="136"/>
    </row>
    <row r="287" spans="1:6" ht="15.2" hidden="1" customHeight="1" outlineLevel="1">
      <c r="A287" s="138"/>
      <c r="B287" s="133" t="s">
        <v>188</v>
      </c>
      <c r="C287" s="135"/>
      <c r="D287" s="135"/>
      <c r="E287" s="134">
        <v>0</v>
      </c>
      <c r="F287" s="136"/>
    </row>
    <row r="288" spans="1:6" ht="15.2" hidden="1" customHeight="1" outlineLevel="1">
      <c r="A288" s="138"/>
      <c r="B288" s="133" t="s">
        <v>189</v>
      </c>
      <c r="C288" s="135"/>
      <c r="D288" s="135"/>
      <c r="E288" s="134">
        <v>0</v>
      </c>
      <c r="F288" s="136"/>
    </row>
    <row r="289" spans="1:6" ht="15.2" hidden="1" customHeight="1" outlineLevel="1">
      <c r="A289" s="138"/>
      <c r="B289" s="133" t="s">
        <v>190</v>
      </c>
      <c r="C289" s="134">
        <v>109232</v>
      </c>
      <c r="D289" s="134">
        <v>1849436</v>
      </c>
      <c r="E289" s="134">
        <v>1958668</v>
      </c>
      <c r="F289" s="136"/>
    </row>
    <row r="290" spans="1:6" ht="15.2" hidden="1" customHeight="1" outlineLevel="1">
      <c r="A290" s="138"/>
      <c r="B290" s="133" t="s">
        <v>191</v>
      </c>
      <c r="C290" s="135"/>
      <c r="D290" s="135"/>
      <c r="E290" s="134">
        <v>0</v>
      </c>
      <c r="F290" s="136"/>
    </row>
    <row r="291" spans="1:6" ht="15.2" hidden="1" customHeight="1" outlineLevel="1">
      <c r="A291" s="138"/>
      <c r="B291" s="133" t="s">
        <v>192</v>
      </c>
      <c r="C291" s="135"/>
      <c r="D291" s="135"/>
      <c r="E291" s="134">
        <v>0</v>
      </c>
      <c r="F291" s="136"/>
    </row>
    <row r="292" spans="1:6" ht="15.2" hidden="1" customHeight="1" outlineLevel="1">
      <c r="A292" s="138"/>
      <c r="B292" s="133" t="s">
        <v>193</v>
      </c>
      <c r="C292" s="134">
        <v>183205</v>
      </c>
      <c r="D292" s="134">
        <v>413640</v>
      </c>
      <c r="E292" s="134">
        <v>596845</v>
      </c>
      <c r="F292" s="136"/>
    </row>
    <row r="293" spans="1:6" ht="15.2" hidden="1" customHeight="1" outlineLevel="1">
      <c r="A293" s="138"/>
      <c r="B293" s="133" t="s">
        <v>194</v>
      </c>
      <c r="C293" s="135"/>
      <c r="D293" s="135"/>
      <c r="E293" s="134">
        <v>0</v>
      </c>
      <c r="F293" s="136"/>
    </row>
    <row r="294" spans="1:6" ht="15.2" hidden="1" customHeight="1" outlineLevel="1">
      <c r="A294" s="138"/>
      <c r="B294" s="133" t="s">
        <v>195</v>
      </c>
      <c r="C294" s="134">
        <v>49119.821006924802</v>
      </c>
      <c r="D294" s="134">
        <v>919359.17899307504</v>
      </c>
      <c r="E294" s="134">
        <v>968479</v>
      </c>
      <c r="F294" s="136"/>
    </row>
    <row r="295" spans="1:6" ht="15.2" hidden="1" customHeight="1" outlineLevel="1">
      <c r="A295" s="138"/>
      <c r="B295" s="133" t="s">
        <v>196</v>
      </c>
      <c r="C295" s="135"/>
      <c r="D295" s="135"/>
      <c r="E295" s="134">
        <v>0</v>
      </c>
      <c r="F295" s="136"/>
    </row>
    <row r="296" spans="1:6" ht="15.2" customHeight="1" collapsed="1">
      <c r="A296" s="138" t="s">
        <v>79</v>
      </c>
      <c r="B296" s="137" t="s">
        <v>212</v>
      </c>
      <c r="C296" s="134">
        <f>SUM($C$279:$C$295)</f>
        <v>3844993.8210069248</v>
      </c>
      <c r="D296" s="134">
        <f>SUM($D$279:$D$295)</f>
        <v>37725445.178993076</v>
      </c>
      <c r="E296" s="134">
        <f>SUM($E$279:$E$295)</f>
        <v>41570439</v>
      </c>
      <c r="F296" s="136"/>
    </row>
    <row r="297" spans="1:6" ht="15.2" hidden="1" customHeight="1" outlineLevel="1">
      <c r="A297" s="138"/>
      <c r="B297" s="133" t="s">
        <v>181</v>
      </c>
      <c r="C297" s="134">
        <v>-670</v>
      </c>
      <c r="D297" s="134">
        <v>670</v>
      </c>
      <c r="E297" s="134">
        <v>0</v>
      </c>
      <c r="F297" s="136"/>
    </row>
    <row r="298" spans="1:6" ht="15.2" hidden="1" customHeight="1" outlineLevel="1">
      <c r="A298" s="138"/>
      <c r="B298" s="133" t="s">
        <v>182</v>
      </c>
      <c r="C298" s="134">
        <v>6250</v>
      </c>
      <c r="D298" s="134">
        <v>34326</v>
      </c>
      <c r="E298" s="134">
        <v>40576</v>
      </c>
      <c r="F298" s="136"/>
    </row>
    <row r="299" spans="1:6" ht="15.2" hidden="1" customHeight="1" outlineLevel="1">
      <c r="A299" s="138"/>
      <c r="B299" s="133" t="s">
        <v>183</v>
      </c>
      <c r="C299" s="134">
        <v>2298373</v>
      </c>
      <c r="D299" s="134">
        <v>27305419</v>
      </c>
      <c r="E299" s="134">
        <v>29603792</v>
      </c>
      <c r="F299" s="136"/>
    </row>
    <row r="300" spans="1:6" ht="15.2" hidden="1" customHeight="1" outlineLevel="1">
      <c r="A300" s="138"/>
      <c r="B300" s="133" t="s">
        <v>184</v>
      </c>
      <c r="C300" s="134">
        <v>87313</v>
      </c>
      <c r="D300" s="134">
        <v>2164416</v>
      </c>
      <c r="E300" s="134">
        <v>2251729</v>
      </c>
      <c r="F300" s="136"/>
    </row>
    <row r="301" spans="1:6" ht="15.2" hidden="1" customHeight="1" outlineLevel="1">
      <c r="A301" s="138"/>
      <c r="B301" s="133" t="s">
        <v>185</v>
      </c>
      <c r="C301" s="134">
        <v>732212</v>
      </c>
      <c r="D301" s="134">
        <v>1462291</v>
      </c>
      <c r="E301" s="134">
        <v>2194503</v>
      </c>
      <c r="F301" s="136"/>
    </row>
    <row r="302" spans="1:6" ht="15.2" hidden="1" customHeight="1" outlineLevel="1">
      <c r="A302" s="138"/>
      <c r="B302" s="133" t="s">
        <v>186</v>
      </c>
      <c r="C302" s="134">
        <v>5391280</v>
      </c>
      <c r="D302" s="134">
        <v>57492053</v>
      </c>
      <c r="E302" s="134">
        <v>62883333</v>
      </c>
      <c r="F302" s="136"/>
    </row>
    <row r="303" spans="1:6" ht="15.2" hidden="1" customHeight="1" outlineLevel="1">
      <c r="A303" s="138"/>
      <c r="B303" s="133" t="s">
        <v>244</v>
      </c>
      <c r="C303" s="134">
        <v>0</v>
      </c>
      <c r="D303" s="134">
        <v>0</v>
      </c>
      <c r="E303" s="134">
        <v>0</v>
      </c>
      <c r="F303" s="136"/>
    </row>
    <row r="304" spans="1:6" ht="15.2" hidden="1" customHeight="1" outlineLevel="1">
      <c r="A304" s="138"/>
      <c r="B304" s="133" t="s">
        <v>187</v>
      </c>
      <c r="C304" s="134">
        <v>52098</v>
      </c>
      <c r="D304" s="134">
        <v>7785</v>
      </c>
      <c r="E304" s="134">
        <v>59883</v>
      </c>
      <c r="F304" s="136"/>
    </row>
    <row r="305" spans="1:6" ht="15.2" hidden="1" customHeight="1" outlineLevel="1">
      <c r="A305" s="138"/>
      <c r="B305" s="133" t="s">
        <v>188</v>
      </c>
      <c r="C305" s="135"/>
      <c r="D305" s="135"/>
      <c r="E305" s="134">
        <v>0</v>
      </c>
      <c r="F305" s="136"/>
    </row>
    <row r="306" spans="1:6" ht="15.2" hidden="1" customHeight="1" outlineLevel="1">
      <c r="A306" s="138"/>
      <c r="B306" s="133" t="s">
        <v>189</v>
      </c>
      <c r="C306" s="135"/>
      <c r="D306" s="135"/>
      <c r="E306" s="134">
        <v>0</v>
      </c>
      <c r="F306" s="136"/>
    </row>
    <row r="307" spans="1:6" ht="15.2" hidden="1" customHeight="1" outlineLevel="1">
      <c r="A307" s="138"/>
      <c r="B307" s="133" t="s">
        <v>190</v>
      </c>
      <c r="C307" s="134">
        <v>72070</v>
      </c>
      <c r="D307" s="134">
        <v>1220232</v>
      </c>
      <c r="E307" s="134">
        <v>1292302</v>
      </c>
      <c r="F307" s="136"/>
    </row>
    <row r="308" spans="1:6" ht="15.2" hidden="1" customHeight="1" outlineLevel="1">
      <c r="A308" s="138"/>
      <c r="B308" s="133" t="s">
        <v>191</v>
      </c>
      <c r="C308" s="135"/>
      <c r="D308" s="135"/>
      <c r="E308" s="134">
        <v>0</v>
      </c>
      <c r="F308" s="136"/>
    </row>
    <row r="309" spans="1:6" ht="15.2" hidden="1" customHeight="1" outlineLevel="1">
      <c r="A309" s="138"/>
      <c r="B309" s="133" t="s">
        <v>192</v>
      </c>
      <c r="C309" s="135"/>
      <c r="D309" s="135"/>
      <c r="E309" s="134">
        <v>0</v>
      </c>
      <c r="F309" s="136"/>
    </row>
    <row r="310" spans="1:6" ht="15.2" hidden="1" customHeight="1" outlineLevel="1">
      <c r="A310" s="138"/>
      <c r="B310" s="133" t="s">
        <v>193</v>
      </c>
      <c r="C310" s="134">
        <v>6164694</v>
      </c>
      <c r="D310" s="134">
        <v>13918656</v>
      </c>
      <c r="E310" s="134">
        <v>20083350</v>
      </c>
      <c r="F310" s="136"/>
    </row>
    <row r="311" spans="1:6" ht="15.2" hidden="1" customHeight="1" outlineLevel="1">
      <c r="A311" s="138"/>
      <c r="B311" s="133" t="s">
        <v>194</v>
      </c>
      <c r="C311" s="135"/>
      <c r="D311" s="135"/>
      <c r="E311" s="134">
        <v>0</v>
      </c>
      <c r="F311" s="136"/>
    </row>
    <row r="312" spans="1:6" ht="15.2" hidden="1" customHeight="1" outlineLevel="1">
      <c r="A312" s="138"/>
      <c r="B312" s="133" t="s">
        <v>195</v>
      </c>
      <c r="C312" s="135"/>
      <c r="D312" s="135"/>
      <c r="E312" s="134">
        <v>0</v>
      </c>
      <c r="F312" s="136"/>
    </row>
    <row r="313" spans="1:6" ht="15.2" hidden="1" customHeight="1" outlineLevel="1">
      <c r="A313" s="138"/>
      <c r="B313" s="133" t="s">
        <v>196</v>
      </c>
      <c r="C313" s="135"/>
      <c r="D313" s="135"/>
      <c r="E313" s="134">
        <v>0</v>
      </c>
      <c r="F313" s="136"/>
    </row>
    <row r="314" spans="1:6" ht="15.2" customHeight="1" collapsed="1">
      <c r="A314" s="138" t="s">
        <v>81</v>
      </c>
      <c r="B314" s="137" t="s">
        <v>213</v>
      </c>
      <c r="C314" s="134">
        <f>SUM($C$297:$C$313)</f>
        <v>14803620</v>
      </c>
      <c r="D314" s="134">
        <f>SUM($D$297:$D$313)</f>
        <v>103605848</v>
      </c>
      <c r="E314" s="134">
        <f>SUM($E$297:$E$313)</f>
        <v>118409468</v>
      </c>
      <c r="F314" s="136"/>
    </row>
    <row r="315" spans="1:6" ht="15.2" hidden="1" customHeight="1" outlineLevel="1">
      <c r="A315" s="138"/>
      <c r="B315" s="133" t="s">
        <v>181</v>
      </c>
      <c r="C315" s="134">
        <v>554572</v>
      </c>
      <c r="D315" s="134">
        <v>1117</v>
      </c>
      <c r="E315" s="134">
        <v>555689</v>
      </c>
      <c r="F315" s="136"/>
    </row>
    <row r="316" spans="1:6" ht="15.2" hidden="1" customHeight="1" outlineLevel="1">
      <c r="A316" s="138"/>
      <c r="B316" s="133" t="s">
        <v>182</v>
      </c>
      <c r="C316" s="135"/>
      <c r="D316" s="135"/>
      <c r="E316" s="134">
        <v>0</v>
      </c>
      <c r="F316" s="136"/>
    </row>
    <row r="317" spans="1:6" ht="15.2" hidden="1" customHeight="1" outlineLevel="1">
      <c r="A317" s="138"/>
      <c r="B317" s="133" t="s">
        <v>183</v>
      </c>
      <c r="C317" s="134">
        <v>2790337</v>
      </c>
      <c r="D317" s="134">
        <v>33150107</v>
      </c>
      <c r="E317" s="134">
        <v>35940444</v>
      </c>
      <c r="F317" s="136"/>
    </row>
    <row r="318" spans="1:6" ht="15.2" hidden="1" customHeight="1" outlineLevel="1">
      <c r="A318" s="138"/>
      <c r="B318" s="133" t="s">
        <v>184</v>
      </c>
      <c r="C318" s="134">
        <v>540368</v>
      </c>
      <c r="D318" s="134">
        <v>13757568</v>
      </c>
      <c r="E318" s="134">
        <v>14297936</v>
      </c>
      <c r="F318" s="136"/>
    </row>
    <row r="319" spans="1:6" ht="15.2" hidden="1" customHeight="1" outlineLevel="1">
      <c r="A319" s="138"/>
      <c r="B319" s="133" t="s">
        <v>185</v>
      </c>
      <c r="C319" s="134">
        <v>2914370</v>
      </c>
      <c r="D319" s="134">
        <v>28649500</v>
      </c>
      <c r="E319" s="134">
        <v>31563870</v>
      </c>
      <c r="F319" s="136"/>
    </row>
    <row r="320" spans="1:6" ht="15.2" hidden="1" customHeight="1" outlineLevel="1">
      <c r="A320" s="138"/>
      <c r="B320" s="133" t="s">
        <v>186</v>
      </c>
      <c r="C320" s="134">
        <v>4490995</v>
      </c>
      <c r="D320" s="134">
        <v>47891513</v>
      </c>
      <c r="E320" s="134">
        <v>52382508</v>
      </c>
      <c r="F320" s="136"/>
    </row>
    <row r="321" spans="1:6" ht="15.2" hidden="1" customHeight="1" outlineLevel="1">
      <c r="A321" s="138"/>
      <c r="B321" s="133" t="s">
        <v>244</v>
      </c>
      <c r="C321" s="134">
        <v>6406</v>
      </c>
      <c r="D321" s="134">
        <v>0</v>
      </c>
      <c r="E321" s="134">
        <v>6406</v>
      </c>
      <c r="F321" s="136"/>
    </row>
    <row r="322" spans="1:6" ht="15.2" hidden="1" customHeight="1" outlineLevel="1">
      <c r="A322" s="138"/>
      <c r="B322" s="133" t="s">
        <v>187</v>
      </c>
      <c r="C322" s="134">
        <v>36201</v>
      </c>
      <c r="D322" s="134">
        <v>5409</v>
      </c>
      <c r="E322" s="134">
        <v>41610</v>
      </c>
      <c r="F322" s="136"/>
    </row>
    <row r="323" spans="1:6" ht="15.2" hidden="1" customHeight="1" outlineLevel="1">
      <c r="A323" s="138"/>
      <c r="B323" s="133" t="s">
        <v>188</v>
      </c>
      <c r="C323" s="134">
        <v>100461</v>
      </c>
      <c r="D323" s="134">
        <v>1701321</v>
      </c>
      <c r="E323" s="134">
        <v>1801782</v>
      </c>
      <c r="F323" s="136"/>
    </row>
    <row r="324" spans="1:6" ht="15.2" hidden="1" customHeight="1" outlineLevel="1">
      <c r="A324" s="138"/>
      <c r="B324" s="133" t="s">
        <v>189</v>
      </c>
      <c r="C324" s="134">
        <v>74403.574473623303</v>
      </c>
      <c r="D324" s="134">
        <v>419832.44552637701</v>
      </c>
      <c r="E324" s="134">
        <v>494236.02</v>
      </c>
      <c r="F324" s="136"/>
    </row>
    <row r="325" spans="1:6" ht="15.2" hidden="1" customHeight="1" outlineLevel="1">
      <c r="A325" s="138"/>
      <c r="B325" s="133" t="s">
        <v>190</v>
      </c>
      <c r="C325" s="134">
        <v>1433487</v>
      </c>
      <c r="D325" s="134">
        <v>24270757</v>
      </c>
      <c r="E325" s="134">
        <v>25704244</v>
      </c>
      <c r="F325" s="136"/>
    </row>
    <row r="326" spans="1:6" ht="15.2" hidden="1" customHeight="1" outlineLevel="1">
      <c r="A326" s="138"/>
      <c r="B326" s="133" t="s">
        <v>191</v>
      </c>
      <c r="C326" s="134">
        <v>0</v>
      </c>
      <c r="D326" s="134">
        <v>45700</v>
      </c>
      <c r="E326" s="134">
        <v>45700</v>
      </c>
      <c r="F326" s="136"/>
    </row>
    <row r="327" spans="1:6" ht="15.2" hidden="1" customHeight="1" outlineLevel="1">
      <c r="A327" s="138"/>
      <c r="B327" s="133" t="s">
        <v>192</v>
      </c>
      <c r="C327" s="134">
        <v>30515</v>
      </c>
      <c r="D327" s="135"/>
      <c r="E327" s="134">
        <v>30515</v>
      </c>
      <c r="F327" s="136"/>
    </row>
    <row r="328" spans="1:6" ht="15.2" hidden="1" customHeight="1" outlineLevel="1">
      <c r="A328" s="138"/>
      <c r="B328" s="133" t="s">
        <v>193</v>
      </c>
      <c r="C328" s="134">
        <v>5053754</v>
      </c>
      <c r="D328" s="134">
        <v>11410374</v>
      </c>
      <c r="E328" s="134">
        <v>16464128</v>
      </c>
      <c r="F328" s="136"/>
    </row>
    <row r="329" spans="1:6" ht="15.2" hidden="1" customHeight="1" outlineLevel="1">
      <c r="A329" s="138"/>
      <c r="B329" s="133" t="s">
        <v>194</v>
      </c>
      <c r="C329" s="134">
        <v>17295</v>
      </c>
      <c r="D329" s="134">
        <v>142890</v>
      </c>
      <c r="E329" s="134">
        <v>160185</v>
      </c>
      <c r="F329" s="136"/>
    </row>
    <row r="330" spans="1:6" ht="15.2" hidden="1" customHeight="1" outlineLevel="1">
      <c r="A330" s="138"/>
      <c r="B330" s="133" t="s">
        <v>195</v>
      </c>
      <c r="C330" s="134">
        <v>-1974.1767812450801</v>
      </c>
      <c r="D330" s="134">
        <v>-34959.8232187549</v>
      </c>
      <c r="E330" s="134">
        <v>-36934</v>
      </c>
      <c r="F330" s="136"/>
    </row>
    <row r="331" spans="1:6" ht="15.2" hidden="1" customHeight="1" outlineLevel="1">
      <c r="A331" s="138"/>
      <c r="B331" s="133" t="s">
        <v>196</v>
      </c>
      <c r="C331" s="134">
        <v>77453</v>
      </c>
      <c r="D331" s="134">
        <v>849826</v>
      </c>
      <c r="E331" s="134">
        <v>927279</v>
      </c>
      <c r="F331" s="136"/>
    </row>
    <row r="332" spans="1:6" ht="15.2" customHeight="1" collapsed="1">
      <c r="A332" s="138" t="s">
        <v>83</v>
      </c>
      <c r="B332" s="137" t="s">
        <v>214</v>
      </c>
      <c r="C332" s="134">
        <f>SUM($C$315:$C$331)</f>
        <v>18118643.397692379</v>
      </c>
      <c r="D332" s="134">
        <f>SUM($D$315:$D$331)</f>
        <v>162260954.6223076</v>
      </c>
      <c r="E332" s="134">
        <f>SUM($E$315:$E$331)</f>
        <v>180379598.02000001</v>
      </c>
      <c r="F332" s="136"/>
    </row>
    <row r="333" spans="1:6" ht="15.2" hidden="1" customHeight="1" outlineLevel="1">
      <c r="A333" s="138"/>
      <c r="B333" s="133" t="s">
        <v>181</v>
      </c>
      <c r="C333" s="134">
        <v>130512</v>
      </c>
      <c r="D333" s="134">
        <v>263</v>
      </c>
      <c r="E333" s="134">
        <v>130775</v>
      </c>
      <c r="F333" s="136"/>
    </row>
    <row r="334" spans="1:6" ht="15.2" hidden="1" customHeight="1" outlineLevel="1">
      <c r="A334" s="138"/>
      <c r="B334" s="133" t="s">
        <v>182</v>
      </c>
      <c r="C334" s="135"/>
      <c r="D334" s="134">
        <v>-11</v>
      </c>
      <c r="E334" s="134">
        <v>-11</v>
      </c>
      <c r="F334" s="136"/>
    </row>
    <row r="335" spans="1:6" ht="15.2" hidden="1" customHeight="1" outlineLevel="1">
      <c r="A335" s="138"/>
      <c r="B335" s="133" t="s">
        <v>183</v>
      </c>
      <c r="C335" s="134">
        <v>357585</v>
      </c>
      <c r="D335" s="134">
        <v>4248231</v>
      </c>
      <c r="E335" s="134">
        <v>4605816</v>
      </c>
      <c r="F335" s="136"/>
    </row>
    <row r="336" spans="1:6" ht="15.2" hidden="1" customHeight="1" outlineLevel="1">
      <c r="A336" s="138"/>
      <c r="B336" s="133" t="s">
        <v>184</v>
      </c>
      <c r="C336" s="134">
        <v>97614</v>
      </c>
      <c r="D336" s="134">
        <v>2419776</v>
      </c>
      <c r="E336" s="134">
        <v>2517390</v>
      </c>
      <c r="F336" s="136"/>
    </row>
    <row r="337" spans="1:6" ht="15.2" hidden="1" customHeight="1" outlineLevel="1">
      <c r="A337" s="138"/>
      <c r="B337" s="133" t="s">
        <v>185</v>
      </c>
      <c r="C337" s="134">
        <v>315444</v>
      </c>
      <c r="D337" s="134">
        <v>3098287</v>
      </c>
      <c r="E337" s="134">
        <v>3413731</v>
      </c>
      <c r="F337" s="136"/>
    </row>
    <row r="338" spans="1:6" ht="15.2" hidden="1" customHeight="1" outlineLevel="1">
      <c r="A338" s="138"/>
      <c r="B338" s="133" t="s">
        <v>186</v>
      </c>
      <c r="C338" s="134">
        <v>1597881</v>
      </c>
      <c r="D338" s="134">
        <v>17039638</v>
      </c>
      <c r="E338" s="134">
        <v>18637519</v>
      </c>
      <c r="F338" s="136"/>
    </row>
    <row r="339" spans="1:6" ht="15.2" hidden="1" customHeight="1" outlineLevel="1">
      <c r="A339" s="138"/>
      <c r="B339" s="133" t="s">
        <v>244</v>
      </c>
      <c r="C339" s="134">
        <v>0</v>
      </c>
      <c r="D339" s="134">
        <v>0</v>
      </c>
      <c r="E339" s="134">
        <v>0</v>
      </c>
      <c r="F339" s="136"/>
    </row>
    <row r="340" spans="1:6" ht="15.2" hidden="1" customHeight="1" outlineLevel="1">
      <c r="A340" s="138"/>
      <c r="B340" s="133" t="s">
        <v>187</v>
      </c>
      <c r="C340" s="134">
        <v>10474</v>
      </c>
      <c r="D340" s="134">
        <v>1565</v>
      </c>
      <c r="E340" s="134">
        <v>12039</v>
      </c>
      <c r="F340" s="136"/>
    </row>
    <row r="341" spans="1:6" ht="15.2" hidden="1" customHeight="1" outlineLevel="1">
      <c r="A341" s="138"/>
      <c r="B341" s="133" t="s">
        <v>188</v>
      </c>
      <c r="C341" s="134">
        <v>11438</v>
      </c>
      <c r="D341" s="134">
        <v>193699</v>
      </c>
      <c r="E341" s="134">
        <v>205137</v>
      </c>
      <c r="F341" s="136"/>
    </row>
    <row r="342" spans="1:6" ht="15.2" hidden="1" customHeight="1" outlineLevel="1">
      <c r="A342" s="138"/>
      <c r="B342" s="133" t="s">
        <v>189</v>
      </c>
      <c r="C342" s="135"/>
      <c r="D342" s="135"/>
      <c r="E342" s="134">
        <v>0</v>
      </c>
      <c r="F342" s="136"/>
    </row>
    <row r="343" spans="1:6" ht="15.2" hidden="1" customHeight="1" outlineLevel="1">
      <c r="A343" s="138"/>
      <c r="B343" s="133" t="s">
        <v>190</v>
      </c>
      <c r="C343" s="134">
        <v>124440</v>
      </c>
      <c r="D343" s="134">
        <v>2106926</v>
      </c>
      <c r="E343" s="134">
        <v>2231366</v>
      </c>
      <c r="F343" s="136"/>
    </row>
    <row r="344" spans="1:6" ht="15.2" hidden="1" customHeight="1" outlineLevel="1">
      <c r="A344" s="138"/>
      <c r="B344" s="133" t="s">
        <v>191</v>
      </c>
      <c r="C344" s="135"/>
      <c r="D344" s="135"/>
      <c r="E344" s="134">
        <v>0</v>
      </c>
      <c r="F344" s="136"/>
    </row>
    <row r="345" spans="1:6" ht="15.2" hidden="1" customHeight="1" outlineLevel="1">
      <c r="A345" s="138"/>
      <c r="B345" s="133" t="s">
        <v>192</v>
      </c>
      <c r="C345" s="135"/>
      <c r="D345" s="135"/>
      <c r="E345" s="134">
        <v>0</v>
      </c>
      <c r="F345" s="136"/>
    </row>
    <row r="346" spans="1:6" ht="15.2" hidden="1" customHeight="1" outlineLevel="1">
      <c r="A346" s="138"/>
      <c r="B346" s="133" t="s">
        <v>193</v>
      </c>
      <c r="C346" s="134">
        <v>749255</v>
      </c>
      <c r="D346" s="134">
        <v>16191669</v>
      </c>
      <c r="E346" s="134">
        <v>16940924</v>
      </c>
      <c r="F346" s="136"/>
    </row>
    <row r="347" spans="1:6" ht="15.2" hidden="1" customHeight="1" outlineLevel="1">
      <c r="A347" s="138"/>
      <c r="B347" s="133" t="s">
        <v>194</v>
      </c>
      <c r="C347" s="135"/>
      <c r="D347" s="135"/>
      <c r="E347" s="134">
        <v>0</v>
      </c>
      <c r="F347" s="136"/>
    </row>
    <row r="348" spans="1:6" ht="15.2" hidden="1" customHeight="1" outlineLevel="1">
      <c r="A348" s="138"/>
      <c r="B348" s="133" t="s">
        <v>195</v>
      </c>
      <c r="C348" s="135"/>
      <c r="D348" s="135"/>
      <c r="E348" s="134">
        <v>0</v>
      </c>
      <c r="F348" s="136"/>
    </row>
    <row r="349" spans="1:6" ht="15.2" hidden="1" customHeight="1" outlineLevel="1">
      <c r="A349" s="138"/>
      <c r="B349" s="133" t="s">
        <v>196</v>
      </c>
      <c r="C349" s="134">
        <v>0</v>
      </c>
      <c r="D349" s="134">
        <v>0</v>
      </c>
      <c r="E349" s="134">
        <v>0</v>
      </c>
      <c r="F349" s="136"/>
    </row>
    <row r="350" spans="1:6" ht="15.2" customHeight="1" collapsed="1">
      <c r="A350" s="138" t="s">
        <v>85</v>
      </c>
      <c r="B350" s="137" t="s">
        <v>215</v>
      </c>
      <c r="C350" s="134">
        <f>SUM($C$333:$C$349)</f>
        <v>3394643</v>
      </c>
      <c r="D350" s="134">
        <f>SUM($D$333:$D$349)</f>
        <v>45300043</v>
      </c>
      <c r="E350" s="134">
        <f>SUM($E$333:$E$349)</f>
        <v>48694686</v>
      </c>
      <c r="F350" s="136"/>
    </row>
    <row r="351" spans="1:6" ht="15.2" hidden="1" customHeight="1" outlineLevel="1">
      <c r="A351" s="138"/>
      <c r="B351" s="133" t="s">
        <v>181</v>
      </c>
      <c r="C351" s="135"/>
      <c r="D351" s="135"/>
      <c r="E351" s="134">
        <v>0</v>
      </c>
      <c r="F351" s="136"/>
    </row>
    <row r="352" spans="1:6" ht="15.2" hidden="1" customHeight="1" outlineLevel="1">
      <c r="A352" s="138"/>
      <c r="B352" s="133" t="s">
        <v>182</v>
      </c>
      <c r="C352" s="135"/>
      <c r="D352" s="135"/>
      <c r="E352" s="134">
        <v>0</v>
      </c>
      <c r="F352" s="136"/>
    </row>
    <row r="353" spans="1:6" ht="15.2" hidden="1" customHeight="1" outlineLevel="1">
      <c r="A353" s="138"/>
      <c r="B353" s="133" t="s">
        <v>183</v>
      </c>
      <c r="C353" s="134">
        <v>5397489</v>
      </c>
      <c r="D353" s="134">
        <v>64123931</v>
      </c>
      <c r="E353" s="134">
        <v>69521420</v>
      </c>
      <c r="F353" s="136"/>
    </row>
    <row r="354" spans="1:6" ht="15.2" hidden="1" customHeight="1" outlineLevel="1">
      <c r="A354" s="138"/>
      <c r="B354" s="133" t="s">
        <v>184</v>
      </c>
      <c r="C354" s="134">
        <v>178311</v>
      </c>
      <c r="D354" s="134">
        <v>4420202</v>
      </c>
      <c r="E354" s="134">
        <v>4598513</v>
      </c>
      <c r="F354" s="136"/>
    </row>
    <row r="355" spans="1:6" ht="15.2" hidden="1" customHeight="1" outlineLevel="1">
      <c r="A355" s="138"/>
      <c r="B355" s="133" t="s">
        <v>185</v>
      </c>
      <c r="C355" s="134">
        <v>1066136</v>
      </c>
      <c r="D355" s="134">
        <v>10471576</v>
      </c>
      <c r="E355" s="134">
        <v>11537712</v>
      </c>
      <c r="F355" s="136"/>
    </row>
    <row r="356" spans="1:6" ht="15.2" hidden="1" customHeight="1" outlineLevel="1">
      <c r="A356" s="138"/>
      <c r="B356" s="133" t="s">
        <v>186</v>
      </c>
      <c r="C356" s="134">
        <v>5676190</v>
      </c>
      <c r="D356" s="134">
        <v>60530304</v>
      </c>
      <c r="E356" s="134">
        <v>66206494</v>
      </c>
      <c r="F356" s="136"/>
    </row>
    <row r="357" spans="1:6" ht="15.2" hidden="1" customHeight="1" outlineLevel="1">
      <c r="A357" s="138"/>
      <c r="B357" s="133" t="s">
        <v>244</v>
      </c>
      <c r="C357" s="134">
        <v>0</v>
      </c>
      <c r="D357" s="134">
        <v>0</v>
      </c>
      <c r="E357" s="134">
        <v>0</v>
      </c>
      <c r="F357" s="136"/>
    </row>
    <row r="358" spans="1:6" ht="15.2" hidden="1" customHeight="1" outlineLevel="1">
      <c r="A358" s="138"/>
      <c r="B358" s="133" t="s">
        <v>187</v>
      </c>
      <c r="C358" s="134">
        <v>78843</v>
      </c>
      <c r="D358" s="134">
        <v>11781</v>
      </c>
      <c r="E358" s="134">
        <v>90624</v>
      </c>
      <c r="F358" s="136"/>
    </row>
    <row r="359" spans="1:6" ht="15.2" hidden="1" customHeight="1" outlineLevel="1">
      <c r="A359" s="138"/>
      <c r="B359" s="133" t="s">
        <v>188</v>
      </c>
      <c r="C359" s="135"/>
      <c r="D359" s="135"/>
      <c r="E359" s="134">
        <v>0</v>
      </c>
      <c r="F359" s="136"/>
    </row>
    <row r="360" spans="1:6" ht="15.2" hidden="1" customHeight="1" outlineLevel="1">
      <c r="A360" s="138"/>
      <c r="B360" s="133" t="s">
        <v>189</v>
      </c>
      <c r="C360" s="135"/>
      <c r="D360" s="135"/>
      <c r="E360" s="134">
        <v>0</v>
      </c>
      <c r="F360" s="136"/>
    </row>
    <row r="361" spans="1:6" ht="15.2" hidden="1" customHeight="1" outlineLevel="1">
      <c r="A361" s="138"/>
      <c r="B361" s="133" t="s">
        <v>190</v>
      </c>
      <c r="C361" s="134">
        <v>-1674855</v>
      </c>
      <c r="D361" s="134">
        <v>-28357416</v>
      </c>
      <c r="E361" s="134">
        <v>-30032271</v>
      </c>
      <c r="F361" s="136"/>
    </row>
    <row r="362" spans="1:6" ht="15.2" hidden="1" customHeight="1" outlineLevel="1">
      <c r="A362" s="138"/>
      <c r="B362" s="133" t="s">
        <v>191</v>
      </c>
      <c r="C362" s="135"/>
      <c r="D362" s="135"/>
      <c r="E362" s="134">
        <v>0</v>
      </c>
      <c r="F362" s="136"/>
    </row>
    <row r="363" spans="1:6" ht="15.2" hidden="1" customHeight="1" outlineLevel="1">
      <c r="A363" s="138"/>
      <c r="B363" s="133" t="s">
        <v>192</v>
      </c>
      <c r="C363" s="135"/>
      <c r="D363" s="135"/>
      <c r="E363" s="134">
        <v>0</v>
      </c>
      <c r="F363" s="136"/>
    </row>
    <row r="364" spans="1:6" ht="15.2" hidden="1" customHeight="1" outlineLevel="1">
      <c r="A364" s="138"/>
      <c r="B364" s="133" t="s">
        <v>193</v>
      </c>
      <c r="C364" s="134">
        <v>-566170</v>
      </c>
      <c r="D364" s="134">
        <v>-1278299</v>
      </c>
      <c r="E364" s="134">
        <v>-1844469</v>
      </c>
      <c r="F364" s="136"/>
    </row>
    <row r="365" spans="1:6" ht="15.2" hidden="1" customHeight="1" outlineLevel="1">
      <c r="A365" s="138"/>
      <c r="B365" s="133" t="s">
        <v>194</v>
      </c>
      <c r="C365" s="135"/>
      <c r="D365" s="135"/>
      <c r="E365" s="134">
        <v>0</v>
      </c>
      <c r="F365" s="136"/>
    </row>
    <row r="366" spans="1:6" ht="15.2" hidden="1" customHeight="1" outlineLevel="1">
      <c r="A366" s="138"/>
      <c r="B366" s="133" t="s">
        <v>195</v>
      </c>
      <c r="C366" s="135"/>
      <c r="D366" s="135"/>
      <c r="E366" s="134">
        <v>0</v>
      </c>
      <c r="F366" s="136"/>
    </row>
    <row r="367" spans="1:6" ht="15.2" hidden="1" customHeight="1" outlineLevel="1">
      <c r="A367" s="138"/>
      <c r="B367" s="133" t="s">
        <v>196</v>
      </c>
      <c r="C367" s="134">
        <v>0</v>
      </c>
      <c r="D367" s="134">
        <v>0</v>
      </c>
      <c r="E367" s="134">
        <v>0</v>
      </c>
      <c r="F367" s="136"/>
    </row>
    <row r="368" spans="1:6" ht="15.2" customHeight="1" collapsed="1">
      <c r="A368" s="138" t="s">
        <v>87</v>
      </c>
      <c r="B368" s="137" t="s">
        <v>216</v>
      </c>
      <c r="C368" s="134">
        <f>SUM($C$351:$C$367)</f>
        <v>10155944</v>
      </c>
      <c r="D368" s="134">
        <f>SUM($D$351:$D$367)</f>
        <v>109922079</v>
      </c>
      <c r="E368" s="134">
        <f>SUM($E$351:$E$367)</f>
        <v>120078023</v>
      </c>
      <c r="F368" s="136"/>
    </row>
    <row r="369" spans="1:6" ht="39.200000000000003" hidden="1" customHeight="1" outlineLevel="1">
      <c r="A369" s="139"/>
      <c r="B369" s="140" t="s">
        <v>181</v>
      </c>
      <c r="C369" s="134">
        <v>25223</v>
      </c>
      <c r="D369" s="134">
        <v>51</v>
      </c>
      <c r="E369" s="134">
        <v>25274</v>
      </c>
      <c r="F369" s="136"/>
    </row>
    <row r="370" spans="1:6" ht="39.200000000000003" hidden="1" customHeight="1" outlineLevel="1">
      <c r="A370" s="139"/>
      <c r="B370" s="140" t="s">
        <v>182</v>
      </c>
      <c r="C370" s="135"/>
      <c r="D370" s="135"/>
      <c r="E370" s="134">
        <v>0</v>
      </c>
      <c r="F370" s="136"/>
    </row>
    <row r="371" spans="1:6" ht="39.200000000000003" hidden="1" customHeight="1" outlineLevel="1">
      <c r="A371" s="139"/>
      <c r="B371" s="140" t="s">
        <v>183</v>
      </c>
      <c r="C371" s="134">
        <v>80939</v>
      </c>
      <c r="D371" s="134">
        <v>961581</v>
      </c>
      <c r="E371" s="134">
        <v>1042520</v>
      </c>
      <c r="F371" s="136"/>
    </row>
    <row r="372" spans="1:6" ht="39.200000000000003" hidden="1" customHeight="1" outlineLevel="1">
      <c r="A372" s="139"/>
      <c r="B372" s="140" t="s">
        <v>184</v>
      </c>
      <c r="C372" s="134">
        <v>13677</v>
      </c>
      <c r="D372" s="134">
        <v>340994</v>
      </c>
      <c r="E372" s="134">
        <v>354671</v>
      </c>
      <c r="F372" s="136"/>
    </row>
    <row r="373" spans="1:6" ht="39.200000000000003" hidden="1" customHeight="1" outlineLevel="1">
      <c r="A373" s="139"/>
      <c r="B373" s="140" t="s">
        <v>185</v>
      </c>
      <c r="C373" s="134">
        <v>77106</v>
      </c>
      <c r="D373" s="134">
        <v>757608</v>
      </c>
      <c r="E373" s="134">
        <v>834714</v>
      </c>
      <c r="F373" s="136"/>
    </row>
    <row r="374" spans="1:6" ht="39.200000000000003" hidden="1" customHeight="1" outlineLevel="1">
      <c r="A374" s="139"/>
      <c r="B374" s="140" t="s">
        <v>186</v>
      </c>
      <c r="C374" s="134">
        <v>1362377</v>
      </c>
      <c r="D374" s="134">
        <v>14528243</v>
      </c>
      <c r="E374" s="134">
        <v>15890620</v>
      </c>
      <c r="F374" s="136"/>
    </row>
    <row r="375" spans="1:6" ht="39.200000000000003" hidden="1" customHeight="1" outlineLevel="1">
      <c r="A375" s="139"/>
      <c r="B375" s="140" t="s">
        <v>244</v>
      </c>
      <c r="C375" s="134">
        <v>1234</v>
      </c>
      <c r="D375" s="134">
        <v>0</v>
      </c>
      <c r="E375" s="134">
        <v>1234</v>
      </c>
      <c r="F375" s="136"/>
    </row>
    <row r="376" spans="1:6" ht="39.200000000000003" hidden="1" customHeight="1" outlineLevel="1">
      <c r="A376" s="139"/>
      <c r="B376" s="140" t="s">
        <v>187</v>
      </c>
      <c r="C376" s="134">
        <v>12007</v>
      </c>
      <c r="D376" s="134">
        <v>1794</v>
      </c>
      <c r="E376" s="134">
        <v>13801</v>
      </c>
      <c r="F376" s="136"/>
    </row>
    <row r="377" spans="1:6" ht="39.200000000000003" hidden="1" customHeight="1" outlineLevel="1">
      <c r="A377" s="139"/>
      <c r="B377" s="140" t="s">
        <v>188</v>
      </c>
      <c r="C377" s="135"/>
      <c r="D377" s="135"/>
      <c r="E377" s="134">
        <v>0</v>
      </c>
      <c r="F377" s="136"/>
    </row>
    <row r="378" spans="1:6" ht="39.200000000000003" hidden="1" customHeight="1" outlineLevel="1">
      <c r="A378" s="139"/>
      <c r="B378" s="140" t="s">
        <v>189</v>
      </c>
      <c r="C378" s="135"/>
      <c r="D378" s="135"/>
      <c r="E378" s="134">
        <v>0</v>
      </c>
      <c r="F378" s="136"/>
    </row>
    <row r="379" spans="1:6" ht="39.200000000000003" hidden="1" customHeight="1" outlineLevel="1">
      <c r="A379" s="139"/>
      <c r="B379" s="140" t="s">
        <v>190</v>
      </c>
      <c r="C379" s="134">
        <v>381709</v>
      </c>
      <c r="D379" s="134">
        <v>6462824</v>
      </c>
      <c r="E379" s="134">
        <v>6844533</v>
      </c>
      <c r="F379" s="136"/>
    </row>
    <row r="380" spans="1:6" ht="39.200000000000003" hidden="1" customHeight="1" outlineLevel="1">
      <c r="A380" s="139"/>
      <c r="B380" s="140" t="s">
        <v>191</v>
      </c>
      <c r="C380" s="135"/>
      <c r="D380" s="135"/>
      <c r="E380" s="134">
        <v>0</v>
      </c>
      <c r="F380" s="136"/>
    </row>
    <row r="381" spans="1:6" ht="39.200000000000003" hidden="1" customHeight="1" outlineLevel="1">
      <c r="A381" s="139"/>
      <c r="B381" s="140" t="s">
        <v>192</v>
      </c>
      <c r="C381" s="134">
        <v>9527</v>
      </c>
      <c r="D381" s="135"/>
      <c r="E381" s="134">
        <v>9527</v>
      </c>
      <c r="F381" s="136"/>
    </row>
    <row r="382" spans="1:6" ht="39.200000000000003" hidden="1" customHeight="1" outlineLevel="1">
      <c r="A382" s="139"/>
      <c r="B382" s="140" t="s">
        <v>193</v>
      </c>
      <c r="C382" s="134">
        <v>450784</v>
      </c>
      <c r="D382" s="134">
        <v>1017779</v>
      </c>
      <c r="E382" s="134">
        <v>1468563</v>
      </c>
      <c r="F382" s="136"/>
    </row>
    <row r="383" spans="1:6" ht="39.200000000000003" hidden="1" customHeight="1" outlineLevel="1">
      <c r="A383" s="139"/>
      <c r="B383" s="140" t="s">
        <v>194</v>
      </c>
      <c r="C383" s="134">
        <v>35694</v>
      </c>
      <c r="D383" s="134">
        <v>78849</v>
      </c>
      <c r="E383" s="134">
        <v>114543</v>
      </c>
      <c r="F383" s="136"/>
    </row>
    <row r="384" spans="1:6" ht="39.200000000000003" hidden="1" customHeight="1" outlineLevel="1">
      <c r="A384" s="139"/>
      <c r="B384" s="140" t="s">
        <v>195</v>
      </c>
      <c r="C384" s="134">
        <v>398.74800422614101</v>
      </c>
      <c r="D384" s="134">
        <v>7061.2519957738596</v>
      </c>
      <c r="E384" s="134">
        <v>7460</v>
      </c>
      <c r="F384" s="136"/>
    </row>
    <row r="385" spans="1:6" ht="39.200000000000003" hidden="1" customHeight="1" outlineLevel="1">
      <c r="A385" s="139"/>
      <c r="B385" s="140" t="s">
        <v>196</v>
      </c>
      <c r="C385" s="134">
        <v>2721</v>
      </c>
      <c r="D385" s="134">
        <v>29851</v>
      </c>
      <c r="E385" s="134">
        <v>32572</v>
      </c>
      <c r="F385" s="136"/>
    </row>
    <row r="386" spans="1:6" ht="39.200000000000003" customHeight="1" collapsed="1">
      <c r="A386" s="139" t="s">
        <v>89</v>
      </c>
      <c r="B386" s="141" t="s">
        <v>217</v>
      </c>
      <c r="C386" s="134">
        <f>SUM($C$369:$C$385)</f>
        <v>2453396.748004226</v>
      </c>
      <c r="D386" s="134">
        <f>SUM($D$369:$D$385)</f>
        <v>24186635.251995772</v>
      </c>
      <c r="E386" s="134">
        <f>SUM($E$369:$E$385)</f>
        <v>26640032</v>
      </c>
      <c r="F386" s="136"/>
    </row>
    <row r="387" spans="1:6" ht="32.25" hidden="1" customHeight="1" outlineLevel="1" thickBot="1">
      <c r="A387" s="142"/>
      <c r="B387" s="143" t="s">
        <v>181</v>
      </c>
      <c r="C387" s="144">
        <v>1113599</v>
      </c>
      <c r="D387" s="144">
        <v>2914</v>
      </c>
      <c r="E387" s="144">
        <v>1116513</v>
      </c>
      <c r="F387" s="136"/>
    </row>
    <row r="388" spans="1:6" ht="32.25" hidden="1" customHeight="1" outlineLevel="1" thickBot="1">
      <c r="A388" s="142"/>
      <c r="B388" s="143" t="s">
        <v>182</v>
      </c>
      <c r="C388" s="144">
        <v>6250</v>
      </c>
      <c r="D388" s="144">
        <v>34315</v>
      </c>
      <c r="E388" s="144">
        <v>40565</v>
      </c>
      <c r="F388" s="136"/>
    </row>
    <row r="389" spans="1:6" ht="32.25" hidden="1" customHeight="1" outlineLevel="1" thickBot="1">
      <c r="A389" s="142"/>
      <c r="B389" s="143" t="s">
        <v>183</v>
      </c>
      <c r="C389" s="144">
        <v>11900573</v>
      </c>
      <c r="D389" s="144">
        <v>141382692</v>
      </c>
      <c r="E389" s="144">
        <v>153283265</v>
      </c>
      <c r="F389" s="136"/>
    </row>
    <row r="390" spans="1:6" ht="32.25" hidden="1" customHeight="1" outlineLevel="1" thickBot="1">
      <c r="A390" s="142"/>
      <c r="B390" s="143" t="s">
        <v>184</v>
      </c>
      <c r="C390" s="144">
        <v>1096710</v>
      </c>
      <c r="D390" s="144">
        <v>27546906</v>
      </c>
      <c r="E390" s="144">
        <v>28643616</v>
      </c>
      <c r="F390" s="136"/>
    </row>
    <row r="391" spans="1:6" ht="32.25" hidden="1" customHeight="1" outlineLevel="1" thickBot="1">
      <c r="A391" s="142"/>
      <c r="B391" s="143" t="s">
        <v>185</v>
      </c>
      <c r="C391" s="144">
        <v>6115502</v>
      </c>
      <c r="D391" s="144">
        <v>54361216</v>
      </c>
      <c r="E391" s="144">
        <v>60476718</v>
      </c>
      <c r="F391" s="136"/>
    </row>
    <row r="392" spans="1:6" ht="32.25" hidden="1" customHeight="1" outlineLevel="1" thickBot="1">
      <c r="A392" s="142"/>
      <c r="B392" s="143" t="s">
        <v>186</v>
      </c>
      <c r="C392" s="144">
        <v>16210699</v>
      </c>
      <c r="D392" s="144">
        <v>172869236</v>
      </c>
      <c r="E392" s="144">
        <v>189079935</v>
      </c>
      <c r="F392" s="136"/>
    </row>
    <row r="393" spans="1:6" ht="32.25" hidden="1" customHeight="1" outlineLevel="1" thickBot="1">
      <c r="A393" s="142"/>
      <c r="B393" s="143" t="s">
        <v>244</v>
      </c>
      <c r="C393" s="144">
        <v>5172</v>
      </c>
      <c r="D393" s="144">
        <v>0</v>
      </c>
      <c r="E393" s="144">
        <v>5172</v>
      </c>
      <c r="F393" s="136"/>
    </row>
    <row r="394" spans="1:6" ht="32.25" hidden="1" customHeight="1" outlineLevel="1" thickBot="1">
      <c r="A394" s="142"/>
      <c r="B394" s="143" t="s">
        <v>187</v>
      </c>
      <c r="C394" s="144">
        <v>288953</v>
      </c>
      <c r="D394" s="144">
        <v>43177</v>
      </c>
      <c r="E394" s="144">
        <v>332130</v>
      </c>
      <c r="F394" s="136"/>
    </row>
    <row r="395" spans="1:6" ht="32.25" hidden="1" customHeight="1" outlineLevel="1" thickBot="1">
      <c r="A395" s="142"/>
      <c r="B395" s="143" t="s">
        <v>188</v>
      </c>
      <c r="C395" s="144">
        <v>111899</v>
      </c>
      <c r="D395" s="144">
        <v>1895020</v>
      </c>
      <c r="E395" s="144">
        <v>2006919</v>
      </c>
      <c r="F395" s="136"/>
    </row>
    <row r="396" spans="1:6" ht="32.25" hidden="1" customHeight="1" outlineLevel="1" thickBot="1">
      <c r="A396" s="142"/>
      <c r="B396" s="143" t="s">
        <v>189</v>
      </c>
      <c r="C396" s="144">
        <v>74403.574473623303</v>
      </c>
      <c r="D396" s="144">
        <v>419832.44552637701</v>
      </c>
      <c r="E396" s="144">
        <v>494236.02</v>
      </c>
      <c r="F396" s="136"/>
    </row>
    <row r="397" spans="1:6" ht="32.25" hidden="1" customHeight="1" outlineLevel="1" thickBot="1">
      <c r="A397" s="142"/>
      <c r="B397" s="143" t="s">
        <v>190</v>
      </c>
      <c r="C397" s="144">
        <v>-317335</v>
      </c>
      <c r="D397" s="144">
        <v>-5372889</v>
      </c>
      <c r="E397" s="144">
        <v>-5690224</v>
      </c>
      <c r="F397" s="136"/>
    </row>
    <row r="398" spans="1:6" ht="32.25" hidden="1" customHeight="1" outlineLevel="1" thickBot="1">
      <c r="A398" s="142"/>
      <c r="B398" s="143" t="s">
        <v>191</v>
      </c>
      <c r="C398" s="144">
        <v>0</v>
      </c>
      <c r="D398" s="144">
        <v>45700</v>
      </c>
      <c r="E398" s="144">
        <v>45700</v>
      </c>
      <c r="F398" s="136"/>
    </row>
    <row r="399" spans="1:6" ht="32.25" hidden="1" customHeight="1" outlineLevel="1" thickBot="1">
      <c r="A399" s="142"/>
      <c r="B399" s="143" t="s">
        <v>192</v>
      </c>
      <c r="C399" s="144">
        <v>20988</v>
      </c>
      <c r="D399" s="144">
        <v>0</v>
      </c>
      <c r="E399" s="144">
        <v>20988</v>
      </c>
      <c r="F399" s="136"/>
    </row>
    <row r="400" spans="1:6" ht="32.25" hidden="1" customHeight="1" outlineLevel="1" thickBot="1">
      <c r="A400" s="142"/>
      <c r="B400" s="143" t="s">
        <v>193</v>
      </c>
      <c r="C400" s="144">
        <v>11133954</v>
      </c>
      <c r="D400" s="144">
        <v>39638261</v>
      </c>
      <c r="E400" s="144">
        <v>50772215</v>
      </c>
      <c r="F400" s="136"/>
    </row>
    <row r="401" spans="1:6" ht="32.25" hidden="1" customHeight="1" outlineLevel="1" thickBot="1">
      <c r="A401" s="142"/>
      <c r="B401" s="143" t="s">
        <v>194</v>
      </c>
      <c r="C401" s="144">
        <v>-18399</v>
      </c>
      <c r="D401" s="144">
        <v>64041</v>
      </c>
      <c r="E401" s="144">
        <v>45642</v>
      </c>
      <c r="F401" s="136"/>
    </row>
    <row r="402" spans="1:6" ht="32.25" hidden="1" customHeight="1" outlineLevel="1" thickBot="1">
      <c r="A402" s="142"/>
      <c r="B402" s="143" t="s">
        <v>195</v>
      </c>
      <c r="C402" s="144">
        <v>46746.8962214536</v>
      </c>
      <c r="D402" s="144">
        <v>877338.10377854598</v>
      </c>
      <c r="E402" s="144">
        <v>924085</v>
      </c>
      <c r="F402" s="136"/>
    </row>
    <row r="403" spans="1:6" ht="32.25" hidden="1" customHeight="1" outlineLevel="1" thickBot="1">
      <c r="A403" s="142"/>
      <c r="B403" s="143" t="s">
        <v>196</v>
      </c>
      <c r="C403" s="144">
        <v>74732</v>
      </c>
      <c r="D403" s="144">
        <v>819975</v>
      </c>
      <c r="E403" s="144">
        <v>894707</v>
      </c>
      <c r="F403" s="136"/>
    </row>
    <row r="404" spans="1:6" ht="32.25" customHeight="1" collapsed="1" thickBot="1">
      <c r="A404" s="142" t="s">
        <v>91</v>
      </c>
      <c r="B404" s="145" t="s">
        <v>218</v>
      </c>
      <c r="C404" s="144">
        <f>SUM($C$387:$C$403)</f>
        <v>47864447.470695078</v>
      </c>
      <c r="D404" s="144">
        <f>SUM($D$387:$D$403)</f>
        <v>434627734.5493049</v>
      </c>
      <c r="E404" s="144">
        <f>SUM($E$387:$E$403)</f>
        <v>482492182.01999998</v>
      </c>
      <c r="F404" s="136"/>
    </row>
    <row r="405" spans="1:6">
      <c r="B405" s="146"/>
      <c r="C405" s="136"/>
      <c r="D405" s="136"/>
      <c r="E405" s="136"/>
    </row>
    <row r="406" spans="1:6">
      <c r="B406" s="146"/>
      <c r="C406" s="136"/>
      <c r="D406" s="136"/>
      <c r="E406" s="136"/>
    </row>
    <row r="407" spans="1:6">
      <c r="B407" s="146"/>
      <c r="C407" s="136"/>
      <c r="D407" s="136"/>
      <c r="E407" s="136"/>
    </row>
    <row r="408" spans="1:6">
      <c r="B408" s="146"/>
      <c r="C408" s="136"/>
      <c r="D408" s="136"/>
      <c r="E408" s="136"/>
    </row>
    <row r="409" spans="1:6">
      <c r="B409" s="146"/>
      <c r="C409" s="136"/>
      <c r="D409" s="136"/>
      <c r="E409" s="136"/>
    </row>
    <row r="410" spans="1:6">
      <c r="B410" s="146"/>
      <c r="C410" s="136"/>
      <c r="D410" s="136"/>
      <c r="E410" s="136"/>
    </row>
  </sheetData>
  <dataConsolidate link="1"/>
  <mergeCells count="6">
    <mergeCell ref="A278:E278"/>
    <mergeCell ref="A1:E1"/>
    <mergeCell ref="A2:E2"/>
    <mergeCell ref="A3:E3"/>
    <mergeCell ref="A5:E5"/>
    <mergeCell ref="A7:E7"/>
  </mergeCells>
  <pageMargins left="0.69" right="0.5" top="0.84" bottom="0.75" header="0.5" footer="0.5"/>
  <pageSetup firstPageNumber="21" fitToHeight="0" orientation="landscape" useFirstPageNumber="1" r:id="rId1"/>
  <headerFooter alignWithMargins="0">
    <oddFooter>&amp;C&amp;"-,Regular"&amp;P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34"/>
  <sheetViews>
    <sheetView showGridLines="0" zoomScaleNormal="100" workbookViewId="0">
      <selection sqref="A1:E1"/>
    </sheetView>
  </sheetViews>
  <sheetFormatPr defaultRowHeight="12.75" outlineLevelRow="1"/>
  <cols>
    <col min="1" max="1" width="5" style="22" customWidth="1"/>
    <col min="2" max="2" width="60.85546875" style="22" customWidth="1"/>
    <col min="3" max="5" width="19.7109375" style="22" customWidth="1"/>
    <col min="6" max="16384" width="9.140625" style="22"/>
  </cols>
  <sheetData>
    <row r="1" spans="1:5" ht="15">
      <c r="A1" s="462" t="s">
        <v>174</v>
      </c>
      <c r="B1" s="463"/>
      <c r="C1" s="463"/>
      <c r="D1" s="463"/>
      <c r="E1" s="463"/>
    </row>
    <row r="2" spans="1:5" ht="15">
      <c r="A2" s="462" t="s">
        <v>175</v>
      </c>
      <c r="B2" s="463"/>
      <c r="C2" s="463"/>
      <c r="D2" s="463"/>
      <c r="E2" s="463"/>
    </row>
    <row r="3" spans="1:5" ht="15">
      <c r="A3" s="462" t="s">
        <v>219</v>
      </c>
      <c r="B3" s="463"/>
      <c r="C3" s="463"/>
      <c r="D3" s="463"/>
      <c r="E3" s="463"/>
    </row>
    <row r="4" spans="1:5" ht="15" customHeight="1">
      <c r="A4" s="467" t="s">
        <v>34</v>
      </c>
      <c r="B4" s="467"/>
      <c r="C4" s="467"/>
      <c r="D4" s="468" t="s">
        <v>245</v>
      </c>
      <c r="E4" s="468"/>
    </row>
    <row r="5" spans="1:5" ht="14.25" customHeight="1">
      <c r="A5" s="467"/>
      <c r="B5" s="467"/>
      <c r="C5" s="467"/>
      <c r="D5" s="469"/>
      <c r="E5" s="469"/>
    </row>
    <row r="6" spans="1:5" ht="15">
      <c r="A6" s="148"/>
      <c r="B6" s="149"/>
      <c r="C6" s="150" t="s">
        <v>178</v>
      </c>
      <c r="D6" s="150" t="s">
        <v>179</v>
      </c>
      <c r="E6" s="150" t="s">
        <v>171</v>
      </c>
    </row>
    <row r="7" spans="1:5" ht="15">
      <c r="A7" s="455" t="s">
        <v>222</v>
      </c>
      <c r="B7" s="456"/>
      <c r="C7" s="456"/>
      <c r="D7" s="456"/>
      <c r="E7" s="457"/>
    </row>
    <row r="8" spans="1:5" ht="18" customHeight="1">
      <c r="A8" s="455" t="s">
        <v>223</v>
      </c>
      <c r="B8" s="456"/>
      <c r="C8" s="456"/>
      <c r="D8" s="456"/>
      <c r="E8" s="457"/>
    </row>
    <row r="9" spans="1:5" ht="18" hidden="1" customHeight="1" outlineLevel="1">
      <c r="A9" s="151" t="s">
        <v>47</v>
      </c>
      <c r="B9" s="152" t="s">
        <v>181</v>
      </c>
      <c r="C9" s="153">
        <v>3903060</v>
      </c>
      <c r="D9" s="154"/>
      <c r="E9" s="153">
        <v>3903060</v>
      </c>
    </row>
    <row r="10" spans="1:5" ht="18" hidden="1" customHeight="1" outlineLevel="1">
      <c r="A10" s="151" t="s">
        <v>47</v>
      </c>
      <c r="B10" s="152" t="s">
        <v>182</v>
      </c>
      <c r="C10" s="154"/>
      <c r="D10" s="154"/>
      <c r="E10" s="153">
        <v>0</v>
      </c>
    </row>
    <row r="11" spans="1:5" ht="18" hidden="1" customHeight="1" outlineLevel="1">
      <c r="A11" s="151" t="s">
        <v>47</v>
      </c>
      <c r="B11" s="152" t="s">
        <v>183</v>
      </c>
      <c r="C11" s="153">
        <v>6490766</v>
      </c>
      <c r="D11" s="153">
        <v>57510671</v>
      </c>
      <c r="E11" s="153">
        <v>64001437</v>
      </c>
    </row>
    <row r="12" spans="1:5" ht="18" hidden="1" customHeight="1" outlineLevel="1">
      <c r="A12" s="151" t="s">
        <v>47</v>
      </c>
      <c r="B12" s="152" t="s">
        <v>184</v>
      </c>
      <c r="C12" s="153">
        <v>1450386</v>
      </c>
      <c r="D12" s="153">
        <v>6413694</v>
      </c>
      <c r="E12" s="153">
        <v>7864080</v>
      </c>
    </row>
    <row r="13" spans="1:5" ht="18" hidden="1" customHeight="1" outlineLevel="1">
      <c r="A13" s="151" t="s">
        <v>47</v>
      </c>
      <c r="B13" s="152" t="s">
        <v>185</v>
      </c>
      <c r="C13" s="153">
        <v>5704536</v>
      </c>
      <c r="D13" s="153">
        <v>46591665</v>
      </c>
      <c r="E13" s="153">
        <v>52296201</v>
      </c>
    </row>
    <row r="14" spans="1:5" ht="18" hidden="1" customHeight="1" outlineLevel="1">
      <c r="A14" s="151" t="s">
        <v>47</v>
      </c>
      <c r="B14" s="152" t="s">
        <v>186</v>
      </c>
      <c r="C14" s="153">
        <v>10950724</v>
      </c>
      <c r="D14" s="153">
        <v>89049276</v>
      </c>
      <c r="E14" s="153">
        <v>100000000</v>
      </c>
    </row>
    <row r="15" spans="1:5" ht="18" hidden="1" customHeight="1" outlineLevel="1">
      <c r="A15" s="151" t="s">
        <v>47</v>
      </c>
      <c r="B15" s="152" t="s">
        <v>244</v>
      </c>
      <c r="C15" s="153">
        <v>0</v>
      </c>
      <c r="D15" s="153">
        <v>0</v>
      </c>
      <c r="E15" s="153">
        <v>0</v>
      </c>
    </row>
    <row r="16" spans="1:5" ht="18" hidden="1" customHeight="1" outlineLevel="1">
      <c r="A16" s="151" t="s">
        <v>47</v>
      </c>
      <c r="B16" s="152" t="s">
        <v>187</v>
      </c>
      <c r="C16" s="153">
        <v>0</v>
      </c>
      <c r="D16" s="153">
        <v>0</v>
      </c>
      <c r="E16" s="153">
        <v>0</v>
      </c>
    </row>
    <row r="17" spans="1:5" ht="18" hidden="1" customHeight="1" outlineLevel="1">
      <c r="A17" s="151" t="s">
        <v>47</v>
      </c>
      <c r="B17" s="152" t="s">
        <v>188</v>
      </c>
      <c r="C17" s="154"/>
      <c r="D17" s="153">
        <v>3462274</v>
      </c>
      <c r="E17" s="153">
        <v>3462274</v>
      </c>
    </row>
    <row r="18" spans="1:5" ht="18" hidden="1" customHeight="1" outlineLevel="1">
      <c r="A18" s="151" t="s">
        <v>47</v>
      </c>
      <c r="B18" s="152" t="s">
        <v>189</v>
      </c>
      <c r="C18" s="153">
        <v>0</v>
      </c>
      <c r="D18" s="153">
        <v>1350000</v>
      </c>
      <c r="E18" s="153">
        <v>1350000</v>
      </c>
    </row>
    <row r="19" spans="1:5" ht="18" hidden="1" customHeight="1" outlineLevel="1">
      <c r="A19" s="151" t="s">
        <v>47</v>
      </c>
      <c r="B19" s="152" t="s">
        <v>190</v>
      </c>
      <c r="C19" s="153">
        <v>2121679</v>
      </c>
      <c r="D19" s="153">
        <v>28704432</v>
      </c>
      <c r="E19" s="153">
        <v>30826111</v>
      </c>
    </row>
    <row r="20" spans="1:5" ht="18" hidden="1" customHeight="1" outlineLevel="1">
      <c r="A20" s="151" t="s">
        <v>47</v>
      </c>
      <c r="B20" s="152" t="s">
        <v>191</v>
      </c>
      <c r="C20" s="154"/>
      <c r="D20" s="154"/>
      <c r="E20" s="153">
        <v>0</v>
      </c>
    </row>
    <row r="21" spans="1:5" ht="18" hidden="1" customHeight="1" outlineLevel="1">
      <c r="A21" s="151" t="s">
        <v>47</v>
      </c>
      <c r="B21" s="152" t="s">
        <v>192</v>
      </c>
      <c r="C21" s="153">
        <v>135000</v>
      </c>
      <c r="D21" s="154"/>
      <c r="E21" s="153">
        <v>135000</v>
      </c>
    </row>
    <row r="22" spans="1:5" ht="18" hidden="1" customHeight="1" outlineLevel="1">
      <c r="A22" s="151" t="s">
        <v>47</v>
      </c>
      <c r="B22" s="152" t="s">
        <v>193</v>
      </c>
      <c r="C22" s="153">
        <v>20741831</v>
      </c>
      <c r="D22" s="153">
        <v>42288547</v>
      </c>
      <c r="E22" s="153">
        <v>63030378</v>
      </c>
    </row>
    <row r="23" spans="1:5" ht="18" hidden="1" customHeight="1" outlineLevel="1">
      <c r="A23" s="151" t="s">
        <v>47</v>
      </c>
      <c r="B23" s="152" t="s">
        <v>194</v>
      </c>
      <c r="C23" s="153">
        <v>0</v>
      </c>
      <c r="D23" s="153">
        <v>0</v>
      </c>
      <c r="E23" s="153">
        <v>0</v>
      </c>
    </row>
    <row r="24" spans="1:5" ht="18" hidden="1" customHeight="1" outlineLevel="1">
      <c r="A24" s="151" t="s">
        <v>47</v>
      </c>
      <c r="B24" s="152" t="s">
        <v>195</v>
      </c>
      <c r="C24" s="154"/>
      <c r="D24" s="153">
        <v>203683</v>
      </c>
      <c r="E24" s="153">
        <v>203683</v>
      </c>
    </row>
    <row r="25" spans="1:5" ht="18" hidden="1" customHeight="1" outlineLevel="1">
      <c r="A25" s="151" t="s">
        <v>47</v>
      </c>
      <c r="B25" s="152" t="s">
        <v>196</v>
      </c>
      <c r="C25" s="153">
        <v>0</v>
      </c>
      <c r="D25" s="153">
        <v>2250000</v>
      </c>
      <c r="E25" s="153">
        <v>2250000</v>
      </c>
    </row>
    <row r="26" spans="1:5" ht="18" customHeight="1" collapsed="1">
      <c r="A26" s="151" t="s">
        <v>37</v>
      </c>
      <c r="B26" s="155" t="s">
        <v>224</v>
      </c>
      <c r="C26" s="153">
        <f>SUM($C$9:$C$25)</f>
        <v>51497982</v>
      </c>
      <c r="D26" s="153">
        <f>SUM($D$9:$D$25)</f>
        <v>277824242</v>
      </c>
      <c r="E26" s="153">
        <f>SUM($E$9:$E$25)</f>
        <v>329322224</v>
      </c>
    </row>
    <row r="27" spans="1:5" ht="18" hidden="1" customHeight="1" outlineLevel="1">
      <c r="A27" s="151" t="s">
        <v>47</v>
      </c>
      <c r="B27" s="152" t="s">
        <v>181</v>
      </c>
      <c r="C27" s="153">
        <v>-514755</v>
      </c>
      <c r="D27" s="154"/>
      <c r="E27" s="153">
        <v>-514755</v>
      </c>
    </row>
    <row r="28" spans="1:5" ht="18" hidden="1" customHeight="1" outlineLevel="1">
      <c r="A28" s="151" t="s">
        <v>47</v>
      </c>
      <c r="B28" s="152" t="s">
        <v>182</v>
      </c>
      <c r="C28" s="153">
        <v>1172763.5058982901</v>
      </c>
      <c r="D28" s="153">
        <v>12221607.494101699</v>
      </c>
      <c r="E28" s="153">
        <v>13394371</v>
      </c>
    </row>
    <row r="29" spans="1:5" ht="18" hidden="1" customHeight="1" outlineLevel="1">
      <c r="A29" s="151" t="s">
        <v>47</v>
      </c>
      <c r="B29" s="152" t="s">
        <v>183</v>
      </c>
      <c r="C29" s="153">
        <v>3051487</v>
      </c>
      <c r="D29" s="153">
        <v>93899075</v>
      </c>
      <c r="E29" s="153">
        <v>96950562</v>
      </c>
    </row>
    <row r="30" spans="1:5" ht="18" hidden="1" customHeight="1" outlineLevel="1">
      <c r="A30" s="151" t="s">
        <v>47</v>
      </c>
      <c r="B30" s="152" t="s">
        <v>184</v>
      </c>
      <c r="C30" s="153">
        <v>1451936</v>
      </c>
      <c r="D30" s="153">
        <v>31593890</v>
      </c>
      <c r="E30" s="153">
        <v>33045826</v>
      </c>
    </row>
    <row r="31" spans="1:5" ht="18" hidden="1" customHeight="1" outlineLevel="1">
      <c r="A31" s="151" t="s">
        <v>47</v>
      </c>
      <c r="B31" s="152" t="s">
        <v>185</v>
      </c>
      <c r="C31" s="153">
        <v>9540851</v>
      </c>
      <c r="D31" s="153">
        <v>76763218</v>
      </c>
      <c r="E31" s="153">
        <v>86304069</v>
      </c>
    </row>
    <row r="32" spans="1:5" ht="18" hidden="1" customHeight="1" outlineLevel="1">
      <c r="A32" s="151" t="s">
        <v>47</v>
      </c>
      <c r="B32" s="152" t="s">
        <v>186</v>
      </c>
      <c r="C32" s="153">
        <v>40054039</v>
      </c>
      <c r="D32" s="153">
        <v>370262452</v>
      </c>
      <c r="E32" s="153">
        <v>410316491</v>
      </c>
    </row>
    <row r="33" spans="1:5" ht="18" hidden="1" customHeight="1" outlineLevel="1">
      <c r="A33" s="151" t="s">
        <v>47</v>
      </c>
      <c r="B33" s="152" t="s">
        <v>244</v>
      </c>
      <c r="C33" s="153">
        <v>16517</v>
      </c>
      <c r="D33" s="153">
        <v>0</v>
      </c>
      <c r="E33" s="153">
        <v>16517</v>
      </c>
    </row>
    <row r="34" spans="1:5" ht="18" hidden="1" customHeight="1" outlineLevel="1">
      <c r="A34" s="151" t="s">
        <v>47</v>
      </c>
      <c r="B34" s="152" t="s">
        <v>187</v>
      </c>
      <c r="C34" s="153">
        <v>1047785</v>
      </c>
      <c r="D34" s="153">
        <v>82376</v>
      </c>
      <c r="E34" s="153">
        <v>1130161</v>
      </c>
    </row>
    <row r="35" spans="1:5" ht="18" hidden="1" customHeight="1" outlineLevel="1">
      <c r="A35" s="151" t="s">
        <v>47</v>
      </c>
      <c r="B35" s="152" t="s">
        <v>188</v>
      </c>
      <c r="C35" s="154"/>
      <c r="D35" s="154"/>
      <c r="E35" s="153">
        <v>0</v>
      </c>
    </row>
    <row r="36" spans="1:5" ht="18" hidden="1" customHeight="1" outlineLevel="1">
      <c r="A36" s="151" t="s">
        <v>47</v>
      </c>
      <c r="B36" s="152" t="s">
        <v>189</v>
      </c>
      <c r="C36" s="153">
        <v>0</v>
      </c>
      <c r="D36" s="153">
        <v>441940.04</v>
      </c>
      <c r="E36" s="153">
        <v>441940.04</v>
      </c>
    </row>
    <row r="37" spans="1:5" ht="18" hidden="1" customHeight="1" outlineLevel="1">
      <c r="A37" s="151" t="s">
        <v>47</v>
      </c>
      <c r="B37" s="152" t="s">
        <v>190</v>
      </c>
      <c r="C37" s="153">
        <v>2575301</v>
      </c>
      <c r="D37" s="153">
        <v>32438558</v>
      </c>
      <c r="E37" s="153">
        <v>35013859</v>
      </c>
    </row>
    <row r="38" spans="1:5" ht="18" hidden="1" customHeight="1" outlineLevel="1">
      <c r="A38" s="151" t="s">
        <v>47</v>
      </c>
      <c r="B38" s="152" t="s">
        <v>191</v>
      </c>
      <c r="C38" s="153">
        <v>5347783</v>
      </c>
      <c r="D38" s="153">
        <v>10162754</v>
      </c>
      <c r="E38" s="153">
        <v>15510537</v>
      </c>
    </row>
    <row r="39" spans="1:5" ht="18" hidden="1" customHeight="1" outlineLevel="1">
      <c r="A39" s="151" t="s">
        <v>47</v>
      </c>
      <c r="B39" s="152" t="s">
        <v>192</v>
      </c>
      <c r="C39" s="153">
        <v>3299688</v>
      </c>
      <c r="D39" s="154"/>
      <c r="E39" s="153">
        <v>3299688</v>
      </c>
    </row>
    <row r="40" spans="1:5" ht="18" hidden="1" customHeight="1" outlineLevel="1">
      <c r="A40" s="151" t="s">
        <v>47</v>
      </c>
      <c r="B40" s="152" t="s">
        <v>193</v>
      </c>
      <c r="C40" s="153">
        <v>347878151</v>
      </c>
      <c r="D40" s="153">
        <v>129397414</v>
      </c>
      <c r="E40" s="153">
        <v>477275565</v>
      </c>
    </row>
    <row r="41" spans="1:5" ht="18" hidden="1" customHeight="1" outlineLevel="1">
      <c r="A41" s="151" t="s">
        <v>47</v>
      </c>
      <c r="B41" s="152" t="s">
        <v>194</v>
      </c>
      <c r="C41" s="153">
        <v>1192389</v>
      </c>
      <c r="D41" s="153">
        <v>2732334</v>
      </c>
      <c r="E41" s="153">
        <v>3924723</v>
      </c>
    </row>
    <row r="42" spans="1:5" ht="18" hidden="1" customHeight="1" outlineLevel="1">
      <c r="A42" s="151" t="s">
        <v>47</v>
      </c>
      <c r="B42" s="152" t="s">
        <v>195</v>
      </c>
      <c r="C42" s="154"/>
      <c r="D42" s="153">
        <v>0</v>
      </c>
      <c r="E42" s="153">
        <v>0</v>
      </c>
    </row>
    <row r="43" spans="1:5" ht="18" hidden="1" customHeight="1" outlineLevel="1">
      <c r="A43" s="151" t="s">
        <v>47</v>
      </c>
      <c r="B43" s="152" t="s">
        <v>196</v>
      </c>
      <c r="C43" s="153">
        <v>7339</v>
      </c>
      <c r="D43" s="153">
        <v>5719733</v>
      </c>
      <c r="E43" s="153">
        <v>5727072</v>
      </c>
    </row>
    <row r="44" spans="1:5" ht="18" customHeight="1" collapsed="1">
      <c r="A44" s="151" t="s">
        <v>39</v>
      </c>
      <c r="B44" s="155" t="s">
        <v>225</v>
      </c>
      <c r="C44" s="153">
        <f>SUM($C$27:$C$43)</f>
        <v>416121274.5058983</v>
      </c>
      <c r="D44" s="153">
        <f>SUM($D$27:$D$43)</f>
        <v>765715351.53410172</v>
      </c>
      <c r="E44" s="153">
        <f>SUM($E$27:$E$43)</f>
        <v>1181836626.04</v>
      </c>
    </row>
    <row r="45" spans="1:5" ht="18" hidden="1" customHeight="1" outlineLevel="1">
      <c r="A45" s="151" t="s">
        <v>47</v>
      </c>
      <c r="B45" s="152" t="s">
        <v>181</v>
      </c>
      <c r="C45" s="153">
        <v>32811200</v>
      </c>
      <c r="D45" s="153">
        <v>91197</v>
      </c>
      <c r="E45" s="153">
        <v>32902397</v>
      </c>
    </row>
    <row r="46" spans="1:5" ht="18" hidden="1" customHeight="1" outlineLevel="1">
      <c r="A46" s="151" t="s">
        <v>47</v>
      </c>
      <c r="B46" s="152" t="s">
        <v>182</v>
      </c>
      <c r="C46" s="154"/>
      <c r="D46" s="154"/>
      <c r="E46" s="153">
        <v>0</v>
      </c>
    </row>
    <row r="47" spans="1:5" ht="18" hidden="1" customHeight="1" outlineLevel="1">
      <c r="A47" s="151" t="s">
        <v>47</v>
      </c>
      <c r="B47" s="152" t="s">
        <v>183</v>
      </c>
      <c r="C47" s="153">
        <v>161014532</v>
      </c>
      <c r="D47" s="153">
        <v>1725194796</v>
      </c>
      <c r="E47" s="153">
        <v>1886209328</v>
      </c>
    </row>
    <row r="48" spans="1:5" ht="18" hidden="1" customHeight="1" outlineLevel="1">
      <c r="A48" s="151" t="s">
        <v>47</v>
      </c>
      <c r="B48" s="152" t="s">
        <v>184</v>
      </c>
      <c r="C48" s="153">
        <v>20024011</v>
      </c>
      <c r="D48" s="153">
        <v>585598540</v>
      </c>
      <c r="E48" s="153">
        <v>605622551</v>
      </c>
    </row>
    <row r="49" spans="1:5" ht="18" hidden="1" customHeight="1" outlineLevel="1">
      <c r="A49" s="151" t="s">
        <v>47</v>
      </c>
      <c r="B49" s="152" t="s">
        <v>185</v>
      </c>
      <c r="C49" s="153">
        <v>126642725</v>
      </c>
      <c r="D49" s="153">
        <v>1237645752</v>
      </c>
      <c r="E49" s="153">
        <v>1364288477</v>
      </c>
    </row>
    <row r="50" spans="1:5" ht="18" hidden="1" customHeight="1" outlineLevel="1">
      <c r="A50" s="151" t="s">
        <v>47</v>
      </c>
      <c r="B50" s="152" t="s">
        <v>186</v>
      </c>
      <c r="C50" s="153">
        <v>179203385</v>
      </c>
      <c r="D50" s="153">
        <v>1656569148</v>
      </c>
      <c r="E50" s="153">
        <v>1835772533</v>
      </c>
    </row>
    <row r="51" spans="1:5" ht="18" hidden="1" customHeight="1" outlineLevel="1">
      <c r="A51" s="151" t="s">
        <v>47</v>
      </c>
      <c r="B51" s="152" t="s">
        <v>244</v>
      </c>
      <c r="C51" s="153">
        <v>3771986</v>
      </c>
      <c r="D51" s="153">
        <v>0</v>
      </c>
      <c r="E51" s="153">
        <v>3771986</v>
      </c>
    </row>
    <row r="52" spans="1:5" ht="18" hidden="1" customHeight="1" outlineLevel="1">
      <c r="A52" s="151" t="s">
        <v>47</v>
      </c>
      <c r="B52" s="152" t="s">
        <v>187</v>
      </c>
      <c r="C52" s="153">
        <v>7919300</v>
      </c>
      <c r="D52" s="153">
        <v>1183344</v>
      </c>
      <c r="E52" s="153">
        <v>9102644</v>
      </c>
    </row>
    <row r="53" spans="1:5" ht="18" hidden="1" customHeight="1" outlineLevel="1">
      <c r="A53" s="151" t="s">
        <v>47</v>
      </c>
      <c r="B53" s="152" t="s">
        <v>188</v>
      </c>
      <c r="C53" s="153">
        <v>5887901</v>
      </c>
      <c r="D53" s="153">
        <v>93335310</v>
      </c>
      <c r="E53" s="153">
        <v>99223211</v>
      </c>
    </row>
    <row r="54" spans="1:5" ht="18" hidden="1" customHeight="1" outlineLevel="1">
      <c r="A54" s="151" t="s">
        <v>47</v>
      </c>
      <c r="B54" s="152" t="s">
        <v>189</v>
      </c>
      <c r="C54" s="153">
        <v>11726897.8673901</v>
      </c>
      <c r="D54" s="153">
        <v>65008777.329457797</v>
      </c>
      <c r="E54" s="153">
        <v>76735675.196847901</v>
      </c>
    </row>
    <row r="55" spans="1:5" ht="18" hidden="1" customHeight="1" outlineLevel="1">
      <c r="A55" s="151" t="s">
        <v>47</v>
      </c>
      <c r="B55" s="152" t="s">
        <v>190</v>
      </c>
      <c r="C55" s="153">
        <v>49325279</v>
      </c>
      <c r="D55" s="153">
        <v>859814010</v>
      </c>
      <c r="E55" s="153">
        <v>909139289</v>
      </c>
    </row>
    <row r="56" spans="1:5" ht="18" hidden="1" customHeight="1" outlineLevel="1">
      <c r="A56" s="151" t="s">
        <v>47</v>
      </c>
      <c r="B56" s="152" t="s">
        <v>191</v>
      </c>
      <c r="C56" s="154"/>
      <c r="D56" s="154"/>
      <c r="E56" s="153">
        <v>0</v>
      </c>
    </row>
    <row r="57" spans="1:5" ht="18" hidden="1" customHeight="1" outlineLevel="1">
      <c r="A57" s="151" t="s">
        <v>47</v>
      </c>
      <c r="B57" s="152" t="s">
        <v>192</v>
      </c>
      <c r="C57" s="154"/>
      <c r="D57" s="154"/>
      <c r="E57" s="153">
        <v>0</v>
      </c>
    </row>
    <row r="58" spans="1:5" ht="18" hidden="1" customHeight="1" outlineLevel="1">
      <c r="A58" s="151" t="s">
        <v>47</v>
      </c>
      <c r="B58" s="152" t="s">
        <v>193</v>
      </c>
      <c r="C58" s="153">
        <v>31192101</v>
      </c>
      <c r="D58" s="153">
        <v>588519751</v>
      </c>
      <c r="E58" s="153">
        <v>619711852</v>
      </c>
    </row>
    <row r="59" spans="1:5" ht="18" hidden="1" customHeight="1" outlineLevel="1">
      <c r="A59" s="151" t="s">
        <v>47</v>
      </c>
      <c r="B59" s="152" t="s">
        <v>194</v>
      </c>
      <c r="C59" s="153">
        <v>17816786</v>
      </c>
      <c r="D59" s="153">
        <v>45567301</v>
      </c>
      <c r="E59" s="153">
        <v>63384087</v>
      </c>
    </row>
    <row r="60" spans="1:5" ht="18" hidden="1" customHeight="1" outlineLevel="1">
      <c r="A60" s="151" t="s">
        <v>47</v>
      </c>
      <c r="B60" s="152" t="s">
        <v>195</v>
      </c>
      <c r="C60" s="153">
        <v>2663610.4048756999</v>
      </c>
      <c r="D60" s="153">
        <v>46991396.595124297</v>
      </c>
      <c r="E60" s="153">
        <v>49655007</v>
      </c>
    </row>
    <row r="61" spans="1:5" ht="18" hidden="1" customHeight="1" outlineLevel="1">
      <c r="A61" s="151" t="s">
        <v>47</v>
      </c>
      <c r="B61" s="152" t="s">
        <v>196</v>
      </c>
      <c r="C61" s="153">
        <v>2732492</v>
      </c>
      <c r="D61" s="153">
        <v>26077127</v>
      </c>
      <c r="E61" s="153">
        <v>28809619</v>
      </c>
    </row>
    <row r="62" spans="1:5" ht="18" customHeight="1" collapsed="1">
      <c r="A62" s="151" t="s">
        <v>41</v>
      </c>
      <c r="B62" s="155" t="s">
        <v>226</v>
      </c>
      <c r="C62" s="153">
        <f>SUM($C$45:$C$61)</f>
        <v>652732206.27226591</v>
      </c>
      <c r="D62" s="153">
        <f>SUM($D$45:$D$61)</f>
        <v>6931596449.9245825</v>
      </c>
      <c r="E62" s="153">
        <f>SUM($E$45:$E$61)</f>
        <v>7584328656.1968479</v>
      </c>
    </row>
    <row r="63" spans="1:5" ht="18" hidden="1" customHeight="1" outlineLevel="1">
      <c r="A63" s="151" t="s">
        <v>47</v>
      </c>
      <c r="B63" s="152" t="s">
        <v>181</v>
      </c>
      <c r="C63" s="153">
        <v>36199505</v>
      </c>
      <c r="D63" s="153">
        <v>91197</v>
      </c>
      <c r="E63" s="153">
        <v>36290702</v>
      </c>
    </row>
    <row r="64" spans="1:5" ht="18" hidden="1" customHeight="1" outlineLevel="1">
      <c r="A64" s="151" t="s">
        <v>47</v>
      </c>
      <c r="B64" s="152" t="s">
        <v>182</v>
      </c>
      <c r="C64" s="153">
        <v>1172763.5058982901</v>
      </c>
      <c r="D64" s="153">
        <v>12221607.494101699</v>
      </c>
      <c r="E64" s="153">
        <v>13394371</v>
      </c>
    </row>
    <row r="65" spans="1:5" ht="18" hidden="1" customHeight="1" outlineLevel="1">
      <c r="A65" s="151" t="s">
        <v>47</v>
      </c>
      <c r="B65" s="152" t="s">
        <v>183</v>
      </c>
      <c r="C65" s="153">
        <v>170556785</v>
      </c>
      <c r="D65" s="153">
        <v>1876604542</v>
      </c>
      <c r="E65" s="153">
        <v>2047161327</v>
      </c>
    </row>
    <row r="66" spans="1:5" ht="18" hidden="1" customHeight="1" outlineLevel="1">
      <c r="A66" s="151" t="s">
        <v>47</v>
      </c>
      <c r="B66" s="152" t="s">
        <v>184</v>
      </c>
      <c r="C66" s="153">
        <v>22926333</v>
      </c>
      <c r="D66" s="153">
        <v>623606124</v>
      </c>
      <c r="E66" s="153">
        <v>646532457</v>
      </c>
    </row>
    <row r="67" spans="1:5" ht="18" hidden="1" customHeight="1" outlineLevel="1">
      <c r="A67" s="151" t="s">
        <v>47</v>
      </c>
      <c r="B67" s="152" t="s">
        <v>185</v>
      </c>
      <c r="C67" s="153">
        <v>141888112</v>
      </c>
      <c r="D67" s="153">
        <v>1361000635</v>
      </c>
      <c r="E67" s="153">
        <v>1502888747</v>
      </c>
    </row>
    <row r="68" spans="1:5" ht="18" hidden="1" customHeight="1" outlineLevel="1">
      <c r="A68" s="151" t="s">
        <v>47</v>
      </c>
      <c r="B68" s="152" t="s">
        <v>186</v>
      </c>
      <c r="C68" s="153">
        <v>230208148</v>
      </c>
      <c r="D68" s="153">
        <v>2115880876</v>
      </c>
      <c r="E68" s="153">
        <v>2346089024</v>
      </c>
    </row>
    <row r="69" spans="1:5" ht="18" hidden="1" customHeight="1" outlineLevel="1">
      <c r="A69" s="151" t="s">
        <v>47</v>
      </c>
      <c r="B69" s="152" t="s">
        <v>244</v>
      </c>
      <c r="C69" s="153">
        <v>3788503</v>
      </c>
      <c r="D69" s="153">
        <v>0</v>
      </c>
      <c r="E69" s="153">
        <v>3788503</v>
      </c>
    </row>
    <row r="70" spans="1:5" ht="18" hidden="1" customHeight="1" outlineLevel="1">
      <c r="A70" s="151" t="s">
        <v>47</v>
      </c>
      <c r="B70" s="152" t="s">
        <v>187</v>
      </c>
      <c r="C70" s="153">
        <v>8967085</v>
      </c>
      <c r="D70" s="153">
        <v>1265720</v>
      </c>
      <c r="E70" s="153">
        <v>10232805</v>
      </c>
    </row>
    <row r="71" spans="1:5" ht="18" hidden="1" customHeight="1" outlineLevel="1">
      <c r="A71" s="151" t="s">
        <v>47</v>
      </c>
      <c r="B71" s="152" t="s">
        <v>188</v>
      </c>
      <c r="C71" s="153">
        <v>5887901</v>
      </c>
      <c r="D71" s="153">
        <v>96797584</v>
      </c>
      <c r="E71" s="153">
        <v>102685485</v>
      </c>
    </row>
    <row r="72" spans="1:5" ht="18" hidden="1" customHeight="1" outlineLevel="1">
      <c r="A72" s="151" t="s">
        <v>47</v>
      </c>
      <c r="B72" s="152" t="s">
        <v>189</v>
      </c>
      <c r="C72" s="153">
        <v>11726897.8673901</v>
      </c>
      <c r="D72" s="153">
        <v>66800717.369457804</v>
      </c>
      <c r="E72" s="153">
        <v>78527615.236847907</v>
      </c>
    </row>
    <row r="73" spans="1:5" ht="18" hidden="1" customHeight="1" outlineLevel="1">
      <c r="A73" s="151" t="s">
        <v>47</v>
      </c>
      <c r="B73" s="152" t="s">
        <v>190</v>
      </c>
      <c r="C73" s="153">
        <v>54022259</v>
      </c>
      <c r="D73" s="153">
        <v>920957000</v>
      </c>
      <c r="E73" s="153">
        <v>974979259</v>
      </c>
    </row>
    <row r="74" spans="1:5" ht="18" hidden="1" customHeight="1" outlineLevel="1">
      <c r="A74" s="151" t="s">
        <v>47</v>
      </c>
      <c r="B74" s="152" t="s">
        <v>191</v>
      </c>
      <c r="C74" s="153">
        <v>5347783</v>
      </c>
      <c r="D74" s="153">
        <v>10162754</v>
      </c>
      <c r="E74" s="153">
        <v>15510537</v>
      </c>
    </row>
    <row r="75" spans="1:5" ht="18" hidden="1" customHeight="1" outlineLevel="1">
      <c r="A75" s="151" t="s">
        <v>47</v>
      </c>
      <c r="B75" s="152" t="s">
        <v>192</v>
      </c>
      <c r="C75" s="153">
        <v>3434688</v>
      </c>
      <c r="D75" s="153">
        <v>0</v>
      </c>
      <c r="E75" s="153">
        <v>3434688</v>
      </c>
    </row>
    <row r="76" spans="1:5" ht="18" hidden="1" customHeight="1" outlineLevel="1">
      <c r="A76" s="151" t="s">
        <v>47</v>
      </c>
      <c r="B76" s="152" t="s">
        <v>193</v>
      </c>
      <c r="C76" s="153">
        <v>399812083</v>
      </c>
      <c r="D76" s="153">
        <v>760205712</v>
      </c>
      <c r="E76" s="153">
        <v>1160017795</v>
      </c>
    </row>
    <row r="77" spans="1:5" ht="18" hidden="1" customHeight="1" outlineLevel="1">
      <c r="A77" s="151" t="s">
        <v>47</v>
      </c>
      <c r="B77" s="152" t="s">
        <v>194</v>
      </c>
      <c r="C77" s="153">
        <v>19009175</v>
      </c>
      <c r="D77" s="153">
        <v>48299635</v>
      </c>
      <c r="E77" s="153">
        <v>67308810</v>
      </c>
    </row>
    <row r="78" spans="1:5" ht="18" hidden="1" customHeight="1" outlineLevel="1">
      <c r="A78" s="151" t="s">
        <v>47</v>
      </c>
      <c r="B78" s="152" t="s">
        <v>195</v>
      </c>
      <c r="C78" s="153">
        <v>2663610.4048756999</v>
      </c>
      <c r="D78" s="153">
        <v>47195079.595124297</v>
      </c>
      <c r="E78" s="153">
        <v>49858690</v>
      </c>
    </row>
    <row r="79" spans="1:5" ht="18" hidden="1" customHeight="1" outlineLevel="1">
      <c r="A79" s="151" t="s">
        <v>47</v>
      </c>
      <c r="B79" s="152" t="s">
        <v>196</v>
      </c>
      <c r="C79" s="153">
        <v>2739831</v>
      </c>
      <c r="D79" s="153">
        <v>34046860</v>
      </c>
      <c r="E79" s="153">
        <v>36786691</v>
      </c>
    </row>
    <row r="80" spans="1:5" ht="18" customHeight="1" collapsed="1">
      <c r="A80" s="151" t="s">
        <v>43</v>
      </c>
      <c r="B80" s="155" t="s">
        <v>227</v>
      </c>
      <c r="C80" s="153">
        <f>SUM($C$63:$C$79)</f>
        <v>1120351462.7781641</v>
      </c>
      <c r="D80" s="153">
        <f>SUM($D$63:$D$79)</f>
        <v>7975136043.458684</v>
      </c>
      <c r="E80" s="153">
        <f>SUM($E$63:$E$79)</f>
        <v>9095487506.2368469</v>
      </c>
    </row>
    <row r="81" spans="1:5" ht="18" customHeight="1">
      <c r="A81" s="458" t="s">
        <v>228</v>
      </c>
      <c r="B81" s="459"/>
      <c r="C81" s="459"/>
      <c r="D81" s="459"/>
      <c r="E81" s="460"/>
    </row>
    <row r="82" spans="1:5" ht="18" hidden="1" customHeight="1" outlineLevel="1">
      <c r="A82" s="151" t="s">
        <v>47</v>
      </c>
      <c r="B82" s="152" t="s">
        <v>181</v>
      </c>
      <c r="C82" s="153">
        <v>22830</v>
      </c>
      <c r="D82" s="154"/>
      <c r="E82" s="153">
        <v>22830</v>
      </c>
    </row>
    <row r="83" spans="1:5" ht="18" hidden="1" customHeight="1" outlineLevel="1">
      <c r="A83" s="151" t="s">
        <v>47</v>
      </c>
      <c r="B83" s="152" t="s">
        <v>182</v>
      </c>
      <c r="C83" s="154"/>
      <c r="D83" s="153">
        <v>0</v>
      </c>
      <c r="E83" s="153">
        <v>0</v>
      </c>
    </row>
    <row r="84" spans="1:5" ht="18" hidden="1" customHeight="1" outlineLevel="1">
      <c r="A84" s="151" t="s">
        <v>47</v>
      </c>
      <c r="B84" s="152" t="s">
        <v>183</v>
      </c>
      <c r="C84" s="153">
        <v>53300</v>
      </c>
      <c r="D84" s="153">
        <v>53058</v>
      </c>
      <c r="E84" s="153">
        <v>106358</v>
      </c>
    </row>
    <row r="85" spans="1:5" ht="18" hidden="1" customHeight="1" outlineLevel="1">
      <c r="A85" s="151" t="s">
        <v>47</v>
      </c>
      <c r="B85" s="152" t="s">
        <v>184</v>
      </c>
      <c r="C85" s="153">
        <v>0</v>
      </c>
      <c r="D85" s="153">
        <v>381209</v>
      </c>
      <c r="E85" s="153">
        <v>381209</v>
      </c>
    </row>
    <row r="86" spans="1:5" ht="18" hidden="1" customHeight="1" outlineLevel="1">
      <c r="A86" s="151" t="s">
        <v>47</v>
      </c>
      <c r="B86" s="152" t="s">
        <v>185</v>
      </c>
      <c r="C86" s="154"/>
      <c r="D86" s="153">
        <v>2087862</v>
      </c>
      <c r="E86" s="153">
        <v>2087862</v>
      </c>
    </row>
    <row r="87" spans="1:5" ht="18" hidden="1" customHeight="1" outlineLevel="1">
      <c r="A87" s="151" t="s">
        <v>47</v>
      </c>
      <c r="B87" s="152" t="s">
        <v>186</v>
      </c>
      <c r="C87" s="153">
        <v>1980706</v>
      </c>
      <c r="D87" s="153">
        <v>17001248</v>
      </c>
      <c r="E87" s="153">
        <v>18981954</v>
      </c>
    </row>
    <row r="88" spans="1:5" ht="18" hidden="1" customHeight="1" outlineLevel="1">
      <c r="A88" s="151" t="s">
        <v>47</v>
      </c>
      <c r="B88" s="152" t="s">
        <v>244</v>
      </c>
      <c r="C88" s="153">
        <v>0</v>
      </c>
      <c r="D88" s="153">
        <v>0</v>
      </c>
      <c r="E88" s="153">
        <v>0</v>
      </c>
    </row>
    <row r="89" spans="1:5" ht="18" hidden="1" customHeight="1" outlineLevel="1">
      <c r="A89" s="151" t="s">
        <v>47</v>
      </c>
      <c r="B89" s="152" t="s">
        <v>187</v>
      </c>
      <c r="C89" s="153">
        <v>0</v>
      </c>
      <c r="D89" s="153">
        <v>0</v>
      </c>
      <c r="E89" s="153">
        <v>0</v>
      </c>
    </row>
    <row r="90" spans="1:5" ht="18" hidden="1" customHeight="1" outlineLevel="1">
      <c r="A90" s="151" t="s">
        <v>47</v>
      </c>
      <c r="B90" s="152" t="s">
        <v>188</v>
      </c>
      <c r="C90" s="154"/>
      <c r="D90" s="154"/>
      <c r="E90" s="153">
        <v>0</v>
      </c>
    </row>
    <row r="91" spans="1:5" ht="18" hidden="1" customHeight="1" outlineLevel="1">
      <c r="A91" s="151" t="s">
        <v>47</v>
      </c>
      <c r="B91" s="152" t="s">
        <v>189</v>
      </c>
      <c r="C91" s="153">
        <v>0</v>
      </c>
      <c r="D91" s="153">
        <v>561618.54</v>
      </c>
      <c r="E91" s="153">
        <v>561618.54</v>
      </c>
    </row>
    <row r="92" spans="1:5" ht="18" hidden="1" customHeight="1" outlineLevel="1">
      <c r="A92" s="151" t="s">
        <v>47</v>
      </c>
      <c r="B92" s="152" t="s">
        <v>190</v>
      </c>
      <c r="C92" s="153">
        <v>2267919</v>
      </c>
      <c r="D92" s="153">
        <v>7267525</v>
      </c>
      <c r="E92" s="153">
        <v>9535444</v>
      </c>
    </row>
    <row r="93" spans="1:5" ht="18" hidden="1" customHeight="1" outlineLevel="1">
      <c r="A93" s="151" t="s">
        <v>47</v>
      </c>
      <c r="B93" s="152" t="s">
        <v>191</v>
      </c>
      <c r="C93" s="154"/>
      <c r="D93" s="154"/>
      <c r="E93" s="153">
        <v>0</v>
      </c>
    </row>
    <row r="94" spans="1:5" ht="18" hidden="1" customHeight="1" outlineLevel="1">
      <c r="A94" s="151" t="s">
        <v>47</v>
      </c>
      <c r="B94" s="152" t="s">
        <v>192</v>
      </c>
      <c r="C94" s="154"/>
      <c r="D94" s="154"/>
      <c r="E94" s="153">
        <v>0</v>
      </c>
    </row>
    <row r="95" spans="1:5" ht="18" hidden="1" customHeight="1" outlineLevel="1">
      <c r="A95" s="151" t="s">
        <v>47</v>
      </c>
      <c r="B95" s="152" t="s">
        <v>193</v>
      </c>
      <c r="C95" s="153">
        <v>100000</v>
      </c>
      <c r="D95" s="154"/>
      <c r="E95" s="153">
        <v>100000</v>
      </c>
    </row>
    <row r="96" spans="1:5" ht="18" hidden="1" customHeight="1" outlineLevel="1">
      <c r="A96" s="151" t="s">
        <v>47</v>
      </c>
      <c r="B96" s="152" t="s">
        <v>194</v>
      </c>
      <c r="C96" s="153">
        <v>0</v>
      </c>
      <c r="D96" s="153">
        <v>0</v>
      </c>
      <c r="E96" s="153">
        <v>0</v>
      </c>
    </row>
    <row r="97" spans="1:5" ht="18" hidden="1" customHeight="1" outlineLevel="1">
      <c r="A97" s="151" t="s">
        <v>47</v>
      </c>
      <c r="B97" s="152" t="s">
        <v>195</v>
      </c>
      <c r="C97" s="154"/>
      <c r="D97" s="154"/>
      <c r="E97" s="153">
        <v>0</v>
      </c>
    </row>
    <row r="98" spans="1:5" ht="18" hidden="1" customHeight="1" outlineLevel="1">
      <c r="A98" s="151" t="s">
        <v>47</v>
      </c>
      <c r="B98" s="152" t="s">
        <v>196</v>
      </c>
      <c r="C98" s="153">
        <v>0</v>
      </c>
      <c r="D98" s="153">
        <v>0</v>
      </c>
      <c r="E98" s="153">
        <v>0</v>
      </c>
    </row>
    <row r="99" spans="1:5" ht="18" customHeight="1" collapsed="1">
      <c r="A99" s="151" t="s">
        <v>45</v>
      </c>
      <c r="B99" s="155" t="s">
        <v>224</v>
      </c>
      <c r="C99" s="153">
        <f>SUM($C$82:$C$98)</f>
        <v>4424755</v>
      </c>
      <c r="D99" s="153">
        <f>SUM($D$82:$D$98)</f>
        <v>27352520.539999999</v>
      </c>
      <c r="E99" s="153">
        <f>SUM($E$82:$E$98)</f>
        <v>31777275.539999999</v>
      </c>
    </row>
    <row r="100" spans="1:5" ht="18" hidden="1" customHeight="1" outlineLevel="1">
      <c r="A100" s="151" t="s">
        <v>47</v>
      </c>
      <c r="B100" s="152" t="s">
        <v>181</v>
      </c>
      <c r="C100" s="153">
        <v>9686798</v>
      </c>
      <c r="D100" s="154"/>
      <c r="E100" s="153">
        <v>9686798</v>
      </c>
    </row>
    <row r="101" spans="1:5" ht="18" hidden="1" customHeight="1" outlineLevel="1">
      <c r="A101" s="151" t="s">
        <v>47</v>
      </c>
      <c r="B101" s="152" t="s">
        <v>182</v>
      </c>
      <c r="C101" s="153">
        <v>95555</v>
      </c>
      <c r="D101" s="153">
        <v>746124</v>
      </c>
      <c r="E101" s="153">
        <v>841679</v>
      </c>
    </row>
    <row r="102" spans="1:5" ht="18" hidden="1" customHeight="1" outlineLevel="1">
      <c r="A102" s="151" t="s">
        <v>47</v>
      </c>
      <c r="B102" s="152" t="s">
        <v>183</v>
      </c>
      <c r="C102" s="153">
        <v>3539569</v>
      </c>
      <c r="D102" s="153">
        <v>95618215</v>
      </c>
      <c r="E102" s="153">
        <v>99157784</v>
      </c>
    </row>
    <row r="103" spans="1:5" ht="18" hidden="1" customHeight="1" outlineLevel="1">
      <c r="A103" s="151" t="s">
        <v>47</v>
      </c>
      <c r="B103" s="152" t="s">
        <v>184</v>
      </c>
      <c r="C103" s="153">
        <v>408571</v>
      </c>
      <c r="D103" s="153">
        <v>15150839</v>
      </c>
      <c r="E103" s="153">
        <v>15559410</v>
      </c>
    </row>
    <row r="104" spans="1:5" ht="18" hidden="1" customHeight="1" outlineLevel="1">
      <c r="A104" s="151" t="s">
        <v>47</v>
      </c>
      <c r="B104" s="152" t="s">
        <v>185</v>
      </c>
      <c r="C104" s="153">
        <v>4288560</v>
      </c>
      <c r="D104" s="153">
        <v>56345189</v>
      </c>
      <c r="E104" s="153">
        <v>60633749</v>
      </c>
    </row>
    <row r="105" spans="1:5" ht="18" hidden="1" customHeight="1" outlineLevel="1">
      <c r="A105" s="151" t="s">
        <v>47</v>
      </c>
      <c r="B105" s="152" t="s">
        <v>186</v>
      </c>
      <c r="C105" s="154"/>
      <c r="D105" s="154"/>
      <c r="E105" s="153">
        <v>0</v>
      </c>
    </row>
    <row r="106" spans="1:5" ht="18" hidden="1" customHeight="1" outlineLevel="1">
      <c r="A106" s="151" t="s">
        <v>47</v>
      </c>
      <c r="B106" s="152" t="s">
        <v>244</v>
      </c>
      <c r="C106" s="153">
        <v>249</v>
      </c>
      <c r="D106" s="153">
        <v>0</v>
      </c>
      <c r="E106" s="153">
        <v>249</v>
      </c>
    </row>
    <row r="107" spans="1:5" ht="18" hidden="1" customHeight="1" outlineLevel="1">
      <c r="A107" s="151" t="s">
        <v>47</v>
      </c>
      <c r="B107" s="152" t="s">
        <v>187</v>
      </c>
      <c r="C107" s="153">
        <v>23456</v>
      </c>
      <c r="D107" s="153">
        <v>21275</v>
      </c>
      <c r="E107" s="153">
        <v>44731</v>
      </c>
    </row>
    <row r="108" spans="1:5" ht="18" hidden="1" customHeight="1" outlineLevel="1">
      <c r="A108" s="151" t="s">
        <v>47</v>
      </c>
      <c r="B108" s="152" t="s">
        <v>188</v>
      </c>
      <c r="C108" s="154"/>
      <c r="D108" s="154"/>
      <c r="E108" s="153">
        <v>0</v>
      </c>
    </row>
    <row r="109" spans="1:5" ht="18" hidden="1" customHeight="1" outlineLevel="1">
      <c r="A109" s="151" t="s">
        <v>47</v>
      </c>
      <c r="B109" s="152" t="s">
        <v>189</v>
      </c>
      <c r="C109" s="153">
        <v>0</v>
      </c>
      <c r="D109" s="153">
        <v>90942.01</v>
      </c>
      <c r="E109" s="153">
        <v>90942.01</v>
      </c>
    </row>
    <row r="110" spans="1:5" ht="18" hidden="1" customHeight="1" outlineLevel="1">
      <c r="A110" s="151" t="s">
        <v>47</v>
      </c>
      <c r="B110" s="152" t="s">
        <v>190</v>
      </c>
      <c r="C110" s="153">
        <v>2313147</v>
      </c>
      <c r="D110" s="153">
        <v>85914868</v>
      </c>
      <c r="E110" s="153">
        <v>88228015</v>
      </c>
    </row>
    <row r="111" spans="1:5" ht="18" hidden="1" customHeight="1" outlineLevel="1">
      <c r="A111" s="151" t="s">
        <v>47</v>
      </c>
      <c r="B111" s="152" t="s">
        <v>191</v>
      </c>
      <c r="C111" s="154"/>
      <c r="D111" s="153">
        <v>292082</v>
      </c>
      <c r="E111" s="153">
        <v>292082</v>
      </c>
    </row>
    <row r="112" spans="1:5" ht="18" hidden="1" customHeight="1" outlineLevel="1">
      <c r="A112" s="151" t="s">
        <v>47</v>
      </c>
      <c r="B112" s="152" t="s">
        <v>192</v>
      </c>
      <c r="C112" s="153">
        <v>11461</v>
      </c>
      <c r="D112" s="154"/>
      <c r="E112" s="153">
        <v>11461</v>
      </c>
    </row>
    <row r="113" spans="1:5" ht="18" hidden="1" customHeight="1" outlineLevel="1">
      <c r="A113" s="151" t="s">
        <v>47</v>
      </c>
      <c r="B113" s="152" t="s">
        <v>193</v>
      </c>
      <c r="C113" s="153">
        <v>1075028</v>
      </c>
      <c r="D113" s="153">
        <v>18181484</v>
      </c>
      <c r="E113" s="153">
        <v>19256512</v>
      </c>
    </row>
    <row r="114" spans="1:5" ht="18" hidden="1" customHeight="1" outlineLevel="1">
      <c r="A114" s="151" t="s">
        <v>47</v>
      </c>
      <c r="B114" s="152" t="s">
        <v>194</v>
      </c>
      <c r="C114" s="153">
        <v>272452</v>
      </c>
      <c r="D114" s="153">
        <v>322332</v>
      </c>
      <c r="E114" s="153">
        <v>594784</v>
      </c>
    </row>
    <row r="115" spans="1:5" ht="18" hidden="1" customHeight="1" outlineLevel="1">
      <c r="A115" s="151" t="s">
        <v>47</v>
      </c>
      <c r="B115" s="152" t="s">
        <v>195</v>
      </c>
      <c r="C115" s="154"/>
      <c r="D115" s="154"/>
      <c r="E115" s="153">
        <v>0</v>
      </c>
    </row>
    <row r="116" spans="1:5" ht="18" hidden="1" customHeight="1" outlineLevel="1">
      <c r="A116" s="151" t="s">
        <v>47</v>
      </c>
      <c r="B116" s="152" t="s">
        <v>196</v>
      </c>
      <c r="C116" s="153">
        <v>9070</v>
      </c>
      <c r="D116" s="153">
        <v>661132</v>
      </c>
      <c r="E116" s="153">
        <v>670202</v>
      </c>
    </row>
    <row r="117" spans="1:5" ht="18" customHeight="1" collapsed="1">
      <c r="A117" s="151" t="s">
        <v>59</v>
      </c>
      <c r="B117" s="155" t="s">
        <v>229</v>
      </c>
      <c r="C117" s="153">
        <f>SUM($C$100:$C$116)</f>
        <v>21723916</v>
      </c>
      <c r="D117" s="153">
        <f>SUM($D$100:$D$116)</f>
        <v>273344482.00999999</v>
      </c>
      <c r="E117" s="153">
        <f>SUM($E$100:$E$116)</f>
        <v>295068398.00999999</v>
      </c>
    </row>
    <row r="118" spans="1:5" ht="18" hidden="1" customHeight="1" outlineLevel="1">
      <c r="A118" s="151" t="s">
        <v>47</v>
      </c>
      <c r="B118" s="152" t="s">
        <v>181</v>
      </c>
      <c r="C118" s="153">
        <v>2154690</v>
      </c>
      <c r="D118" s="154"/>
      <c r="E118" s="153">
        <v>2154690</v>
      </c>
    </row>
    <row r="119" spans="1:5" ht="18" hidden="1" customHeight="1" outlineLevel="1">
      <c r="A119" s="151" t="s">
        <v>47</v>
      </c>
      <c r="B119" s="152" t="s">
        <v>182</v>
      </c>
      <c r="C119" s="154"/>
      <c r="D119" s="154"/>
      <c r="E119" s="153">
        <v>0</v>
      </c>
    </row>
    <row r="120" spans="1:5" ht="18" hidden="1" customHeight="1" outlineLevel="1">
      <c r="A120" s="151" t="s">
        <v>47</v>
      </c>
      <c r="B120" s="152" t="s">
        <v>183</v>
      </c>
      <c r="C120" s="153">
        <v>16917738</v>
      </c>
      <c r="D120" s="153">
        <v>147700084</v>
      </c>
      <c r="E120" s="153">
        <v>164617822</v>
      </c>
    </row>
    <row r="121" spans="1:5" ht="18" hidden="1" customHeight="1" outlineLevel="1">
      <c r="A121" s="151" t="s">
        <v>47</v>
      </c>
      <c r="B121" s="152" t="s">
        <v>184</v>
      </c>
      <c r="C121" s="153">
        <v>80593</v>
      </c>
      <c r="D121" s="153">
        <v>26457022</v>
      </c>
      <c r="E121" s="153">
        <v>26537615</v>
      </c>
    </row>
    <row r="122" spans="1:5" ht="18" hidden="1" customHeight="1" outlineLevel="1">
      <c r="A122" s="151" t="s">
        <v>47</v>
      </c>
      <c r="B122" s="152" t="s">
        <v>185</v>
      </c>
      <c r="C122" s="153">
        <v>22826891</v>
      </c>
      <c r="D122" s="153">
        <v>131590426</v>
      </c>
      <c r="E122" s="153">
        <v>154417317</v>
      </c>
    </row>
    <row r="123" spans="1:5" ht="18" hidden="1" customHeight="1" outlineLevel="1">
      <c r="A123" s="151" t="s">
        <v>47</v>
      </c>
      <c r="B123" s="152" t="s">
        <v>186</v>
      </c>
      <c r="C123" s="153">
        <v>62664597</v>
      </c>
      <c r="D123" s="153">
        <v>579276098</v>
      </c>
      <c r="E123" s="153">
        <v>641940695</v>
      </c>
    </row>
    <row r="124" spans="1:5" ht="18" hidden="1" customHeight="1" outlineLevel="1">
      <c r="A124" s="151" t="s">
        <v>47</v>
      </c>
      <c r="B124" s="152" t="s">
        <v>244</v>
      </c>
      <c r="C124" s="153">
        <v>278403</v>
      </c>
      <c r="D124" s="153">
        <v>0</v>
      </c>
      <c r="E124" s="153">
        <v>278403</v>
      </c>
    </row>
    <row r="125" spans="1:5" ht="18" hidden="1" customHeight="1" outlineLevel="1">
      <c r="A125" s="151" t="s">
        <v>47</v>
      </c>
      <c r="B125" s="152" t="s">
        <v>187</v>
      </c>
      <c r="C125" s="153">
        <v>91335</v>
      </c>
      <c r="D125" s="153">
        <v>13647</v>
      </c>
      <c r="E125" s="153">
        <v>104982</v>
      </c>
    </row>
    <row r="126" spans="1:5" ht="18" hidden="1" customHeight="1" outlineLevel="1">
      <c r="A126" s="151" t="s">
        <v>47</v>
      </c>
      <c r="B126" s="152" t="s">
        <v>188</v>
      </c>
      <c r="C126" s="153">
        <v>317471</v>
      </c>
      <c r="D126" s="153">
        <v>3124264</v>
      </c>
      <c r="E126" s="153">
        <v>3441735</v>
      </c>
    </row>
    <row r="127" spans="1:5" ht="18" hidden="1" customHeight="1" outlineLevel="1">
      <c r="A127" s="151" t="s">
        <v>47</v>
      </c>
      <c r="B127" s="152" t="s">
        <v>189</v>
      </c>
      <c r="C127" s="153">
        <v>47366.216917317397</v>
      </c>
      <c r="D127" s="153">
        <v>173420.561531949</v>
      </c>
      <c r="E127" s="153">
        <v>220786.778449267</v>
      </c>
    </row>
    <row r="128" spans="1:5" ht="18" hidden="1" customHeight="1" outlineLevel="1">
      <c r="A128" s="151" t="s">
        <v>47</v>
      </c>
      <c r="B128" s="152" t="s">
        <v>190</v>
      </c>
      <c r="C128" s="153">
        <v>8476</v>
      </c>
      <c r="D128" s="153">
        <v>3328074</v>
      </c>
      <c r="E128" s="153">
        <v>3336550</v>
      </c>
    </row>
    <row r="129" spans="1:5" ht="18" hidden="1" customHeight="1" outlineLevel="1">
      <c r="A129" s="151" t="s">
        <v>47</v>
      </c>
      <c r="B129" s="152" t="s">
        <v>191</v>
      </c>
      <c r="C129" s="154"/>
      <c r="D129" s="154"/>
      <c r="E129" s="153">
        <v>0</v>
      </c>
    </row>
    <row r="130" spans="1:5" ht="18" hidden="1" customHeight="1" outlineLevel="1">
      <c r="A130" s="151" t="s">
        <v>47</v>
      </c>
      <c r="B130" s="152" t="s">
        <v>192</v>
      </c>
      <c r="C130" s="154"/>
      <c r="D130" s="154"/>
      <c r="E130" s="153">
        <v>0</v>
      </c>
    </row>
    <row r="131" spans="1:5" ht="18" hidden="1" customHeight="1" outlineLevel="1">
      <c r="A131" s="151" t="s">
        <v>47</v>
      </c>
      <c r="B131" s="152" t="s">
        <v>193</v>
      </c>
      <c r="C131" s="153">
        <v>981615</v>
      </c>
      <c r="D131" s="153">
        <v>15056159</v>
      </c>
      <c r="E131" s="153">
        <v>16037774</v>
      </c>
    </row>
    <row r="132" spans="1:5" ht="18" hidden="1" customHeight="1" outlineLevel="1">
      <c r="A132" s="151" t="s">
        <v>47</v>
      </c>
      <c r="B132" s="152" t="s">
        <v>194</v>
      </c>
      <c r="C132" s="153">
        <v>288276</v>
      </c>
      <c r="D132" s="153">
        <v>737280</v>
      </c>
      <c r="E132" s="153">
        <v>1025556</v>
      </c>
    </row>
    <row r="133" spans="1:5" ht="18" hidden="1" customHeight="1" outlineLevel="1">
      <c r="A133" s="151" t="s">
        <v>47</v>
      </c>
      <c r="B133" s="152" t="s">
        <v>195</v>
      </c>
      <c r="C133" s="153">
        <v>179115.181938166</v>
      </c>
      <c r="D133" s="153">
        <v>3159948.81806183</v>
      </c>
      <c r="E133" s="153">
        <v>3339064</v>
      </c>
    </row>
    <row r="134" spans="1:5" ht="18" hidden="1" customHeight="1" outlineLevel="1">
      <c r="A134" s="151" t="s">
        <v>47</v>
      </c>
      <c r="B134" s="152" t="s">
        <v>196</v>
      </c>
      <c r="C134" s="153">
        <v>86783</v>
      </c>
      <c r="D134" s="153">
        <v>934139</v>
      </c>
      <c r="E134" s="153">
        <v>1020922</v>
      </c>
    </row>
    <row r="135" spans="1:5" ht="18" customHeight="1" collapsed="1">
      <c r="A135" s="151" t="s">
        <v>61</v>
      </c>
      <c r="B135" s="155" t="s">
        <v>230</v>
      </c>
      <c r="C135" s="153">
        <f>SUM($C$118:$C$134)</f>
        <v>106923349.39885549</v>
      </c>
      <c r="D135" s="153">
        <f>SUM($D$118:$D$134)</f>
        <v>911550562.37959373</v>
      </c>
      <c r="E135" s="153">
        <f>SUM($E$118:$E$134)</f>
        <v>1018473911.7784493</v>
      </c>
    </row>
    <row r="136" spans="1:5" ht="18" hidden="1" customHeight="1" outlineLevel="1">
      <c r="A136" s="151" t="s">
        <v>47</v>
      </c>
      <c r="B136" s="152" t="s">
        <v>181</v>
      </c>
      <c r="C136" s="153">
        <v>11864318</v>
      </c>
      <c r="D136" s="153">
        <v>0</v>
      </c>
      <c r="E136" s="153">
        <v>11864318</v>
      </c>
    </row>
    <row r="137" spans="1:5" ht="18" hidden="1" customHeight="1" outlineLevel="1">
      <c r="A137" s="151" t="s">
        <v>47</v>
      </c>
      <c r="B137" s="152" t="s">
        <v>182</v>
      </c>
      <c r="C137" s="153">
        <v>95555</v>
      </c>
      <c r="D137" s="153">
        <v>746124</v>
      </c>
      <c r="E137" s="153">
        <v>841679</v>
      </c>
    </row>
    <row r="138" spans="1:5" ht="18" hidden="1" customHeight="1" outlineLevel="1">
      <c r="A138" s="151" t="s">
        <v>47</v>
      </c>
      <c r="B138" s="152" t="s">
        <v>183</v>
      </c>
      <c r="C138" s="153">
        <v>20510607</v>
      </c>
      <c r="D138" s="153">
        <v>243371357</v>
      </c>
      <c r="E138" s="153">
        <v>263881964</v>
      </c>
    </row>
    <row r="139" spans="1:5" ht="18" hidden="1" customHeight="1" outlineLevel="1">
      <c r="A139" s="151" t="s">
        <v>47</v>
      </c>
      <c r="B139" s="152" t="s">
        <v>184</v>
      </c>
      <c r="C139" s="153">
        <v>489164</v>
      </c>
      <c r="D139" s="153">
        <v>41989070</v>
      </c>
      <c r="E139" s="153">
        <v>42478234</v>
      </c>
    </row>
    <row r="140" spans="1:5" ht="18" hidden="1" customHeight="1" outlineLevel="1">
      <c r="A140" s="151" t="s">
        <v>47</v>
      </c>
      <c r="B140" s="152" t="s">
        <v>185</v>
      </c>
      <c r="C140" s="153">
        <v>27115451</v>
      </c>
      <c r="D140" s="153">
        <v>190023477</v>
      </c>
      <c r="E140" s="153">
        <v>217138928</v>
      </c>
    </row>
    <row r="141" spans="1:5" ht="18" hidden="1" customHeight="1" outlineLevel="1">
      <c r="A141" s="151" t="s">
        <v>47</v>
      </c>
      <c r="B141" s="152" t="s">
        <v>186</v>
      </c>
      <c r="C141" s="153">
        <v>64645303</v>
      </c>
      <c r="D141" s="153">
        <v>596277346</v>
      </c>
      <c r="E141" s="153">
        <v>660922649</v>
      </c>
    </row>
    <row r="142" spans="1:5" ht="18" hidden="1" customHeight="1" outlineLevel="1">
      <c r="A142" s="151" t="s">
        <v>47</v>
      </c>
      <c r="B142" s="152" t="s">
        <v>244</v>
      </c>
      <c r="C142" s="153">
        <v>278652</v>
      </c>
      <c r="D142" s="153">
        <v>0</v>
      </c>
      <c r="E142" s="153">
        <v>278652</v>
      </c>
    </row>
    <row r="143" spans="1:5" ht="18" hidden="1" customHeight="1" outlineLevel="1">
      <c r="A143" s="151" t="s">
        <v>47</v>
      </c>
      <c r="B143" s="152" t="s">
        <v>187</v>
      </c>
      <c r="C143" s="153">
        <v>114791</v>
      </c>
      <c r="D143" s="153">
        <v>34922</v>
      </c>
      <c r="E143" s="153">
        <v>149713</v>
      </c>
    </row>
    <row r="144" spans="1:5" ht="18" hidden="1" customHeight="1" outlineLevel="1">
      <c r="A144" s="151" t="s">
        <v>47</v>
      </c>
      <c r="B144" s="152" t="s">
        <v>188</v>
      </c>
      <c r="C144" s="153">
        <v>317471</v>
      </c>
      <c r="D144" s="153">
        <v>3124264</v>
      </c>
      <c r="E144" s="153">
        <v>3441735</v>
      </c>
    </row>
    <row r="145" spans="1:5" ht="18" hidden="1" customHeight="1" outlineLevel="1">
      <c r="A145" s="151" t="s">
        <v>47</v>
      </c>
      <c r="B145" s="152" t="s">
        <v>189</v>
      </c>
      <c r="C145" s="153">
        <v>47366.216917317397</v>
      </c>
      <c r="D145" s="153">
        <v>825981.11153194902</v>
      </c>
      <c r="E145" s="153">
        <v>873347.32844926696</v>
      </c>
    </row>
    <row r="146" spans="1:5" ht="18" hidden="1" customHeight="1" outlineLevel="1">
      <c r="A146" s="151" t="s">
        <v>47</v>
      </c>
      <c r="B146" s="152" t="s">
        <v>190</v>
      </c>
      <c r="C146" s="153">
        <v>4589542</v>
      </c>
      <c r="D146" s="153">
        <v>96510467</v>
      </c>
      <c r="E146" s="153">
        <v>101100009</v>
      </c>
    </row>
    <row r="147" spans="1:5" ht="18" hidden="1" customHeight="1" outlineLevel="1">
      <c r="A147" s="151" t="s">
        <v>47</v>
      </c>
      <c r="B147" s="152" t="s">
        <v>191</v>
      </c>
      <c r="C147" s="153">
        <v>0</v>
      </c>
      <c r="D147" s="153">
        <v>292082</v>
      </c>
      <c r="E147" s="153">
        <v>292082</v>
      </c>
    </row>
    <row r="148" spans="1:5" ht="18" hidden="1" customHeight="1" outlineLevel="1">
      <c r="A148" s="151" t="s">
        <v>47</v>
      </c>
      <c r="B148" s="152" t="s">
        <v>192</v>
      </c>
      <c r="C148" s="153">
        <v>11461</v>
      </c>
      <c r="D148" s="153">
        <v>0</v>
      </c>
      <c r="E148" s="153">
        <v>11461</v>
      </c>
    </row>
    <row r="149" spans="1:5" ht="18" hidden="1" customHeight="1" outlineLevel="1">
      <c r="A149" s="151" t="s">
        <v>47</v>
      </c>
      <c r="B149" s="152" t="s">
        <v>193</v>
      </c>
      <c r="C149" s="153">
        <v>2156643</v>
      </c>
      <c r="D149" s="153">
        <v>33237643</v>
      </c>
      <c r="E149" s="153">
        <v>35394286</v>
      </c>
    </row>
    <row r="150" spans="1:5" ht="18" hidden="1" customHeight="1" outlineLevel="1">
      <c r="A150" s="151" t="s">
        <v>47</v>
      </c>
      <c r="B150" s="152" t="s">
        <v>194</v>
      </c>
      <c r="C150" s="153">
        <v>560728</v>
      </c>
      <c r="D150" s="153">
        <v>1059612</v>
      </c>
      <c r="E150" s="153">
        <v>1620340</v>
      </c>
    </row>
    <row r="151" spans="1:5" ht="18" hidden="1" customHeight="1" outlineLevel="1">
      <c r="A151" s="151" t="s">
        <v>47</v>
      </c>
      <c r="B151" s="152" t="s">
        <v>195</v>
      </c>
      <c r="C151" s="153">
        <v>179115.181938166</v>
      </c>
      <c r="D151" s="153">
        <v>3159948.81806183</v>
      </c>
      <c r="E151" s="153">
        <v>3339064</v>
      </c>
    </row>
    <row r="152" spans="1:5" ht="18" hidden="1" customHeight="1" outlineLevel="1">
      <c r="A152" s="151" t="s">
        <v>47</v>
      </c>
      <c r="B152" s="152" t="s">
        <v>196</v>
      </c>
      <c r="C152" s="153">
        <v>95853</v>
      </c>
      <c r="D152" s="153">
        <v>1595271</v>
      </c>
      <c r="E152" s="153">
        <v>1691124</v>
      </c>
    </row>
    <row r="153" spans="1:5" ht="18" customHeight="1" collapsed="1">
      <c r="A153" s="151" t="s">
        <v>63</v>
      </c>
      <c r="B153" s="155" t="s">
        <v>231</v>
      </c>
      <c r="C153" s="153">
        <f>SUM($C$136:$C$152)</f>
        <v>133072020.39885549</v>
      </c>
      <c r="D153" s="153">
        <f>SUM($D$136:$D$152)</f>
        <v>1212247564.9295938</v>
      </c>
      <c r="E153" s="153">
        <f>SUM($E$136:$E$152)</f>
        <v>1345319585.3284492</v>
      </c>
    </row>
    <row r="154" spans="1:5" ht="18" hidden="1" customHeight="1" outlineLevel="1">
      <c r="A154" s="151" t="s">
        <v>47</v>
      </c>
      <c r="B154" s="156" t="s">
        <v>181</v>
      </c>
      <c r="C154" s="153">
        <v>48063823</v>
      </c>
      <c r="D154" s="153">
        <v>91197</v>
      </c>
      <c r="E154" s="153">
        <v>48155020</v>
      </c>
    </row>
    <row r="155" spans="1:5" ht="18" hidden="1" customHeight="1" outlineLevel="1">
      <c r="A155" s="151" t="s">
        <v>47</v>
      </c>
      <c r="B155" s="156" t="s">
        <v>182</v>
      </c>
      <c r="C155" s="153">
        <v>1268318.5058982901</v>
      </c>
      <c r="D155" s="153">
        <v>12967731.494101699</v>
      </c>
      <c r="E155" s="153">
        <v>14236050</v>
      </c>
    </row>
    <row r="156" spans="1:5" ht="18" hidden="1" customHeight="1" outlineLevel="1">
      <c r="A156" s="151" t="s">
        <v>47</v>
      </c>
      <c r="B156" s="156" t="s">
        <v>183</v>
      </c>
      <c r="C156" s="153">
        <v>191067392</v>
      </c>
      <c r="D156" s="153">
        <v>2119975899</v>
      </c>
      <c r="E156" s="153">
        <v>2311043291</v>
      </c>
    </row>
    <row r="157" spans="1:5" ht="18" hidden="1" customHeight="1" outlineLevel="1">
      <c r="A157" s="151" t="s">
        <v>47</v>
      </c>
      <c r="B157" s="156" t="s">
        <v>184</v>
      </c>
      <c r="C157" s="153">
        <v>23415497</v>
      </c>
      <c r="D157" s="153">
        <v>665595194</v>
      </c>
      <c r="E157" s="153">
        <v>689010691</v>
      </c>
    </row>
    <row r="158" spans="1:5" ht="18" hidden="1" customHeight="1" outlineLevel="1">
      <c r="A158" s="151" t="s">
        <v>47</v>
      </c>
      <c r="B158" s="156" t="s">
        <v>185</v>
      </c>
      <c r="C158" s="153">
        <v>169003563</v>
      </c>
      <c r="D158" s="153">
        <v>1551024112</v>
      </c>
      <c r="E158" s="153">
        <v>1720027675</v>
      </c>
    </row>
    <row r="159" spans="1:5" ht="18" hidden="1" customHeight="1" outlineLevel="1">
      <c r="A159" s="151" t="s">
        <v>47</v>
      </c>
      <c r="B159" s="156" t="s">
        <v>186</v>
      </c>
      <c r="C159" s="153">
        <v>294853451</v>
      </c>
      <c r="D159" s="153">
        <v>2712158222</v>
      </c>
      <c r="E159" s="153">
        <v>3007011673</v>
      </c>
    </row>
    <row r="160" spans="1:5" ht="18" hidden="1" customHeight="1" outlineLevel="1">
      <c r="A160" s="151" t="s">
        <v>47</v>
      </c>
      <c r="B160" s="156" t="s">
        <v>244</v>
      </c>
      <c r="C160" s="153">
        <v>4067155</v>
      </c>
      <c r="D160" s="153">
        <v>0</v>
      </c>
      <c r="E160" s="153">
        <v>4067155</v>
      </c>
    </row>
    <row r="161" spans="1:5" ht="18" hidden="1" customHeight="1" outlineLevel="1">
      <c r="A161" s="151" t="s">
        <v>47</v>
      </c>
      <c r="B161" s="156" t="s">
        <v>187</v>
      </c>
      <c r="C161" s="153">
        <v>9081876</v>
      </c>
      <c r="D161" s="153">
        <v>1300642</v>
      </c>
      <c r="E161" s="153">
        <v>10382518</v>
      </c>
    </row>
    <row r="162" spans="1:5" ht="18" hidden="1" customHeight="1" outlineLevel="1">
      <c r="A162" s="151" t="s">
        <v>47</v>
      </c>
      <c r="B162" s="156" t="s">
        <v>188</v>
      </c>
      <c r="C162" s="153">
        <v>6205372</v>
      </c>
      <c r="D162" s="153">
        <v>99921848</v>
      </c>
      <c r="E162" s="153">
        <v>106127220</v>
      </c>
    </row>
    <row r="163" spans="1:5" ht="18" hidden="1" customHeight="1" outlineLevel="1">
      <c r="A163" s="151" t="s">
        <v>47</v>
      </c>
      <c r="B163" s="156" t="s">
        <v>189</v>
      </c>
      <c r="C163" s="153">
        <v>11774264.084307401</v>
      </c>
      <c r="D163" s="153">
        <v>67626698.480989695</v>
      </c>
      <c r="E163" s="153">
        <v>79400962.565297201</v>
      </c>
    </row>
    <row r="164" spans="1:5" ht="18" hidden="1" customHeight="1" outlineLevel="1">
      <c r="A164" s="151" t="s">
        <v>47</v>
      </c>
      <c r="B164" s="156" t="s">
        <v>190</v>
      </c>
      <c r="C164" s="153">
        <v>58611801</v>
      </c>
      <c r="D164" s="153">
        <v>1017467467</v>
      </c>
      <c r="E164" s="153">
        <v>1076079268</v>
      </c>
    </row>
    <row r="165" spans="1:5" ht="18" hidden="1" customHeight="1" outlineLevel="1">
      <c r="A165" s="151" t="s">
        <v>47</v>
      </c>
      <c r="B165" s="156" t="s">
        <v>191</v>
      </c>
      <c r="C165" s="153">
        <v>5347783</v>
      </c>
      <c r="D165" s="153">
        <v>10454836</v>
      </c>
      <c r="E165" s="153">
        <v>15802619</v>
      </c>
    </row>
    <row r="166" spans="1:5" ht="18" hidden="1" customHeight="1" outlineLevel="1">
      <c r="A166" s="151" t="s">
        <v>47</v>
      </c>
      <c r="B166" s="156" t="s">
        <v>192</v>
      </c>
      <c r="C166" s="153">
        <v>3446149</v>
      </c>
      <c r="D166" s="153">
        <v>0</v>
      </c>
      <c r="E166" s="153">
        <v>3446149</v>
      </c>
    </row>
    <row r="167" spans="1:5" ht="18" hidden="1" customHeight="1" outlineLevel="1">
      <c r="A167" s="151" t="s">
        <v>47</v>
      </c>
      <c r="B167" s="156" t="s">
        <v>193</v>
      </c>
      <c r="C167" s="153">
        <v>401968726</v>
      </c>
      <c r="D167" s="153">
        <v>793443355</v>
      </c>
      <c r="E167" s="153">
        <v>1195412081</v>
      </c>
    </row>
    <row r="168" spans="1:5" ht="18" hidden="1" customHeight="1" outlineLevel="1">
      <c r="A168" s="151" t="s">
        <v>47</v>
      </c>
      <c r="B168" s="156" t="s">
        <v>194</v>
      </c>
      <c r="C168" s="153">
        <v>19569903</v>
      </c>
      <c r="D168" s="153">
        <v>49359247</v>
      </c>
      <c r="E168" s="153">
        <v>68929150</v>
      </c>
    </row>
    <row r="169" spans="1:5" ht="18" hidden="1" customHeight="1" outlineLevel="1">
      <c r="A169" s="151" t="s">
        <v>47</v>
      </c>
      <c r="B169" s="156" t="s">
        <v>195</v>
      </c>
      <c r="C169" s="153">
        <v>2842725.5868138699</v>
      </c>
      <c r="D169" s="153">
        <v>50355028.413186103</v>
      </c>
      <c r="E169" s="153">
        <v>53197754</v>
      </c>
    </row>
    <row r="170" spans="1:5" ht="18" hidden="1" customHeight="1" outlineLevel="1">
      <c r="A170" s="151" t="s">
        <v>47</v>
      </c>
      <c r="B170" s="156" t="s">
        <v>196</v>
      </c>
      <c r="C170" s="153">
        <v>2835684</v>
      </c>
      <c r="D170" s="153">
        <v>35642131</v>
      </c>
      <c r="E170" s="153">
        <v>38477815</v>
      </c>
    </row>
    <row r="171" spans="1:5" ht="18" customHeight="1" collapsed="1">
      <c r="A171" s="151" t="s">
        <v>65</v>
      </c>
      <c r="B171" s="157" t="s">
        <v>232</v>
      </c>
      <c r="C171" s="153">
        <f>SUM($C$154:$C$170)</f>
        <v>1253423483.1770196</v>
      </c>
      <c r="D171" s="153">
        <f>SUM($D$154:$D$170)</f>
        <v>9187383608.3882771</v>
      </c>
      <c r="E171" s="153">
        <f>SUM($E$154:$E$170)</f>
        <v>10440807091.565296</v>
      </c>
    </row>
    <row r="172" spans="1:5" ht="18" customHeight="1">
      <c r="A172" s="461" t="s">
        <v>233</v>
      </c>
      <c r="B172" s="461"/>
      <c r="C172" s="461"/>
      <c r="D172" s="461"/>
      <c r="E172" s="461"/>
    </row>
    <row r="173" spans="1:5" ht="18" hidden="1" customHeight="1" outlineLevel="1">
      <c r="A173" s="151" t="s">
        <v>47</v>
      </c>
      <c r="B173" s="152" t="s">
        <v>181</v>
      </c>
      <c r="C173" s="153">
        <v>741461</v>
      </c>
      <c r="D173" s="153">
        <v>58272</v>
      </c>
      <c r="E173" s="153">
        <v>799733</v>
      </c>
    </row>
    <row r="174" spans="1:5" ht="18" hidden="1" customHeight="1" outlineLevel="1">
      <c r="A174" s="151" t="s">
        <v>47</v>
      </c>
      <c r="B174" s="152" t="s">
        <v>182</v>
      </c>
      <c r="C174" s="153">
        <v>152924</v>
      </c>
      <c r="D174" s="153">
        <v>603155</v>
      </c>
      <c r="E174" s="153">
        <v>756079</v>
      </c>
    </row>
    <row r="175" spans="1:5" ht="18" hidden="1" customHeight="1" outlineLevel="1">
      <c r="A175" s="151" t="s">
        <v>47</v>
      </c>
      <c r="B175" s="152" t="s">
        <v>183</v>
      </c>
      <c r="C175" s="153">
        <v>2874761</v>
      </c>
      <c r="D175" s="153">
        <v>106619146</v>
      </c>
      <c r="E175" s="153">
        <v>109493907</v>
      </c>
    </row>
    <row r="176" spans="1:5" ht="18" hidden="1" customHeight="1" outlineLevel="1">
      <c r="A176" s="151" t="s">
        <v>47</v>
      </c>
      <c r="B176" s="152" t="s">
        <v>184</v>
      </c>
      <c r="C176" s="153">
        <v>1236855</v>
      </c>
      <c r="D176" s="153">
        <v>52745090</v>
      </c>
      <c r="E176" s="153">
        <v>53981945</v>
      </c>
    </row>
    <row r="177" spans="1:5" ht="18" hidden="1" customHeight="1" outlineLevel="1">
      <c r="A177" s="151" t="s">
        <v>47</v>
      </c>
      <c r="B177" s="152" t="s">
        <v>185</v>
      </c>
      <c r="C177" s="153">
        <v>8464588</v>
      </c>
      <c r="D177" s="153">
        <v>110735123</v>
      </c>
      <c r="E177" s="153">
        <v>119199711</v>
      </c>
    </row>
    <row r="178" spans="1:5" ht="18" hidden="1" customHeight="1" outlineLevel="1">
      <c r="A178" s="151" t="s">
        <v>47</v>
      </c>
      <c r="B178" s="152" t="s">
        <v>186</v>
      </c>
      <c r="C178" s="153">
        <v>1529025</v>
      </c>
      <c r="D178" s="153">
        <v>117512154</v>
      </c>
      <c r="E178" s="153">
        <v>119041179</v>
      </c>
    </row>
    <row r="179" spans="1:5" ht="18" hidden="1" customHeight="1" outlineLevel="1">
      <c r="A179" s="151" t="s">
        <v>47</v>
      </c>
      <c r="B179" s="152" t="s">
        <v>244</v>
      </c>
      <c r="C179" s="153">
        <v>5891</v>
      </c>
      <c r="D179" s="153">
        <v>0</v>
      </c>
      <c r="E179" s="153">
        <v>5891</v>
      </c>
    </row>
    <row r="180" spans="1:5" ht="18" hidden="1" customHeight="1" outlineLevel="1">
      <c r="A180" s="151" t="s">
        <v>47</v>
      </c>
      <c r="B180" s="152" t="s">
        <v>187</v>
      </c>
      <c r="C180" s="153">
        <v>286275</v>
      </c>
      <c r="D180" s="153">
        <v>87652</v>
      </c>
      <c r="E180" s="153">
        <v>373927</v>
      </c>
    </row>
    <row r="181" spans="1:5" ht="18" hidden="1" customHeight="1" outlineLevel="1">
      <c r="A181" s="151" t="s">
        <v>47</v>
      </c>
      <c r="B181" s="152" t="s">
        <v>188</v>
      </c>
      <c r="C181" s="153">
        <v>17789</v>
      </c>
      <c r="D181" s="153">
        <v>3182062</v>
      </c>
      <c r="E181" s="153">
        <v>3199851</v>
      </c>
    </row>
    <row r="182" spans="1:5" ht="18" hidden="1" customHeight="1" outlineLevel="1">
      <c r="A182" s="151" t="s">
        <v>47</v>
      </c>
      <c r="B182" s="152" t="s">
        <v>189</v>
      </c>
      <c r="C182" s="153">
        <v>6515.7136331558804</v>
      </c>
      <c r="D182" s="153">
        <v>2201340.5763668399</v>
      </c>
      <c r="E182" s="153">
        <v>2207856.29</v>
      </c>
    </row>
    <row r="183" spans="1:5" ht="18" hidden="1" customHeight="1" outlineLevel="1">
      <c r="A183" s="151" t="s">
        <v>47</v>
      </c>
      <c r="B183" s="152" t="s">
        <v>190</v>
      </c>
      <c r="C183" s="153">
        <v>813832</v>
      </c>
      <c r="D183" s="153">
        <v>58695346</v>
      </c>
      <c r="E183" s="153">
        <v>59509178</v>
      </c>
    </row>
    <row r="184" spans="1:5" ht="18" hidden="1" customHeight="1" outlineLevel="1">
      <c r="A184" s="151" t="s">
        <v>47</v>
      </c>
      <c r="B184" s="152" t="s">
        <v>191</v>
      </c>
      <c r="C184" s="153">
        <v>2489253</v>
      </c>
      <c r="D184" s="153">
        <v>4157618</v>
      </c>
      <c r="E184" s="153">
        <v>6646871</v>
      </c>
    </row>
    <row r="185" spans="1:5" ht="18" hidden="1" customHeight="1" outlineLevel="1">
      <c r="A185" s="151" t="s">
        <v>47</v>
      </c>
      <c r="B185" s="152" t="s">
        <v>192</v>
      </c>
      <c r="C185" s="153">
        <v>218726</v>
      </c>
      <c r="D185" s="154"/>
      <c r="E185" s="153">
        <v>218726</v>
      </c>
    </row>
    <row r="186" spans="1:5" ht="18" hidden="1" customHeight="1" outlineLevel="1">
      <c r="A186" s="151" t="s">
        <v>47</v>
      </c>
      <c r="B186" s="152" t="s">
        <v>193</v>
      </c>
      <c r="C186" s="153">
        <v>6170580</v>
      </c>
      <c r="D186" s="153">
        <v>131141721</v>
      </c>
      <c r="E186" s="153">
        <v>137312301</v>
      </c>
    </row>
    <row r="187" spans="1:5" ht="18" hidden="1" customHeight="1" outlineLevel="1">
      <c r="A187" s="151" t="s">
        <v>47</v>
      </c>
      <c r="B187" s="152" t="s">
        <v>194</v>
      </c>
      <c r="C187" s="153">
        <v>466201</v>
      </c>
      <c r="D187" s="153">
        <v>633975</v>
      </c>
      <c r="E187" s="153">
        <v>1100176</v>
      </c>
    </row>
    <row r="188" spans="1:5" ht="18" hidden="1" customHeight="1" outlineLevel="1">
      <c r="A188" s="151" t="s">
        <v>47</v>
      </c>
      <c r="B188" s="152" t="s">
        <v>195</v>
      </c>
      <c r="C188" s="153">
        <v>52497.29</v>
      </c>
      <c r="D188" s="153">
        <v>871645.08</v>
      </c>
      <c r="E188" s="153">
        <v>924142.37</v>
      </c>
    </row>
    <row r="189" spans="1:5" ht="18" hidden="1" customHeight="1" outlineLevel="1">
      <c r="A189" s="151" t="s">
        <v>47</v>
      </c>
      <c r="B189" s="152" t="s">
        <v>196</v>
      </c>
      <c r="C189" s="153">
        <v>292</v>
      </c>
      <c r="D189" s="153">
        <v>567786</v>
      </c>
      <c r="E189" s="153">
        <v>568078</v>
      </c>
    </row>
    <row r="190" spans="1:5" ht="18" customHeight="1" collapsed="1">
      <c r="A190" s="151" t="s">
        <v>67</v>
      </c>
      <c r="B190" s="155" t="s">
        <v>234</v>
      </c>
      <c r="C190" s="153">
        <f>SUM($C$173:$C$189)</f>
        <v>25527466.003633156</v>
      </c>
      <c r="D190" s="153">
        <f>SUM($D$173:$D$189)</f>
        <v>589812085.65636694</v>
      </c>
      <c r="E190" s="153">
        <f>SUM($E$173:$E$189)</f>
        <v>615339551.65999997</v>
      </c>
    </row>
    <row r="191" spans="1:5" ht="18" hidden="1" customHeight="1" outlineLevel="1">
      <c r="A191" s="151" t="s">
        <v>47</v>
      </c>
      <c r="B191" s="152" t="s">
        <v>181</v>
      </c>
      <c r="C191" s="153">
        <v>11527576</v>
      </c>
      <c r="D191" s="153">
        <v>32925</v>
      </c>
      <c r="E191" s="153">
        <v>11560501</v>
      </c>
    </row>
    <row r="192" spans="1:5" ht="18" hidden="1" customHeight="1" outlineLevel="1">
      <c r="A192" s="151" t="s">
        <v>47</v>
      </c>
      <c r="B192" s="152" t="s">
        <v>182</v>
      </c>
      <c r="C192" s="153">
        <v>1823657.14660209</v>
      </c>
      <c r="D192" s="153">
        <v>4445151.8533979198</v>
      </c>
      <c r="E192" s="153">
        <v>6268809</v>
      </c>
    </row>
    <row r="193" spans="1:5" ht="18" hidden="1" customHeight="1" outlineLevel="1">
      <c r="A193" s="151" t="s">
        <v>47</v>
      </c>
      <c r="B193" s="152" t="s">
        <v>183</v>
      </c>
      <c r="C193" s="153">
        <v>48247360</v>
      </c>
      <c r="D193" s="153">
        <v>727262676</v>
      </c>
      <c r="E193" s="153">
        <v>775510036</v>
      </c>
    </row>
    <row r="194" spans="1:5" ht="18" hidden="1" customHeight="1" outlineLevel="1">
      <c r="A194" s="151" t="s">
        <v>47</v>
      </c>
      <c r="B194" s="152" t="s">
        <v>184</v>
      </c>
      <c r="C194" s="153">
        <v>20712325</v>
      </c>
      <c r="D194" s="153">
        <v>247256427</v>
      </c>
      <c r="E194" s="153">
        <v>267968752</v>
      </c>
    </row>
    <row r="195" spans="1:5" ht="18" hidden="1" customHeight="1" outlineLevel="1">
      <c r="A195" s="151" t="s">
        <v>47</v>
      </c>
      <c r="B195" s="152" t="s">
        <v>185</v>
      </c>
      <c r="C195" s="153">
        <v>41091603</v>
      </c>
      <c r="D195" s="153">
        <v>681544005</v>
      </c>
      <c r="E195" s="153">
        <v>722635608</v>
      </c>
    </row>
    <row r="196" spans="1:5" ht="18" hidden="1" customHeight="1" outlineLevel="1">
      <c r="A196" s="151" t="s">
        <v>47</v>
      </c>
      <c r="B196" s="152" t="s">
        <v>186</v>
      </c>
      <c r="C196" s="153">
        <v>35822641</v>
      </c>
      <c r="D196" s="153">
        <v>857831608</v>
      </c>
      <c r="E196" s="153">
        <v>893654249</v>
      </c>
    </row>
    <row r="197" spans="1:5" ht="18" hidden="1" customHeight="1" outlineLevel="1">
      <c r="A197" s="151" t="s">
        <v>47</v>
      </c>
      <c r="B197" s="152" t="s">
        <v>244</v>
      </c>
      <c r="C197" s="153">
        <v>269767</v>
      </c>
      <c r="D197" s="153">
        <v>0</v>
      </c>
      <c r="E197" s="153">
        <v>269767</v>
      </c>
    </row>
    <row r="198" spans="1:5" ht="18" hidden="1" customHeight="1" outlineLevel="1">
      <c r="A198" s="151" t="s">
        <v>47</v>
      </c>
      <c r="B198" s="152" t="s">
        <v>187</v>
      </c>
      <c r="C198" s="153">
        <v>1023543</v>
      </c>
      <c r="D198" s="153">
        <v>588530</v>
      </c>
      <c r="E198" s="153">
        <v>1612073</v>
      </c>
    </row>
    <row r="199" spans="1:5" ht="18" hidden="1" customHeight="1" outlineLevel="1">
      <c r="A199" s="151" t="s">
        <v>47</v>
      </c>
      <c r="B199" s="152" t="s">
        <v>188</v>
      </c>
      <c r="C199" s="153">
        <v>1695228</v>
      </c>
      <c r="D199" s="153">
        <v>49671916</v>
      </c>
      <c r="E199" s="153">
        <v>51367144</v>
      </c>
    </row>
    <row r="200" spans="1:5" ht="18" hidden="1" customHeight="1" outlineLevel="1">
      <c r="A200" s="151" t="s">
        <v>47</v>
      </c>
      <c r="B200" s="152" t="s">
        <v>189</v>
      </c>
      <c r="C200" s="153">
        <v>3651228.0091322502</v>
      </c>
      <c r="D200" s="153">
        <v>21196509.1619348</v>
      </c>
      <c r="E200" s="153">
        <v>24847737.1710671</v>
      </c>
    </row>
    <row r="201" spans="1:5" ht="18" hidden="1" customHeight="1" outlineLevel="1">
      <c r="A201" s="151" t="s">
        <v>47</v>
      </c>
      <c r="B201" s="152" t="s">
        <v>190</v>
      </c>
      <c r="C201" s="153">
        <v>8278000</v>
      </c>
      <c r="D201" s="153">
        <v>382147993</v>
      </c>
      <c r="E201" s="153">
        <v>390425993</v>
      </c>
    </row>
    <row r="202" spans="1:5" ht="18" hidden="1" customHeight="1" outlineLevel="1">
      <c r="A202" s="151" t="s">
        <v>47</v>
      </c>
      <c r="B202" s="152" t="s">
        <v>191</v>
      </c>
      <c r="C202" s="154"/>
      <c r="D202" s="154"/>
      <c r="E202" s="153">
        <v>0</v>
      </c>
    </row>
    <row r="203" spans="1:5" ht="18" hidden="1" customHeight="1" outlineLevel="1">
      <c r="A203" s="151" t="s">
        <v>47</v>
      </c>
      <c r="B203" s="152" t="s">
        <v>192</v>
      </c>
      <c r="C203" s="154"/>
      <c r="D203" s="154"/>
      <c r="E203" s="153">
        <v>0</v>
      </c>
    </row>
    <row r="204" spans="1:5" ht="18" hidden="1" customHeight="1" outlineLevel="1">
      <c r="A204" s="151" t="s">
        <v>47</v>
      </c>
      <c r="B204" s="152" t="s">
        <v>193</v>
      </c>
      <c r="C204" s="153">
        <v>33082000</v>
      </c>
      <c r="D204" s="153">
        <v>401738481</v>
      </c>
      <c r="E204" s="153">
        <v>434820481</v>
      </c>
    </row>
    <row r="205" spans="1:5" ht="18" hidden="1" customHeight="1" outlineLevel="1">
      <c r="A205" s="151" t="s">
        <v>47</v>
      </c>
      <c r="B205" s="152" t="s">
        <v>194</v>
      </c>
      <c r="C205" s="153">
        <v>9886205</v>
      </c>
      <c r="D205" s="153">
        <v>17546256</v>
      </c>
      <c r="E205" s="153">
        <v>27432461</v>
      </c>
    </row>
    <row r="206" spans="1:5" ht="18" hidden="1" customHeight="1" outlineLevel="1">
      <c r="A206" s="151" t="s">
        <v>47</v>
      </c>
      <c r="B206" s="152" t="s">
        <v>195</v>
      </c>
      <c r="C206" s="153">
        <v>1577316.3827</v>
      </c>
      <c r="D206" s="153">
        <v>27881516.6173</v>
      </c>
      <c r="E206" s="153">
        <v>29458833</v>
      </c>
    </row>
    <row r="207" spans="1:5" ht="18" hidden="1" customHeight="1" outlineLevel="1">
      <c r="A207" s="151" t="s">
        <v>47</v>
      </c>
      <c r="B207" s="152" t="s">
        <v>196</v>
      </c>
      <c r="C207" s="153">
        <v>1263838</v>
      </c>
      <c r="D207" s="153">
        <v>13002020</v>
      </c>
      <c r="E207" s="153">
        <v>14265858</v>
      </c>
    </row>
    <row r="208" spans="1:5" ht="18" customHeight="1" collapsed="1">
      <c r="A208" s="151" t="s">
        <v>69</v>
      </c>
      <c r="B208" s="155" t="s">
        <v>235</v>
      </c>
      <c r="C208" s="153">
        <f>SUM($C$191:$C$207)</f>
        <v>219952287.53843433</v>
      </c>
      <c r="D208" s="153">
        <f>SUM($D$191:$D$207)</f>
        <v>3432146014.6326327</v>
      </c>
      <c r="E208" s="153">
        <f>SUM($E$191:$E$207)</f>
        <v>3652098302.1710672</v>
      </c>
    </row>
    <row r="209" spans="1:5" ht="18" hidden="1" customHeight="1" outlineLevel="1">
      <c r="A209" s="151" t="s">
        <v>47</v>
      </c>
      <c r="B209" s="152" t="s">
        <v>181</v>
      </c>
      <c r="C209" s="153">
        <v>21150710</v>
      </c>
      <c r="D209" s="154"/>
      <c r="E209" s="153">
        <v>21150710</v>
      </c>
    </row>
    <row r="210" spans="1:5" ht="18" hidden="1" customHeight="1" outlineLevel="1">
      <c r="A210" s="151" t="s">
        <v>47</v>
      </c>
      <c r="B210" s="152" t="s">
        <v>182</v>
      </c>
      <c r="C210" s="153">
        <v>-465474.26715532102</v>
      </c>
      <c r="D210" s="153">
        <v>5204691.2671553204</v>
      </c>
      <c r="E210" s="153">
        <v>4739217</v>
      </c>
    </row>
    <row r="211" spans="1:5" ht="18" hidden="1" customHeight="1" outlineLevel="1">
      <c r="A211" s="151" t="s">
        <v>47</v>
      </c>
      <c r="B211" s="152" t="s">
        <v>183</v>
      </c>
      <c r="C211" s="153">
        <v>89568976</v>
      </c>
      <c r="D211" s="153">
        <v>823136992</v>
      </c>
      <c r="E211" s="153">
        <v>912705968</v>
      </c>
    </row>
    <row r="212" spans="1:5" ht="18" hidden="1" customHeight="1" outlineLevel="1">
      <c r="A212" s="151" t="s">
        <v>47</v>
      </c>
      <c r="B212" s="152" t="s">
        <v>184</v>
      </c>
      <c r="C212" s="153">
        <v>1007463</v>
      </c>
      <c r="D212" s="153">
        <v>251188587</v>
      </c>
      <c r="E212" s="153">
        <v>252196050</v>
      </c>
    </row>
    <row r="213" spans="1:5" ht="18" hidden="1" customHeight="1" outlineLevel="1">
      <c r="A213" s="151" t="s">
        <v>47</v>
      </c>
      <c r="B213" s="152" t="s">
        <v>185</v>
      </c>
      <c r="C213" s="153">
        <v>65182317</v>
      </c>
      <c r="D213" s="153">
        <v>393439729</v>
      </c>
      <c r="E213" s="153">
        <v>458622046</v>
      </c>
    </row>
    <row r="214" spans="1:5" ht="18" hidden="1" customHeight="1" outlineLevel="1">
      <c r="A214" s="151" t="s">
        <v>47</v>
      </c>
      <c r="B214" s="152" t="s">
        <v>186</v>
      </c>
      <c r="C214" s="153">
        <v>123483495</v>
      </c>
      <c r="D214" s="153">
        <v>832879350</v>
      </c>
      <c r="E214" s="153">
        <v>956362845</v>
      </c>
    </row>
    <row r="215" spans="1:5" ht="18" hidden="1" customHeight="1" outlineLevel="1">
      <c r="A215" s="151" t="s">
        <v>47</v>
      </c>
      <c r="B215" s="152" t="s">
        <v>244</v>
      </c>
      <c r="C215" s="153">
        <v>3326371</v>
      </c>
      <c r="D215" s="153">
        <v>0</v>
      </c>
      <c r="E215" s="153">
        <v>3326371</v>
      </c>
    </row>
    <row r="216" spans="1:5" ht="18" hidden="1" customHeight="1" outlineLevel="1">
      <c r="A216" s="151" t="s">
        <v>47</v>
      </c>
      <c r="B216" s="152" t="s">
        <v>187</v>
      </c>
      <c r="C216" s="153">
        <v>6770330</v>
      </c>
      <c r="D216" s="153">
        <v>543975</v>
      </c>
      <c r="E216" s="153">
        <v>7314305</v>
      </c>
    </row>
    <row r="217" spans="1:5" ht="18" hidden="1" customHeight="1" outlineLevel="1">
      <c r="A217" s="151" t="s">
        <v>47</v>
      </c>
      <c r="B217" s="152" t="s">
        <v>188</v>
      </c>
      <c r="C217" s="153">
        <v>3368682</v>
      </c>
      <c r="D217" s="153">
        <v>35457761</v>
      </c>
      <c r="E217" s="153">
        <v>38826443</v>
      </c>
    </row>
    <row r="218" spans="1:5" ht="18" hidden="1" customHeight="1" outlineLevel="1">
      <c r="A218" s="151" t="s">
        <v>47</v>
      </c>
      <c r="B218" s="152" t="s">
        <v>189</v>
      </c>
      <c r="C218" s="153">
        <v>7912905.9646246796</v>
      </c>
      <c r="D218" s="153">
        <v>41332428.5607794</v>
      </c>
      <c r="E218" s="153">
        <v>49245334.525404103</v>
      </c>
    </row>
    <row r="219" spans="1:5" ht="18" hidden="1" customHeight="1" outlineLevel="1">
      <c r="A219" s="151" t="s">
        <v>47</v>
      </c>
      <c r="B219" s="152" t="s">
        <v>190</v>
      </c>
      <c r="C219" s="153">
        <v>18688529</v>
      </c>
      <c r="D219" s="153">
        <v>273549968</v>
      </c>
      <c r="E219" s="153">
        <v>292238497</v>
      </c>
    </row>
    <row r="220" spans="1:5" ht="18" hidden="1" customHeight="1" outlineLevel="1">
      <c r="A220" s="151" t="s">
        <v>47</v>
      </c>
      <c r="B220" s="152" t="s">
        <v>191</v>
      </c>
      <c r="C220" s="153">
        <v>2858530</v>
      </c>
      <c r="D220" s="153">
        <v>4774394</v>
      </c>
      <c r="E220" s="153">
        <v>7632924</v>
      </c>
    </row>
    <row r="221" spans="1:5" ht="18" hidden="1" customHeight="1" outlineLevel="1">
      <c r="A221" s="151" t="s">
        <v>47</v>
      </c>
      <c r="B221" s="152" t="s">
        <v>192</v>
      </c>
      <c r="C221" s="153">
        <v>3050350</v>
      </c>
      <c r="D221" s="154"/>
      <c r="E221" s="153">
        <v>3050350</v>
      </c>
    </row>
    <row r="222" spans="1:5" ht="18" hidden="1" customHeight="1" outlineLevel="1">
      <c r="A222" s="151" t="s">
        <v>47</v>
      </c>
      <c r="B222" s="152" t="s">
        <v>193</v>
      </c>
      <c r="C222" s="153">
        <v>269295466</v>
      </c>
      <c r="D222" s="153">
        <v>159871270</v>
      </c>
      <c r="E222" s="153">
        <v>429166736</v>
      </c>
    </row>
    <row r="223" spans="1:5" ht="18" hidden="1" customHeight="1" outlineLevel="1">
      <c r="A223" s="151" t="s">
        <v>47</v>
      </c>
      <c r="B223" s="152" t="s">
        <v>194</v>
      </c>
      <c r="C223" s="153">
        <v>6443385</v>
      </c>
      <c r="D223" s="153">
        <v>21795332</v>
      </c>
      <c r="E223" s="153">
        <v>28238717</v>
      </c>
    </row>
    <row r="224" spans="1:5" ht="18" hidden="1" customHeight="1" outlineLevel="1">
      <c r="A224" s="151" t="s">
        <v>47</v>
      </c>
      <c r="B224" s="152" t="s">
        <v>195</v>
      </c>
      <c r="C224" s="153">
        <v>892755.63728364999</v>
      </c>
      <c r="D224" s="153">
        <v>15899908.362716399</v>
      </c>
      <c r="E224" s="153">
        <v>16792664</v>
      </c>
    </row>
    <row r="225" spans="1:5" ht="18" hidden="1" customHeight="1" outlineLevel="1">
      <c r="A225" s="151" t="s">
        <v>47</v>
      </c>
      <c r="B225" s="152" t="s">
        <v>196</v>
      </c>
      <c r="C225" s="153">
        <v>293859</v>
      </c>
      <c r="D225" s="153">
        <v>17557085</v>
      </c>
      <c r="E225" s="153">
        <v>17850944</v>
      </c>
    </row>
    <row r="226" spans="1:5" ht="18" customHeight="1" collapsed="1">
      <c r="A226" s="151" t="s">
        <v>71</v>
      </c>
      <c r="B226" s="155" t="s">
        <v>236</v>
      </c>
      <c r="C226" s="153">
        <f>SUM($C$209:$C$225)</f>
        <v>622828650.33475316</v>
      </c>
      <c r="D226" s="153">
        <f>SUM($D$209:$D$225)</f>
        <v>2876631471.1906509</v>
      </c>
      <c r="E226" s="153">
        <f>SUM($E$209:$E$225)</f>
        <v>3499460121.525404</v>
      </c>
    </row>
    <row r="227" spans="1:5" ht="18" hidden="1" customHeight="1" outlineLevel="1">
      <c r="A227" s="151" t="s">
        <v>47</v>
      </c>
      <c r="B227" s="152" t="s">
        <v>181</v>
      </c>
      <c r="C227" s="153">
        <v>11864318</v>
      </c>
      <c r="D227" s="154"/>
      <c r="E227" s="153">
        <v>11864318</v>
      </c>
    </row>
    <row r="228" spans="1:5" ht="18" hidden="1" customHeight="1" outlineLevel="1">
      <c r="A228" s="151" t="s">
        <v>47</v>
      </c>
      <c r="B228" s="152" t="s">
        <v>182</v>
      </c>
      <c r="C228" s="153">
        <v>-82667.646513131403</v>
      </c>
      <c r="D228" s="153">
        <v>924346.64651313098</v>
      </c>
      <c r="E228" s="153">
        <v>841679</v>
      </c>
    </row>
    <row r="229" spans="1:5" ht="18" hidden="1" customHeight="1" outlineLevel="1">
      <c r="A229" s="151" t="s">
        <v>47</v>
      </c>
      <c r="B229" s="152" t="s">
        <v>183</v>
      </c>
      <c r="C229" s="153">
        <v>25896223</v>
      </c>
      <c r="D229" s="153">
        <v>237985741</v>
      </c>
      <c r="E229" s="153">
        <v>263881964</v>
      </c>
    </row>
    <row r="230" spans="1:5" ht="18" hidden="1" customHeight="1" outlineLevel="1">
      <c r="A230" s="151" t="s">
        <v>47</v>
      </c>
      <c r="B230" s="152" t="s">
        <v>184</v>
      </c>
      <c r="C230" s="153">
        <v>169690</v>
      </c>
      <c r="D230" s="153">
        <v>42308544</v>
      </c>
      <c r="E230" s="153">
        <v>42478234</v>
      </c>
    </row>
    <row r="231" spans="1:5" ht="18" hidden="1" customHeight="1" outlineLevel="1">
      <c r="A231" s="151" t="s">
        <v>47</v>
      </c>
      <c r="B231" s="152" t="s">
        <v>185</v>
      </c>
      <c r="C231" s="153">
        <v>30861182</v>
      </c>
      <c r="D231" s="153">
        <v>186277746</v>
      </c>
      <c r="E231" s="153">
        <v>217138928</v>
      </c>
    </row>
    <row r="232" spans="1:5" ht="18" hidden="1" customHeight="1" outlineLevel="1">
      <c r="A232" s="151" t="s">
        <v>47</v>
      </c>
      <c r="B232" s="152" t="s">
        <v>186</v>
      </c>
      <c r="C232" s="153">
        <v>64645302</v>
      </c>
      <c r="D232" s="153">
        <v>596277347</v>
      </c>
      <c r="E232" s="153">
        <v>660922649</v>
      </c>
    </row>
    <row r="233" spans="1:5" ht="18" hidden="1" customHeight="1" outlineLevel="1">
      <c r="A233" s="151" t="s">
        <v>47</v>
      </c>
      <c r="B233" s="152" t="s">
        <v>244</v>
      </c>
      <c r="C233" s="153">
        <v>278652</v>
      </c>
      <c r="D233" s="153">
        <v>0</v>
      </c>
      <c r="E233" s="153">
        <v>278652</v>
      </c>
    </row>
    <row r="234" spans="1:5" ht="18" hidden="1" customHeight="1" outlineLevel="1">
      <c r="A234" s="151" t="s">
        <v>47</v>
      </c>
      <c r="B234" s="152" t="s">
        <v>187</v>
      </c>
      <c r="C234" s="153">
        <v>138579</v>
      </c>
      <c r="D234" s="153">
        <v>11134</v>
      </c>
      <c r="E234" s="153">
        <v>149713</v>
      </c>
    </row>
    <row r="235" spans="1:5" ht="18" hidden="1" customHeight="1" outlineLevel="1">
      <c r="A235" s="151" t="s">
        <v>47</v>
      </c>
      <c r="B235" s="152" t="s">
        <v>188</v>
      </c>
      <c r="C235" s="153">
        <v>317471</v>
      </c>
      <c r="D235" s="153">
        <v>3124264</v>
      </c>
      <c r="E235" s="153">
        <v>3441735</v>
      </c>
    </row>
    <row r="236" spans="1:5" ht="18" hidden="1" customHeight="1" outlineLevel="1">
      <c r="A236" s="151" t="s">
        <v>47</v>
      </c>
      <c r="B236" s="152" t="s">
        <v>189</v>
      </c>
      <c r="C236" s="153">
        <v>47366.216917317397</v>
      </c>
      <c r="D236" s="153">
        <v>825981.11153194902</v>
      </c>
      <c r="E236" s="153">
        <v>873347.32844926696</v>
      </c>
    </row>
    <row r="237" spans="1:5" ht="18" hidden="1" customHeight="1" outlineLevel="1">
      <c r="A237" s="151" t="s">
        <v>47</v>
      </c>
      <c r="B237" s="152" t="s">
        <v>190</v>
      </c>
      <c r="C237" s="153">
        <v>6465303</v>
      </c>
      <c r="D237" s="153">
        <v>94634705</v>
      </c>
      <c r="E237" s="153">
        <v>101100008</v>
      </c>
    </row>
    <row r="238" spans="1:5" ht="18" hidden="1" customHeight="1" outlineLevel="1">
      <c r="A238" s="151" t="s">
        <v>47</v>
      </c>
      <c r="B238" s="152" t="s">
        <v>191</v>
      </c>
      <c r="C238" s="154"/>
      <c r="D238" s="153">
        <v>292082</v>
      </c>
      <c r="E238" s="153">
        <v>292082</v>
      </c>
    </row>
    <row r="239" spans="1:5" ht="18" hidden="1" customHeight="1" outlineLevel="1">
      <c r="A239" s="151" t="s">
        <v>47</v>
      </c>
      <c r="B239" s="152" t="s">
        <v>192</v>
      </c>
      <c r="C239" s="153">
        <v>11461</v>
      </c>
      <c r="D239" s="154"/>
      <c r="E239" s="153">
        <v>11461</v>
      </c>
    </row>
    <row r="240" spans="1:5" ht="18" hidden="1" customHeight="1" outlineLevel="1">
      <c r="A240" s="151" t="s">
        <v>47</v>
      </c>
      <c r="B240" s="152" t="s">
        <v>193</v>
      </c>
      <c r="C240" s="153">
        <v>2156643</v>
      </c>
      <c r="D240" s="153">
        <v>33237643</v>
      </c>
      <c r="E240" s="153">
        <v>35394286</v>
      </c>
    </row>
    <row r="241" spans="1:5" ht="18" hidden="1" customHeight="1" outlineLevel="1">
      <c r="A241" s="151" t="s">
        <v>47</v>
      </c>
      <c r="B241" s="152" t="s">
        <v>194</v>
      </c>
      <c r="C241" s="153">
        <v>531024</v>
      </c>
      <c r="D241" s="153">
        <v>2327260</v>
      </c>
      <c r="E241" s="153">
        <v>2858284</v>
      </c>
    </row>
    <row r="242" spans="1:5" ht="18" hidden="1" customHeight="1" outlineLevel="1">
      <c r="A242" s="151" t="s">
        <v>47</v>
      </c>
      <c r="B242" s="152" t="s">
        <v>195</v>
      </c>
      <c r="C242" s="153">
        <v>177516.09924732</v>
      </c>
      <c r="D242" s="153">
        <v>3161547.9007526799</v>
      </c>
      <c r="E242" s="153">
        <v>3339064</v>
      </c>
    </row>
    <row r="243" spans="1:5" ht="18" hidden="1" customHeight="1" outlineLevel="1">
      <c r="A243" s="151" t="s">
        <v>47</v>
      </c>
      <c r="B243" s="152" t="s">
        <v>196</v>
      </c>
      <c r="C243" s="153">
        <v>95853</v>
      </c>
      <c r="D243" s="153">
        <v>1595271</v>
      </c>
      <c r="E243" s="153">
        <v>1691124</v>
      </c>
    </row>
    <row r="244" spans="1:5" ht="18" customHeight="1" collapsed="1">
      <c r="A244" s="151" t="s">
        <v>73</v>
      </c>
      <c r="B244" s="155" t="s">
        <v>237</v>
      </c>
      <c r="C244" s="153">
        <f>SUM($C$227:$C$243)</f>
        <v>143573915.66965148</v>
      </c>
      <c r="D244" s="153">
        <f>SUM($D$227:$D$243)</f>
        <v>1202983612.658798</v>
      </c>
      <c r="E244" s="153">
        <f>SUM($E$227:$E$243)</f>
        <v>1346557528.3284492</v>
      </c>
    </row>
    <row r="245" spans="1:5" ht="18" hidden="1" customHeight="1" outlineLevel="1">
      <c r="A245" s="151" t="s">
        <v>47</v>
      </c>
      <c r="B245" s="152" t="s">
        <v>181</v>
      </c>
      <c r="C245" s="153">
        <v>33015028</v>
      </c>
      <c r="D245" s="153">
        <v>0</v>
      </c>
      <c r="E245" s="153">
        <v>33015028</v>
      </c>
    </row>
    <row r="246" spans="1:5" ht="18" hidden="1" customHeight="1" outlineLevel="1">
      <c r="A246" s="151" t="s">
        <v>47</v>
      </c>
      <c r="B246" s="152" t="s">
        <v>182</v>
      </c>
      <c r="C246" s="153">
        <v>-548141.91366845195</v>
      </c>
      <c r="D246" s="153">
        <v>6129037.91366845</v>
      </c>
      <c r="E246" s="153">
        <v>5580896</v>
      </c>
    </row>
    <row r="247" spans="1:5" ht="18" hidden="1" customHeight="1" outlineLevel="1">
      <c r="A247" s="151" t="s">
        <v>47</v>
      </c>
      <c r="B247" s="152" t="s">
        <v>183</v>
      </c>
      <c r="C247" s="153">
        <v>115465199</v>
      </c>
      <c r="D247" s="153">
        <v>1061122733</v>
      </c>
      <c r="E247" s="153">
        <v>1176587932</v>
      </c>
    </row>
    <row r="248" spans="1:5" ht="18" hidden="1" customHeight="1" outlineLevel="1">
      <c r="A248" s="151" t="s">
        <v>47</v>
      </c>
      <c r="B248" s="152" t="s">
        <v>184</v>
      </c>
      <c r="C248" s="153">
        <v>1177153</v>
      </c>
      <c r="D248" s="153">
        <v>293497131</v>
      </c>
      <c r="E248" s="153">
        <v>294674284</v>
      </c>
    </row>
    <row r="249" spans="1:5" ht="18" hidden="1" customHeight="1" outlineLevel="1">
      <c r="A249" s="151" t="s">
        <v>47</v>
      </c>
      <c r="B249" s="152" t="s">
        <v>185</v>
      </c>
      <c r="C249" s="153">
        <v>96043499</v>
      </c>
      <c r="D249" s="153">
        <v>579717475</v>
      </c>
      <c r="E249" s="153">
        <v>675760974</v>
      </c>
    </row>
    <row r="250" spans="1:5" ht="18" hidden="1" customHeight="1" outlineLevel="1">
      <c r="A250" s="151" t="s">
        <v>47</v>
      </c>
      <c r="B250" s="152" t="s">
        <v>186</v>
      </c>
      <c r="C250" s="153">
        <v>188128797</v>
      </c>
      <c r="D250" s="153">
        <v>1429156697</v>
      </c>
      <c r="E250" s="153">
        <v>1617285494</v>
      </c>
    </row>
    <row r="251" spans="1:5" ht="18" hidden="1" customHeight="1" outlineLevel="1">
      <c r="A251" s="151" t="s">
        <v>47</v>
      </c>
      <c r="B251" s="152" t="s">
        <v>244</v>
      </c>
      <c r="C251" s="153">
        <v>3605023</v>
      </c>
      <c r="D251" s="153">
        <v>0</v>
      </c>
      <c r="E251" s="153">
        <v>3605023</v>
      </c>
    </row>
    <row r="252" spans="1:5" ht="18" hidden="1" customHeight="1" outlineLevel="1">
      <c r="A252" s="151" t="s">
        <v>47</v>
      </c>
      <c r="B252" s="152" t="s">
        <v>187</v>
      </c>
      <c r="C252" s="153">
        <v>6908909</v>
      </c>
      <c r="D252" s="153">
        <v>555109</v>
      </c>
      <c r="E252" s="153">
        <v>7464018</v>
      </c>
    </row>
    <row r="253" spans="1:5" ht="18" hidden="1" customHeight="1" outlineLevel="1">
      <c r="A253" s="151" t="s">
        <v>47</v>
      </c>
      <c r="B253" s="152" t="s">
        <v>188</v>
      </c>
      <c r="C253" s="153">
        <v>3686153</v>
      </c>
      <c r="D253" s="153">
        <v>38582025</v>
      </c>
      <c r="E253" s="153">
        <v>42268178</v>
      </c>
    </row>
    <row r="254" spans="1:5" ht="18" hidden="1" customHeight="1" outlineLevel="1">
      <c r="A254" s="151" t="s">
        <v>47</v>
      </c>
      <c r="B254" s="152" t="s">
        <v>189</v>
      </c>
      <c r="C254" s="153">
        <v>7960272.1815419998</v>
      </c>
      <c r="D254" s="153">
        <v>42158409.672311403</v>
      </c>
      <c r="E254" s="153">
        <v>50118681.853853397</v>
      </c>
    </row>
    <row r="255" spans="1:5" ht="18" hidden="1" customHeight="1" outlineLevel="1">
      <c r="A255" s="151" t="s">
        <v>47</v>
      </c>
      <c r="B255" s="152" t="s">
        <v>190</v>
      </c>
      <c r="C255" s="153">
        <v>25153832</v>
      </c>
      <c r="D255" s="153">
        <v>368184673</v>
      </c>
      <c r="E255" s="153">
        <v>393338505</v>
      </c>
    </row>
    <row r="256" spans="1:5" ht="18" hidden="1" customHeight="1" outlineLevel="1">
      <c r="A256" s="151" t="s">
        <v>47</v>
      </c>
      <c r="B256" s="152" t="s">
        <v>191</v>
      </c>
      <c r="C256" s="153">
        <v>2858530</v>
      </c>
      <c r="D256" s="153">
        <v>5066476</v>
      </c>
      <c r="E256" s="153">
        <v>7925006</v>
      </c>
    </row>
    <row r="257" spans="1:5" ht="18" hidden="1" customHeight="1" outlineLevel="1">
      <c r="A257" s="151" t="s">
        <v>47</v>
      </c>
      <c r="B257" s="152" t="s">
        <v>192</v>
      </c>
      <c r="C257" s="153">
        <v>3061811</v>
      </c>
      <c r="D257" s="153">
        <v>0</v>
      </c>
      <c r="E257" s="153">
        <v>3061811</v>
      </c>
    </row>
    <row r="258" spans="1:5" ht="18" hidden="1" customHeight="1" outlineLevel="1">
      <c r="A258" s="151" t="s">
        <v>47</v>
      </c>
      <c r="B258" s="152" t="s">
        <v>193</v>
      </c>
      <c r="C258" s="153">
        <v>271452109</v>
      </c>
      <c r="D258" s="153">
        <v>193108913</v>
      </c>
      <c r="E258" s="153">
        <v>464561022</v>
      </c>
    </row>
    <row r="259" spans="1:5" ht="18" hidden="1" customHeight="1" outlineLevel="1">
      <c r="A259" s="151" t="s">
        <v>47</v>
      </c>
      <c r="B259" s="152" t="s">
        <v>194</v>
      </c>
      <c r="C259" s="153">
        <v>6974409</v>
      </c>
      <c r="D259" s="153">
        <v>24122592</v>
      </c>
      <c r="E259" s="153">
        <v>31097001</v>
      </c>
    </row>
    <row r="260" spans="1:5" ht="18" hidden="1" customHeight="1" outlineLevel="1">
      <c r="A260" s="151" t="s">
        <v>47</v>
      </c>
      <c r="B260" s="152" t="s">
        <v>195</v>
      </c>
      <c r="C260" s="153">
        <v>1070271.7365309701</v>
      </c>
      <c r="D260" s="153">
        <v>19061456.263468999</v>
      </c>
      <c r="E260" s="153">
        <v>20131728</v>
      </c>
    </row>
    <row r="261" spans="1:5" ht="18" hidden="1" customHeight="1" outlineLevel="1">
      <c r="A261" s="151" t="s">
        <v>47</v>
      </c>
      <c r="B261" s="152" t="s">
        <v>196</v>
      </c>
      <c r="C261" s="153">
        <v>389712</v>
      </c>
      <c r="D261" s="153">
        <v>19152356</v>
      </c>
      <c r="E261" s="153">
        <v>19542068</v>
      </c>
    </row>
    <row r="262" spans="1:5" ht="18" customHeight="1" collapsed="1">
      <c r="A262" s="151" t="s">
        <v>75</v>
      </c>
      <c r="B262" s="155" t="s">
        <v>238</v>
      </c>
      <c r="C262" s="153">
        <f>SUM($C$245:$C$261)</f>
        <v>766402566.00440454</v>
      </c>
      <c r="D262" s="153">
        <f>SUM($D$245:$D$261)</f>
        <v>4079615083.8494492</v>
      </c>
      <c r="E262" s="153">
        <f>SUM($E$245:$E$261)</f>
        <v>4846017649.8538532</v>
      </c>
    </row>
    <row r="263" spans="1:5" ht="18" hidden="1" customHeight="1" outlineLevel="1">
      <c r="A263" s="151" t="s">
        <v>47</v>
      </c>
      <c r="B263" s="158" t="s">
        <v>181</v>
      </c>
      <c r="C263" s="154"/>
      <c r="D263" s="154"/>
      <c r="E263" s="153">
        <v>0</v>
      </c>
    </row>
    <row r="264" spans="1:5" ht="18" hidden="1" customHeight="1" outlineLevel="1">
      <c r="A264" s="151" t="s">
        <v>47</v>
      </c>
      <c r="B264" s="158" t="s">
        <v>182</v>
      </c>
      <c r="C264" s="154"/>
      <c r="D264" s="154"/>
      <c r="E264" s="153">
        <v>0</v>
      </c>
    </row>
    <row r="265" spans="1:5" ht="18" hidden="1" customHeight="1" outlineLevel="1">
      <c r="A265" s="151" t="s">
        <v>47</v>
      </c>
      <c r="B265" s="158" t="s">
        <v>183</v>
      </c>
      <c r="C265" s="154"/>
      <c r="D265" s="154"/>
      <c r="E265" s="153">
        <v>0</v>
      </c>
    </row>
    <row r="266" spans="1:5" ht="18" hidden="1" customHeight="1" outlineLevel="1">
      <c r="A266" s="151" t="s">
        <v>47</v>
      </c>
      <c r="B266" s="158" t="s">
        <v>184</v>
      </c>
      <c r="C266" s="153">
        <v>0</v>
      </c>
      <c r="D266" s="153">
        <v>0</v>
      </c>
      <c r="E266" s="153">
        <v>0</v>
      </c>
    </row>
    <row r="267" spans="1:5" ht="18" hidden="1" customHeight="1" outlineLevel="1">
      <c r="A267" s="151" t="s">
        <v>47</v>
      </c>
      <c r="B267" s="158" t="s">
        <v>185</v>
      </c>
      <c r="C267" s="154"/>
      <c r="D267" s="154"/>
      <c r="E267" s="153">
        <v>0</v>
      </c>
    </row>
    <row r="268" spans="1:5" ht="18" hidden="1" customHeight="1" outlineLevel="1">
      <c r="A268" s="151" t="s">
        <v>47</v>
      </c>
      <c r="B268" s="158" t="s">
        <v>186</v>
      </c>
      <c r="C268" s="154"/>
      <c r="D268" s="154"/>
      <c r="E268" s="153">
        <v>0</v>
      </c>
    </row>
    <row r="269" spans="1:5" ht="18" hidden="1" customHeight="1" outlineLevel="1">
      <c r="A269" s="151" t="s">
        <v>47</v>
      </c>
      <c r="B269" s="158" t="s">
        <v>244</v>
      </c>
      <c r="C269" s="153">
        <v>0</v>
      </c>
      <c r="D269" s="153">
        <v>0</v>
      </c>
      <c r="E269" s="153">
        <v>0</v>
      </c>
    </row>
    <row r="270" spans="1:5" ht="18" hidden="1" customHeight="1" outlineLevel="1">
      <c r="A270" s="151" t="s">
        <v>47</v>
      </c>
      <c r="B270" s="158" t="s">
        <v>187</v>
      </c>
      <c r="C270" s="153">
        <v>0</v>
      </c>
      <c r="D270" s="153">
        <v>0</v>
      </c>
      <c r="E270" s="153">
        <v>0</v>
      </c>
    </row>
    <row r="271" spans="1:5" ht="18" hidden="1" customHeight="1" outlineLevel="1">
      <c r="A271" s="151" t="s">
        <v>47</v>
      </c>
      <c r="B271" s="158" t="s">
        <v>188</v>
      </c>
      <c r="C271" s="154"/>
      <c r="D271" s="154"/>
      <c r="E271" s="153">
        <v>0</v>
      </c>
    </row>
    <row r="272" spans="1:5" ht="18" hidden="1" customHeight="1" outlineLevel="1">
      <c r="A272" s="151" t="s">
        <v>47</v>
      </c>
      <c r="B272" s="158" t="s">
        <v>189</v>
      </c>
      <c r="C272" s="153">
        <v>0</v>
      </c>
      <c r="D272" s="153">
        <v>0</v>
      </c>
      <c r="E272" s="153">
        <v>0</v>
      </c>
    </row>
    <row r="273" spans="1:5" ht="18" hidden="1" customHeight="1" outlineLevel="1">
      <c r="A273" s="151" t="s">
        <v>47</v>
      </c>
      <c r="B273" s="158" t="s">
        <v>190</v>
      </c>
      <c r="C273" s="153">
        <v>7891697</v>
      </c>
      <c r="D273" s="153">
        <v>115513287</v>
      </c>
      <c r="E273" s="153">
        <v>123404984</v>
      </c>
    </row>
    <row r="274" spans="1:5" ht="18" hidden="1" customHeight="1" outlineLevel="1">
      <c r="A274" s="151" t="s">
        <v>47</v>
      </c>
      <c r="B274" s="158" t="s">
        <v>191</v>
      </c>
      <c r="C274" s="154"/>
      <c r="D274" s="154"/>
      <c r="E274" s="153">
        <v>0</v>
      </c>
    </row>
    <row r="275" spans="1:5" ht="18" hidden="1" customHeight="1" outlineLevel="1">
      <c r="A275" s="151" t="s">
        <v>47</v>
      </c>
      <c r="B275" s="158" t="s">
        <v>192</v>
      </c>
      <c r="C275" s="154"/>
      <c r="D275" s="154"/>
      <c r="E275" s="153">
        <v>0</v>
      </c>
    </row>
    <row r="276" spans="1:5" ht="18" hidden="1" customHeight="1" outlineLevel="1">
      <c r="A276" s="151" t="s">
        <v>47</v>
      </c>
      <c r="B276" s="158" t="s">
        <v>193</v>
      </c>
      <c r="C276" s="153">
        <v>7661676</v>
      </c>
      <c r="D276" s="153">
        <v>-7181088</v>
      </c>
      <c r="E276" s="153">
        <v>480588</v>
      </c>
    </row>
    <row r="277" spans="1:5" ht="18" hidden="1" customHeight="1" outlineLevel="1">
      <c r="A277" s="151" t="s">
        <v>47</v>
      </c>
      <c r="B277" s="158" t="s">
        <v>194</v>
      </c>
      <c r="C277" s="153">
        <v>0</v>
      </c>
      <c r="D277" s="153">
        <v>0</v>
      </c>
      <c r="E277" s="153">
        <v>0</v>
      </c>
    </row>
    <row r="278" spans="1:5" ht="18" hidden="1" customHeight="1" outlineLevel="1">
      <c r="A278" s="151" t="s">
        <v>47</v>
      </c>
      <c r="B278" s="158" t="s">
        <v>195</v>
      </c>
      <c r="C278" s="153">
        <v>0</v>
      </c>
      <c r="D278" s="153">
        <v>0</v>
      </c>
      <c r="E278" s="153">
        <v>0</v>
      </c>
    </row>
    <row r="279" spans="1:5" ht="18" hidden="1" customHeight="1" outlineLevel="1">
      <c r="A279" s="151" t="s">
        <v>47</v>
      </c>
      <c r="B279" s="158" t="s">
        <v>196</v>
      </c>
      <c r="C279" s="154"/>
      <c r="D279" s="154"/>
      <c r="E279" s="153">
        <v>0</v>
      </c>
    </row>
    <row r="280" spans="1:5" ht="18" customHeight="1" collapsed="1">
      <c r="A280" s="151" t="s">
        <v>77</v>
      </c>
      <c r="B280" s="158" t="s">
        <v>239</v>
      </c>
      <c r="C280" s="153">
        <f>SUM($C$263:$C$279)</f>
        <v>15553373</v>
      </c>
      <c r="D280" s="153">
        <f>SUM($D$263:$D$279)</f>
        <v>108332199</v>
      </c>
      <c r="E280" s="153">
        <f>SUM($E$263:$E$279)</f>
        <v>123885572</v>
      </c>
    </row>
    <row r="281" spans="1:5" ht="18" hidden="1" customHeight="1" outlineLevel="1">
      <c r="A281" s="151" t="s">
        <v>47</v>
      </c>
      <c r="B281" s="158" t="s">
        <v>181</v>
      </c>
      <c r="C281" s="153">
        <v>45284065</v>
      </c>
      <c r="D281" s="153">
        <v>91197</v>
      </c>
      <c r="E281" s="153">
        <v>45375262</v>
      </c>
    </row>
    <row r="282" spans="1:5" ht="18" hidden="1" customHeight="1" outlineLevel="1">
      <c r="A282" s="151" t="s">
        <v>47</v>
      </c>
      <c r="B282" s="158" t="s">
        <v>182</v>
      </c>
      <c r="C282" s="153">
        <v>1428439.23293363</v>
      </c>
      <c r="D282" s="153">
        <v>11177344.7670664</v>
      </c>
      <c r="E282" s="153">
        <v>12605784</v>
      </c>
    </row>
    <row r="283" spans="1:5" ht="18" hidden="1" customHeight="1" outlineLevel="1">
      <c r="A283" s="151" t="s">
        <v>47</v>
      </c>
      <c r="B283" s="158" t="s">
        <v>183</v>
      </c>
      <c r="C283" s="153">
        <v>166587320</v>
      </c>
      <c r="D283" s="153">
        <v>1895004555</v>
      </c>
      <c r="E283" s="153">
        <v>2061591875</v>
      </c>
    </row>
    <row r="284" spans="1:5" ht="18" hidden="1" customHeight="1" outlineLevel="1">
      <c r="A284" s="151" t="s">
        <v>47</v>
      </c>
      <c r="B284" s="158" t="s">
        <v>184</v>
      </c>
      <c r="C284" s="153">
        <v>23126333</v>
      </c>
      <c r="D284" s="153">
        <v>593498648</v>
      </c>
      <c r="E284" s="153">
        <v>616624981</v>
      </c>
    </row>
    <row r="285" spans="1:5" ht="18" hidden="1" customHeight="1" outlineLevel="1">
      <c r="A285" s="151" t="s">
        <v>47</v>
      </c>
      <c r="B285" s="158" t="s">
        <v>185</v>
      </c>
      <c r="C285" s="153">
        <v>145599690</v>
      </c>
      <c r="D285" s="153">
        <v>1371996603</v>
      </c>
      <c r="E285" s="153">
        <v>1517596293</v>
      </c>
    </row>
    <row r="286" spans="1:5" ht="18" hidden="1" customHeight="1" outlineLevel="1">
      <c r="A286" s="151" t="s">
        <v>47</v>
      </c>
      <c r="B286" s="158" t="s">
        <v>186</v>
      </c>
      <c r="C286" s="153">
        <v>225480463</v>
      </c>
      <c r="D286" s="153">
        <v>2404500459</v>
      </c>
      <c r="E286" s="153">
        <v>2629980922</v>
      </c>
    </row>
    <row r="287" spans="1:5" ht="18" hidden="1" customHeight="1" outlineLevel="1">
      <c r="A287" s="151" t="s">
        <v>47</v>
      </c>
      <c r="B287" s="158" t="s">
        <v>244</v>
      </c>
      <c r="C287" s="153">
        <v>3880681</v>
      </c>
      <c r="D287" s="153">
        <v>0</v>
      </c>
      <c r="E287" s="153">
        <v>3880681</v>
      </c>
    </row>
    <row r="288" spans="1:5" ht="18" hidden="1" customHeight="1" outlineLevel="1">
      <c r="A288" s="151" t="s">
        <v>47</v>
      </c>
      <c r="B288" s="158" t="s">
        <v>187</v>
      </c>
      <c r="C288" s="153">
        <v>8218727</v>
      </c>
      <c r="D288" s="153">
        <v>1231291</v>
      </c>
      <c r="E288" s="153">
        <v>9450018</v>
      </c>
    </row>
    <row r="289" spans="1:5" ht="18" hidden="1" customHeight="1" outlineLevel="1">
      <c r="A289" s="151" t="s">
        <v>47</v>
      </c>
      <c r="B289" s="158" t="s">
        <v>188</v>
      </c>
      <c r="C289" s="153">
        <v>5399170</v>
      </c>
      <c r="D289" s="153">
        <v>91436003</v>
      </c>
      <c r="E289" s="153">
        <v>96835173</v>
      </c>
    </row>
    <row r="290" spans="1:5" ht="18" hidden="1" customHeight="1" outlineLevel="1">
      <c r="A290" s="151" t="s">
        <v>47</v>
      </c>
      <c r="B290" s="158" t="s">
        <v>189</v>
      </c>
      <c r="C290" s="153">
        <v>11618015.904307401</v>
      </c>
      <c r="D290" s="153">
        <v>65556259.410613</v>
      </c>
      <c r="E290" s="153">
        <v>77174275.314920396</v>
      </c>
    </row>
    <row r="291" spans="1:5" ht="18" hidden="1" customHeight="1" outlineLevel="1">
      <c r="A291" s="151" t="s">
        <v>47</v>
      </c>
      <c r="B291" s="158" t="s">
        <v>190</v>
      </c>
      <c r="C291" s="153">
        <v>42137361</v>
      </c>
      <c r="D291" s="153">
        <v>924541299</v>
      </c>
      <c r="E291" s="153">
        <v>966678660</v>
      </c>
    </row>
    <row r="292" spans="1:5" ht="18" hidden="1" customHeight="1" outlineLevel="1">
      <c r="A292" s="151" t="s">
        <v>47</v>
      </c>
      <c r="B292" s="158" t="s">
        <v>191</v>
      </c>
      <c r="C292" s="153">
        <v>5347783</v>
      </c>
      <c r="D292" s="153">
        <v>9224094</v>
      </c>
      <c r="E292" s="153">
        <v>14571877</v>
      </c>
    </row>
    <row r="293" spans="1:5" ht="18" hidden="1" customHeight="1" outlineLevel="1">
      <c r="A293" s="151" t="s">
        <v>47</v>
      </c>
      <c r="B293" s="158" t="s">
        <v>192</v>
      </c>
      <c r="C293" s="153">
        <v>3280537</v>
      </c>
      <c r="D293" s="153">
        <v>0</v>
      </c>
      <c r="E293" s="153">
        <v>3280537</v>
      </c>
    </row>
    <row r="294" spans="1:5" ht="18" hidden="1" customHeight="1" outlineLevel="1">
      <c r="A294" s="151" t="s">
        <v>47</v>
      </c>
      <c r="B294" s="158" t="s">
        <v>193</v>
      </c>
      <c r="C294" s="153">
        <v>318366365</v>
      </c>
      <c r="D294" s="153">
        <v>718808027</v>
      </c>
      <c r="E294" s="153">
        <v>1037174392</v>
      </c>
    </row>
    <row r="295" spans="1:5" ht="18" hidden="1" customHeight="1" outlineLevel="1">
      <c r="A295" s="151" t="s">
        <v>47</v>
      </c>
      <c r="B295" s="158" t="s">
        <v>194</v>
      </c>
      <c r="C295" s="153">
        <v>17326815</v>
      </c>
      <c r="D295" s="153">
        <v>42302823</v>
      </c>
      <c r="E295" s="153">
        <v>59629638</v>
      </c>
    </row>
    <row r="296" spans="1:5" ht="18" hidden="1" customHeight="1" outlineLevel="1">
      <c r="A296" s="151" t="s">
        <v>47</v>
      </c>
      <c r="B296" s="158" t="s">
        <v>195</v>
      </c>
      <c r="C296" s="153">
        <v>2700085.4092309698</v>
      </c>
      <c r="D296" s="153">
        <v>47814617.960768998</v>
      </c>
      <c r="E296" s="153">
        <v>50514703.369999997</v>
      </c>
    </row>
    <row r="297" spans="1:5" ht="18" hidden="1" customHeight="1" outlineLevel="1">
      <c r="A297" s="151" t="s">
        <v>47</v>
      </c>
      <c r="B297" s="158" t="s">
        <v>196</v>
      </c>
      <c r="C297" s="153">
        <v>1653842</v>
      </c>
      <c r="D297" s="153">
        <v>32722162</v>
      </c>
      <c r="E297" s="153">
        <v>34376004</v>
      </c>
    </row>
    <row r="298" spans="1:5" ht="18" customHeight="1" collapsed="1">
      <c r="A298" s="151" t="s">
        <v>79</v>
      </c>
      <c r="B298" s="159" t="s">
        <v>240</v>
      </c>
      <c r="C298" s="153">
        <f>SUM($C$281:$C$297)</f>
        <v>1027435692.546472</v>
      </c>
      <c r="D298" s="153">
        <f>SUM($D$281:$D$297)</f>
        <v>8209905383.1384487</v>
      </c>
      <c r="E298" s="153">
        <f>SUM($E$281:$E$297)</f>
        <v>9237341075.6849213</v>
      </c>
    </row>
    <row r="299" spans="1:5" ht="18" hidden="1" customHeight="1" outlineLevel="1">
      <c r="A299" s="151" t="s">
        <v>47</v>
      </c>
      <c r="B299" s="158" t="s">
        <v>181</v>
      </c>
      <c r="C299" s="153">
        <v>2779758</v>
      </c>
      <c r="D299" s="154"/>
      <c r="E299" s="153">
        <v>2779758</v>
      </c>
    </row>
    <row r="300" spans="1:5" ht="18" hidden="1" customHeight="1" outlineLevel="1">
      <c r="A300" s="151" t="s">
        <v>47</v>
      </c>
      <c r="B300" s="158" t="s">
        <v>182</v>
      </c>
      <c r="C300" s="153">
        <v>-160120.72703533899</v>
      </c>
      <c r="D300" s="153">
        <v>1790386.7270353399</v>
      </c>
      <c r="E300" s="153">
        <v>1630266</v>
      </c>
    </row>
    <row r="301" spans="1:5" ht="18" hidden="1" customHeight="1" outlineLevel="1">
      <c r="A301" s="151" t="s">
        <v>47</v>
      </c>
      <c r="B301" s="158" t="s">
        <v>183</v>
      </c>
      <c r="C301" s="153">
        <v>24480072</v>
      </c>
      <c r="D301" s="153">
        <v>224971344</v>
      </c>
      <c r="E301" s="153">
        <v>249451416</v>
      </c>
    </row>
    <row r="302" spans="1:5" ht="18" hidden="1" customHeight="1" outlineLevel="1">
      <c r="A302" s="151" t="s">
        <v>47</v>
      </c>
      <c r="B302" s="158" t="s">
        <v>184</v>
      </c>
      <c r="C302" s="153">
        <v>289164</v>
      </c>
      <c r="D302" s="153">
        <v>72096546</v>
      </c>
      <c r="E302" s="153">
        <v>72385710</v>
      </c>
    </row>
    <row r="303" spans="1:5" ht="18" hidden="1" customHeight="1" outlineLevel="1">
      <c r="A303" s="151" t="s">
        <v>47</v>
      </c>
      <c r="B303" s="158" t="s">
        <v>185</v>
      </c>
      <c r="C303" s="153">
        <v>23403873</v>
      </c>
      <c r="D303" s="153">
        <v>179027509</v>
      </c>
      <c r="E303" s="153">
        <v>202431382</v>
      </c>
    </row>
    <row r="304" spans="1:5" ht="18" hidden="1" customHeight="1" outlineLevel="1">
      <c r="A304" s="151" t="s">
        <v>47</v>
      </c>
      <c r="B304" s="158" t="s">
        <v>186</v>
      </c>
      <c r="C304" s="153">
        <v>69372988</v>
      </c>
      <c r="D304" s="153">
        <v>307657763</v>
      </c>
      <c r="E304" s="153">
        <v>377030751</v>
      </c>
    </row>
    <row r="305" spans="1:5" ht="18" hidden="1" customHeight="1" outlineLevel="1">
      <c r="A305" s="151" t="s">
        <v>47</v>
      </c>
      <c r="B305" s="158" t="s">
        <v>244</v>
      </c>
      <c r="C305" s="153">
        <v>186474</v>
      </c>
      <c r="D305" s="153">
        <v>0</v>
      </c>
      <c r="E305" s="153">
        <v>186474</v>
      </c>
    </row>
    <row r="306" spans="1:5" ht="18" hidden="1" customHeight="1" outlineLevel="1">
      <c r="A306" s="151" t="s">
        <v>47</v>
      </c>
      <c r="B306" s="158" t="s">
        <v>187</v>
      </c>
      <c r="C306" s="153">
        <v>863149</v>
      </c>
      <c r="D306" s="153">
        <v>69351</v>
      </c>
      <c r="E306" s="153">
        <v>932500</v>
      </c>
    </row>
    <row r="307" spans="1:5" ht="18" hidden="1" customHeight="1" outlineLevel="1">
      <c r="A307" s="151" t="s">
        <v>47</v>
      </c>
      <c r="B307" s="158" t="s">
        <v>188</v>
      </c>
      <c r="C307" s="153">
        <v>806202</v>
      </c>
      <c r="D307" s="153">
        <v>8485845</v>
      </c>
      <c r="E307" s="153">
        <v>9292047</v>
      </c>
    </row>
    <row r="308" spans="1:5" ht="18" hidden="1" customHeight="1" outlineLevel="1">
      <c r="A308" s="151" t="s">
        <v>47</v>
      </c>
      <c r="B308" s="158" t="s">
        <v>189</v>
      </c>
      <c r="C308" s="153">
        <v>156248.18</v>
      </c>
      <c r="D308" s="153">
        <v>2070439.07037671</v>
      </c>
      <c r="E308" s="153">
        <v>2226687.2503767102</v>
      </c>
    </row>
    <row r="309" spans="1:5" ht="18" hidden="1" customHeight="1" outlineLevel="1">
      <c r="A309" s="151" t="s">
        <v>47</v>
      </c>
      <c r="B309" s="158" t="s">
        <v>190</v>
      </c>
      <c r="C309" s="153">
        <v>16474440</v>
      </c>
      <c r="D309" s="153">
        <v>92926168</v>
      </c>
      <c r="E309" s="153">
        <v>109400608</v>
      </c>
    </row>
    <row r="310" spans="1:5" ht="18" hidden="1" customHeight="1" outlineLevel="1">
      <c r="A310" s="151" t="s">
        <v>47</v>
      </c>
      <c r="B310" s="158" t="s">
        <v>191</v>
      </c>
      <c r="C310" s="154"/>
      <c r="D310" s="153">
        <v>1230742</v>
      </c>
      <c r="E310" s="153">
        <v>1230742</v>
      </c>
    </row>
    <row r="311" spans="1:5" ht="18" hidden="1" customHeight="1" outlineLevel="1">
      <c r="A311" s="151" t="s">
        <v>47</v>
      </c>
      <c r="B311" s="158" t="s">
        <v>192</v>
      </c>
      <c r="C311" s="153">
        <v>165612</v>
      </c>
      <c r="D311" s="154"/>
      <c r="E311" s="153">
        <v>165612</v>
      </c>
    </row>
    <row r="312" spans="1:5" ht="18" hidden="1" customHeight="1" outlineLevel="1">
      <c r="A312" s="151" t="s">
        <v>47</v>
      </c>
      <c r="B312" s="158" t="s">
        <v>193</v>
      </c>
      <c r="C312" s="153">
        <v>83602361</v>
      </c>
      <c r="D312" s="153">
        <v>74635328</v>
      </c>
      <c r="E312" s="153">
        <v>158237689</v>
      </c>
    </row>
    <row r="313" spans="1:5" ht="18" hidden="1" customHeight="1" outlineLevel="1">
      <c r="A313" s="151" t="s">
        <v>47</v>
      </c>
      <c r="B313" s="158" t="s">
        <v>194</v>
      </c>
      <c r="C313" s="153">
        <v>2243088</v>
      </c>
      <c r="D313" s="153">
        <v>7056424</v>
      </c>
      <c r="E313" s="153">
        <v>9299512</v>
      </c>
    </row>
    <row r="314" spans="1:5" ht="18" hidden="1" customHeight="1" outlineLevel="1">
      <c r="A314" s="151" t="s">
        <v>47</v>
      </c>
      <c r="B314" s="158" t="s">
        <v>195</v>
      </c>
      <c r="C314" s="153">
        <v>142640.19725336801</v>
      </c>
      <c r="D314" s="153">
        <v>2540410.8027466298</v>
      </c>
      <c r="E314" s="153">
        <v>2683051</v>
      </c>
    </row>
    <row r="315" spans="1:5" ht="18" hidden="1" customHeight="1" outlineLevel="1">
      <c r="A315" s="151" t="s">
        <v>47</v>
      </c>
      <c r="B315" s="158" t="s">
        <v>196</v>
      </c>
      <c r="C315" s="153">
        <v>1181842</v>
      </c>
      <c r="D315" s="153">
        <v>2919969</v>
      </c>
      <c r="E315" s="153">
        <v>4101811</v>
      </c>
    </row>
    <row r="316" spans="1:5" ht="18" customHeight="1" collapsed="1">
      <c r="A316" s="151" t="s">
        <v>81</v>
      </c>
      <c r="B316" s="159" t="s">
        <v>241</v>
      </c>
      <c r="C316" s="153">
        <f>SUM($C$299:$C$315)</f>
        <v>225987790.65021804</v>
      </c>
      <c r="D316" s="153">
        <f>SUM($D$299:$D$315)</f>
        <v>977478225.60015869</v>
      </c>
      <c r="E316" s="153">
        <f>SUM($E$299:$E$315)</f>
        <v>1203466016.2503767</v>
      </c>
    </row>
    <row r="317" spans="1:5" ht="18" hidden="1" customHeight="1" outlineLevel="1">
      <c r="A317" s="151" t="s">
        <v>47</v>
      </c>
      <c r="B317" s="152" t="s">
        <v>181</v>
      </c>
      <c r="C317" s="153">
        <v>48063823</v>
      </c>
      <c r="D317" s="153">
        <v>91197</v>
      </c>
      <c r="E317" s="153">
        <v>48155020</v>
      </c>
    </row>
    <row r="318" spans="1:5" ht="18" hidden="1" customHeight="1" outlineLevel="1">
      <c r="A318" s="151" t="s">
        <v>47</v>
      </c>
      <c r="B318" s="152" t="s">
        <v>182</v>
      </c>
      <c r="C318" s="153">
        <v>1268318.5058982901</v>
      </c>
      <c r="D318" s="153">
        <v>12967731.494101699</v>
      </c>
      <c r="E318" s="153">
        <v>14236050</v>
      </c>
    </row>
    <row r="319" spans="1:5" ht="18" hidden="1" customHeight="1" outlineLevel="1">
      <c r="A319" s="151" t="s">
        <v>47</v>
      </c>
      <c r="B319" s="152" t="s">
        <v>183</v>
      </c>
      <c r="C319" s="153">
        <v>191067392</v>
      </c>
      <c r="D319" s="153">
        <v>2119975899</v>
      </c>
      <c r="E319" s="153">
        <v>2311043291</v>
      </c>
    </row>
    <row r="320" spans="1:5" ht="18" hidden="1" customHeight="1" outlineLevel="1">
      <c r="A320" s="151" t="s">
        <v>47</v>
      </c>
      <c r="B320" s="152" t="s">
        <v>184</v>
      </c>
      <c r="C320" s="153">
        <v>23415497</v>
      </c>
      <c r="D320" s="153">
        <v>665595194</v>
      </c>
      <c r="E320" s="153">
        <v>689010691</v>
      </c>
    </row>
    <row r="321" spans="1:5" ht="18" hidden="1" customHeight="1" outlineLevel="1">
      <c r="A321" s="151" t="s">
        <v>47</v>
      </c>
      <c r="B321" s="152" t="s">
        <v>185</v>
      </c>
      <c r="C321" s="153">
        <v>169003563</v>
      </c>
      <c r="D321" s="153">
        <v>1551024112</v>
      </c>
      <c r="E321" s="153">
        <v>1720027675</v>
      </c>
    </row>
    <row r="322" spans="1:5" ht="18" hidden="1" customHeight="1" outlineLevel="1">
      <c r="A322" s="151" t="s">
        <v>47</v>
      </c>
      <c r="B322" s="152" t="s">
        <v>186</v>
      </c>
      <c r="C322" s="153">
        <v>294853451</v>
      </c>
      <c r="D322" s="153">
        <v>2712158222</v>
      </c>
      <c r="E322" s="153">
        <v>3007011673</v>
      </c>
    </row>
    <row r="323" spans="1:5" ht="18" hidden="1" customHeight="1" outlineLevel="1">
      <c r="A323" s="151" t="s">
        <v>47</v>
      </c>
      <c r="B323" s="152" t="s">
        <v>244</v>
      </c>
      <c r="C323" s="153">
        <v>4067155</v>
      </c>
      <c r="D323" s="153">
        <v>0</v>
      </c>
      <c r="E323" s="153">
        <v>4067155</v>
      </c>
    </row>
    <row r="324" spans="1:5" ht="18" hidden="1" customHeight="1" outlineLevel="1">
      <c r="A324" s="151" t="s">
        <v>47</v>
      </c>
      <c r="B324" s="152" t="s">
        <v>187</v>
      </c>
      <c r="C324" s="153">
        <v>9081876</v>
      </c>
      <c r="D324" s="153">
        <v>1300642</v>
      </c>
      <c r="E324" s="153">
        <v>10382518</v>
      </c>
    </row>
    <row r="325" spans="1:5" ht="18" hidden="1" customHeight="1" outlineLevel="1">
      <c r="A325" s="151" t="s">
        <v>47</v>
      </c>
      <c r="B325" s="152" t="s">
        <v>188</v>
      </c>
      <c r="C325" s="153">
        <v>6205372</v>
      </c>
      <c r="D325" s="153">
        <v>99921848</v>
      </c>
      <c r="E325" s="153">
        <v>106127220</v>
      </c>
    </row>
    <row r="326" spans="1:5" ht="18" hidden="1" customHeight="1" outlineLevel="1">
      <c r="A326" s="151" t="s">
        <v>47</v>
      </c>
      <c r="B326" s="152" t="s">
        <v>189</v>
      </c>
      <c r="C326" s="153">
        <v>11774264.084307401</v>
      </c>
      <c r="D326" s="153">
        <v>67626698.480989695</v>
      </c>
      <c r="E326" s="153">
        <v>79400962.565297097</v>
      </c>
    </row>
    <row r="327" spans="1:5" ht="18" hidden="1" customHeight="1" outlineLevel="1">
      <c r="A327" s="151" t="s">
        <v>47</v>
      </c>
      <c r="B327" s="152" t="s">
        <v>190</v>
      </c>
      <c r="C327" s="153">
        <v>58611801</v>
      </c>
      <c r="D327" s="153">
        <v>1017467467</v>
      </c>
      <c r="E327" s="153">
        <v>1076079268</v>
      </c>
    </row>
    <row r="328" spans="1:5" ht="18" hidden="1" customHeight="1" outlineLevel="1">
      <c r="A328" s="151" t="s">
        <v>47</v>
      </c>
      <c r="B328" s="152" t="s">
        <v>191</v>
      </c>
      <c r="C328" s="153">
        <v>5347783</v>
      </c>
      <c r="D328" s="153">
        <v>10454836</v>
      </c>
      <c r="E328" s="153">
        <v>15802619</v>
      </c>
    </row>
    <row r="329" spans="1:5" ht="18" hidden="1" customHeight="1" outlineLevel="1">
      <c r="A329" s="151" t="s">
        <v>47</v>
      </c>
      <c r="B329" s="152" t="s">
        <v>192</v>
      </c>
      <c r="C329" s="153">
        <v>3446149</v>
      </c>
      <c r="D329" s="153">
        <v>0</v>
      </c>
      <c r="E329" s="153">
        <v>3446149</v>
      </c>
    </row>
    <row r="330" spans="1:5" ht="18" hidden="1" customHeight="1" outlineLevel="1">
      <c r="A330" s="151" t="s">
        <v>47</v>
      </c>
      <c r="B330" s="152" t="s">
        <v>193</v>
      </c>
      <c r="C330" s="153">
        <v>401968726</v>
      </c>
      <c r="D330" s="153">
        <v>793443355</v>
      </c>
      <c r="E330" s="153">
        <v>1195412081</v>
      </c>
    </row>
    <row r="331" spans="1:5" ht="18" hidden="1" customHeight="1" outlineLevel="1">
      <c r="A331" s="151" t="s">
        <v>47</v>
      </c>
      <c r="B331" s="152" t="s">
        <v>194</v>
      </c>
      <c r="C331" s="153">
        <v>19569903</v>
      </c>
      <c r="D331" s="153">
        <v>49359247</v>
      </c>
      <c r="E331" s="153">
        <v>68929150</v>
      </c>
    </row>
    <row r="332" spans="1:5" ht="18" hidden="1" customHeight="1" outlineLevel="1">
      <c r="A332" s="151" t="s">
        <v>47</v>
      </c>
      <c r="B332" s="152" t="s">
        <v>195</v>
      </c>
      <c r="C332" s="153">
        <v>2842725.60648434</v>
      </c>
      <c r="D332" s="153">
        <v>50355028.763515703</v>
      </c>
      <c r="E332" s="153">
        <v>53197754.369999997</v>
      </c>
    </row>
    <row r="333" spans="1:5" ht="18" hidden="1" customHeight="1" outlineLevel="1">
      <c r="A333" s="151" t="s">
        <v>47</v>
      </c>
      <c r="B333" s="152" t="s">
        <v>196</v>
      </c>
      <c r="C333" s="153">
        <v>2835684</v>
      </c>
      <c r="D333" s="153">
        <v>35642131</v>
      </c>
      <c r="E333" s="153">
        <v>38477815</v>
      </c>
    </row>
    <row r="334" spans="1:5" ht="18" customHeight="1" collapsed="1">
      <c r="A334" s="151" t="s">
        <v>83</v>
      </c>
      <c r="B334" s="155" t="s">
        <v>242</v>
      </c>
      <c r="C334" s="153">
        <f>SUM($C$317:$C$333)</f>
        <v>1253423483.1966901</v>
      </c>
      <c r="D334" s="153">
        <f>SUM($D$317:$D$333)</f>
        <v>9187383608.7386055</v>
      </c>
      <c r="E334" s="153">
        <f>SUM($E$317:$E$333)</f>
        <v>10440807091.935297</v>
      </c>
    </row>
  </sheetData>
  <mergeCells count="9">
    <mergeCell ref="A8:E8"/>
    <mergeCell ref="A81:E81"/>
    <mergeCell ref="A172:E172"/>
    <mergeCell ref="A1:E1"/>
    <mergeCell ref="A2:E2"/>
    <mergeCell ref="A3:E3"/>
    <mergeCell ref="A4:C5"/>
    <mergeCell ref="D4:E5"/>
    <mergeCell ref="A7:E7"/>
  </mergeCells>
  <printOptions gridLinesSet="0"/>
  <pageMargins left="0.67" right="0.62" top="0.7" bottom="0.66" header="0.5" footer="0.5"/>
  <pageSetup firstPageNumber="22" fitToHeight="0" orientation="landscape" useFirstPageNumber="1" r:id="rId1"/>
  <headerFooter alignWithMargins="0">
    <oddFooter>&amp;L&amp;"-,Regular"Note: Numbers may not foot due to rounding.&amp;C&amp;"-,Regular"&amp;P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26"/>
  <sheetViews>
    <sheetView showGridLines="0" zoomScaleNormal="100" workbookViewId="0">
      <selection sqref="A1:E1"/>
    </sheetView>
  </sheetViews>
  <sheetFormatPr defaultRowHeight="12.75" outlineLevelRow="1"/>
  <cols>
    <col min="1" max="1" width="4.5703125" style="126" customWidth="1"/>
    <col min="2" max="2" width="48.5703125" style="126" customWidth="1"/>
    <col min="3" max="5" width="24.7109375" style="126" customWidth="1"/>
    <col min="6" max="16384" width="9.140625" style="126"/>
  </cols>
  <sheetData>
    <row r="1" spans="1:5" ht="15">
      <c r="A1" s="452" t="s">
        <v>174</v>
      </c>
      <c r="B1" s="452"/>
      <c r="C1" s="452"/>
      <c r="D1" s="452"/>
      <c r="E1" s="452"/>
    </row>
    <row r="2" spans="1:5" ht="15">
      <c r="A2" s="452" t="s">
        <v>175</v>
      </c>
      <c r="B2" s="452"/>
      <c r="C2" s="452"/>
      <c r="D2" s="452"/>
      <c r="E2" s="452"/>
    </row>
    <row r="3" spans="1:5" ht="15">
      <c r="A3" s="452" t="s">
        <v>176</v>
      </c>
      <c r="B3" s="452"/>
      <c r="C3" s="452"/>
      <c r="D3" s="452"/>
      <c r="E3" s="452"/>
    </row>
    <row r="4" spans="1:5" ht="15">
      <c r="A4" s="127"/>
      <c r="B4" s="127"/>
      <c r="C4" s="127"/>
      <c r="D4" s="127" t="s">
        <v>246</v>
      </c>
      <c r="E4" s="128"/>
    </row>
    <row r="5" spans="1:5" ht="27.2" customHeight="1" thickBot="1">
      <c r="A5" s="466" t="s">
        <v>34</v>
      </c>
      <c r="B5" s="466"/>
      <c r="C5" s="466"/>
      <c r="D5" s="466"/>
      <c r="E5" s="466"/>
    </row>
    <row r="6" spans="1:5" ht="15.75" thickBot="1">
      <c r="A6" s="127"/>
      <c r="B6" s="127"/>
      <c r="C6" s="131" t="s">
        <v>178</v>
      </c>
      <c r="D6" s="131" t="s">
        <v>179</v>
      </c>
      <c r="E6" s="131" t="s">
        <v>171</v>
      </c>
    </row>
    <row r="7" spans="1:5" ht="15.2" customHeight="1">
      <c r="A7" s="453" t="s">
        <v>180</v>
      </c>
      <c r="B7" s="453"/>
      <c r="C7" s="453"/>
      <c r="D7" s="453"/>
      <c r="E7" s="453"/>
    </row>
    <row r="8" spans="1:5" ht="15.2" hidden="1" customHeight="1" outlineLevel="1">
      <c r="A8" s="132"/>
      <c r="B8" s="133" t="s">
        <v>181</v>
      </c>
      <c r="C8" s="134">
        <v>63169822</v>
      </c>
      <c r="D8" s="135"/>
      <c r="E8" s="134">
        <v>63169822</v>
      </c>
    </row>
    <row r="9" spans="1:5" ht="15.2" hidden="1" customHeight="1" outlineLevel="1">
      <c r="A9" s="132"/>
      <c r="B9" s="133" t="s">
        <v>182</v>
      </c>
      <c r="C9" s="134">
        <v>39461568</v>
      </c>
      <c r="D9" s="134">
        <v>32408607</v>
      </c>
      <c r="E9" s="134">
        <v>71870175</v>
      </c>
    </row>
    <row r="10" spans="1:5" ht="15.2" hidden="1" customHeight="1" outlineLevel="1">
      <c r="A10" s="132"/>
      <c r="B10" s="133" t="s">
        <v>183</v>
      </c>
      <c r="C10" s="134">
        <v>245881111</v>
      </c>
      <c r="D10" s="134">
        <v>1743374227</v>
      </c>
      <c r="E10" s="134">
        <v>1989255338</v>
      </c>
    </row>
    <row r="11" spans="1:5" ht="15.2" hidden="1" customHeight="1" outlineLevel="1">
      <c r="A11" s="132"/>
      <c r="B11" s="133" t="s">
        <v>184</v>
      </c>
      <c r="C11" s="134">
        <v>50010281</v>
      </c>
      <c r="D11" s="134">
        <v>546983244</v>
      </c>
      <c r="E11" s="134">
        <v>596993525</v>
      </c>
    </row>
    <row r="12" spans="1:5" ht="15.2" hidden="1" customHeight="1" outlineLevel="1">
      <c r="A12" s="132"/>
      <c r="B12" s="133" t="s">
        <v>185</v>
      </c>
      <c r="C12" s="134">
        <v>246300512</v>
      </c>
      <c r="D12" s="134">
        <v>1275128486</v>
      </c>
      <c r="E12" s="134">
        <v>1521428998</v>
      </c>
    </row>
    <row r="13" spans="1:5" ht="15.2" hidden="1" customHeight="1" outlineLevel="1">
      <c r="A13" s="132"/>
      <c r="B13" s="133" t="s">
        <v>186</v>
      </c>
      <c r="C13" s="134">
        <v>357445560</v>
      </c>
      <c r="D13" s="134">
        <v>2883714692</v>
      </c>
      <c r="E13" s="134">
        <v>3241160252</v>
      </c>
    </row>
    <row r="14" spans="1:5" ht="15.2" hidden="1" customHeight="1" outlineLevel="1">
      <c r="A14" s="132"/>
      <c r="B14" s="133" t="s">
        <v>244</v>
      </c>
      <c r="C14" s="134">
        <v>26012768</v>
      </c>
      <c r="D14" s="134">
        <v>537237</v>
      </c>
      <c r="E14" s="134">
        <v>26550005</v>
      </c>
    </row>
    <row r="15" spans="1:5" ht="15.2" hidden="1" customHeight="1" outlineLevel="1">
      <c r="A15" s="132"/>
      <c r="B15" s="133" t="s">
        <v>187</v>
      </c>
      <c r="C15" s="134">
        <v>30618661</v>
      </c>
      <c r="D15" s="134">
        <v>1803898</v>
      </c>
      <c r="E15" s="134">
        <v>32422559</v>
      </c>
    </row>
    <row r="16" spans="1:5" ht="15.2" hidden="1" customHeight="1" outlineLevel="1">
      <c r="A16" s="132"/>
      <c r="B16" s="133" t="s">
        <v>188</v>
      </c>
      <c r="C16" s="134">
        <v>24933061</v>
      </c>
      <c r="D16" s="134">
        <v>209895067</v>
      </c>
      <c r="E16" s="134">
        <v>234828128</v>
      </c>
    </row>
    <row r="17" spans="1:5" ht="15.2" hidden="1" customHeight="1" outlineLevel="1">
      <c r="A17" s="132"/>
      <c r="B17" s="133" t="s">
        <v>189</v>
      </c>
      <c r="C17" s="134">
        <v>17396643.239999998</v>
      </c>
      <c r="D17" s="134">
        <v>107734750.58</v>
      </c>
      <c r="E17" s="134">
        <v>125131393.81999999</v>
      </c>
    </row>
    <row r="18" spans="1:5" ht="15.2" hidden="1" customHeight="1" outlineLevel="1">
      <c r="A18" s="132"/>
      <c r="B18" s="133" t="s">
        <v>190</v>
      </c>
      <c r="C18" s="134">
        <v>121553266</v>
      </c>
      <c r="D18" s="134">
        <v>1702323846</v>
      </c>
      <c r="E18" s="134">
        <v>1823877112</v>
      </c>
    </row>
    <row r="19" spans="1:5" ht="15.2" hidden="1" customHeight="1" outlineLevel="1">
      <c r="A19" s="132"/>
      <c r="B19" s="133" t="s">
        <v>191</v>
      </c>
      <c r="C19" s="134">
        <v>6801253</v>
      </c>
      <c r="D19" s="134">
        <v>12518994</v>
      </c>
      <c r="E19" s="134">
        <v>19320247</v>
      </c>
    </row>
    <row r="20" spans="1:5" ht="15.2" hidden="1" customHeight="1" outlineLevel="1">
      <c r="A20" s="132"/>
      <c r="B20" s="133" t="s">
        <v>192</v>
      </c>
      <c r="C20" s="134">
        <v>3197344</v>
      </c>
      <c r="D20" s="135"/>
      <c r="E20" s="134">
        <v>3197344</v>
      </c>
    </row>
    <row r="21" spans="1:5" ht="15.2" hidden="1" customHeight="1" outlineLevel="1">
      <c r="A21" s="132"/>
      <c r="B21" s="133" t="s">
        <v>247</v>
      </c>
      <c r="C21" s="134">
        <v>1286</v>
      </c>
      <c r="D21" s="135"/>
      <c r="E21" s="134">
        <v>1286</v>
      </c>
    </row>
    <row r="22" spans="1:5" ht="15.2" hidden="1" customHeight="1" outlineLevel="1">
      <c r="A22" s="132"/>
      <c r="B22" s="133" t="s">
        <v>193</v>
      </c>
      <c r="C22" s="134">
        <v>294092793</v>
      </c>
      <c r="D22" s="134">
        <v>1289999003</v>
      </c>
      <c r="E22" s="134">
        <v>1584091796</v>
      </c>
    </row>
    <row r="23" spans="1:5" ht="15.2" hidden="1" customHeight="1" outlineLevel="1">
      <c r="A23" s="132"/>
      <c r="B23" s="133" t="s">
        <v>194</v>
      </c>
      <c r="C23" s="134">
        <v>98037796</v>
      </c>
      <c r="D23" s="134">
        <v>169284461</v>
      </c>
      <c r="E23" s="134">
        <v>267322257</v>
      </c>
    </row>
    <row r="24" spans="1:5" ht="15.2" hidden="1" customHeight="1" outlineLevel="1">
      <c r="A24" s="132"/>
      <c r="B24" s="133" t="s">
        <v>195</v>
      </c>
      <c r="C24" s="134">
        <v>27532670</v>
      </c>
      <c r="D24" s="134">
        <v>280526127</v>
      </c>
      <c r="E24" s="134">
        <v>308058797</v>
      </c>
    </row>
    <row r="25" spans="1:5" ht="15.2" hidden="1" customHeight="1" outlineLevel="1">
      <c r="A25" s="132"/>
      <c r="B25" s="133" t="s">
        <v>196</v>
      </c>
      <c r="C25" s="134">
        <v>54675737</v>
      </c>
      <c r="D25" s="134">
        <v>128078533</v>
      </c>
      <c r="E25" s="134">
        <v>182754270</v>
      </c>
    </row>
    <row r="26" spans="1:5" ht="15.2" customHeight="1" collapsed="1">
      <c r="A26" s="132" t="s">
        <v>37</v>
      </c>
      <c r="B26" s="137" t="s">
        <v>197</v>
      </c>
      <c r="C26" s="134">
        <f>SUM($C$8:$C$25)</f>
        <v>1707122132.24</v>
      </c>
      <c r="D26" s="134">
        <f>SUM($D$8:$D$25)</f>
        <v>10384311172.58</v>
      </c>
      <c r="E26" s="134">
        <f>SUM($E$8:$E$25)</f>
        <v>12091433304.82</v>
      </c>
    </row>
    <row r="27" spans="1:5" ht="15.2" hidden="1" customHeight="1" outlineLevel="1">
      <c r="A27" s="132"/>
      <c r="B27" s="133" t="s">
        <v>181</v>
      </c>
      <c r="C27" s="134">
        <v>28330625</v>
      </c>
      <c r="D27" s="135"/>
      <c r="E27" s="134">
        <v>28330625</v>
      </c>
    </row>
    <row r="28" spans="1:5" ht="15.2" hidden="1" customHeight="1" outlineLevel="1">
      <c r="A28" s="132"/>
      <c r="B28" s="133" t="s">
        <v>182</v>
      </c>
      <c r="C28" s="135"/>
      <c r="D28" s="134">
        <v>584421</v>
      </c>
      <c r="E28" s="134">
        <v>584421</v>
      </c>
    </row>
    <row r="29" spans="1:5" ht="15.2" hidden="1" customHeight="1" outlineLevel="1">
      <c r="A29" s="132"/>
      <c r="B29" s="133" t="s">
        <v>183</v>
      </c>
      <c r="C29" s="134">
        <v>69793981</v>
      </c>
      <c r="D29" s="134">
        <v>384673009</v>
      </c>
      <c r="E29" s="134">
        <v>454466990</v>
      </c>
    </row>
    <row r="30" spans="1:5" ht="15.2" hidden="1" customHeight="1" outlineLevel="1">
      <c r="A30" s="132"/>
      <c r="B30" s="133" t="s">
        <v>184</v>
      </c>
      <c r="C30" s="134">
        <v>8112742</v>
      </c>
      <c r="D30" s="134">
        <v>96628642</v>
      </c>
      <c r="E30" s="134">
        <v>104741384</v>
      </c>
    </row>
    <row r="31" spans="1:5" ht="15.2" hidden="1" customHeight="1" outlineLevel="1">
      <c r="A31" s="132"/>
      <c r="B31" s="133" t="s">
        <v>185</v>
      </c>
      <c r="C31" s="134">
        <v>50502710</v>
      </c>
      <c r="D31" s="134">
        <v>326503766</v>
      </c>
      <c r="E31" s="134">
        <v>377006476</v>
      </c>
    </row>
    <row r="32" spans="1:5" ht="15.2" hidden="1" customHeight="1" outlineLevel="1">
      <c r="A32" s="132"/>
      <c r="B32" s="133" t="s">
        <v>186</v>
      </c>
      <c r="C32" s="134">
        <v>19740993</v>
      </c>
      <c r="D32" s="134">
        <v>416176636</v>
      </c>
      <c r="E32" s="134">
        <v>435917629</v>
      </c>
    </row>
    <row r="33" spans="1:5" ht="15.2" hidden="1" customHeight="1" outlineLevel="1">
      <c r="A33" s="132"/>
      <c r="B33" s="133" t="s">
        <v>244</v>
      </c>
      <c r="C33" s="134">
        <v>0</v>
      </c>
      <c r="D33" s="134">
        <v>0</v>
      </c>
      <c r="E33" s="134">
        <v>0</v>
      </c>
    </row>
    <row r="34" spans="1:5" ht="15.2" hidden="1" customHeight="1" outlineLevel="1">
      <c r="A34" s="132"/>
      <c r="B34" s="133" t="s">
        <v>187</v>
      </c>
      <c r="C34" s="134">
        <v>4604</v>
      </c>
      <c r="D34" s="134">
        <v>101818</v>
      </c>
      <c r="E34" s="134">
        <v>106422</v>
      </c>
    </row>
    <row r="35" spans="1:5" ht="15.2" hidden="1" customHeight="1" outlineLevel="1">
      <c r="A35" s="132"/>
      <c r="B35" s="133" t="s">
        <v>188</v>
      </c>
      <c r="C35" s="134">
        <v>13065331</v>
      </c>
      <c r="D35" s="134">
        <v>10025832</v>
      </c>
      <c r="E35" s="134">
        <v>23091163</v>
      </c>
    </row>
    <row r="36" spans="1:5" ht="15.2" hidden="1" customHeight="1" outlineLevel="1">
      <c r="A36" s="132"/>
      <c r="B36" s="133" t="s">
        <v>189</v>
      </c>
      <c r="C36" s="134">
        <v>0</v>
      </c>
      <c r="D36" s="134">
        <v>0</v>
      </c>
      <c r="E36" s="134">
        <v>0</v>
      </c>
    </row>
    <row r="37" spans="1:5" ht="15.2" hidden="1" customHeight="1" outlineLevel="1">
      <c r="A37" s="132"/>
      <c r="B37" s="133" t="s">
        <v>190</v>
      </c>
      <c r="C37" s="134">
        <v>12528400</v>
      </c>
      <c r="D37" s="134">
        <v>402724527</v>
      </c>
      <c r="E37" s="134">
        <v>415252927</v>
      </c>
    </row>
    <row r="38" spans="1:5" ht="15.2" hidden="1" customHeight="1" outlineLevel="1">
      <c r="A38" s="132"/>
      <c r="B38" s="133" t="s">
        <v>191</v>
      </c>
      <c r="C38" s="135"/>
      <c r="D38" s="135"/>
      <c r="E38" s="134">
        <v>0</v>
      </c>
    </row>
    <row r="39" spans="1:5" ht="15.2" hidden="1" customHeight="1" outlineLevel="1">
      <c r="A39" s="132"/>
      <c r="B39" s="133" t="s">
        <v>192</v>
      </c>
      <c r="C39" s="135"/>
      <c r="D39" s="135"/>
      <c r="E39" s="134">
        <v>0</v>
      </c>
    </row>
    <row r="40" spans="1:5" ht="15.2" hidden="1" customHeight="1" outlineLevel="1">
      <c r="A40" s="132"/>
      <c r="B40" s="133" t="s">
        <v>247</v>
      </c>
      <c r="C40" s="135"/>
      <c r="D40" s="135"/>
      <c r="E40" s="134">
        <v>0</v>
      </c>
    </row>
    <row r="41" spans="1:5" ht="15.2" hidden="1" customHeight="1" outlineLevel="1">
      <c r="A41" s="132"/>
      <c r="B41" s="133" t="s">
        <v>193</v>
      </c>
      <c r="C41" s="134">
        <v>41269918</v>
      </c>
      <c r="D41" s="134">
        <v>162121978</v>
      </c>
      <c r="E41" s="134">
        <v>203391896</v>
      </c>
    </row>
    <row r="42" spans="1:5" ht="15.2" hidden="1" customHeight="1" outlineLevel="1">
      <c r="A42" s="132"/>
      <c r="B42" s="133" t="s">
        <v>194</v>
      </c>
      <c r="C42" s="135"/>
      <c r="D42" s="135"/>
      <c r="E42" s="134">
        <v>0</v>
      </c>
    </row>
    <row r="43" spans="1:5" ht="15.2" hidden="1" customHeight="1" outlineLevel="1">
      <c r="A43" s="132"/>
      <c r="B43" s="133" t="s">
        <v>195</v>
      </c>
      <c r="C43" s="135"/>
      <c r="D43" s="134">
        <v>6473778.7800000003</v>
      </c>
      <c r="E43" s="134">
        <v>6473778.7800000003</v>
      </c>
    </row>
    <row r="44" spans="1:5" ht="15.2" hidden="1" customHeight="1" outlineLevel="1">
      <c r="A44" s="132"/>
      <c r="B44" s="133" t="s">
        <v>196</v>
      </c>
      <c r="C44" s="134">
        <v>1280</v>
      </c>
      <c r="D44" s="134">
        <v>11471096</v>
      </c>
      <c r="E44" s="134">
        <v>11472376</v>
      </c>
    </row>
    <row r="45" spans="1:5" ht="15.2" customHeight="1" collapsed="1">
      <c r="A45" s="132" t="s">
        <v>39</v>
      </c>
      <c r="B45" s="137" t="s">
        <v>198</v>
      </c>
      <c r="C45" s="134">
        <f>SUM($C$27:$C$44)</f>
        <v>243350584</v>
      </c>
      <c r="D45" s="134">
        <f>SUM($D$27:$D$44)</f>
        <v>1817485503.78</v>
      </c>
      <c r="E45" s="134">
        <f>SUM($E$27:$E$44)</f>
        <v>2060836087.78</v>
      </c>
    </row>
    <row r="46" spans="1:5" ht="15.2" hidden="1" customHeight="1" outlineLevel="1">
      <c r="A46" s="132"/>
      <c r="B46" s="133" t="s">
        <v>181</v>
      </c>
      <c r="C46" s="134">
        <v>91500447</v>
      </c>
      <c r="D46" s="134">
        <v>0</v>
      </c>
      <c r="E46" s="134">
        <v>91500447</v>
      </c>
    </row>
    <row r="47" spans="1:5" ht="15.2" hidden="1" customHeight="1" outlineLevel="1">
      <c r="A47" s="132"/>
      <c r="B47" s="133" t="s">
        <v>182</v>
      </c>
      <c r="C47" s="134">
        <v>39461568</v>
      </c>
      <c r="D47" s="134">
        <v>32993028</v>
      </c>
      <c r="E47" s="134">
        <v>72454596</v>
      </c>
    </row>
    <row r="48" spans="1:5" ht="15.2" hidden="1" customHeight="1" outlineLevel="1">
      <c r="A48" s="132"/>
      <c r="B48" s="133" t="s">
        <v>183</v>
      </c>
      <c r="C48" s="134">
        <v>315675092</v>
      </c>
      <c r="D48" s="134">
        <v>2128047236</v>
      </c>
      <c r="E48" s="134">
        <v>2443722328</v>
      </c>
    </row>
    <row r="49" spans="1:5" ht="15.2" hidden="1" customHeight="1" outlineLevel="1">
      <c r="A49" s="132"/>
      <c r="B49" s="133" t="s">
        <v>184</v>
      </c>
      <c r="C49" s="134">
        <v>58123023</v>
      </c>
      <c r="D49" s="134">
        <v>643611886</v>
      </c>
      <c r="E49" s="134">
        <v>701734909</v>
      </c>
    </row>
    <row r="50" spans="1:5" ht="15.2" hidden="1" customHeight="1" outlineLevel="1">
      <c r="A50" s="132"/>
      <c r="B50" s="133" t="s">
        <v>185</v>
      </c>
      <c r="C50" s="134">
        <v>296803222</v>
      </c>
      <c r="D50" s="134">
        <v>1601632252</v>
      </c>
      <c r="E50" s="134">
        <v>1898435474</v>
      </c>
    </row>
    <row r="51" spans="1:5" ht="15.2" hidden="1" customHeight="1" outlineLevel="1">
      <c r="A51" s="132"/>
      <c r="B51" s="133" t="s">
        <v>186</v>
      </c>
      <c r="C51" s="134">
        <v>377186553</v>
      </c>
      <c r="D51" s="134">
        <v>3299891328</v>
      </c>
      <c r="E51" s="134">
        <v>3677077881</v>
      </c>
    </row>
    <row r="52" spans="1:5" ht="15.2" hidden="1" customHeight="1" outlineLevel="1">
      <c r="A52" s="132"/>
      <c r="B52" s="133" t="s">
        <v>244</v>
      </c>
      <c r="C52" s="134">
        <v>26012768</v>
      </c>
      <c r="D52" s="134">
        <v>537237</v>
      </c>
      <c r="E52" s="134">
        <v>26550005</v>
      </c>
    </row>
    <row r="53" spans="1:5" ht="15.2" hidden="1" customHeight="1" outlineLevel="1">
      <c r="A53" s="132"/>
      <c r="B53" s="133" t="s">
        <v>187</v>
      </c>
      <c r="C53" s="134">
        <v>30623265</v>
      </c>
      <c r="D53" s="134">
        <v>1905716</v>
      </c>
      <c r="E53" s="134">
        <v>32528981</v>
      </c>
    </row>
    <row r="54" spans="1:5" ht="15.2" hidden="1" customHeight="1" outlineLevel="1">
      <c r="A54" s="132"/>
      <c r="B54" s="133" t="s">
        <v>188</v>
      </c>
      <c r="C54" s="134">
        <v>37998392</v>
      </c>
      <c r="D54" s="134">
        <v>219920899</v>
      </c>
      <c r="E54" s="134">
        <v>257919291</v>
      </c>
    </row>
    <row r="55" spans="1:5" ht="15.2" hidden="1" customHeight="1" outlineLevel="1">
      <c r="A55" s="132"/>
      <c r="B55" s="133" t="s">
        <v>189</v>
      </c>
      <c r="C55" s="134">
        <v>17396643.239999998</v>
      </c>
      <c r="D55" s="134">
        <v>107734750.58</v>
      </c>
      <c r="E55" s="134">
        <v>125131393.81999999</v>
      </c>
    </row>
    <row r="56" spans="1:5" ht="15.2" hidden="1" customHeight="1" outlineLevel="1">
      <c r="A56" s="132"/>
      <c r="B56" s="133" t="s">
        <v>190</v>
      </c>
      <c r="C56" s="134">
        <v>134081666</v>
      </c>
      <c r="D56" s="134">
        <v>2105048373</v>
      </c>
      <c r="E56" s="134">
        <v>2239130039</v>
      </c>
    </row>
    <row r="57" spans="1:5" ht="15.2" hidden="1" customHeight="1" outlineLevel="1">
      <c r="A57" s="132"/>
      <c r="B57" s="133" t="s">
        <v>191</v>
      </c>
      <c r="C57" s="134">
        <v>6801253</v>
      </c>
      <c r="D57" s="134">
        <v>12518994</v>
      </c>
      <c r="E57" s="134">
        <v>19320247</v>
      </c>
    </row>
    <row r="58" spans="1:5" ht="15.2" hidden="1" customHeight="1" outlineLevel="1">
      <c r="A58" s="132"/>
      <c r="B58" s="133" t="s">
        <v>192</v>
      </c>
      <c r="C58" s="134">
        <v>3197344</v>
      </c>
      <c r="D58" s="134">
        <v>0</v>
      </c>
      <c r="E58" s="134">
        <v>3197344</v>
      </c>
    </row>
    <row r="59" spans="1:5" ht="15.2" hidden="1" customHeight="1" outlineLevel="1">
      <c r="A59" s="132"/>
      <c r="B59" s="133" t="s">
        <v>247</v>
      </c>
      <c r="C59" s="134">
        <v>1286</v>
      </c>
      <c r="D59" s="134">
        <v>0</v>
      </c>
      <c r="E59" s="134">
        <v>1286</v>
      </c>
    </row>
    <row r="60" spans="1:5" ht="15.2" hidden="1" customHeight="1" outlineLevel="1">
      <c r="A60" s="132"/>
      <c r="B60" s="133" t="s">
        <v>193</v>
      </c>
      <c r="C60" s="134">
        <v>335362711</v>
      </c>
      <c r="D60" s="134">
        <v>1452120981</v>
      </c>
      <c r="E60" s="134">
        <v>1787483692</v>
      </c>
    </row>
    <row r="61" spans="1:5" ht="15.2" hidden="1" customHeight="1" outlineLevel="1">
      <c r="A61" s="132"/>
      <c r="B61" s="133" t="s">
        <v>194</v>
      </c>
      <c r="C61" s="134">
        <v>98037796</v>
      </c>
      <c r="D61" s="134">
        <v>169284461</v>
      </c>
      <c r="E61" s="134">
        <v>267322257</v>
      </c>
    </row>
    <row r="62" spans="1:5" ht="15.2" hidden="1" customHeight="1" outlineLevel="1">
      <c r="A62" s="132"/>
      <c r="B62" s="133" t="s">
        <v>195</v>
      </c>
      <c r="C62" s="134">
        <v>27532670</v>
      </c>
      <c r="D62" s="134">
        <v>286999905.77999997</v>
      </c>
      <c r="E62" s="134">
        <v>314532575.77999997</v>
      </c>
    </row>
    <row r="63" spans="1:5" ht="15.2" hidden="1" customHeight="1" outlineLevel="1">
      <c r="A63" s="132"/>
      <c r="B63" s="133" t="s">
        <v>196</v>
      </c>
      <c r="C63" s="134">
        <v>54677017</v>
      </c>
      <c r="D63" s="134">
        <v>139549629</v>
      </c>
      <c r="E63" s="134">
        <v>194226646</v>
      </c>
    </row>
    <row r="64" spans="1:5" ht="15.2" customHeight="1" collapsed="1">
      <c r="A64" s="132" t="s">
        <v>41</v>
      </c>
      <c r="B64" s="137" t="s">
        <v>199</v>
      </c>
      <c r="C64" s="134">
        <f>SUM($C$46:$C$63)</f>
        <v>1950472716.24</v>
      </c>
      <c r="D64" s="134">
        <f>SUM($D$46:$D$63)</f>
        <v>12201796676.360001</v>
      </c>
      <c r="E64" s="134">
        <f>SUM($E$46:$E$63)</f>
        <v>14152269392.6</v>
      </c>
    </row>
    <row r="65" spans="1:5" ht="15.2" hidden="1" customHeight="1" outlineLevel="1">
      <c r="A65" s="132"/>
      <c r="B65" s="133" t="s">
        <v>181</v>
      </c>
      <c r="C65" s="134">
        <v>5763</v>
      </c>
      <c r="D65" s="134">
        <v>250</v>
      </c>
      <c r="E65" s="134">
        <v>6013</v>
      </c>
    </row>
    <row r="66" spans="1:5" ht="15.2" hidden="1" customHeight="1" outlineLevel="1">
      <c r="A66" s="132"/>
      <c r="B66" s="133" t="s">
        <v>182</v>
      </c>
      <c r="C66" s="134">
        <v>0</v>
      </c>
      <c r="D66" s="134">
        <v>0</v>
      </c>
      <c r="E66" s="134">
        <v>0</v>
      </c>
    </row>
    <row r="67" spans="1:5" ht="15.2" hidden="1" customHeight="1" outlineLevel="1">
      <c r="A67" s="132"/>
      <c r="B67" s="133" t="s">
        <v>183</v>
      </c>
      <c r="C67" s="134">
        <v>362507</v>
      </c>
      <c r="D67" s="134">
        <v>3978782</v>
      </c>
      <c r="E67" s="134">
        <v>4341289</v>
      </c>
    </row>
    <row r="68" spans="1:5" ht="15.2" hidden="1" customHeight="1" outlineLevel="1">
      <c r="A68" s="132"/>
      <c r="B68" s="133" t="s">
        <v>184</v>
      </c>
      <c r="C68" s="134">
        <v>228088</v>
      </c>
      <c r="D68" s="134">
        <v>762535</v>
      </c>
      <c r="E68" s="134">
        <v>990623</v>
      </c>
    </row>
    <row r="69" spans="1:5" ht="15.2" hidden="1" customHeight="1" outlineLevel="1">
      <c r="A69" s="132"/>
      <c r="B69" s="133" t="s">
        <v>185</v>
      </c>
      <c r="C69" s="134">
        <v>288282</v>
      </c>
      <c r="D69" s="134">
        <v>1575464</v>
      </c>
      <c r="E69" s="134">
        <v>1863746</v>
      </c>
    </row>
    <row r="70" spans="1:5" ht="15.2" hidden="1" customHeight="1" outlineLevel="1">
      <c r="A70" s="132"/>
      <c r="B70" s="133" t="s">
        <v>186</v>
      </c>
      <c r="C70" s="134">
        <v>610645</v>
      </c>
      <c r="D70" s="134">
        <v>6469021</v>
      </c>
      <c r="E70" s="134">
        <v>7079666</v>
      </c>
    </row>
    <row r="71" spans="1:5" ht="15.2" hidden="1" customHeight="1" outlineLevel="1">
      <c r="A71" s="132"/>
      <c r="B71" s="133" t="s">
        <v>244</v>
      </c>
      <c r="C71" s="134">
        <v>0</v>
      </c>
      <c r="D71" s="134">
        <v>0</v>
      </c>
      <c r="E71" s="134">
        <v>0</v>
      </c>
    </row>
    <row r="72" spans="1:5" ht="15.2" hidden="1" customHeight="1" outlineLevel="1">
      <c r="A72" s="132"/>
      <c r="B72" s="133" t="s">
        <v>187</v>
      </c>
      <c r="C72" s="134">
        <v>0</v>
      </c>
      <c r="D72" s="134">
        <v>48805</v>
      </c>
      <c r="E72" s="134">
        <v>48805</v>
      </c>
    </row>
    <row r="73" spans="1:5" ht="15.2" hidden="1" customHeight="1" outlineLevel="1">
      <c r="A73" s="132"/>
      <c r="B73" s="133" t="s">
        <v>188</v>
      </c>
      <c r="C73" s="135"/>
      <c r="D73" s="135"/>
      <c r="E73" s="134">
        <v>0</v>
      </c>
    </row>
    <row r="74" spans="1:5" ht="15.2" hidden="1" customHeight="1" outlineLevel="1">
      <c r="A74" s="132"/>
      <c r="B74" s="133" t="s">
        <v>189</v>
      </c>
      <c r="C74" s="134">
        <v>0</v>
      </c>
      <c r="D74" s="134">
        <v>0</v>
      </c>
      <c r="E74" s="134">
        <v>0</v>
      </c>
    </row>
    <row r="75" spans="1:5" ht="15.2" hidden="1" customHeight="1" outlineLevel="1">
      <c r="A75" s="132"/>
      <c r="B75" s="133" t="s">
        <v>190</v>
      </c>
      <c r="C75" s="134">
        <v>455472</v>
      </c>
      <c r="D75" s="134">
        <v>2328918</v>
      </c>
      <c r="E75" s="134">
        <v>2784390</v>
      </c>
    </row>
    <row r="76" spans="1:5" ht="15.2" hidden="1" customHeight="1" outlineLevel="1">
      <c r="A76" s="132"/>
      <c r="B76" s="133" t="s">
        <v>191</v>
      </c>
      <c r="C76" s="135"/>
      <c r="D76" s="135"/>
      <c r="E76" s="134">
        <v>0</v>
      </c>
    </row>
    <row r="77" spans="1:5" ht="15.2" hidden="1" customHeight="1" outlineLevel="1">
      <c r="A77" s="132"/>
      <c r="B77" s="133" t="s">
        <v>192</v>
      </c>
      <c r="C77" s="135"/>
      <c r="D77" s="135"/>
      <c r="E77" s="134">
        <v>0</v>
      </c>
    </row>
    <row r="78" spans="1:5" ht="15.2" hidden="1" customHeight="1" outlineLevel="1">
      <c r="A78" s="132"/>
      <c r="B78" s="133" t="s">
        <v>247</v>
      </c>
      <c r="C78" s="135"/>
      <c r="D78" s="135"/>
      <c r="E78" s="134">
        <v>0</v>
      </c>
    </row>
    <row r="79" spans="1:5" ht="15.2" hidden="1" customHeight="1" outlineLevel="1">
      <c r="A79" s="132"/>
      <c r="B79" s="133" t="s">
        <v>193</v>
      </c>
      <c r="C79" s="134">
        <v>192001</v>
      </c>
      <c r="D79" s="134">
        <v>4157056</v>
      </c>
      <c r="E79" s="134">
        <v>4349057</v>
      </c>
    </row>
    <row r="80" spans="1:5" ht="15.2" hidden="1" customHeight="1" outlineLevel="1">
      <c r="A80" s="132"/>
      <c r="B80" s="133" t="s">
        <v>194</v>
      </c>
      <c r="C80" s="135"/>
      <c r="D80" s="135"/>
      <c r="E80" s="134">
        <v>0</v>
      </c>
    </row>
    <row r="81" spans="1:5" ht="15.2" hidden="1" customHeight="1" outlineLevel="1">
      <c r="A81" s="132"/>
      <c r="B81" s="133" t="s">
        <v>195</v>
      </c>
      <c r="C81" s="135"/>
      <c r="D81" s="134">
        <v>2622.39</v>
      </c>
      <c r="E81" s="134">
        <v>2622.39</v>
      </c>
    </row>
    <row r="82" spans="1:5" ht="15.2" hidden="1" customHeight="1" outlineLevel="1">
      <c r="A82" s="132"/>
      <c r="B82" s="133" t="s">
        <v>196</v>
      </c>
      <c r="C82" s="134">
        <v>0</v>
      </c>
      <c r="D82" s="134">
        <v>0</v>
      </c>
      <c r="E82" s="134">
        <v>0</v>
      </c>
    </row>
    <row r="83" spans="1:5" ht="15.2" customHeight="1" collapsed="1">
      <c r="A83" s="132" t="s">
        <v>43</v>
      </c>
      <c r="B83" s="137" t="s">
        <v>200</v>
      </c>
      <c r="C83" s="134">
        <f>SUM($C$65:$C$82)</f>
        <v>2142758</v>
      </c>
      <c r="D83" s="134">
        <f>SUM($D$65:$D$82)</f>
        <v>19323453.390000001</v>
      </c>
      <c r="E83" s="134">
        <f>SUM($E$65:$E$82)</f>
        <v>21466211.390000001</v>
      </c>
    </row>
    <row r="84" spans="1:5" ht="15.2" hidden="1" customHeight="1" outlineLevel="1">
      <c r="A84" s="132"/>
      <c r="B84" s="133" t="s">
        <v>181</v>
      </c>
      <c r="C84" s="134">
        <v>201159</v>
      </c>
      <c r="D84" s="135"/>
      <c r="E84" s="134">
        <v>201159</v>
      </c>
    </row>
    <row r="85" spans="1:5" ht="15.2" hidden="1" customHeight="1" outlineLevel="1">
      <c r="A85" s="132"/>
      <c r="B85" s="133" t="s">
        <v>182</v>
      </c>
      <c r="C85" s="134">
        <v>272294</v>
      </c>
      <c r="D85" s="134">
        <v>51326</v>
      </c>
      <c r="E85" s="134">
        <v>323620</v>
      </c>
    </row>
    <row r="86" spans="1:5" ht="15.2" hidden="1" customHeight="1" outlineLevel="1">
      <c r="A86" s="132"/>
      <c r="B86" s="133" t="s">
        <v>183</v>
      </c>
      <c r="C86" s="134">
        <v>566903</v>
      </c>
      <c r="D86" s="134">
        <v>16364785</v>
      </c>
      <c r="E86" s="134">
        <v>16931688</v>
      </c>
    </row>
    <row r="87" spans="1:5" ht="15.2" hidden="1" customHeight="1" outlineLevel="1">
      <c r="A87" s="132"/>
      <c r="B87" s="133" t="s">
        <v>184</v>
      </c>
      <c r="C87" s="134">
        <v>56964</v>
      </c>
      <c r="D87" s="134">
        <v>5433412</v>
      </c>
      <c r="E87" s="134">
        <v>5490376</v>
      </c>
    </row>
    <row r="88" spans="1:5" ht="15.2" hidden="1" customHeight="1" outlineLevel="1">
      <c r="A88" s="132"/>
      <c r="B88" s="133" t="s">
        <v>185</v>
      </c>
      <c r="C88" s="134">
        <v>675107</v>
      </c>
      <c r="D88" s="134">
        <v>12838300</v>
      </c>
      <c r="E88" s="134">
        <v>13513407</v>
      </c>
    </row>
    <row r="89" spans="1:5" ht="15.2" hidden="1" customHeight="1" outlineLevel="1">
      <c r="A89" s="132"/>
      <c r="B89" s="133" t="s">
        <v>186</v>
      </c>
      <c r="C89" s="134">
        <v>657289</v>
      </c>
      <c r="D89" s="134">
        <v>12527434</v>
      </c>
      <c r="E89" s="134">
        <v>13184723</v>
      </c>
    </row>
    <row r="90" spans="1:5" ht="15.2" hidden="1" customHeight="1" outlineLevel="1">
      <c r="A90" s="132"/>
      <c r="B90" s="133" t="s">
        <v>244</v>
      </c>
      <c r="C90" s="134">
        <v>78796</v>
      </c>
      <c r="D90" s="134">
        <v>0</v>
      </c>
      <c r="E90" s="134">
        <v>78796</v>
      </c>
    </row>
    <row r="91" spans="1:5" ht="15.2" hidden="1" customHeight="1" outlineLevel="1">
      <c r="A91" s="132"/>
      <c r="B91" s="133" t="s">
        <v>187</v>
      </c>
      <c r="C91" s="134">
        <v>154934</v>
      </c>
      <c r="D91" s="134">
        <v>4738</v>
      </c>
      <c r="E91" s="134">
        <v>159672</v>
      </c>
    </row>
    <row r="92" spans="1:5" ht="15.2" hidden="1" customHeight="1" outlineLevel="1">
      <c r="A92" s="132"/>
      <c r="B92" s="133" t="s">
        <v>188</v>
      </c>
      <c r="C92" s="134">
        <v>179862</v>
      </c>
      <c r="D92" s="134">
        <v>1514138</v>
      </c>
      <c r="E92" s="134">
        <v>1694000</v>
      </c>
    </row>
    <row r="93" spans="1:5" ht="15.2" hidden="1" customHeight="1" outlineLevel="1">
      <c r="A93" s="132"/>
      <c r="B93" s="133" t="s">
        <v>189</v>
      </c>
      <c r="C93" s="134">
        <v>0</v>
      </c>
      <c r="D93" s="134">
        <v>11530</v>
      </c>
      <c r="E93" s="134">
        <v>11530</v>
      </c>
    </row>
    <row r="94" spans="1:5" ht="15.2" hidden="1" customHeight="1" outlineLevel="1">
      <c r="A94" s="132"/>
      <c r="B94" s="133" t="s">
        <v>190</v>
      </c>
      <c r="C94" s="134">
        <v>0</v>
      </c>
      <c r="D94" s="134">
        <v>86461</v>
      </c>
      <c r="E94" s="134">
        <v>86461</v>
      </c>
    </row>
    <row r="95" spans="1:5" ht="15.2" hidden="1" customHeight="1" outlineLevel="1">
      <c r="A95" s="132"/>
      <c r="B95" s="133" t="s">
        <v>191</v>
      </c>
      <c r="C95" s="135"/>
      <c r="D95" s="135"/>
      <c r="E95" s="134">
        <v>0</v>
      </c>
    </row>
    <row r="96" spans="1:5" ht="15.2" hidden="1" customHeight="1" outlineLevel="1">
      <c r="A96" s="132"/>
      <c r="B96" s="133" t="s">
        <v>192</v>
      </c>
      <c r="C96" s="135"/>
      <c r="D96" s="135"/>
      <c r="E96" s="134">
        <v>0</v>
      </c>
    </row>
    <row r="97" spans="1:5" ht="15.2" hidden="1" customHeight="1" outlineLevel="1">
      <c r="A97" s="132"/>
      <c r="B97" s="133" t="s">
        <v>247</v>
      </c>
      <c r="C97" s="135"/>
      <c r="D97" s="135"/>
      <c r="E97" s="134">
        <v>0</v>
      </c>
    </row>
    <row r="98" spans="1:5" ht="15.2" hidden="1" customHeight="1" outlineLevel="1">
      <c r="A98" s="132"/>
      <c r="B98" s="133" t="s">
        <v>193</v>
      </c>
      <c r="C98" s="134">
        <v>84872</v>
      </c>
      <c r="D98" s="134">
        <v>1390072</v>
      </c>
      <c r="E98" s="134">
        <v>1474944</v>
      </c>
    </row>
    <row r="99" spans="1:5" ht="15.2" hidden="1" customHeight="1" outlineLevel="1">
      <c r="A99" s="132"/>
      <c r="B99" s="133" t="s">
        <v>194</v>
      </c>
      <c r="C99" s="134">
        <v>242282</v>
      </c>
      <c r="D99" s="134">
        <v>125754</v>
      </c>
      <c r="E99" s="134">
        <v>368036</v>
      </c>
    </row>
    <row r="100" spans="1:5" ht="15.2" hidden="1" customHeight="1" outlineLevel="1">
      <c r="A100" s="132"/>
      <c r="B100" s="133" t="s">
        <v>195</v>
      </c>
      <c r="C100" s="134">
        <v>134717.74</v>
      </c>
      <c r="D100" s="134">
        <v>1750388.53</v>
      </c>
      <c r="E100" s="134">
        <v>1885106.27</v>
      </c>
    </row>
    <row r="101" spans="1:5" ht="15.2" hidden="1" customHeight="1" outlineLevel="1">
      <c r="A101" s="132"/>
      <c r="B101" s="133" t="s">
        <v>196</v>
      </c>
      <c r="C101" s="134">
        <v>60960</v>
      </c>
      <c r="D101" s="134">
        <v>154678</v>
      </c>
      <c r="E101" s="134">
        <v>215638</v>
      </c>
    </row>
    <row r="102" spans="1:5" ht="15.2" customHeight="1" collapsed="1">
      <c r="A102" s="132" t="s">
        <v>45</v>
      </c>
      <c r="B102" s="137" t="s">
        <v>201</v>
      </c>
      <c r="C102" s="134">
        <f>SUM($C$84:$C$101)</f>
        <v>3366139.74</v>
      </c>
      <c r="D102" s="134">
        <f>SUM($D$84:$D$101)</f>
        <v>52253016.530000001</v>
      </c>
      <c r="E102" s="134">
        <f>SUM($E$84:$E$101)</f>
        <v>55619156.270000003</v>
      </c>
    </row>
    <row r="103" spans="1:5" ht="15.2" hidden="1" customHeight="1" outlineLevel="1">
      <c r="A103" s="132"/>
      <c r="B103" s="133" t="s">
        <v>181</v>
      </c>
      <c r="C103" s="134">
        <v>-497278</v>
      </c>
      <c r="D103" s="134">
        <v>-7119</v>
      </c>
      <c r="E103" s="134">
        <v>-504397</v>
      </c>
    </row>
    <row r="104" spans="1:5" ht="15.2" hidden="1" customHeight="1" outlineLevel="1">
      <c r="A104" s="132"/>
      <c r="B104" s="133" t="s">
        <v>182</v>
      </c>
      <c r="C104" s="134">
        <v>453505</v>
      </c>
      <c r="D104" s="134">
        <v>217046</v>
      </c>
      <c r="E104" s="134">
        <v>670551</v>
      </c>
    </row>
    <row r="105" spans="1:5" ht="15.2" hidden="1" customHeight="1" outlineLevel="1">
      <c r="A105" s="132"/>
      <c r="B105" s="133" t="s">
        <v>183</v>
      </c>
      <c r="C105" s="134">
        <v>1174520</v>
      </c>
      <c r="D105" s="134">
        <v>-12191404</v>
      </c>
      <c r="E105" s="134">
        <v>-11016884</v>
      </c>
    </row>
    <row r="106" spans="1:5" ht="15.2" hidden="1" customHeight="1" outlineLevel="1">
      <c r="A106" s="132"/>
      <c r="B106" s="133" t="s">
        <v>184</v>
      </c>
      <c r="C106" s="134">
        <v>-283369</v>
      </c>
      <c r="D106" s="134">
        <v>-5146160</v>
      </c>
      <c r="E106" s="134">
        <v>-5429529</v>
      </c>
    </row>
    <row r="107" spans="1:5" ht="15.2" hidden="1" customHeight="1" outlineLevel="1">
      <c r="A107" s="132"/>
      <c r="B107" s="133" t="s">
        <v>185</v>
      </c>
      <c r="C107" s="134">
        <v>823224</v>
      </c>
      <c r="D107" s="134">
        <v>-27312901</v>
      </c>
      <c r="E107" s="134">
        <v>-26489677</v>
      </c>
    </row>
    <row r="108" spans="1:5" ht="15.2" hidden="1" customHeight="1" outlineLevel="1">
      <c r="A108" s="132"/>
      <c r="B108" s="133" t="s">
        <v>186</v>
      </c>
      <c r="C108" s="134">
        <v>962877</v>
      </c>
      <c r="D108" s="134">
        <v>8375151</v>
      </c>
      <c r="E108" s="134">
        <v>9338028</v>
      </c>
    </row>
    <row r="109" spans="1:5" ht="15.2" hidden="1" customHeight="1" outlineLevel="1">
      <c r="A109" s="132"/>
      <c r="B109" s="133" t="s">
        <v>244</v>
      </c>
      <c r="C109" s="134">
        <v>579265</v>
      </c>
      <c r="D109" s="134">
        <v>13287</v>
      </c>
      <c r="E109" s="134">
        <v>592552</v>
      </c>
    </row>
    <row r="110" spans="1:5" ht="15.2" hidden="1" customHeight="1" outlineLevel="1">
      <c r="A110" s="132"/>
      <c r="B110" s="133" t="s">
        <v>187</v>
      </c>
      <c r="C110" s="134">
        <v>301588</v>
      </c>
      <c r="D110" s="134">
        <v>166177</v>
      </c>
      <c r="E110" s="134">
        <v>467765</v>
      </c>
    </row>
    <row r="111" spans="1:5" ht="15.2" hidden="1" customHeight="1" outlineLevel="1">
      <c r="A111" s="132"/>
      <c r="B111" s="133" t="s">
        <v>188</v>
      </c>
      <c r="C111" s="134">
        <v>142846</v>
      </c>
      <c r="D111" s="134">
        <v>9838443</v>
      </c>
      <c r="E111" s="134">
        <v>9981289</v>
      </c>
    </row>
    <row r="112" spans="1:5" ht="15.2" hidden="1" customHeight="1" outlineLevel="1">
      <c r="A112" s="132"/>
      <c r="B112" s="133" t="s">
        <v>189</v>
      </c>
      <c r="C112" s="134">
        <v>199071.51502525</v>
      </c>
      <c r="D112" s="134">
        <v>1830925.8092054999</v>
      </c>
      <c r="E112" s="134">
        <v>2029997.3242307501</v>
      </c>
    </row>
    <row r="113" spans="1:5" ht="15.2" hidden="1" customHeight="1" outlineLevel="1">
      <c r="A113" s="132"/>
      <c r="B113" s="133" t="s">
        <v>190</v>
      </c>
      <c r="C113" s="134">
        <v>1687445</v>
      </c>
      <c r="D113" s="134">
        <v>40484909</v>
      </c>
      <c r="E113" s="134">
        <v>42172354</v>
      </c>
    </row>
    <row r="114" spans="1:5" ht="15.2" hidden="1" customHeight="1" outlineLevel="1">
      <c r="A114" s="132"/>
      <c r="B114" s="133" t="s">
        <v>191</v>
      </c>
      <c r="C114" s="134">
        <v>-160230</v>
      </c>
      <c r="D114" s="135"/>
      <c r="E114" s="134">
        <v>-160230</v>
      </c>
    </row>
    <row r="115" spans="1:5" ht="15.2" hidden="1" customHeight="1" outlineLevel="1">
      <c r="A115" s="132"/>
      <c r="B115" s="133" t="s">
        <v>192</v>
      </c>
      <c r="C115" s="134">
        <v>35242</v>
      </c>
      <c r="D115" s="135"/>
      <c r="E115" s="134">
        <v>35242</v>
      </c>
    </row>
    <row r="116" spans="1:5" ht="15.2" hidden="1" customHeight="1" outlineLevel="1">
      <c r="A116" s="132"/>
      <c r="B116" s="133" t="s">
        <v>247</v>
      </c>
      <c r="C116" s="134">
        <v>32</v>
      </c>
      <c r="D116" s="135"/>
      <c r="E116" s="134">
        <v>32</v>
      </c>
    </row>
    <row r="117" spans="1:5" ht="15.2" hidden="1" customHeight="1" outlineLevel="1">
      <c r="A117" s="132"/>
      <c r="B117" s="133" t="s">
        <v>193</v>
      </c>
      <c r="C117" s="134">
        <v>2106950</v>
      </c>
      <c r="D117" s="134">
        <v>20041077</v>
      </c>
      <c r="E117" s="134">
        <v>22148027</v>
      </c>
    </row>
    <row r="118" spans="1:5" ht="15.2" hidden="1" customHeight="1" outlineLevel="1">
      <c r="A118" s="132"/>
      <c r="B118" s="133" t="s">
        <v>194</v>
      </c>
      <c r="C118" s="134">
        <v>409500</v>
      </c>
      <c r="D118" s="134">
        <v>5624552</v>
      </c>
      <c r="E118" s="134">
        <v>6034052</v>
      </c>
    </row>
    <row r="119" spans="1:5" ht="15.2" hidden="1" customHeight="1" outlineLevel="1">
      <c r="A119" s="132"/>
      <c r="B119" s="133" t="s">
        <v>195</v>
      </c>
      <c r="C119" s="134">
        <v>1089601.31</v>
      </c>
      <c r="D119" s="134">
        <v>10462401.52</v>
      </c>
      <c r="E119" s="134">
        <v>11552002.83</v>
      </c>
    </row>
    <row r="120" spans="1:5" ht="15.2" hidden="1" customHeight="1" outlineLevel="1">
      <c r="A120" s="132"/>
      <c r="B120" s="133" t="s">
        <v>196</v>
      </c>
      <c r="C120" s="134">
        <v>1065747</v>
      </c>
      <c r="D120" s="134">
        <v>10265657</v>
      </c>
      <c r="E120" s="134">
        <v>11331404</v>
      </c>
    </row>
    <row r="121" spans="1:5" ht="15.2" customHeight="1" collapsed="1">
      <c r="A121" s="132" t="s">
        <v>59</v>
      </c>
      <c r="B121" s="137" t="s">
        <v>202</v>
      </c>
      <c r="C121" s="134">
        <f>SUM($C$103:$C$120)</f>
        <v>10090536.825025251</v>
      </c>
      <c r="D121" s="134">
        <f>SUM($D$103:$D$120)</f>
        <v>62662042.329205498</v>
      </c>
      <c r="E121" s="134">
        <f>SUM($E$103:$E$120)</f>
        <v>72752579.154230744</v>
      </c>
    </row>
    <row r="122" spans="1:5" ht="15.2" hidden="1" customHeight="1" outlineLevel="1">
      <c r="A122" s="132"/>
      <c r="B122" s="133" t="s">
        <v>181</v>
      </c>
      <c r="C122" s="134">
        <v>91802329</v>
      </c>
      <c r="D122" s="134">
        <v>7369</v>
      </c>
      <c r="E122" s="134">
        <v>91809698</v>
      </c>
    </row>
    <row r="123" spans="1:5" ht="15.2" hidden="1" customHeight="1" outlineLevel="1">
      <c r="A123" s="132"/>
      <c r="B123" s="133" t="s">
        <v>182</v>
      </c>
      <c r="C123" s="134">
        <v>38735769</v>
      </c>
      <c r="D123" s="134">
        <v>32724656</v>
      </c>
      <c r="E123" s="134">
        <v>71460425</v>
      </c>
    </row>
    <row r="124" spans="1:5" ht="15.2" hidden="1" customHeight="1" outlineLevel="1">
      <c r="A124" s="132"/>
      <c r="B124" s="133" t="s">
        <v>183</v>
      </c>
      <c r="C124" s="134">
        <v>314296176</v>
      </c>
      <c r="D124" s="134">
        <v>2127852637</v>
      </c>
      <c r="E124" s="134">
        <v>2442148813</v>
      </c>
    </row>
    <row r="125" spans="1:5" ht="15.2" hidden="1" customHeight="1" outlineLevel="1">
      <c r="A125" s="132"/>
      <c r="B125" s="133" t="s">
        <v>184</v>
      </c>
      <c r="C125" s="134">
        <v>58577516</v>
      </c>
      <c r="D125" s="134">
        <v>644087169</v>
      </c>
      <c r="E125" s="134">
        <v>702664685</v>
      </c>
    </row>
    <row r="126" spans="1:5" ht="15.2" hidden="1" customHeight="1" outlineLevel="1">
      <c r="A126" s="132"/>
      <c r="B126" s="133" t="s">
        <v>185</v>
      </c>
      <c r="C126" s="134">
        <v>295593173</v>
      </c>
      <c r="D126" s="134">
        <v>1617682317</v>
      </c>
      <c r="E126" s="134">
        <v>1913275490</v>
      </c>
    </row>
    <row r="127" spans="1:5" ht="15.2" hidden="1" customHeight="1" outlineLevel="1">
      <c r="A127" s="132"/>
      <c r="B127" s="133" t="s">
        <v>186</v>
      </c>
      <c r="C127" s="134">
        <v>376177032</v>
      </c>
      <c r="D127" s="134">
        <v>3285457764</v>
      </c>
      <c r="E127" s="134">
        <v>3661634796</v>
      </c>
    </row>
    <row r="128" spans="1:5" ht="15.2" hidden="1" customHeight="1" outlineLevel="1">
      <c r="A128" s="132"/>
      <c r="B128" s="133" t="s">
        <v>244</v>
      </c>
      <c r="C128" s="134">
        <v>25354707</v>
      </c>
      <c r="D128" s="134">
        <v>523950</v>
      </c>
      <c r="E128" s="134">
        <v>25878657</v>
      </c>
    </row>
    <row r="129" spans="1:5" ht="15.2" hidden="1" customHeight="1" outlineLevel="1">
      <c r="A129" s="132"/>
      <c r="B129" s="133" t="s">
        <v>187</v>
      </c>
      <c r="C129" s="134">
        <v>30166743</v>
      </c>
      <c r="D129" s="134">
        <v>1783606</v>
      </c>
      <c r="E129" s="134">
        <v>31950349</v>
      </c>
    </row>
    <row r="130" spans="1:5" ht="15.2" hidden="1" customHeight="1" outlineLevel="1">
      <c r="A130" s="132"/>
      <c r="B130" s="133" t="s">
        <v>188</v>
      </c>
      <c r="C130" s="134">
        <v>37675684</v>
      </c>
      <c r="D130" s="134">
        <v>208568318</v>
      </c>
      <c r="E130" s="134">
        <v>246244002</v>
      </c>
    </row>
    <row r="131" spans="1:5" ht="15.2" hidden="1" customHeight="1" outlineLevel="1">
      <c r="A131" s="132"/>
      <c r="B131" s="133" t="s">
        <v>189</v>
      </c>
      <c r="C131" s="134">
        <v>17197571.724974699</v>
      </c>
      <c r="D131" s="134">
        <v>105892294.770795</v>
      </c>
      <c r="E131" s="134">
        <v>123089866.49576899</v>
      </c>
    </row>
    <row r="132" spans="1:5" ht="15.2" hidden="1" customHeight="1" outlineLevel="1">
      <c r="A132" s="132"/>
      <c r="B132" s="133" t="s">
        <v>190</v>
      </c>
      <c r="C132" s="134">
        <v>132849693</v>
      </c>
      <c r="D132" s="134">
        <v>2066805921</v>
      </c>
      <c r="E132" s="134">
        <v>2199655614</v>
      </c>
    </row>
    <row r="133" spans="1:5" ht="15.2" hidden="1" customHeight="1" outlineLevel="1">
      <c r="A133" s="132"/>
      <c r="B133" s="133" t="s">
        <v>191</v>
      </c>
      <c r="C133" s="134">
        <v>6961483</v>
      </c>
      <c r="D133" s="134">
        <v>12518994</v>
      </c>
      <c r="E133" s="134">
        <v>19480477</v>
      </c>
    </row>
    <row r="134" spans="1:5" ht="15.2" hidden="1" customHeight="1" outlineLevel="1">
      <c r="A134" s="132"/>
      <c r="B134" s="133" t="s">
        <v>192</v>
      </c>
      <c r="C134" s="134">
        <v>3162102</v>
      </c>
      <c r="D134" s="134">
        <v>0</v>
      </c>
      <c r="E134" s="134">
        <v>3162102</v>
      </c>
    </row>
    <row r="135" spans="1:5" ht="15.2" hidden="1" customHeight="1" outlineLevel="1">
      <c r="A135" s="132"/>
      <c r="B135" s="133" t="s">
        <v>247</v>
      </c>
      <c r="C135" s="134">
        <v>1254</v>
      </c>
      <c r="D135" s="134">
        <v>0</v>
      </c>
      <c r="E135" s="134">
        <v>1254</v>
      </c>
    </row>
    <row r="136" spans="1:5" ht="15.2" hidden="1" customHeight="1" outlineLevel="1">
      <c r="A136" s="132"/>
      <c r="B136" s="133" t="s">
        <v>193</v>
      </c>
      <c r="C136" s="134">
        <v>333362890</v>
      </c>
      <c r="D136" s="134">
        <v>1434846888</v>
      </c>
      <c r="E136" s="134">
        <v>1768209778</v>
      </c>
    </row>
    <row r="137" spans="1:5" ht="15.2" hidden="1" customHeight="1" outlineLevel="1">
      <c r="A137" s="132"/>
      <c r="B137" s="133" t="s">
        <v>194</v>
      </c>
      <c r="C137" s="134">
        <v>97386014</v>
      </c>
      <c r="D137" s="134">
        <v>163534155</v>
      </c>
      <c r="E137" s="134">
        <v>260920169</v>
      </c>
    </row>
    <row r="138" spans="1:5" ht="15.2" hidden="1" customHeight="1" outlineLevel="1">
      <c r="A138" s="132"/>
      <c r="B138" s="133" t="s">
        <v>195</v>
      </c>
      <c r="C138" s="134">
        <v>26308350.949999999</v>
      </c>
      <c r="D138" s="134">
        <v>274789738.12</v>
      </c>
      <c r="E138" s="134">
        <v>301098089.06999999</v>
      </c>
    </row>
    <row r="139" spans="1:5" ht="15.2" hidden="1" customHeight="1" outlineLevel="1">
      <c r="A139" s="132"/>
      <c r="B139" s="133" t="s">
        <v>196</v>
      </c>
      <c r="C139" s="134">
        <v>53550310</v>
      </c>
      <c r="D139" s="134">
        <v>129129294</v>
      </c>
      <c r="E139" s="134">
        <v>182679604</v>
      </c>
    </row>
    <row r="140" spans="1:5" ht="15.2" customHeight="1" collapsed="1">
      <c r="A140" s="132" t="s">
        <v>61</v>
      </c>
      <c r="B140" s="137" t="s">
        <v>203</v>
      </c>
      <c r="C140" s="134">
        <f>SUM($C$122:$C$139)</f>
        <v>1939158797.6749747</v>
      </c>
      <c r="D140" s="134">
        <f>SUM($D$122:$D$139)</f>
        <v>12106205070.890795</v>
      </c>
      <c r="E140" s="134">
        <f>SUM($E$122:$E$139)</f>
        <v>14045363868.565769</v>
      </c>
    </row>
    <row r="141" spans="1:5" ht="15.2" hidden="1" customHeight="1" outlineLevel="1">
      <c r="A141" s="132"/>
      <c r="B141" s="133" t="s">
        <v>181</v>
      </c>
      <c r="C141" s="134">
        <v>1806509.1268014901</v>
      </c>
      <c r="D141" s="134">
        <v>-9659</v>
      </c>
      <c r="E141" s="134">
        <v>1796850.1268014901</v>
      </c>
    </row>
    <row r="142" spans="1:5" ht="15.2" hidden="1" customHeight="1" outlineLevel="1">
      <c r="A142" s="132"/>
      <c r="B142" s="133" t="s">
        <v>182</v>
      </c>
      <c r="C142" s="134">
        <v>164344</v>
      </c>
      <c r="D142" s="134">
        <v>993632</v>
      </c>
      <c r="E142" s="134">
        <v>1157976</v>
      </c>
    </row>
    <row r="143" spans="1:5" ht="15.2" hidden="1" customHeight="1" outlineLevel="1">
      <c r="A143" s="132"/>
      <c r="B143" s="133" t="s">
        <v>183</v>
      </c>
      <c r="C143" s="134">
        <v>4047189</v>
      </c>
      <c r="D143" s="134">
        <v>159682882</v>
      </c>
      <c r="E143" s="134">
        <v>163730071</v>
      </c>
    </row>
    <row r="144" spans="1:5" ht="15.2" hidden="1" customHeight="1" outlineLevel="1">
      <c r="A144" s="132"/>
      <c r="B144" s="133" t="s">
        <v>184</v>
      </c>
      <c r="C144" s="134">
        <v>1339831</v>
      </c>
      <c r="D144" s="134">
        <v>55539742</v>
      </c>
      <c r="E144" s="134">
        <v>56879573</v>
      </c>
    </row>
    <row r="145" spans="1:5" ht="15.2" hidden="1" customHeight="1" outlineLevel="1">
      <c r="A145" s="132"/>
      <c r="B145" s="133" t="s">
        <v>185</v>
      </c>
      <c r="C145" s="134">
        <v>21082744</v>
      </c>
      <c r="D145" s="134">
        <v>141466910</v>
      </c>
      <c r="E145" s="134">
        <v>162549654</v>
      </c>
    </row>
    <row r="146" spans="1:5" ht="15.2" hidden="1" customHeight="1" outlineLevel="1">
      <c r="A146" s="132"/>
      <c r="B146" s="133" t="s">
        <v>186</v>
      </c>
      <c r="C146" s="134">
        <v>5442785</v>
      </c>
      <c r="D146" s="134">
        <v>237291409</v>
      </c>
      <c r="E146" s="134">
        <v>242734194</v>
      </c>
    </row>
    <row r="147" spans="1:5" ht="15.2" hidden="1" customHeight="1" outlineLevel="1">
      <c r="A147" s="132"/>
      <c r="B147" s="133" t="s">
        <v>244</v>
      </c>
      <c r="C147" s="134">
        <v>138757</v>
      </c>
      <c r="D147" s="134">
        <v>0</v>
      </c>
      <c r="E147" s="134">
        <v>138757</v>
      </c>
    </row>
    <row r="148" spans="1:5" ht="15.2" hidden="1" customHeight="1" outlineLevel="1">
      <c r="A148" s="132"/>
      <c r="B148" s="133" t="s">
        <v>187</v>
      </c>
      <c r="C148" s="134">
        <v>45675</v>
      </c>
      <c r="D148" s="134">
        <v>49828</v>
      </c>
      <c r="E148" s="134">
        <v>95503</v>
      </c>
    </row>
    <row r="149" spans="1:5" ht="15.2" hidden="1" customHeight="1" outlineLevel="1">
      <c r="A149" s="132"/>
      <c r="B149" s="133" t="s">
        <v>188</v>
      </c>
      <c r="C149" s="134">
        <v>216177</v>
      </c>
      <c r="D149" s="134">
        <v>3171056</v>
      </c>
      <c r="E149" s="134">
        <v>3387233</v>
      </c>
    </row>
    <row r="150" spans="1:5" ht="15.2" hidden="1" customHeight="1" outlineLevel="1">
      <c r="A150" s="132"/>
      <c r="B150" s="133" t="s">
        <v>189</v>
      </c>
      <c r="C150" s="134">
        <v>177832.514237964</v>
      </c>
      <c r="D150" s="134">
        <v>4118675.5505248299</v>
      </c>
      <c r="E150" s="134">
        <v>4296508.0647628</v>
      </c>
    </row>
    <row r="151" spans="1:5" ht="15.2" hidden="1" customHeight="1" outlineLevel="1">
      <c r="A151" s="132"/>
      <c r="B151" s="133" t="s">
        <v>190</v>
      </c>
      <c r="C151" s="134">
        <v>1331927</v>
      </c>
      <c r="D151" s="134">
        <v>67520819</v>
      </c>
      <c r="E151" s="134">
        <v>68852746</v>
      </c>
    </row>
    <row r="152" spans="1:5" ht="15.2" hidden="1" customHeight="1" outlineLevel="1">
      <c r="A152" s="132"/>
      <c r="B152" s="133" t="s">
        <v>191</v>
      </c>
      <c r="C152" s="134">
        <v>207</v>
      </c>
      <c r="D152" s="134">
        <v>232236</v>
      </c>
      <c r="E152" s="134">
        <v>232443</v>
      </c>
    </row>
    <row r="153" spans="1:5" ht="15.2" hidden="1" customHeight="1" outlineLevel="1">
      <c r="A153" s="132"/>
      <c r="B153" s="133" t="s">
        <v>192</v>
      </c>
      <c r="C153" s="135"/>
      <c r="D153" s="135"/>
      <c r="E153" s="134">
        <v>0</v>
      </c>
    </row>
    <row r="154" spans="1:5" ht="15.2" hidden="1" customHeight="1" outlineLevel="1">
      <c r="A154" s="132"/>
      <c r="B154" s="133" t="s">
        <v>247</v>
      </c>
      <c r="C154" s="135"/>
      <c r="D154" s="135"/>
      <c r="E154" s="134">
        <v>0</v>
      </c>
    </row>
    <row r="155" spans="1:5" ht="15.2" hidden="1" customHeight="1" outlineLevel="1">
      <c r="A155" s="132"/>
      <c r="B155" s="133" t="s">
        <v>193</v>
      </c>
      <c r="C155" s="134">
        <v>8440930</v>
      </c>
      <c r="D155" s="134">
        <v>126926686</v>
      </c>
      <c r="E155" s="134">
        <v>135367616</v>
      </c>
    </row>
    <row r="156" spans="1:5" ht="15.2" hidden="1" customHeight="1" outlineLevel="1">
      <c r="A156" s="132"/>
      <c r="B156" s="133" t="s">
        <v>194</v>
      </c>
      <c r="C156" s="134">
        <v>1977966</v>
      </c>
      <c r="D156" s="134">
        <v>1253893</v>
      </c>
      <c r="E156" s="134">
        <v>3231859</v>
      </c>
    </row>
    <row r="157" spans="1:5" ht="15.2" hidden="1" customHeight="1" outlineLevel="1">
      <c r="A157" s="132"/>
      <c r="B157" s="133" t="s">
        <v>195</v>
      </c>
      <c r="C157" s="134">
        <v>109526.80284506999</v>
      </c>
      <c r="D157" s="134">
        <v>4759934.66715491</v>
      </c>
      <c r="E157" s="134">
        <v>4869461.4699999802</v>
      </c>
    </row>
    <row r="158" spans="1:5" ht="15.2" hidden="1" customHeight="1" outlineLevel="1">
      <c r="A158" s="132"/>
      <c r="B158" s="133" t="s">
        <v>196</v>
      </c>
      <c r="C158" s="134">
        <v>307767</v>
      </c>
      <c r="D158" s="134">
        <v>1478040</v>
      </c>
      <c r="E158" s="134">
        <v>1785807</v>
      </c>
    </row>
    <row r="159" spans="1:5" ht="15.2" customHeight="1" collapsed="1">
      <c r="A159" s="132" t="s">
        <v>63</v>
      </c>
      <c r="B159" s="137" t="s">
        <v>204</v>
      </c>
      <c r="C159" s="134">
        <f>SUM($C$141:$C$158)</f>
        <v>46630167.443884522</v>
      </c>
      <c r="D159" s="134">
        <f>SUM($D$141:$D$158)</f>
        <v>804476084.21767974</v>
      </c>
      <c r="E159" s="134">
        <f>SUM($E$141:$E$158)</f>
        <v>851106251.66156435</v>
      </c>
    </row>
    <row r="160" spans="1:5" ht="15.2" hidden="1" customHeight="1" outlineLevel="1">
      <c r="A160" s="132"/>
      <c r="B160" s="133" t="s">
        <v>181</v>
      </c>
      <c r="C160" s="134">
        <v>23579695.699999999</v>
      </c>
      <c r="D160" s="135"/>
      <c r="E160" s="134">
        <v>23579695.699999999</v>
      </c>
    </row>
    <row r="161" spans="1:5" ht="15.2" hidden="1" customHeight="1" outlineLevel="1">
      <c r="A161" s="132"/>
      <c r="B161" s="133" t="s">
        <v>182</v>
      </c>
      <c r="C161" s="134">
        <v>33542333</v>
      </c>
      <c r="D161" s="134">
        <v>25084843</v>
      </c>
      <c r="E161" s="134">
        <v>58627176</v>
      </c>
    </row>
    <row r="162" spans="1:5" ht="15.2" hidden="1" customHeight="1" outlineLevel="1">
      <c r="A162" s="132"/>
      <c r="B162" s="133" t="s">
        <v>183</v>
      </c>
      <c r="C162" s="134">
        <v>108580585</v>
      </c>
      <c r="D162" s="134">
        <v>826207618</v>
      </c>
      <c r="E162" s="134">
        <v>934788203</v>
      </c>
    </row>
    <row r="163" spans="1:5" ht="15.2" hidden="1" customHeight="1" outlineLevel="1">
      <c r="A163" s="132"/>
      <c r="B163" s="133" t="s">
        <v>184</v>
      </c>
      <c r="C163" s="134">
        <v>32941694</v>
      </c>
      <c r="D163" s="134">
        <v>243245586</v>
      </c>
      <c r="E163" s="134">
        <v>276187280</v>
      </c>
    </row>
    <row r="164" spans="1:5" ht="15.2" hidden="1" customHeight="1" outlineLevel="1">
      <c r="A164" s="132"/>
      <c r="B164" s="133" t="s">
        <v>185</v>
      </c>
      <c r="C164" s="134">
        <v>126006325</v>
      </c>
      <c r="D164" s="134">
        <v>556106138</v>
      </c>
      <c r="E164" s="134">
        <v>682112463</v>
      </c>
    </row>
    <row r="165" spans="1:5" ht="15.2" hidden="1" customHeight="1" outlineLevel="1">
      <c r="A165" s="132"/>
      <c r="B165" s="133" t="s">
        <v>186</v>
      </c>
      <c r="C165" s="134">
        <v>303973698</v>
      </c>
      <c r="D165" s="134">
        <v>1839121951</v>
      </c>
      <c r="E165" s="134">
        <v>2143095649</v>
      </c>
    </row>
    <row r="166" spans="1:5" ht="15.2" hidden="1" customHeight="1" outlineLevel="1">
      <c r="A166" s="132"/>
      <c r="B166" s="133" t="s">
        <v>244</v>
      </c>
      <c r="C166" s="134">
        <v>22112175</v>
      </c>
      <c r="D166" s="134">
        <v>472793</v>
      </c>
      <c r="E166" s="134">
        <v>22584968</v>
      </c>
    </row>
    <row r="167" spans="1:5" ht="15.2" hidden="1" customHeight="1" outlineLevel="1">
      <c r="A167" s="132"/>
      <c r="B167" s="133" t="s">
        <v>187</v>
      </c>
      <c r="C167" s="134">
        <v>26025841</v>
      </c>
      <c r="D167" s="134">
        <v>1429283</v>
      </c>
      <c r="E167" s="134">
        <v>27455124</v>
      </c>
    </row>
    <row r="168" spans="1:5" ht="15.2" hidden="1" customHeight="1" outlineLevel="1">
      <c r="A168" s="132"/>
      <c r="B168" s="133" t="s">
        <v>188</v>
      </c>
      <c r="C168" s="134">
        <v>0</v>
      </c>
      <c r="D168" s="134">
        <v>171638609</v>
      </c>
      <c r="E168" s="134">
        <v>171638609</v>
      </c>
    </row>
    <row r="169" spans="1:5" ht="15.2" hidden="1" customHeight="1" outlineLevel="1">
      <c r="A169" s="132"/>
      <c r="B169" s="133" t="s">
        <v>189</v>
      </c>
      <c r="C169" s="134">
        <v>14786447.310000001</v>
      </c>
      <c r="D169" s="134">
        <v>89905054.950000003</v>
      </c>
      <c r="E169" s="134">
        <v>104691502.26000001</v>
      </c>
    </row>
    <row r="170" spans="1:5" ht="15.2" hidden="1" customHeight="1" outlineLevel="1">
      <c r="A170" s="132"/>
      <c r="B170" s="133" t="s">
        <v>190</v>
      </c>
      <c r="C170" s="134">
        <v>67969384</v>
      </c>
      <c r="D170" s="134">
        <v>1305977231</v>
      </c>
      <c r="E170" s="134">
        <v>1373946615</v>
      </c>
    </row>
    <row r="171" spans="1:5" ht="15.2" hidden="1" customHeight="1" outlineLevel="1">
      <c r="A171" s="132"/>
      <c r="B171" s="133" t="s">
        <v>191</v>
      </c>
      <c r="C171" s="134">
        <v>5781005</v>
      </c>
      <c r="D171" s="134">
        <v>9379338</v>
      </c>
      <c r="E171" s="134">
        <v>15160343</v>
      </c>
    </row>
    <row r="172" spans="1:5" ht="15.2" hidden="1" customHeight="1" outlineLevel="1">
      <c r="A172" s="132"/>
      <c r="B172" s="133" t="s">
        <v>192</v>
      </c>
      <c r="C172" s="134">
        <v>2717684</v>
      </c>
      <c r="D172" s="135"/>
      <c r="E172" s="134">
        <v>2717684</v>
      </c>
    </row>
    <row r="173" spans="1:5" ht="15.2" hidden="1" customHeight="1" outlineLevel="1">
      <c r="A173" s="132"/>
      <c r="B173" s="133" t="s">
        <v>247</v>
      </c>
      <c r="C173" s="134">
        <v>1093</v>
      </c>
      <c r="D173" s="135"/>
      <c r="E173" s="134">
        <v>1093</v>
      </c>
    </row>
    <row r="174" spans="1:5" ht="15.2" hidden="1" customHeight="1" outlineLevel="1">
      <c r="A174" s="132"/>
      <c r="B174" s="133" t="s">
        <v>193</v>
      </c>
      <c r="C174" s="134">
        <v>105540702</v>
      </c>
      <c r="D174" s="134">
        <v>842872489</v>
      </c>
      <c r="E174" s="134">
        <v>948413191</v>
      </c>
    </row>
    <row r="175" spans="1:5" ht="15.2" hidden="1" customHeight="1" outlineLevel="1">
      <c r="A175" s="132"/>
      <c r="B175" s="133" t="s">
        <v>194</v>
      </c>
      <c r="C175" s="134">
        <v>83332300</v>
      </c>
      <c r="D175" s="134">
        <v>142128177</v>
      </c>
      <c r="E175" s="134">
        <v>225460477</v>
      </c>
    </row>
    <row r="176" spans="1:5" ht="15.2" hidden="1" customHeight="1" outlineLevel="1">
      <c r="A176" s="132"/>
      <c r="B176" s="133" t="s">
        <v>195</v>
      </c>
      <c r="C176" s="134">
        <v>23690427.84</v>
      </c>
      <c r="D176" s="134">
        <v>234688729.91</v>
      </c>
      <c r="E176" s="134">
        <v>258379157.75</v>
      </c>
    </row>
    <row r="177" spans="1:5" ht="15.2" hidden="1" customHeight="1" outlineLevel="1">
      <c r="A177" s="132"/>
      <c r="B177" s="133" t="s">
        <v>196</v>
      </c>
      <c r="C177" s="134">
        <v>46474380</v>
      </c>
      <c r="D177" s="134">
        <v>93551750</v>
      </c>
      <c r="E177" s="134">
        <v>140026130</v>
      </c>
    </row>
    <row r="178" spans="1:5" ht="15.2" customHeight="1" collapsed="1">
      <c r="A178" s="132" t="s">
        <v>65</v>
      </c>
      <c r="B178" s="137" t="s">
        <v>205</v>
      </c>
      <c r="C178" s="134">
        <f>SUM($C$160:$C$177)</f>
        <v>1027055769.85</v>
      </c>
      <c r="D178" s="134">
        <f>SUM($D$160:$D$177)</f>
        <v>6381809590.8599997</v>
      </c>
      <c r="E178" s="134">
        <f>SUM($E$160:$E$177)</f>
        <v>7408865360.71</v>
      </c>
    </row>
    <row r="179" spans="1:5" ht="15.2" hidden="1" customHeight="1" outlineLevel="1">
      <c r="A179" s="132"/>
      <c r="B179" s="133" t="s">
        <v>181</v>
      </c>
      <c r="C179" s="134">
        <v>45810794.130000003</v>
      </c>
      <c r="D179" s="135"/>
      <c r="E179" s="134">
        <v>45810794.130000003</v>
      </c>
    </row>
    <row r="180" spans="1:5" ht="15.2" hidden="1" customHeight="1" outlineLevel="1">
      <c r="A180" s="132"/>
      <c r="B180" s="133" t="s">
        <v>182</v>
      </c>
      <c r="C180" s="134">
        <v>3620985</v>
      </c>
      <c r="D180" s="134">
        <v>5445987</v>
      </c>
      <c r="E180" s="134">
        <v>9066972</v>
      </c>
    </row>
    <row r="181" spans="1:5" ht="15.2" hidden="1" customHeight="1" outlineLevel="1">
      <c r="A181" s="132"/>
      <c r="B181" s="133" t="s">
        <v>183</v>
      </c>
      <c r="C181" s="134">
        <v>118086321</v>
      </c>
      <c r="D181" s="134">
        <v>890659985</v>
      </c>
      <c r="E181" s="134">
        <v>1008746306</v>
      </c>
    </row>
    <row r="182" spans="1:5" ht="15.2" hidden="1" customHeight="1" outlineLevel="1">
      <c r="A182" s="132"/>
      <c r="B182" s="133" t="s">
        <v>184</v>
      </c>
      <c r="C182" s="134">
        <v>11878454</v>
      </c>
      <c r="D182" s="134">
        <v>235989940</v>
      </c>
      <c r="E182" s="134">
        <v>247868394</v>
      </c>
    </row>
    <row r="183" spans="1:5" ht="15.2" hidden="1" customHeight="1" outlineLevel="1">
      <c r="A183" s="132"/>
      <c r="B183" s="133" t="s">
        <v>185</v>
      </c>
      <c r="C183" s="134">
        <v>96543396</v>
      </c>
      <c r="D183" s="134">
        <v>540291009</v>
      </c>
      <c r="E183" s="134">
        <v>636834405</v>
      </c>
    </row>
    <row r="184" spans="1:5" ht="15.2" hidden="1" customHeight="1" outlineLevel="1">
      <c r="A184" s="132"/>
      <c r="B184" s="133" t="s">
        <v>186</v>
      </c>
      <c r="C184" s="134">
        <v>88446151</v>
      </c>
      <c r="D184" s="134">
        <v>772471649</v>
      </c>
      <c r="E184" s="134">
        <v>860917800</v>
      </c>
    </row>
    <row r="185" spans="1:5" ht="15.2" hidden="1" customHeight="1" outlineLevel="1">
      <c r="A185" s="132"/>
      <c r="B185" s="133" t="s">
        <v>244</v>
      </c>
      <c r="C185" s="134">
        <v>1887642</v>
      </c>
      <c r="D185" s="134">
        <v>51621</v>
      </c>
      <c r="E185" s="134">
        <v>1939263</v>
      </c>
    </row>
    <row r="186" spans="1:5" ht="15.2" hidden="1" customHeight="1" outlineLevel="1">
      <c r="A186" s="132"/>
      <c r="B186" s="133" t="s">
        <v>187</v>
      </c>
      <c r="C186" s="134">
        <v>2282983</v>
      </c>
      <c r="D186" s="134">
        <v>232468</v>
      </c>
      <c r="E186" s="134">
        <v>2515451</v>
      </c>
    </row>
    <row r="187" spans="1:5" ht="15.2" hidden="1" customHeight="1" outlineLevel="1">
      <c r="A187" s="132"/>
      <c r="B187" s="133" t="s">
        <v>188</v>
      </c>
      <c r="C187" s="134">
        <v>18303653</v>
      </c>
      <c r="D187" s="134">
        <v>9829331</v>
      </c>
      <c r="E187" s="134">
        <v>28132984</v>
      </c>
    </row>
    <row r="188" spans="1:5" ht="15.2" hidden="1" customHeight="1" outlineLevel="1">
      <c r="A188" s="132"/>
      <c r="B188" s="133" t="s">
        <v>189</v>
      </c>
      <c r="C188" s="134">
        <v>451575.35843334201</v>
      </c>
      <c r="D188" s="134">
        <v>1696555.2915666599</v>
      </c>
      <c r="E188" s="134">
        <v>2148130.6500000102</v>
      </c>
    </row>
    <row r="189" spans="1:5" ht="15.2" hidden="1" customHeight="1" outlineLevel="1">
      <c r="A189" s="132"/>
      <c r="B189" s="133" t="s">
        <v>190</v>
      </c>
      <c r="C189" s="134">
        <v>52763534</v>
      </c>
      <c r="D189" s="134">
        <v>531309808</v>
      </c>
      <c r="E189" s="134">
        <v>584073342</v>
      </c>
    </row>
    <row r="190" spans="1:5" ht="15.2" hidden="1" customHeight="1" outlineLevel="1">
      <c r="A190" s="132"/>
      <c r="B190" s="133" t="s">
        <v>191</v>
      </c>
      <c r="C190" s="134">
        <v>372708</v>
      </c>
      <c r="D190" s="134">
        <v>968521</v>
      </c>
      <c r="E190" s="134">
        <v>1341229</v>
      </c>
    </row>
    <row r="191" spans="1:5" ht="15.2" hidden="1" customHeight="1" outlineLevel="1">
      <c r="A191" s="132"/>
      <c r="B191" s="133" t="s">
        <v>192</v>
      </c>
      <c r="C191" s="134">
        <v>295685</v>
      </c>
      <c r="D191" s="135"/>
      <c r="E191" s="134">
        <v>295685</v>
      </c>
    </row>
    <row r="192" spans="1:5" ht="15.2" hidden="1" customHeight="1" outlineLevel="1">
      <c r="A192" s="132"/>
      <c r="B192" s="133" t="s">
        <v>247</v>
      </c>
      <c r="C192" s="134">
        <v>127429.63</v>
      </c>
      <c r="D192" s="135"/>
      <c r="E192" s="134">
        <v>127429.63</v>
      </c>
    </row>
    <row r="193" spans="1:5" ht="15.2" hidden="1" customHeight="1" outlineLevel="1">
      <c r="A193" s="132"/>
      <c r="B193" s="133" t="s">
        <v>193</v>
      </c>
      <c r="C193" s="134">
        <v>143734101</v>
      </c>
      <c r="D193" s="134">
        <v>653083108</v>
      </c>
      <c r="E193" s="134">
        <v>796817209</v>
      </c>
    </row>
    <row r="194" spans="1:5" ht="15.2" hidden="1" customHeight="1" outlineLevel="1">
      <c r="A194" s="132"/>
      <c r="B194" s="133" t="s">
        <v>194</v>
      </c>
      <c r="C194" s="134">
        <v>5268199</v>
      </c>
      <c r="D194" s="134">
        <v>6433907</v>
      </c>
      <c r="E194" s="134">
        <v>11702106</v>
      </c>
    </row>
    <row r="195" spans="1:5" ht="15.2" hidden="1" customHeight="1" outlineLevel="1">
      <c r="A195" s="132"/>
      <c r="B195" s="133" t="s">
        <v>195</v>
      </c>
      <c r="C195" s="134">
        <v>1364652.45999999</v>
      </c>
      <c r="D195" s="134">
        <v>15492458.759999899</v>
      </c>
      <c r="E195" s="134">
        <v>16857111.219999898</v>
      </c>
    </row>
    <row r="196" spans="1:5" ht="15.2" hidden="1" customHeight="1" outlineLevel="1">
      <c r="A196" s="132"/>
      <c r="B196" s="133" t="s">
        <v>196</v>
      </c>
      <c r="C196" s="134">
        <v>833562</v>
      </c>
      <c r="D196" s="134">
        <v>3180556</v>
      </c>
      <c r="E196" s="134">
        <v>4014118</v>
      </c>
    </row>
    <row r="197" spans="1:5" ht="15.2" customHeight="1" collapsed="1">
      <c r="A197" s="132" t="s">
        <v>67</v>
      </c>
      <c r="B197" s="137" t="s">
        <v>206</v>
      </c>
      <c r="C197" s="134">
        <f>SUM($C$179:$C$196)</f>
        <v>592071825.57843339</v>
      </c>
      <c r="D197" s="134">
        <f>SUM($D$179:$D$196)</f>
        <v>3667136904.0515666</v>
      </c>
      <c r="E197" s="134">
        <f>SUM($E$179:$E$196)</f>
        <v>4259208729.6300001</v>
      </c>
    </row>
    <row r="198" spans="1:5" ht="15.2" hidden="1" customHeight="1" outlineLevel="1">
      <c r="A198" s="132"/>
      <c r="B198" s="133" t="s">
        <v>181</v>
      </c>
      <c r="C198" s="134">
        <v>1931363</v>
      </c>
      <c r="D198" s="135"/>
      <c r="E198" s="134">
        <v>1931363</v>
      </c>
    </row>
    <row r="199" spans="1:5" ht="15.2" hidden="1" customHeight="1" outlineLevel="1">
      <c r="A199" s="132"/>
      <c r="B199" s="133" t="s">
        <v>182</v>
      </c>
      <c r="C199" s="134">
        <v>0</v>
      </c>
      <c r="D199" s="135"/>
      <c r="E199" s="134">
        <v>0</v>
      </c>
    </row>
    <row r="200" spans="1:5" ht="15.2" hidden="1" customHeight="1" outlineLevel="1">
      <c r="A200" s="132"/>
      <c r="B200" s="133" t="s">
        <v>183</v>
      </c>
      <c r="C200" s="134">
        <v>13368037</v>
      </c>
      <c r="D200" s="134">
        <v>75822020</v>
      </c>
      <c r="E200" s="134">
        <v>89190057</v>
      </c>
    </row>
    <row r="201" spans="1:5" ht="15.2" hidden="1" customHeight="1" outlineLevel="1">
      <c r="A201" s="132"/>
      <c r="B201" s="133" t="s">
        <v>184</v>
      </c>
      <c r="C201" s="134">
        <v>2209090</v>
      </c>
      <c r="D201" s="134">
        <v>69430016</v>
      </c>
      <c r="E201" s="134">
        <v>71639106</v>
      </c>
    </row>
    <row r="202" spans="1:5" ht="15.2" hidden="1" customHeight="1" outlineLevel="1">
      <c r="A202" s="132"/>
      <c r="B202" s="133" t="s">
        <v>185</v>
      </c>
      <c r="C202" s="134">
        <v>13295190</v>
      </c>
      <c r="D202" s="134">
        <v>245332028</v>
      </c>
      <c r="E202" s="134">
        <v>258627218</v>
      </c>
    </row>
    <row r="203" spans="1:5" ht="15.2" hidden="1" customHeight="1" outlineLevel="1">
      <c r="A203" s="132"/>
      <c r="B203" s="133" t="s">
        <v>186</v>
      </c>
      <c r="C203" s="134">
        <v>20523456</v>
      </c>
      <c r="D203" s="134">
        <v>179247917</v>
      </c>
      <c r="E203" s="134">
        <v>199771373</v>
      </c>
    </row>
    <row r="204" spans="1:5" ht="15.2" hidden="1" customHeight="1" outlineLevel="1">
      <c r="A204" s="132"/>
      <c r="B204" s="133" t="s">
        <v>244</v>
      </c>
      <c r="C204" s="134">
        <v>0</v>
      </c>
      <c r="D204" s="134">
        <v>0</v>
      </c>
      <c r="E204" s="134">
        <v>0</v>
      </c>
    </row>
    <row r="205" spans="1:5" ht="15.2" hidden="1" customHeight="1" outlineLevel="1">
      <c r="A205" s="132"/>
      <c r="B205" s="133" t="s">
        <v>187</v>
      </c>
      <c r="C205" s="134">
        <v>855616</v>
      </c>
      <c r="D205" s="134">
        <v>-7052</v>
      </c>
      <c r="E205" s="134">
        <v>848564</v>
      </c>
    </row>
    <row r="206" spans="1:5" ht="15.2" hidden="1" customHeight="1" outlineLevel="1">
      <c r="A206" s="132"/>
      <c r="B206" s="133" t="s">
        <v>188</v>
      </c>
      <c r="C206" s="134">
        <v>1039466</v>
      </c>
      <c r="D206" s="134">
        <v>9939901</v>
      </c>
      <c r="E206" s="134">
        <v>10979367</v>
      </c>
    </row>
    <row r="207" spans="1:5" ht="15.2" hidden="1" customHeight="1" outlineLevel="1">
      <c r="A207" s="132"/>
      <c r="B207" s="133" t="s">
        <v>189</v>
      </c>
      <c r="C207" s="134">
        <v>896220.170994721</v>
      </c>
      <c r="D207" s="134">
        <v>6471355.1442424804</v>
      </c>
      <c r="E207" s="134">
        <v>7367575.3152371999</v>
      </c>
    </row>
    <row r="208" spans="1:5" ht="15.2" hidden="1" customHeight="1" outlineLevel="1">
      <c r="A208" s="132"/>
      <c r="B208" s="133" t="s">
        <v>190</v>
      </c>
      <c r="C208" s="134">
        <v>4376957</v>
      </c>
      <c r="D208" s="134">
        <v>37915011</v>
      </c>
      <c r="E208" s="134">
        <v>42291968</v>
      </c>
    </row>
    <row r="209" spans="1:5" ht="15.2" hidden="1" customHeight="1" outlineLevel="1">
      <c r="A209" s="132"/>
      <c r="B209" s="133" t="s">
        <v>191</v>
      </c>
      <c r="C209" s="135"/>
      <c r="D209" s="135"/>
      <c r="E209" s="134">
        <v>0</v>
      </c>
    </row>
    <row r="210" spans="1:5" ht="15.2" hidden="1" customHeight="1" outlineLevel="1">
      <c r="A210" s="132"/>
      <c r="B210" s="133" t="s">
        <v>192</v>
      </c>
      <c r="C210" s="135"/>
      <c r="D210" s="135"/>
      <c r="E210" s="134">
        <v>0</v>
      </c>
    </row>
    <row r="211" spans="1:5" ht="15.2" hidden="1" customHeight="1" outlineLevel="1">
      <c r="A211" s="132"/>
      <c r="B211" s="133" t="s">
        <v>247</v>
      </c>
      <c r="C211" s="135"/>
      <c r="D211" s="135"/>
      <c r="E211" s="134">
        <v>0</v>
      </c>
    </row>
    <row r="212" spans="1:5" ht="15.2" hidden="1" customHeight="1" outlineLevel="1">
      <c r="A212" s="132"/>
      <c r="B212" s="133" t="s">
        <v>193</v>
      </c>
      <c r="C212" s="134">
        <v>40498263</v>
      </c>
      <c r="D212" s="134">
        <v>113902921</v>
      </c>
      <c r="E212" s="134">
        <v>154401184</v>
      </c>
    </row>
    <row r="213" spans="1:5" ht="15.2" hidden="1" customHeight="1" outlineLevel="1">
      <c r="A213" s="132"/>
      <c r="B213" s="133" t="s">
        <v>194</v>
      </c>
      <c r="C213" s="135"/>
      <c r="D213" s="135"/>
      <c r="E213" s="134">
        <v>0</v>
      </c>
    </row>
    <row r="214" spans="1:5" ht="15.2" hidden="1" customHeight="1" outlineLevel="1">
      <c r="A214" s="132"/>
      <c r="B214" s="133" t="s">
        <v>195</v>
      </c>
      <c r="C214" s="134">
        <v>1614164.0351168499</v>
      </c>
      <c r="D214" s="134">
        <v>13684864.134883201</v>
      </c>
      <c r="E214" s="134">
        <v>15299028.17</v>
      </c>
    </row>
    <row r="215" spans="1:5" ht="15.2" hidden="1" customHeight="1" outlineLevel="1">
      <c r="A215" s="132"/>
      <c r="B215" s="133" t="s">
        <v>196</v>
      </c>
      <c r="C215" s="134">
        <v>5460484</v>
      </c>
      <c r="D215" s="134">
        <v>26883507</v>
      </c>
      <c r="E215" s="134">
        <v>32343991</v>
      </c>
    </row>
    <row r="216" spans="1:5" ht="15.2" customHeight="1" collapsed="1">
      <c r="A216" s="132" t="s">
        <v>69</v>
      </c>
      <c r="B216" s="137" t="s">
        <v>207</v>
      </c>
      <c r="C216" s="134">
        <f>SUM($C$198:$C$215)</f>
        <v>106068306.20611158</v>
      </c>
      <c r="D216" s="134">
        <f>SUM($D$198:$D$215)</f>
        <v>778622488.27912569</v>
      </c>
      <c r="E216" s="134">
        <f>SUM($E$198:$E$215)</f>
        <v>884690794.48523712</v>
      </c>
    </row>
    <row r="217" spans="1:5" ht="15.2" hidden="1" customHeight="1" outlineLevel="1">
      <c r="A217" s="132"/>
      <c r="B217" s="133" t="s">
        <v>181</v>
      </c>
      <c r="C217" s="134">
        <v>73128361.956801504</v>
      </c>
      <c r="D217" s="134">
        <v>-9659</v>
      </c>
      <c r="E217" s="134">
        <v>73118702.956801504</v>
      </c>
    </row>
    <row r="218" spans="1:5" ht="15.2" hidden="1" customHeight="1" outlineLevel="1">
      <c r="A218" s="132"/>
      <c r="B218" s="133" t="s">
        <v>182</v>
      </c>
      <c r="C218" s="134">
        <v>37327662</v>
      </c>
      <c r="D218" s="134">
        <v>31524462</v>
      </c>
      <c r="E218" s="134">
        <v>68852124</v>
      </c>
    </row>
    <row r="219" spans="1:5" ht="15.2" hidden="1" customHeight="1" outlineLevel="1">
      <c r="A219" s="132"/>
      <c r="B219" s="133" t="s">
        <v>183</v>
      </c>
      <c r="C219" s="134">
        <v>244082132</v>
      </c>
      <c r="D219" s="134">
        <v>1952372505</v>
      </c>
      <c r="E219" s="134">
        <v>2196454637</v>
      </c>
    </row>
    <row r="220" spans="1:5" ht="15.2" hidden="1" customHeight="1" outlineLevel="1">
      <c r="A220" s="132"/>
      <c r="B220" s="133" t="s">
        <v>184</v>
      </c>
      <c r="C220" s="134">
        <v>48369069</v>
      </c>
      <c r="D220" s="134">
        <v>604205284</v>
      </c>
      <c r="E220" s="134">
        <v>652574353</v>
      </c>
    </row>
    <row r="221" spans="1:5" ht="15.2" hidden="1" customHeight="1" outlineLevel="1">
      <c r="A221" s="132"/>
      <c r="B221" s="133" t="s">
        <v>185</v>
      </c>
      <c r="C221" s="134">
        <v>256927655</v>
      </c>
      <c r="D221" s="134">
        <v>1483196085</v>
      </c>
      <c r="E221" s="134">
        <v>1740123740</v>
      </c>
    </row>
    <row r="222" spans="1:5" ht="15.2" hidden="1" customHeight="1" outlineLevel="1">
      <c r="A222" s="132"/>
      <c r="B222" s="133" t="s">
        <v>186</v>
      </c>
      <c r="C222" s="134">
        <v>418386090</v>
      </c>
      <c r="D222" s="134">
        <v>3028132926</v>
      </c>
      <c r="E222" s="134">
        <v>3446519016</v>
      </c>
    </row>
    <row r="223" spans="1:5" ht="15.2" hidden="1" customHeight="1" outlineLevel="1">
      <c r="A223" s="132"/>
      <c r="B223" s="133" t="s">
        <v>244</v>
      </c>
      <c r="C223" s="134">
        <v>24138574</v>
      </c>
      <c r="D223" s="134">
        <v>524414</v>
      </c>
      <c r="E223" s="134">
        <v>24662988</v>
      </c>
    </row>
    <row r="224" spans="1:5" ht="15.2" hidden="1" customHeight="1" outlineLevel="1">
      <c r="A224" s="132"/>
      <c r="B224" s="133" t="s">
        <v>187</v>
      </c>
      <c r="C224" s="134">
        <v>29210115</v>
      </c>
      <c r="D224" s="134">
        <v>1704527</v>
      </c>
      <c r="E224" s="134">
        <v>30914642</v>
      </c>
    </row>
    <row r="225" spans="1:5" ht="15.2" hidden="1" customHeight="1" outlineLevel="1">
      <c r="A225" s="132"/>
      <c r="B225" s="133" t="s">
        <v>188</v>
      </c>
      <c r="C225" s="134">
        <v>19559296</v>
      </c>
      <c r="D225" s="134">
        <v>194578897</v>
      </c>
      <c r="E225" s="134">
        <v>214138193</v>
      </c>
    </row>
    <row r="226" spans="1:5" ht="15.2" hidden="1" customHeight="1" outlineLevel="1">
      <c r="A226" s="132"/>
      <c r="B226" s="133" t="s">
        <v>189</v>
      </c>
      <c r="C226" s="134">
        <v>16312075.353666</v>
      </c>
      <c r="D226" s="134">
        <v>102191640.936334</v>
      </c>
      <c r="E226" s="134">
        <v>118503716.29000001</v>
      </c>
    </row>
    <row r="227" spans="1:5" ht="15.2" hidden="1" customHeight="1" outlineLevel="1">
      <c r="A227" s="132"/>
      <c r="B227" s="133" t="s">
        <v>190</v>
      </c>
      <c r="C227" s="134">
        <v>126441802</v>
      </c>
      <c r="D227" s="134">
        <v>1942722869</v>
      </c>
      <c r="E227" s="134">
        <v>2069164671</v>
      </c>
    </row>
    <row r="228" spans="1:5" ht="15.2" hidden="1" customHeight="1" outlineLevel="1">
      <c r="A228" s="132"/>
      <c r="B228" s="133" t="s">
        <v>191</v>
      </c>
      <c r="C228" s="134">
        <v>6153920</v>
      </c>
      <c r="D228" s="134">
        <v>10580095</v>
      </c>
      <c r="E228" s="134">
        <v>16734015</v>
      </c>
    </row>
    <row r="229" spans="1:5" ht="15.2" hidden="1" customHeight="1" outlineLevel="1">
      <c r="A229" s="132"/>
      <c r="B229" s="133" t="s">
        <v>192</v>
      </c>
      <c r="C229" s="134">
        <v>3013369</v>
      </c>
      <c r="D229" s="134">
        <v>0</v>
      </c>
      <c r="E229" s="134">
        <v>3013369</v>
      </c>
    </row>
    <row r="230" spans="1:5" ht="15.2" hidden="1" customHeight="1" outlineLevel="1">
      <c r="A230" s="132"/>
      <c r="B230" s="133" t="s">
        <v>247</v>
      </c>
      <c r="C230" s="134">
        <v>128522.63</v>
      </c>
      <c r="D230" s="134">
        <v>0</v>
      </c>
      <c r="E230" s="134">
        <v>128522.63</v>
      </c>
    </row>
    <row r="231" spans="1:5" ht="15.2" hidden="1" customHeight="1" outlineLevel="1">
      <c r="A231" s="132"/>
      <c r="B231" s="133" t="s">
        <v>193</v>
      </c>
      <c r="C231" s="134">
        <v>298213996</v>
      </c>
      <c r="D231" s="134">
        <v>1736785204</v>
      </c>
      <c r="E231" s="134">
        <v>2034999200</v>
      </c>
    </row>
    <row r="232" spans="1:5" ht="15.2" hidden="1" customHeight="1" outlineLevel="1">
      <c r="A232" s="132"/>
      <c r="B232" s="133" t="s">
        <v>194</v>
      </c>
      <c r="C232" s="134">
        <v>90578465</v>
      </c>
      <c r="D232" s="134">
        <v>149815977</v>
      </c>
      <c r="E232" s="134">
        <v>240394442</v>
      </c>
    </row>
    <row r="233" spans="1:5" ht="15.2" hidden="1" customHeight="1" outlineLevel="1">
      <c r="A233" s="132"/>
      <c r="B233" s="133" t="s">
        <v>195</v>
      </c>
      <c r="C233" s="134">
        <v>26778771.137961902</v>
      </c>
      <c r="D233" s="134">
        <v>268625987.47203797</v>
      </c>
      <c r="E233" s="134">
        <v>295404758.61000001</v>
      </c>
    </row>
    <row r="234" spans="1:5" ht="15.2" hidden="1" customHeight="1" outlineLevel="1">
      <c r="A234" s="132"/>
      <c r="B234" s="133" t="s">
        <v>196</v>
      </c>
      <c r="C234" s="134">
        <v>53076193</v>
      </c>
      <c r="D234" s="134">
        <v>125093853</v>
      </c>
      <c r="E234" s="134">
        <v>178170046</v>
      </c>
    </row>
    <row r="235" spans="1:5" ht="15.2" customHeight="1" collapsed="1">
      <c r="A235" s="132" t="s">
        <v>71</v>
      </c>
      <c r="B235" s="137" t="s">
        <v>208</v>
      </c>
      <c r="C235" s="134">
        <f>SUM($C$217:$C$234)</f>
        <v>1771826069.0784295</v>
      </c>
      <c r="D235" s="134">
        <f>SUM($D$217:$D$234)</f>
        <v>11632045067.408371</v>
      </c>
      <c r="E235" s="134">
        <f>SUM($E$217:$E$234)</f>
        <v>13403871136.486801</v>
      </c>
    </row>
    <row r="236" spans="1:5" ht="15.2" hidden="1" customHeight="1" outlineLevel="1">
      <c r="A236" s="132"/>
      <c r="B236" s="133" t="s">
        <v>181</v>
      </c>
      <c r="C236" s="135"/>
      <c r="D236" s="135"/>
      <c r="E236" s="134">
        <v>0</v>
      </c>
    </row>
    <row r="237" spans="1:5" ht="15.2" hidden="1" customHeight="1" outlineLevel="1">
      <c r="A237" s="132"/>
      <c r="B237" s="133" t="s">
        <v>182</v>
      </c>
      <c r="C237" s="134">
        <v>0</v>
      </c>
      <c r="D237" s="135"/>
      <c r="E237" s="134">
        <v>0</v>
      </c>
    </row>
    <row r="238" spans="1:5" ht="15.2" hidden="1" customHeight="1" outlineLevel="1">
      <c r="A238" s="132"/>
      <c r="B238" s="133" t="s">
        <v>183</v>
      </c>
      <c r="C238" s="134">
        <v>292</v>
      </c>
      <c r="D238" s="134">
        <v>2614</v>
      </c>
      <c r="E238" s="134">
        <v>2906</v>
      </c>
    </row>
    <row r="239" spans="1:5" ht="15.2" hidden="1" customHeight="1" outlineLevel="1">
      <c r="A239" s="132"/>
      <c r="B239" s="133" t="s">
        <v>184</v>
      </c>
      <c r="C239" s="135"/>
      <c r="D239" s="135"/>
      <c r="E239" s="134">
        <v>0</v>
      </c>
    </row>
    <row r="240" spans="1:5" ht="15.2" hidden="1" customHeight="1" outlineLevel="1">
      <c r="A240" s="132"/>
      <c r="B240" s="133" t="s">
        <v>185</v>
      </c>
      <c r="C240" s="134">
        <v>270</v>
      </c>
      <c r="D240" s="134">
        <v>4729</v>
      </c>
      <c r="E240" s="134">
        <v>4999</v>
      </c>
    </row>
    <row r="241" spans="1:5" ht="15.2" hidden="1" customHeight="1" outlineLevel="1">
      <c r="A241" s="132"/>
      <c r="B241" s="133" t="s">
        <v>186</v>
      </c>
      <c r="C241" s="135"/>
      <c r="D241" s="135"/>
      <c r="E241" s="134">
        <v>0</v>
      </c>
    </row>
    <row r="242" spans="1:5" ht="15.2" hidden="1" customHeight="1" outlineLevel="1">
      <c r="A242" s="132"/>
      <c r="B242" s="133" t="s">
        <v>244</v>
      </c>
      <c r="C242" s="134">
        <v>0</v>
      </c>
      <c r="D242" s="134">
        <v>0</v>
      </c>
      <c r="E242" s="134">
        <v>0</v>
      </c>
    </row>
    <row r="243" spans="1:5" ht="15.2" hidden="1" customHeight="1" outlineLevel="1">
      <c r="A243" s="132"/>
      <c r="B243" s="133" t="s">
        <v>187</v>
      </c>
      <c r="C243" s="134">
        <v>0</v>
      </c>
      <c r="D243" s="134">
        <v>0</v>
      </c>
      <c r="E243" s="134">
        <v>0</v>
      </c>
    </row>
    <row r="244" spans="1:5" ht="15.2" hidden="1" customHeight="1" outlineLevel="1">
      <c r="A244" s="132"/>
      <c r="B244" s="133" t="s">
        <v>188</v>
      </c>
      <c r="C244" s="135"/>
      <c r="D244" s="135"/>
      <c r="E244" s="134">
        <v>0</v>
      </c>
    </row>
    <row r="245" spans="1:5" ht="15.2" hidden="1" customHeight="1" outlineLevel="1">
      <c r="A245" s="132"/>
      <c r="B245" s="133" t="s">
        <v>189</v>
      </c>
      <c r="C245" s="134">
        <v>0</v>
      </c>
      <c r="D245" s="134">
        <v>0</v>
      </c>
      <c r="E245" s="134">
        <v>0</v>
      </c>
    </row>
    <row r="246" spans="1:5" ht="15.2" hidden="1" customHeight="1" outlineLevel="1">
      <c r="A246" s="132"/>
      <c r="B246" s="133" t="s">
        <v>190</v>
      </c>
      <c r="C246" s="134">
        <v>231233</v>
      </c>
      <c r="D246" s="134">
        <v>3001389</v>
      </c>
      <c r="E246" s="134">
        <v>3232622</v>
      </c>
    </row>
    <row r="247" spans="1:5" ht="15.2" hidden="1" customHeight="1" outlineLevel="1">
      <c r="A247" s="132"/>
      <c r="B247" s="133" t="s">
        <v>191</v>
      </c>
      <c r="C247" s="135"/>
      <c r="D247" s="135"/>
      <c r="E247" s="134">
        <v>0</v>
      </c>
    </row>
    <row r="248" spans="1:5" ht="15.2" hidden="1" customHeight="1" outlineLevel="1">
      <c r="A248" s="132"/>
      <c r="B248" s="133" t="s">
        <v>192</v>
      </c>
      <c r="C248" s="135"/>
      <c r="D248" s="135"/>
      <c r="E248" s="134">
        <v>0</v>
      </c>
    </row>
    <row r="249" spans="1:5" ht="15.2" hidden="1" customHeight="1" outlineLevel="1">
      <c r="A249" s="132"/>
      <c r="B249" s="133" t="s">
        <v>247</v>
      </c>
      <c r="C249" s="135"/>
      <c r="D249" s="135"/>
      <c r="E249" s="134">
        <v>0</v>
      </c>
    </row>
    <row r="250" spans="1:5" ht="15.2" hidden="1" customHeight="1" outlineLevel="1">
      <c r="A250" s="132"/>
      <c r="B250" s="133" t="s">
        <v>193</v>
      </c>
      <c r="C250" s="134">
        <v>754554</v>
      </c>
      <c r="D250" s="134">
        <v>1686190</v>
      </c>
      <c r="E250" s="134">
        <v>2440744</v>
      </c>
    </row>
    <row r="251" spans="1:5" ht="15.2" hidden="1" customHeight="1" outlineLevel="1">
      <c r="A251" s="132"/>
      <c r="B251" s="133" t="s">
        <v>194</v>
      </c>
      <c r="C251" s="135"/>
      <c r="D251" s="135"/>
      <c r="E251" s="134">
        <v>0</v>
      </c>
    </row>
    <row r="252" spans="1:5" ht="15.2" hidden="1" customHeight="1" outlineLevel="1">
      <c r="A252" s="132"/>
      <c r="B252" s="133" t="s">
        <v>195</v>
      </c>
      <c r="C252" s="135"/>
      <c r="D252" s="135"/>
      <c r="E252" s="134">
        <v>0</v>
      </c>
    </row>
    <row r="253" spans="1:5" ht="15.2" hidden="1" customHeight="1" outlineLevel="1">
      <c r="A253" s="132"/>
      <c r="B253" s="133" t="s">
        <v>196</v>
      </c>
      <c r="C253" s="135"/>
      <c r="D253" s="135"/>
      <c r="E253" s="134">
        <v>0</v>
      </c>
    </row>
    <row r="254" spans="1:5" ht="15.2" customHeight="1" collapsed="1">
      <c r="A254" s="132" t="s">
        <v>73</v>
      </c>
      <c r="B254" s="137" t="s">
        <v>145</v>
      </c>
      <c r="C254" s="134">
        <f>SUM($C$236:$C$253)</f>
        <v>986349</v>
      </c>
      <c r="D254" s="134">
        <f>SUM($D$236:$D$253)</f>
        <v>4694922</v>
      </c>
      <c r="E254" s="134">
        <f>SUM($E$236:$E$253)</f>
        <v>5681271</v>
      </c>
    </row>
    <row r="255" spans="1:5" ht="15.2" hidden="1" customHeight="1" outlineLevel="1">
      <c r="A255" s="132"/>
      <c r="B255" s="133" t="s">
        <v>181</v>
      </c>
      <c r="C255" s="134">
        <v>73128361.956801504</v>
      </c>
      <c r="D255" s="134">
        <v>-9659</v>
      </c>
      <c r="E255" s="134">
        <v>73118702.956801504</v>
      </c>
    </row>
    <row r="256" spans="1:5" ht="15.2" hidden="1" customHeight="1" outlineLevel="1">
      <c r="A256" s="132"/>
      <c r="B256" s="133" t="s">
        <v>182</v>
      </c>
      <c r="C256" s="134">
        <v>37327662</v>
      </c>
      <c r="D256" s="134">
        <v>31524462</v>
      </c>
      <c r="E256" s="134">
        <v>68852124</v>
      </c>
    </row>
    <row r="257" spans="1:5" ht="15.2" hidden="1" customHeight="1" outlineLevel="1">
      <c r="A257" s="132"/>
      <c r="B257" s="133" t="s">
        <v>183</v>
      </c>
      <c r="C257" s="134">
        <v>244082424</v>
      </c>
      <c r="D257" s="134">
        <v>1952375119</v>
      </c>
      <c r="E257" s="134">
        <v>2196457543</v>
      </c>
    </row>
    <row r="258" spans="1:5" ht="15.2" hidden="1" customHeight="1" outlineLevel="1">
      <c r="A258" s="132"/>
      <c r="B258" s="133" t="s">
        <v>184</v>
      </c>
      <c r="C258" s="134">
        <v>48369069</v>
      </c>
      <c r="D258" s="134">
        <v>604205284</v>
      </c>
      <c r="E258" s="134">
        <v>652574353</v>
      </c>
    </row>
    <row r="259" spans="1:5" ht="15.2" hidden="1" customHeight="1" outlineLevel="1">
      <c r="A259" s="132"/>
      <c r="B259" s="133" t="s">
        <v>185</v>
      </c>
      <c r="C259" s="134">
        <v>256927925</v>
      </c>
      <c r="D259" s="134">
        <v>1483200814</v>
      </c>
      <c r="E259" s="134">
        <v>1740128739</v>
      </c>
    </row>
    <row r="260" spans="1:5" ht="15.2" hidden="1" customHeight="1" outlineLevel="1">
      <c r="A260" s="132"/>
      <c r="B260" s="133" t="s">
        <v>186</v>
      </c>
      <c r="C260" s="134">
        <v>418386090</v>
      </c>
      <c r="D260" s="134">
        <v>3028132926</v>
      </c>
      <c r="E260" s="134">
        <v>3446519016</v>
      </c>
    </row>
    <row r="261" spans="1:5" ht="15.2" hidden="1" customHeight="1" outlineLevel="1">
      <c r="A261" s="132"/>
      <c r="B261" s="133" t="s">
        <v>244</v>
      </c>
      <c r="C261" s="134">
        <v>24138574</v>
      </c>
      <c r="D261" s="134">
        <v>524414</v>
      </c>
      <c r="E261" s="134">
        <v>24662988</v>
      </c>
    </row>
    <row r="262" spans="1:5" ht="15.2" hidden="1" customHeight="1" outlineLevel="1">
      <c r="A262" s="132"/>
      <c r="B262" s="133" t="s">
        <v>187</v>
      </c>
      <c r="C262" s="134">
        <v>29210115</v>
      </c>
      <c r="D262" s="134">
        <v>1704527</v>
      </c>
      <c r="E262" s="134">
        <v>30914642</v>
      </c>
    </row>
    <row r="263" spans="1:5" ht="15.2" hidden="1" customHeight="1" outlineLevel="1">
      <c r="A263" s="132"/>
      <c r="B263" s="133" t="s">
        <v>188</v>
      </c>
      <c r="C263" s="134">
        <v>19559296</v>
      </c>
      <c r="D263" s="134">
        <v>194578897</v>
      </c>
      <c r="E263" s="134">
        <v>214138193</v>
      </c>
    </row>
    <row r="264" spans="1:5" ht="15.2" hidden="1" customHeight="1" outlineLevel="1">
      <c r="A264" s="132"/>
      <c r="B264" s="133" t="s">
        <v>189</v>
      </c>
      <c r="C264" s="134">
        <v>16312075.353666</v>
      </c>
      <c r="D264" s="134">
        <v>102191640.936334</v>
      </c>
      <c r="E264" s="134">
        <v>118503716.29000001</v>
      </c>
    </row>
    <row r="265" spans="1:5" ht="15.2" hidden="1" customHeight="1" outlineLevel="1">
      <c r="A265" s="132"/>
      <c r="B265" s="133" t="s">
        <v>190</v>
      </c>
      <c r="C265" s="134">
        <v>126673035</v>
      </c>
      <c r="D265" s="134">
        <v>1945724258</v>
      </c>
      <c r="E265" s="134">
        <v>2072397293</v>
      </c>
    </row>
    <row r="266" spans="1:5" ht="15.2" hidden="1" customHeight="1" outlineLevel="1">
      <c r="A266" s="132"/>
      <c r="B266" s="133" t="s">
        <v>191</v>
      </c>
      <c r="C266" s="134">
        <v>6153920</v>
      </c>
      <c r="D266" s="134">
        <v>10580095</v>
      </c>
      <c r="E266" s="134">
        <v>16734015</v>
      </c>
    </row>
    <row r="267" spans="1:5" ht="15.2" hidden="1" customHeight="1" outlineLevel="1">
      <c r="A267" s="132"/>
      <c r="B267" s="133" t="s">
        <v>192</v>
      </c>
      <c r="C267" s="134">
        <v>3013369</v>
      </c>
      <c r="D267" s="134">
        <v>0</v>
      </c>
      <c r="E267" s="134">
        <v>3013369</v>
      </c>
    </row>
    <row r="268" spans="1:5" ht="15.2" hidden="1" customHeight="1" outlineLevel="1">
      <c r="A268" s="132"/>
      <c r="B268" s="133" t="s">
        <v>247</v>
      </c>
      <c r="C268" s="134">
        <v>128522.63</v>
      </c>
      <c r="D268" s="134">
        <v>0</v>
      </c>
      <c r="E268" s="134">
        <v>128522.63</v>
      </c>
    </row>
    <row r="269" spans="1:5" ht="15.2" hidden="1" customHeight="1" outlineLevel="1">
      <c r="A269" s="132"/>
      <c r="B269" s="133" t="s">
        <v>193</v>
      </c>
      <c r="C269" s="134">
        <v>298968550</v>
      </c>
      <c r="D269" s="134">
        <v>1738471394</v>
      </c>
      <c r="E269" s="134">
        <v>2037439944</v>
      </c>
    </row>
    <row r="270" spans="1:5" ht="15.2" hidden="1" customHeight="1" outlineLevel="1">
      <c r="A270" s="132"/>
      <c r="B270" s="133" t="s">
        <v>194</v>
      </c>
      <c r="C270" s="134">
        <v>90578465</v>
      </c>
      <c r="D270" s="134">
        <v>149815977</v>
      </c>
      <c r="E270" s="134">
        <v>240394442</v>
      </c>
    </row>
    <row r="271" spans="1:5" ht="15.2" hidden="1" customHeight="1" outlineLevel="1">
      <c r="A271" s="132"/>
      <c r="B271" s="133" t="s">
        <v>195</v>
      </c>
      <c r="C271" s="134">
        <v>26778771.137961902</v>
      </c>
      <c r="D271" s="134">
        <v>268625987.47203797</v>
      </c>
      <c r="E271" s="134">
        <v>295404758.61000001</v>
      </c>
    </row>
    <row r="272" spans="1:5" ht="15.2" hidden="1" customHeight="1" outlineLevel="1">
      <c r="A272" s="132"/>
      <c r="B272" s="133" t="s">
        <v>196</v>
      </c>
      <c r="C272" s="134">
        <v>53076193</v>
      </c>
      <c r="D272" s="134">
        <v>125093853</v>
      </c>
      <c r="E272" s="134">
        <v>178170046</v>
      </c>
    </row>
    <row r="273" spans="1:5" ht="15.2" customHeight="1" collapsed="1">
      <c r="A273" s="132" t="s">
        <v>75</v>
      </c>
      <c r="B273" s="137" t="s">
        <v>209</v>
      </c>
      <c r="C273" s="134">
        <f>SUM($C$255:$C$272)</f>
        <v>1772812418.0784295</v>
      </c>
      <c r="D273" s="134">
        <f>SUM($D$255:$D$272)</f>
        <v>11636739989.408371</v>
      </c>
      <c r="E273" s="134">
        <f>SUM($E$255:$E$272)</f>
        <v>13409552407.486801</v>
      </c>
    </row>
    <row r="274" spans="1:5" ht="15.2" hidden="1" customHeight="1" outlineLevel="1">
      <c r="A274" s="132"/>
      <c r="B274" s="133" t="s">
        <v>181</v>
      </c>
      <c r="C274" s="134">
        <v>18673967.0431985</v>
      </c>
      <c r="D274" s="134">
        <v>17028</v>
      </c>
      <c r="E274" s="134">
        <v>18690995.0431985</v>
      </c>
    </row>
    <row r="275" spans="1:5" ht="15.2" hidden="1" customHeight="1" outlineLevel="1">
      <c r="A275" s="132"/>
      <c r="B275" s="133" t="s">
        <v>182</v>
      </c>
      <c r="C275" s="134">
        <v>1408107</v>
      </c>
      <c r="D275" s="134">
        <v>1200194</v>
      </c>
      <c r="E275" s="134">
        <v>2608301</v>
      </c>
    </row>
    <row r="276" spans="1:5" ht="15.2" hidden="1" customHeight="1" outlineLevel="1">
      <c r="A276" s="132"/>
      <c r="B276" s="133" t="s">
        <v>183</v>
      </c>
      <c r="C276" s="134">
        <v>70213752</v>
      </c>
      <c r="D276" s="134">
        <v>175477518</v>
      </c>
      <c r="E276" s="134">
        <v>245691270</v>
      </c>
    </row>
    <row r="277" spans="1:5" ht="15.2" hidden="1" customHeight="1" outlineLevel="1">
      <c r="A277" s="132"/>
      <c r="B277" s="133" t="s">
        <v>184</v>
      </c>
      <c r="C277" s="134">
        <v>10208447</v>
      </c>
      <c r="D277" s="134">
        <v>39881885</v>
      </c>
      <c r="E277" s="134">
        <v>50090332</v>
      </c>
    </row>
    <row r="278" spans="1:5" ht="15.2" hidden="1" customHeight="1" outlineLevel="1">
      <c r="A278" s="132"/>
      <c r="B278" s="133" t="s">
        <v>185</v>
      </c>
      <c r="C278" s="134">
        <v>38665248</v>
      </c>
      <c r="D278" s="134">
        <v>134481503</v>
      </c>
      <c r="E278" s="134">
        <v>173146751</v>
      </c>
    </row>
    <row r="279" spans="1:5" ht="15.2" hidden="1" customHeight="1" outlineLevel="1">
      <c r="A279" s="132"/>
      <c r="B279" s="133" t="s">
        <v>186</v>
      </c>
      <c r="C279" s="134">
        <v>-42209058</v>
      </c>
      <c r="D279" s="134">
        <v>257324838</v>
      </c>
      <c r="E279" s="134">
        <v>215115780</v>
      </c>
    </row>
    <row r="280" spans="1:5" ht="15.2" hidden="1" customHeight="1" outlineLevel="1">
      <c r="A280" s="132"/>
      <c r="B280" s="133" t="s">
        <v>244</v>
      </c>
      <c r="C280" s="134">
        <v>1216133</v>
      </c>
      <c r="D280" s="134">
        <v>-464</v>
      </c>
      <c r="E280" s="134">
        <v>1215669</v>
      </c>
    </row>
    <row r="281" spans="1:5" ht="15.2" hidden="1" customHeight="1" outlineLevel="1">
      <c r="A281" s="132"/>
      <c r="B281" s="133" t="s">
        <v>187</v>
      </c>
      <c r="C281" s="134">
        <v>956628</v>
      </c>
      <c r="D281" s="134">
        <v>79079</v>
      </c>
      <c r="E281" s="134">
        <v>1035707</v>
      </c>
    </row>
    <row r="282" spans="1:5" ht="15.2" hidden="1" customHeight="1" outlineLevel="1">
      <c r="A282" s="132"/>
      <c r="B282" s="133" t="s">
        <v>188</v>
      </c>
      <c r="C282" s="134">
        <v>18116388</v>
      </c>
      <c r="D282" s="134">
        <v>13989421</v>
      </c>
      <c r="E282" s="134">
        <v>32105809</v>
      </c>
    </row>
    <row r="283" spans="1:5" ht="15.2" hidden="1" customHeight="1" outlineLevel="1">
      <c r="A283" s="132"/>
      <c r="B283" s="133" t="s">
        <v>189</v>
      </c>
      <c r="C283" s="134">
        <v>885496.37130871997</v>
      </c>
      <c r="D283" s="134">
        <v>3700653.83446053</v>
      </c>
      <c r="E283" s="134">
        <v>4586150.2057692502</v>
      </c>
    </row>
    <row r="284" spans="1:5" ht="15.2" hidden="1" customHeight="1" outlineLevel="1">
      <c r="A284" s="132"/>
      <c r="B284" s="133" t="s">
        <v>190</v>
      </c>
      <c r="C284" s="134">
        <v>6176658</v>
      </c>
      <c r="D284" s="134">
        <v>121081663</v>
      </c>
      <c r="E284" s="134">
        <v>127258321</v>
      </c>
    </row>
    <row r="285" spans="1:5" ht="15.2" hidden="1" customHeight="1" outlineLevel="1">
      <c r="A285" s="132"/>
      <c r="B285" s="133" t="s">
        <v>191</v>
      </c>
      <c r="C285" s="134">
        <v>807563</v>
      </c>
      <c r="D285" s="134">
        <v>1938899</v>
      </c>
      <c r="E285" s="134">
        <v>2746462</v>
      </c>
    </row>
    <row r="286" spans="1:5" ht="15.2" hidden="1" customHeight="1" outlineLevel="1">
      <c r="A286" s="132"/>
      <c r="B286" s="133" t="s">
        <v>192</v>
      </c>
      <c r="C286" s="134">
        <v>148733</v>
      </c>
      <c r="D286" s="134">
        <v>0</v>
      </c>
      <c r="E286" s="134">
        <v>148733</v>
      </c>
    </row>
    <row r="287" spans="1:5" ht="15.2" hidden="1" customHeight="1" outlineLevel="1">
      <c r="A287" s="132"/>
      <c r="B287" s="133" t="s">
        <v>247</v>
      </c>
      <c r="C287" s="134">
        <v>-127268.63</v>
      </c>
      <c r="D287" s="134">
        <v>0</v>
      </c>
      <c r="E287" s="134">
        <v>-127268.63</v>
      </c>
    </row>
    <row r="288" spans="1:5" ht="15.2" hidden="1" customHeight="1" outlineLevel="1">
      <c r="A288" s="132"/>
      <c r="B288" s="133" t="s">
        <v>193</v>
      </c>
      <c r="C288" s="134">
        <v>34394340</v>
      </c>
      <c r="D288" s="134">
        <v>-303624506</v>
      </c>
      <c r="E288" s="134">
        <v>-269230166</v>
      </c>
    </row>
    <row r="289" spans="1:5" ht="15.2" hidden="1" customHeight="1" outlineLevel="1">
      <c r="A289" s="132"/>
      <c r="B289" s="133" t="s">
        <v>194</v>
      </c>
      <c r="C289" s="134">
        <v>6807549</v>
      </c>
      <c r="D289" s="134">
        <v>13718178</v>
      </c>
      <c r="E289" s="134">
        <v>20525727</v>
      </c>
    </row>
    <row r="290" spans="1:5" ht="15.2" hidden="1" customHeight="1" outlineLevel="1">
      <c r="A290" s="132"/>
      <c r="B290" s="133" t="s">
        <v>195</v>
      </c>
      <c r="C290" s="134">
        <v>-470420.18796190998</v>
      </c>
      <c r="D290" s="134">
        <v>6163750.64796203</v>
      </c>
      <c r="E290" s="134">
        <v>5693330.4600001201</v>
      </c>
    </row>
    <row r="291" spans="1:5" ht="15.2" hidden="1" customHeight="1" outlineLevel="1">
      <c r="A291" s="132"/>
      <c r="B291" s="133" t="s">
        <v>196</v>
      </c>
      <c r="C291" s="134">
        <v>474117</v>
      </c>
      <c r="D291" s="134">
        <v>4035441</v>
      </c>
      <c r="E291" s="134">
        <v>4509558</v>
      </c>
    </row>
    <row r="292" spans="1:5" ht="15.2" customHeight="1" collapsed="1">
      <c r="A292" s="132" t="s">
        <v>77</v>
      </c>
      <c r="B292" s="137" t="s">
        <v>210</v>
      </c>
      <c r="C292" s="134">
        <f>SUM($C$274:$C$291)</f>
        <v>166346379.59654531</v>
      </c>
      <c r="D292" s="134">
        <f>SUM($D$274:$D$291)</f>
        <v>469465081.48242253</v>
      </c>
      <c r="E292" s="134">
        <f>SUM($E$274:$E$291)</f>
        <v>635811461.07896793</v>
      </c>
    </row>
    <row r="293" spans="1:5" ht="15.2" customHeight="1">
      <c r="A293" s="454" t="s">
        <v>211</v>
      </c>
      <c r="B293" s="454"/>
      <c r="C293" s="454"/>
      <c r="D293" s="454"/>
      <c r="E293" s="454"/>
    </row>
    <row r="294" spans="1:5" ht="15.2" hidden="1" customHeight="1" outlineLevel="1">
      <c r="A294" s="138"/>
      <c r="B294" s="133" t="s">
        <v>181</v>
      </c>
      <c r="C294" s="134">
        <v>306613</v>
      </c>
      <c r="D294" s="134">
        <v>375</v>
      </c>
      <c r="E294" s="134">
        <v>306988</v>
      </c>
    </row>
    <row r="295" spans="1:5" ht="15.2" hidden="1" customHeight="1" outlineLevel="1">
      <c r="A295" s="138"/>
      <c r="B295" s="133" t="s">
        <v>182</v>
      </c>
      <c r="C295" s="135"/>
      <c r="D295" s="135"/>
      <c r="E295" s="134">
        <v>0</v>
      </c>
    </row>
    <row r="296" spans="1:5" ht="15.2" hidden="1" customHeight="1" outlineLevel="1">
      <c r="A296" s="138"/>
      <c r="B296" s="133" t="s">
        <v>183</v>
      </c>
      <c r="C296" s="134">
        <v>1115543</v>
      </c>
      <c r="D296" s="134">
        <v>11541854</v>
      </c>
      <c r="E296" s="134">
        <v>12657397</v>
      </c>
    </row>
    <row r="297" spans="1:5" ht="15.2" hidden="1" customHeight="1" outlineLevel="1">
      <c r="A297" s="138"/>
      <c r="B297" s="133" t="s">
        <v>184</v>
      </c>
      <c r="C297" s="134">
        <v>170625</v>
      </c>
      <c r="D297" s="134">
        <v>4561628</v>
      </c>
      <c r="E297" s="134">
        <v>4732253</v>
      </c>
    </row>
    <row r="298" spans="1:5" ht="15.2" hidden="1" customHeight="1" outlineLevel="1">
      <c r="A298" s="138"/>
      <c r="B298" s="133" t="s">
        <v>185</v>
      </c>
      <c r="C298" s="134">
        <v>1102924</v>
      </c>
      <c r="D298" s="134">
        <v>10246385</v>
      </c>
      <c r="E298" s="134">
        <v>11349309</v>
      </c>
    </row>
    <row r="299" spans="1:5" ht="15.2" hidden="1" customHeight="1" outlineLevel="1">
      <c r="A299" s="138"/>
      <c r="B299" s="133" t="s">
        <v>186</v>
      </c>
      <c r="C299" s="134">
        <v>385205</v>
      </c>
      <c r="D299" s="134">
        <v>3738009</v>
      </c>
      <c r="E299" s="134">
        <v>4123214</v>
      </c>
    </row>
    <row r="300" spans="1:5" ht="15.2" hidden="1" customHeight="1" outlineLevel="1">
      <c r="A300" s="138"/>
      <c r="B300" s="133" t="s">
        <v>244</v>
      </c>
      <c r="C300" s="134">
        <v>0</v>
      </c>
      <c r="D300" s="134">
        <v>0</v>
      </c>
      <c r="E300" s="134">
        <v>0</v>
      </c>
    </row>
    <row r="301" spans="1:5" ht="15.2" hidden="1" customHeight="1" outlineLevel="1">
      <c r="A301" s="138"/>
      <c r="B301" s="133" t="s">
        <v>187</v>
      </c>
      <c r="C301" s="134">
        <v>135321</v>
      </c>
      <c r="D301" s="134">
        <v>15371</v>
      </c>
      <c r="E301" s="134">
        <v>150692</v>
      </c>
    </row>
    <row r="302" spans="1:5" ht="15.2" hidden="1" customHeight="1" outlineLevel="1">
      <c r="A302" s="138"/>
      <c r="B302" s="133" t="s">
        <v>188</v>
      </c>
      <c r="C302" s="135"/>
      <c r="D302" s="135"/>
      <c r="E302" s="134">
        <v>0</v>
      </c>
    </row>
    <row r="303" spans="1:5" ht="15.2" hidden="1" customHeight="1" outlineLevel="1">
      <c r="A303" s="138"/>
      <c r="B303" s="133" t="s">
        <v>189</v>
      </c>
      <c r="C303" s="135"/>
      <c r="D303" s="135"/>
      <c r="E303" s="134">
        <v>0</v>
      </c>
    </row>
    <row r="304" spans="1:5" ht="15.2" hidden="1" customHeight="1" outlineLevel="1">
      <c r="A304" s="138"/>
      <c r="B304" s="133" t="s">
        <v>190</v>
      </c>
      <c r="C304" s="134">
        <v>67787</v>
      </c>
      <c r="D304" s="134">
        <v>1043289</v>
      </c>
      <c r="E304" s="134">
        <v>1111076</v>
      </c>
    </row>
    <row r="305" spans="1:5" ht="15.2" hidden="1" customHeight="1" outlineLevel="1">
      <c r="A305" s="138"/>
      <c r="B305" s="133" t="s">
        <v>191</v>
      </c>
      <c r="C305" s="135"/>
      <c r="D305" s="135"/>
      <c r="E305" s="134">
        <v>0</v>
      </c>
    </row>
    <row r="306" spans="1:5" ht="15.2" hidden="1" customHeight="1" outlineLevel="1">
      <c r="A306" s="138"/>
      <c r="B306" s="133" t="s">
        <v>192</v>
      </c>
      <c r="C306" s="135"/>
      <c r="D306" s="135"/>
      <c r="E306" s="134">
        <v>0</v>
      </c>
    </row>
    <row r="307" spans="1:5" ht="15.2" hidden="1" customHeight="1" outlineLevel="1">
      <c r="A307" s="138"/>
      <c r="B307" s="133" t="s">
        <v>247</v>
      </c>
      <c r="C307" s="135"/>
      <c r="D307" s="135"/>
      <c r="E307" s="134">
        <v>0</v>
      </c>
    </row>
    <row r="308" spans="1:5" ht="15.2" hidden="1" customHeight="1" outlineLevel="1">
      <c r="A308" s="138"/>
      <c r="B308" s="133" t="s">
        <v>193</v>
      </c>
      <c r="C308" s="134">
        <v>1651930</v>
      </c>
      <c r="D308" s="134">
        <v>2282530</v>
      </c>
      <c r="E308" s="134">
        <v>3934460</v>
      </c>
    </row>
    <row r="309" spans="1:5" ht="15.2" hidden="1" customHeight="1" outlineLevel="1">
      <c r="A309" s="138"/>
      <c r="B309" s="133" t="s">
        <v>194</v>
      </c>
      <c r="C309" s="135"/>
      <c r="D309" s="135"/>
      <c r="E309" s="134">
        <v>0</v>
      </c>
    </row>
    <row r="310" spans="1:5" ht="15.2" hidden="1" customHeight="1" outlineLevel="1">
      <c r="A310" s="138"/>
      <c r="B310" s="133" t="s">
        <v>195</v>
      </c>
      <c r="C310" s="134">
        <v>76130.125321634303</v>
      </c>
      <c r="D310" s="134">
        <v>1187905.8746783701</v>
      </c>
      <c r="E310" s="134">
        <v>1264036</v>
      </c>
    </row>
    <row r="311" spans="1:5" ht="15.2" hidden="1" customHeight="1" outlineLevel="1">
      <c r="A311" s="138"/>
      <c r="B311" s="133" t="s">
        <v>196</v>
      </c>
      <c r="C311" s="135"/>
      <c r="D311" s="135"/>
      <c r="E311" s="134">
        <v>0</v>
      </c>
    </row>
    <row r="312" spans="1:5" ht="15.2" customHeight="1" collapsed="1">
      <c r="A312" s="138" t="s">
        <v>79</v>
      </c>
      <c r="B312" s="137" t="s">
        <v>212</v>
      </c>
      <c r="C312" s="134">
        <f>SUM($C$294:$C$311)</f>
        <v>5012078.1253216341</v>
      </c>
      <c r="D312" s="134">
        <f>SUM($D$294:$D$311)</f>
        <v>34617346.874678373</v>
      </c>
      <c r="E312" s="134">
        <f>SUM($E$294:$E$311)</f>
        <v>39629425</v>
      </c>
    </row>
    <row r="313" spans="1:5" ht="15.2" hidden="1" customHeight="1" outlineLevel="1">
      <c r="A313" s="138"/>
      <c r="B313" s="133" t="s">
        <v>181</v>
      </c>
      <c r="C313" s="134">
        <v>-312</v>
      </c>
      <c r="D313" s="134">
        <v>612</v>
      </c>
      <c r="E313" s="134">
        <v>300</v>
      </c>
    </row>
    <row r="314" spans="1:5" ht="15.2" hidden="1" customHeight="1" outlineLevel="1">
      <c r="A314" s="138"/>
      <c r="B314" s="133" t="s">
        <v>182</v>
      </c>
      <c r="C314" s="134">
        <v>8125</v>
      </c>
      <c r="D314" s="134">
        <v>52481</v>
      </c>
      <c r="E314" s="134">
        <v>60606</v>
      </c>
    </row>
    <row r="315" spans="1:5" ht="15.2" hidden="1" customHeight="1" outlineLevel="1">
      <c r="A315" s="138"/>
      <c r="B315" s="133" t="s">
        <v>183</v>
      </c>
      <c r="C315" s="134">
        <v>2845383</v>
      </c>
      <c r="D315" s="134">
        <v>37234432</v>
      </c>
      <c r="E315" s="134">
        <v>40079815</v>
      </c>
    </row>
    <row r="316" spans="1:5" ht="15.2" hidden="1" customHeight="1" outlineLevel="1">
      <c r="A316" s="138"/>
      <c r="B316" s="133" t="s">
        <v>184</v>
      </c>
      <c r="C316" s="134">
        <v>80371</v>
      </c>
      <c r="D316" s="134">
        <v>2711192</v>
      </c>
      <c r="E316" s="134">
        <v>2791563</v>
      </c>
    </row>
    <row r="317" spans="1:5" ht="15.2" hidden="1" customHeight="1" outlineLevel="1">
      <c r="A317" s="138"/>
      <c r="B317" s="133" t="s">
        <v>185</v>
      </c>
      <c r="C317" s="134">
        <v>288277</v>
      </c>
      <c r="D317" s="134">
        <v>3553155</v>
      </c>
      <c r="E317" s="134">
        <v>3841432</v>
      </c>
    </row>
    <row r="318" spans="1:5" ht="15.2" hidden="1" customHeight="1" outlineLevel="1">
      <c r="A318" s="138"/>
      <c r="B318" s="133" t="s">
        <v>186</v>
      </c>
      <c r="C318" s="134">
        <v>3400279</v>
      </c>
      <c r="D318" s="134">
        <v>32996082</v>
      </c>
      <c r="E318" s="134">
        <v>36396361</v>
      </c>
    </row>
    <row r="319" spans="1:5" ht="15.2" hidden="1" customHeight="1" outlineLevel="1">
      <c r="A319" s="138"/>
      <c r="B319" s="133" t="s">
        <v>244</v>
      </c>
      <c r="C319" s="134">
        <v>0</v>
      </c>
      <c r="D319" s="134">
        <v>0</v>
      </c>
      <c r="E319" s="134">
        <v>0</v>
      </c>
    </row>
    <row r="320" spans="1:5" ht="15.2" hidden="1" customHeight="1" outlineLevel="1">
      <c r="A320" s="138"/>
      <c r="B320" s="133" t="s">
        <v>187</v>
      </c>
      <c r="C320" s="134">
        <v>59624</v>
      </c>
      <c r="D320" s="134">
        <v>6772</v>
      </c>
      <c r="E320" s="134">
        <v>66396</v>
      </c>
    </row>
    <row r="321" spans="1:5" ht="15.2" hidden="1" customHeight="1" outlineLevel="1">
      <c r="A321" s="138"/>
      <c r="B321" s="133" t="s">
        <v>188</v>
      </c>
      <c r="C321" s="135"/>
      <c r="D321" s="135"/>
      <c r="E321" s="134">
        <v>0</v>
      </c>
    </row>
    <row r="322" spans="1:5" ht="15.2" hidden="1" customHeight="1" outlineLevel="1">
      <c r="A322" s="138"/>
      <c r="B322" s="133" t="s">
        <v>189</v>
      </c>
      <c r="C322" s="135"/>
      <c r="D322" s="135"/>
      <c r="E322" s="134">
        <v>0</v>
      </c>
    </row>
    <row r="323" spans="1:5" ht="15.2" hidden="1" customHeight="1" outlineLevel="1">
      <c r="A323" s="138"/>
      <c r="B323" s="133" t="s">
        <v>190</v>
      </c>
      <c r="C323" s="134">
        <v>142499</v>
      </c>
      <c r="D323" s="134">
        <v>2193148</v>
      </c>
      <c r="E323" s="134">
        <v>2335647</v>
      </c>
    </row>
    <row r="324" spans="1:5" ht="15.2" hidden="1" customHeight="1" outlineLevel="1">
      <c r="A324" s="138"/>
      <c r="B324" s="133" t="s">
        <v>191</v>
      </c>
      <c r="C324" s="135"/>
      <c r="D324" s="135"/>
      <c r="E324" s="134">
        <v>0</v>
      </c>
    </row>
    <row r="325" spans="1:5" ht="15.2" hidden="1" customHeight="1" outlineLevel="1">
      <c r="A325" s="138"/>
      <c r="B325" s="133" t="s">
        <v>192</v>
      </c>
      <c r="C325" s="135"/>
      <c r="D325" s="135"/>
      <c r="E325" s="134">
        <v>0</v>
      </c>
    </row>
    <row r="326" spans="1:5" ht="15.2" hidden="1" customHeight="1" outlineLevel="1">
      <c r="A326" s="138"/>
      <c r="B326" s="133" t="s">
        <v>247</v>
      </c>
      <c r="C326" s="134">
        <v>2147</v>
      </c>
      <c r="D326" s="135"/>
      <c r="E326" s="134">
        <v>2147</v>
      </c>
    </row>
    <row r="327" spans="1:5" ht="15.2" hidden="1" customHeight="1" outlineLevel="1">
      <c r="A327" s="138"/>
      <c r="B327" s="133" t="s">
        <v>193</v>
      </c>
      <c r="C327" s="134">
        <v>9185541</v>
      </c>
      <c r="D327" s="134">
        <v>12691981</v>
      </c>
      <c r="E327" s="134">
        <v>21877522</v>
      </c>
    </row>
    <row r="328" spans="1:5" ht="15.2" hidden="1" customHeight="1" outlineLevel="1">
      <c r="A328" s="138"/>
      <c r="B328" s="133" t="s">
        <v>194</v>
      </c>
      <c r="C328" s="135"/>
      <c r="D328" s="135"/>
      <c r="E328" s="134">
        <v>0</v>
      </c>
    </row>
    <row r="329" spans="1:5" ht="15.2" hidden="1" customHeight="1" outlineLevel="1">
      <c r="A329" s="138"/>
      <c r="B329" s="133" t="s">
        <v>195</v>
      </c>
      <c r="C329" s="135"/>
      <c r="D329" s="135"/>
      <c r="E329" s="134">
        <v>0</v>
      </c>
    </row>
    <row r="330" spans="1:5" ht="15.2" hidden="1" customHeight="1" outlineLevel="1">
      <c r="A330" s="138"/>
      <c r="B330" s="133" t="s">
        <v>196</v>
      </c>
      <c r="C330" s="135"/>
      <c r="D330" s="135"/>
      <c r="E330" s="134">
        <v>0</v>
      </c>
    </row>
    <row r="331" spans="1:5" ht="15.2" customHeight="1" collapsed="1">
      <c r="A331" s="138" t="s">
        <v>81</v>
      </c>
      <c r="B331" s="137" t="s">
        <v>213</v>
      </c>
      <c r="C331" s="134">
        <f>SUM($C$313:$C$330)</f>
        <v>16011934</v>
      </c>
      <c r="D331" s="134">
        <f>SUM($D$313:$D$330)</f>
        <v>91439855</v>
      </c>
      <c r="E331" s="134">
        <f>SUM($E$313:$E$330)</f>
        <v>107451789</v>
      </c>
    </row>
    <row r="332" spans="1:5" ht="15.2" hidden="1" customHeight="1" outlineLevel="1">
      <c r="A332" s="138"/>
      <c r="B332" s="133" t="s">
        <v>181</v>
      </c>
      <c r="C332" s="134">
        <v>616279</v>
      </c>
      <c r="D332" s="134">
        <v>754</v>
      </c>
      <c r="E332" s="134">
        <v>617033</v>
      </c>
    </row>
    <row r="333" spans="1:5" ht="15.2" hidden="1" customHeight="1" outlineLevel="1">
      <c r="A333" s="138"/>
      <c r="B333" s="133" t="s">
        <v>182</v>
      </c>
      <c r="C333" s="135"/>
      <c r="D333" s="135"/>
      <c r="E333" s="134">
        <v>0</v>
      </c>
    </row>
    <row r="334" spans="1:5" ht="15.2" hidden="1" customHeight="1" outlineLevel="1">
      <c r="A334" s="138"/>
      <c r="B334" s="133" t="s">
        <v>183</v>
      </c>
      <c r="C334" s="134">
        <v>2669706</v>
      </c>
      <c r="D334" s="134">
        <v>27621831</v>
      </c>
      <c r="E334" s="134">
        <v>30291537</v>
      </c>
    </row>
    <row r="335" spans="1:5" ht="15.2" hidden="1" customHeight="1" outlineLevel="1">
      <c r="A335" s="138"/>
      <c r="B335" s="133" t="s">
        <v>184</v>
      </c>
      <c r="C335" s="134">
        <v>406287</v>
      </c>
      <c r="D335" s="134">
        <v>10862028</v>
      </c>
      <c r="E335" s="134">
        <v>11268315</v>
      </c>
    </row>
    <row r="336" spans="1:5" ht="15.2" hidden="1" customHeight="1" outlineLevel="1">
      <c r="A336" s="138"/>
      <c r="B336" s="133" t="s">
        <v>185</v>
      </c>
      <c r="C336" s="134">
        <v>2655519</v>
      </c>
      <c r="D336" s="134">
        <v>24680203</v>
      </c>
      <c r="E336" s="134">
        <v>27335722</v>
      </c>
    </row>
    <row r="337" spans="1:5" ht="15.2" hidden="1" customHeight="1" outlineLevel="1">
      <c r="A337" s="138"/>
      <c r="B337" s="133" t="s">
        <v>186</v>
      </c>
      <c r="C337" s="134">
        <v>3781340</v>
      </c>
      <c r="D337" s="134">
        <v>36693871</v>
      </c>
      <c r="E337" s="134">
        <v>40475211</v>
      </c>
    </row>
    <row r="338" spans="1:5" ht="15.2" hidden="1" customHeight="1" outlineLevel="1">
      <c r="A338" s="138"/>
      <c r="B338" s="133" t="s">
        <v>244</v>
      </c>
      <c r="C338" s="134">
        <v>19283</v>
      </c>
      <c r="D338" s="134">
        <v>443</v>
      </c>
      <c r="E338" s="134">
        <v>19726</v>
      </c>
    </row>
    <row r="339" spans="1:5" ht="15.2" hidden="1" customHeight="1" outlineLevel="1">
      <c r="A339" s="138"/>
      <c r="B339" s="133" t="s">
        <v>187</v>
      </c>
      <c r="C339" s="134">
        <v>37669</v>
      </c>
      <c r="D339" s="134">
        <v>4279</v>
      </c>
      <c r="E339" s="134">
        <v>41948</v>
      </c>
    </row>
    <row r="340" spans="1:5" ht="15.2" hidden="1" customHeight="1" outlineLevel="1">
      <c r="A340" s="138"/>
      <c r="B340" s="133" t="s">
        <v>188</v>
      </c>
      <c r="C340" s="134">
        <v>124983</v>
      </c>
      <c r="D340" s="134">
        <v>1872944</v>
      </c>
      <c r="E340" s="134">
        <v>1997927</v>
      </c>
    </row>
    <row r="341" spans="1:5" ht="15.2" hidden="1" customHeight="1" outlineLevel="1">
      <c r="A341" s="138"/>
      <c r="B341" s="133" t="s">
        <v>189</v>
      </c>
      <c r="C341" s="134">
        <v>25068.089007597198</v>
      </c>
      <c r="D341" s="134">
        <v>557838.85099240299</v>
      </c>
      <c r="E341" s="134">
        <v>582906.93999999994</v>
      </c>
    </row>
    <row r="342" spans="1:5" ht="15.2" hidden="1" customHeight="1" outlineLevel="1">
      <c r="A342" s="138"/>
      <c r="B342" s="133" t="s">
        <v>190</v>
      </c>
      <c r="C342" s="134">
        <v>1531273</v>
      </c>
      <c r="D342" s="134">
        <v>23567261</v>
      </c>
      <c r="E342" s="134">
        <v>25098534</v>
      </c>
    </row>
    <row r="343" spans="1:5" ht="15.2" hidden="1" customHeight="1" outlineLevel="1">
      <c r="A343" s="138"/>
      <c r="B343" s="133" t="s">
        <v>191</v>
      </c>
      <c r="C343" s="135"/>
      <c r="D343" s="134">
        <v>35535</v>
      </c>
      <c r="E343" s="134">
        <v>35535</v>
      </c>
    </row>
    <row r="344" spans="1:5" ht="15.2" hidden="1" customHeight="1" outlineLevel="1">
      <c r="A344" s="138"/>
      <c r="B344" s="133" t="s">
        <v>192</v>
      </c>
      <c r="C344" s="134">
        <v>34621</v>
      </c>
      <c r="D344" s="135"/>
      <c r="E344" s="134">
        <v>34621</v>
      </c>
    </row>
    <row r="345" spans="1:5" ht="15.2" hidden="1" customHeight="1" outlineLevel="1">
      <c r="A345" s="138"/>
      <c r="B345" s="133" t="s">
        <v>247</v>
      </c>
      <c r="C345" s="134">
        <v>287</v>
      </c>
      <c r="D345" s="135"/>
      <c r="E345" s="134">
        <v>287</v>
      </c>
    </row>
    <row r="346" spans="1:5" ht="15.2" hidden="1" customHeight="1" outlineLevel="1">
      <c r="A346" s="138"/>
      <c r="B346" s="133" t="s">
        <v>193</v>
      </c>
      <c r="C346" s="134">
        <v>6324330</v>
      </c>
      <c r="D346" s="134">
        <v>8738547</v>
      </c>
      <c r="E346" s="134">
        <v>15062877</v>
      </c>
    </row>
    <row r="347" spans="1:5" ht="15.2" hidden="1" customHeight="1" outlineLevel="1">
      <c r="A347" s="138"/>
      <c r="B347" s="133" t="s">
        <v>194</v>
      </c>
      <c r="C347" s="134">
        <v>5725</v>
      </c>
      <c r="D347" s="134">
        <v>9886</v>
      </c>
      <c r="E347" s="134">
        <v>15611</v>
      </c>
    </row>
    <row r="348" spans="1:5" ht="15.2" hidden="1" customHeight="1" outlineLevel="1">
      <c r="A348" s="138"/>
      <c r="B348" s="133" t="s">
        <v>195</v>
      </c>
      <c r="C348" s="134">
        <v>-549.09698185600803</v>
      </c>
      <c r="D348" s="134">
        <v>-8567.9030181439903</v>
      </c>
      <c r="E348" s="134">
        <v>-9117</v>
      </c>
    </row>
    <row r="349" spans="1:5" ht="15.2" hidden="1" customHeight="1" outlineLevel="1">
      <c r="A349" s="138"/>
      <c r="B349" s="133" t="s">
        <v>196</v>
      </c>
      <c r="C349" s="134">
        <v>97205</v>
      </c>
      <c r="D349" s="134">
        <v>985245</v>
      </c>
      <c r="E349" s="134">
        <v>1082450</v>
      </c>
    </row>
    <row r="350" spans="1:5" ht="15.2" customHeight="1" collapsed="1">
      <c r="A350" s="138" t="s">
        <v>83</v>
      </c>
      <c r="B350" s="137" t="s">
        <v>214</v>
      </c>
      <c r="C350" s="134">
        <f>SUM($C$332:$C$349)</f>
        <v>18329025.99202574</v>
      </c>
      <c r="D350" s="134">
        <f>SUM($D$332:$D$349)</f>
        <v>135622097.94797423</v>
      </c>
      <c r="E350" s="134">
        <f>SUM($E$332:$E$349)</f>
        <v>153951123.94</v>
      </c>
    </row>
    <row r="351" spans="1:5" ht="15.2" hidden="1" customHeight="1" outlineLevel="1">
      <c r="A351" s="138"/>
      <c r="B351" s="133" t="s">
        <v>181</v>
      </c>
      <c r="C351" s="134">
        <v>-98975</v>
      </c>
      <c r="D351" s="134">
        <v>-121</v>
      </c>
      <c r="E351" s="134">
        <v>-99096</v>
      </c>
    </row>
    <row r="352" spans="1:5" ht="15.2" hidden="1" customHeight="1" outlineLevel="1">
      <c r="A352" s="138"/>
      <c r="B352" s="133" t="s">
        <v>182</v>
      </c>
      <c r="C352" s="135"/>
      <c r="D352" s="135"/>
      <c r="E352" s="134">
        <v>0</v>
      </c>
    </row>
    <row r="353" spans="1:5" ht="15.2" hidden="1" customHeight="1" outlineLevel="1">
      <c r="A353" s="138"/>
      <c r="B353" s="133" t="s">
        <v>183</v>
      </c>
      <c r="C353" s="134">
        <v>712795</v>
      </c>
      <c r="D353" s="134">
        <v>7374863</v>
      </c>
      <c r="E353" s="134">
        <v>8087658</v>
      </c>
    </row>
    <row r="354" spans="1:5" ht="15.2" hidden="1" customHeight="1" outlineLevel="1">
      <c r="A354" s="138"/>
      <c r="B354" s="133" t="s">
        <v>184</v>
      </c>
      <c r="C354" s="134">
        <v>94853</v>
      </c>
      <c r="D354" s="134">
        <v>2535870</v>
      </c>
      <c r="E354" s="134">
        <v>2630723</v>
      </c>
    </row>
    <row r="355" spans="1:5" ht="15.2" hidden="1" customHeight="1" outlineLevel="1">
      <c r="A355" s="138"/>
      <c r="B355" s="133" t="s">
        <v>185</v>
      </c>
      <c r="C355" s="134">
        <v>1366318</v>
      </c>
      <c r="D355" s="134">
        <v>12693126</v>
      </c>
      <c r="E355" s="134">
        <v>14059444</v>
      </c>
    </row>
    <row r="356" spans="1:5" ht="15.2" hidden="1" customHeight="1" outlineLevel="1">
      <c r="A356" s="138"/>
      <c r="B356" s="133" t="s">
        <v>186</v>
      </c>
      <c r="C356" s="134">
        <v>53090</v>
      </c>
      <c r="D356" s="134">
        <v>515184</v>
      </c>
      <c r="E356" s="134">
        <v>568274</v>
      </c>
    </row>
    <row r="357" spans="1:5" ht="15.2" hidden="1" customHeight="1" outlineLevel="1">
      <c r="A357" s="138"/>
      <c r="B357" s="133" t="s">
        <v>244</v>
      </c>
      <c r="C357" s="134">
        <v>0</v>
      </c>
      <c r="D357" s="134">
        <v>0</v>
      </c>
      <c r="E357" s="134">
        <v>0</v>
      </c>
    </row>
    <row r="358" spans="1:5" ht="15.2" hidden="1" customHeight="1" outlineLevel="1">
      <c r="A358" s="138"/>
      <c r="B358" s="133" t="s">
        <v>187</v>
      </c>
      <c r="C358" s="134">
        <v>-1677</v>
      </c>
      <c r="D358" s="134">
        <v>-190</v>
      </c>
      <c r="E358" s="134">
        <v>-1867</v>
      </c>
    </row>
    <row r="359" spans="1:5" ht="15.2" hidden="1" customHeight="1" outlineLevel="1">
      <c r="A359" s="138"/>
      <c r="B359" s="133" t="s">
        <v>188</v>
      </c>
      <c r="C359" s="134">
        <v>3225</v>
      </c>
      <c r="D359" s="134">
        <v>48330</v>
      </c>
      <c r="E359" s="134">
        <v>51555</v>
      </c>
    </row>
    <row r="360" spans="1:5" ht="15.2" hidden="1" customHeight="1" outlineLevel="1">
      <c r="A360" s="138"/>
      <c r="B360" s="133" t="s">
        <v>189</v>
      </c>
      <c r="C360" s="135"/>
      <c r="D360" s="135"/>
      <c r="E360" s="134">
        <v>0</v>
      </c>
    </row>
    <row r="361" spans="1:5" ht="15.2" hidden="1" customHeight="1" outlineLevel="1">
      <c r="A361" s="138"/>
      <c r="B361" s="133" t="s">
        <v>190</v>
      </c>
      <c r="C361" s="134">
        <v>152008</v>
      </c>
      <c r="D361" s="134">
        <v>2339498</v>
      </c>
      <c r="E361" s="134">
        <v>2491506</v>
      </c>
    </row>
    <row r="362" spans="1:5" ht="15.2" hidden="1" customHeight="1" outlineLevel="1">
      <c r="A362" s="138"/>
      <c r="B362" s="133" t="s">
        <v>191</v>
      </c>
      <c r="C362" s="135"/>
      <c r="D362" s="135"/>
      <c r="E362" s="134">
        <v>0</v>
      </c>
    </row>
    <row r="363" spans="1:5" ht="15.2" hidden="1" customHeight="1" outlineLevel="1">
      <c r="A363" s="138"/>
      <c r="B363" s="133" t="s">
        <v>192</v>
      </c>
      <c r="C363" s="135"/>
      <c r="D363" s="135"/>
      <c r="E363" s="134">
        <v>0</v>
      </c>
    </row>
    <row r="364" spans="1:5" ht="15.2" hidden="1" customHeight="1" outlineLevel="1">
      <c r="A364" s="138"/>
      <c r="B364" s="133" t="s">
        <v>247</v>
      </c>
      <c r="C364" s="135"/>
      <c r="D364" s="135"/>
      <c r="E364" s="134">
        <v>0</v>
      </c>
    </row>
    <row r="365" spans="1:5" ht="15.2" hidden="1" customHeight="1" outlineLevel="1">
      <c r="A365" s="138"/>
      <c r="B365" s="133" t="s">
        <v>193</v>
      </c>
      <c r="C365" s="134">
        <v>-1387828</v>
      </c>
      <c r="D365" s="134">
        <v>1468895</v>
      </c>
      <c r="E365" s="134">
        <v>81067</v>
      </c>
    </row>
    <row r="366" spans="1:5" ht="15.2" hidden="1" customHeight="1" outlineLevel="1">
      <c r="A366" s="138"/>
      <c r="B366" s="133" t="s">
        <v>194</v>
      </c>
      <c r="C366" s="135"/>
      <c r="D366" s="135"/>
      <c r="E366" s="134">
        <v>0</v>
      </c>
    </row>
    <row r="367" spans="1:5" ht="15.2" hidden="1" customHeight="1" outlineLevel="1">
      <c r="A367" s="138"/>
      <c r="B367" s="133" t="s">
        <v>195</v>
      </c>
      <c r="C367" s="134">
        <v>-1263.5933938406099</v>
      </c>
      <c r="D367" s="134">
        <v>-19717.636606159402</v>
      </c>
      <c r="E367" s="134">
        <v>-20981.23</v>
      </c>
    </row>
    <row r="368" spans="1:5" ht="15.2" hidden="1" customHeight="1" outlineLevel="1">
      <c r="A368" s="138"/>
      <c r="B368" s="133" t="s">
        <v>196</v>
      </c>
      <c r="C368" s="135"/>
      <c r="D368" s="135"/>
      <c r="E368" s="134">
        <v>0</v>
      </c>
    </row>
    <row r="369" spans="1:5" ht="15.2" customHeight="1" collapsed="1">
      <c r="A369" s="138" t="s">
        <v>85</v>
      </c>
      <c r="B369" s="137" t="s">
        <v>215</v>
      </c>
      <c r="C369" s="134">
        <f>SUM($C$351:$C$368)</f>
        <v>892545.40660615941</v>
      </c>
      <c r="D369" s="134">
        <f>SUM($D$351:$D$368)</f>
        <v>26955737.363393839</v>
      </c>
      <c r="E369" s="134">
        <f>SUM($E$351:$E$368)</f>
        <v>27848282.77</v>
      </c>
    </row>
    <row r="370" spans="1:5" ht="15.2" hidden="1" customHeight="1" outlineLevel="1">
      <c r="A370" s="138"/>
      <c r="B370" s="133" t="s">
        <v>181</v>
      </c>
      <c r="C370" s="135"/>
      <c r="D370" s="135"/>
      <c r="E370" s="134">
        <v>0</v>
      </c>
    </row>
    <row r="371" spans="1:5" ht="15.2" hidden="1" customHeight="1" outlineLevel="1">
      <c r="A371" s="138"/>
      <c r="B371" s="133" t="s">
        <v>182</v>
      </c>
      <c r="C371" s="135"/>
      <c r="D371" s="135"/>
      <c r="E371" s="134">
        <v>0</v>
      </c>
    </row>
    <row r="372" spans="1:5" ht="15.2" hidden="1" customHeight="1" outlineLevel="1">
      <c r="A372" s="138"/>
      <c r="B372" s="133" t="s">
        <v>183</v>
      </c>
      <c r="C372" s="134">
        <v>3882504</v>
      </c>
      <c r="D372" s="134">
        <v>40169924</v>
      </c>
      <c r="E372" s="134">
        <v>44052428</v>
      </c>
    </row>
    <row r="373" spans="1:5" ht="15.2" hidden="1" customHeight="1" outlineLevel="1">
      <c r="A373" s="138"/>
      <c r="B373" s="133" t="s">
        <v>184</v>
      </c>
      <c r="C373" s="134">
        <v>-50954</v>
      </c>
      <c r="D373" s="134">
        <v>-1362247</v>
      </c>
      <c r="E373" s="134">
        <v>-1413201</v>
      </c>
    </row>
    <row r="374" spans="1:5" ht="15.2" hidden="1" customHeight="1" outlineLevel="1">
      <c r="A374" s="138"/>
      <c r="B374" s="133" t="s">
        <v>185</v>
      </c>
      <c r="C374" s="134">
        <v>-1254717</v>
      </c>
      <c r="D374" s="134">
        <v>-11656573</v>
      </c>
      <c r="E374" s="134">
        <v>-12911290</v>
      </c>
    </row>
    <row r="375" spans="1:5" ht="15.2" hidden="1" customHeight="1" outlineLevel="1">
      <c r="A375" s="138"/>
      <c r="B375" s="133" t="s">
        <v>186</v>
      </c>
      <c r="C375" s="134">
        <v>5367867</v>
      </c>
      <c r="D375" s="134">
        <v>52089427</v>
      </c>
      <c r="E375" s="134">
        <v>57457294</v>
      </c>
    </row>
    <row r="376" spans="1:5" ht="15.2" hidden="1" customHeight="1" outlineLevel="1">
      <c r="A376" s="138"/>
      <c r="B376" s="133" t="s">
        <v>244</v>
      </c>
      <c r="C376" s="134">
        <v>0</v>
      </c>
      <c r="D376" s="134">
        <v>0</v>
      </c>
      <c r="E376" s="134">
        <v>0</v>
      </c>
    </row>
    <row r="377" spans="1:5" ht="15.2" hidden="1" customHeight="1" outlineLevel="1">
      <c r="A377" s="138"/>
      <c r="B377" s="133" t="s">
        <v>187</v>
      </c>
      <c r="C377" s="134">
        <v>234802</v>
      </c>
      <c r="D377" s="134">
        <v>26670</v>
      </c>
      <c r="E377" s="134">
        <v>261472</v>
      </c>
    </row>
    <row r="378" spans="1:5" ht="15.2" hidden="1" customHeight="1" outlineLevel="1">
      <c r="A378" s="138"/>
      <c r="B378" s="133" t="s">
        <v>188</v>
      </c>
      <c r="C378" s="135"/>
      <c r="D378" s="135"/>
      <c r="E378" s="134">
        <v>0</v>
      </c>
    </row>
    <row r="379" spans="1:5" ht="15.2" hidden="1" customHeight="1" outlineLevel="1">
      <c r="A379" s="138"/>
      <c r="B379" s="133" t="s">
        <v>189</v>
      </c>
      <c r="C379" s="135"/>
      <c r="D379" s="135"/>
      <c r="E379" s="134">
        <v>0</v>
      </c>
    </row>
    <row r="380" spans="1:5" ht="15.2" hidden="1" customHeight="1" outlineLevel="1">
      <c r="A380" s="138"/>
      <c r="B380" s="133" t="s">
        <v>190</v>
      </c>
      <c r="C380" s="134">
        <v>-761987</v>
      </c>
      <c r="D380" s="134">
        <v>-11727467</v>
      </c>
      <c r="E380" s="134">
        <v>-12489454</v>
      </c>
    </row>
    <row r="381" spans="1:5" ht="15.2" hidden="1" customHeight="1" outlineLevel="1">
      <c r="A381" s="138"/>
      <c r="B381" s="133" t="s">
        <v>191</v>
      </c>
      <c r="C381" s="135"/>
      <c r="D381" s="135"/>
      <c r="E381" s="134">
        <v>0</v>
      </c>
    </row>
    <row r="382" spans="1:5" ht="15.2" hidden="1" customHeight="1" outlineLevel="1">
      <c r="A382" s="138"/>
      <c r="B382" s="133" t="s">
        <v>192</v>
      </c>
      <c r="C382" s="135"/>
      <c r="D382" s="135"/>
      <c r="E382" s="134">
        <v>0</v>
      </c>
    </row>
    <row r="383" spans="1:5" ht="15.2" hidden="1" customHeight="1" outlineLevel="1">
      <c r="A383" s="138"/>
      <c r="B383" s="133" t="s">
        <v>247</v>
      </c>
      <c r="C383" s="135"/>
      <c r="D383" s="135"/>
      <c r="E383" s="134">
        <v>0</v>
      </c>
    </row>
    <row r="384" spans="1:5" ht="15.2" hidden="1" customHeight="1" outlineLevel="1">
      <c r="A384" s="138"/>
      <c r="B384" s="133" t="s">
        <v>193</v>
      </c>
      <c r="C384" s="134">
        <v>-2326147</v>
      </c>
      <c r="D384" s="134">
        <v>-3214117</v>
      </c>
      <c r="E384" s="134">
        <v>-5540264</v>
      </c>
    </row>
    <row r="385" spans="1:5" ht="15.2" hidden="1" customHeight="1" outlineLevel="1">
      <c r="A385" s="138"/>
      <c r="B385" s="133" t="s">
        <v>194</v>
      </c>
      <c r="C385" s="135"/>
      <c r="D385" s="135"/>
      <c r="E385" s="134">
        <v>0</v>
      </c>
    </row>
    <row r="386" spans="1:5" ht="15.2" hidden="1" customHeight="1" outlineLevel="1">
      <c r="A386" s="138"/>
      <c r="B386" s="133" t="s">
        <v>195</v>
      </c>
      <c r="C386" s="135"/>
      <c r="D386" s="135"/>
      <c r="E386" s="134">
        <v>0</v>
      </c>
    </row>
    <row r="387" spans="1:5" ht="15.2" hidden="1" customHeight="1" outlineLevel="1">
      <c r="A387" s="138"/>
      <c r="B387" s="133" t="s">
        <v>196</v>
      </c>
      <c r="C387" s="135"/>
      <c r="D387" s="135"/>
      <c r="E387" s="134">
        <v>0</v>
      </c>
    </row>
    <row r="388" spans="1:5" ht="15.2" customHeight="1" collapsed="1">
      <c r="A388" s="138" t="s">
        <v>87</v>
      </c>
      <c r="B388" s="137" t="s">
        <v>216</v>
      </c>
      <c r="C388" s="134">
        <f>SUM($C$370:$C$387)</f>
        <v>5091368</v>
      </c>
      <c r="D388" s="134">
        <f>SUM($D$370:$D$387)</f>
        <v>64325617</v>
      </c>
      <c r="E388" s="134">
        <f>SUM($E$370:$E$387)</f>
        <v>69416985</v>
      </c>
    </row>
    <row r="389" spans="1:5" ht="39.200000000000003" hidden="1" customHeight="1" outlineLevel="1">
      <c r="A389" s="139"/>
      <c r="B389" s="140" t="s">
        <v>181</v>
      </c>
      <c r="C389" s="134">
        <v>27031</v>
      </c>
      <c r="D389" s="134">
        <v>33</v>
      </c>
      <c r="E389" s="134">
        <v>27064</v>
      </c>
    </row>
    <row r="390" spans="1:5" ht="39.200000000000003" hidden="1" customHeight="1" outlineLevel="1">
      <c r="A390" s="139"/>
      <c r="B390" s="140" t="s">
        <v>182</v>
      </c>
      <c r="C390" s="135"/>
      <c r="D390" s="135"/>
      <c r="E390" s="134">
        <v>0</v>
      </c>
    </row>
    <row r="391" spans="1:5" ht="39.200000000000003" hidden="1" customHeight="1" outlineLevel="1">
      <c r="A391" s="139"/>
      <c r="B391" s="140" t="s">
        <v>183</v>
      </c>
      <c r="C391" s="134">
        <v>100318</v>
      </c>
      <c r="D391" s="134">
        <v>1037932</v>
      </c>
      <c r="E391" s="134">
        <v>1138250</v>
      </c>
    </row>
    <row r="392" spans="1:5" ht="39.200000000000003" hidden="1" customHeight="1" outlineLevel="1">
      <c r="A392" s="139"/>
      <c r="B392" s="140" t="s">
        <v>184</v>
      </c>
      <c r="C392" s="134">
        <v>14402</v>
      </c>
      <c r="D392" s="134">
        <v>385026</v>
      </c>
      <c r="E392" s="134">
        <v>399428</v>
      </c>
    </row>
    <row r="393" spans="1:5" ht="39.200000000000003" hidden="1" customHeight="1" outlineLevel="1">
      <c r="A393" s="139"/>
      <c r="B393" s="140" t="s">
        <v>185</v>
      </c>
      <c r="C393" s="134">
        <v>85699</v>
      </c>
      <c r="D393" s="134">
        <v>796158</v>
      </c>
      <c r="E393" s="134">
        <v>881857</v>
      </c>
    </row>
    <row r="394" spans="1:5" ht="39.200000000000003" hidden="1" customHeight="1" outlineLevel="1">
      <c r="A394" s="139"/>
      <c r="B394" s="140" t="s">
        <v>186</v>
      </c>
      <c r="C394" s="134">
        <v>2090688</v>
      </c>
      <c r="D394" s="134">
        <v>20287899</v>
      </c>
      <c r="E394" s="134">
        <v>22378587</v>
      </c>
    </row>
    <row r="395" spans="1:5" ht="39.200000000000003" hidden="1" customHeight="1" outlineLevel="1">
      <c r="A395" s="139"/>
      <c r="B395" s="140" t="s">
        <v>244</v>
      </c>
      <c r="C395" s="134">
        <v>1588</v>
      </c>
      <c r="D395" s="134">
        <v>36</v>
      </c>
      <c r="E395" s="134">
        <v>1624</v>
      </c>
    </row>
    <row r="396" spans="1:5" ht="39.200000000000003" hidden="1" customHeight="1" outlineLevel="1">
      <c r="A396" s="139"/>
      <c r="B396" s="140" t="s">
        <v>187</v>
      </c>
      <c r="C396" s="134">
        <v>154933.54999999999</v>
      </c>
      <c r="D396" s="134">
        <v>2030</v>
      </c>
      <c r="E396" s="134">
        <v>156963.54999999999</v>
      </c>
    </row>
    <row r="397" spans="1:5" ht="39.200000000000003" hidden="1" customHeight="1" outlineLevel="1">
      <c r="A397" s="139"/>
      <c r="B397" s="140" t="s">
        <v>188</v>
      </c>
      <c r="C397" s="135"/>
      <c r="D397" s="135"/>
      <c r="E397" s="134">
        <v>0</v>
      </c>
    </row>
    <row r="398" spans="1:5" ht="39.200000000000003" hidden="1" customHeight="1" outlineLevel="1">
      <c r="A398" s="139"/>
      <c r="B398" s="140" t="s">
        <v>189</v>
      </c>
      <c r="C398" s="135"/>
      <c r="D398" s="135"/>
      <c r="E398" s="134">
        <v>0</v>
      </c>
    </row>
    <row r="399" spans="1:5" ht="39.200000000000003" hidden="1" customHeight="1" outlineLevel="1">
      <c r="A399" s="139"/>
      <c r="B399" s="140" t="s">
        <v>190</v>
      </c>
      <c r="C399" s="134">
        <v>426120</v>
      </c>
      <c r="D399" s="134">
        <v>6558259</v>
      </c>
      <c r="E399" s="134">
        <v>6984379</v>
      </c>
    </row>
    <row r="400" spans="1:5" ht="39.200000000000003" hidden="1" customHeight="1" outlineLevel="1">
      <c r="A400" s="139"/>
      <c r="B400" s="140" t="s">
        <v>191</v>
      </c>
      <c r="C400" s="135"/>
      <c r="D400" s="135"/>
      <c r="E400" s="134">
        <v>0</v>
      </c>
    </row>
    <row r="401" spans="1:5" ht="39.200000000000003" hidden="1" customHeight="1" outlineLevel="1">
      <c r="A401" s="139"/>
      <c r="B401" s="140" t="s">
        <v>192</v>
      </c>
      <c r="C401" s="134">
        <v>9612</v>
      </c>
      <c r="D401" s="135"/>
      <c r="E401" s="134">
        <v>9612</v>
      </c>
    </row>
    <row r="402" spans="1:5" ht="39.200000000000003" hidden="1" customHeight="1" outlineLevel="1">
      <c r="A402" s="139"/>
      <c r="B402" s="140" t="s">
        <v>247</v>
      </c>
      <c r="C402" s="135"/>
      <c r="D402" s="135"/>
      <c r="E402" s="134">
        <v>0</v>
      </c>
    </row>
    <row r="403" spans="1:5" ht="39.200000000000003" hidden="1" customHeight="1" outlineLevel="1">
      <c r="A403" s="139"/>
      <c r="B403" s="140" t="s">
        <v>193</v>
      </c>
      <c r="C403" s="134">
        <v>629230</v>
      </c>
      <c r="D403" s="134">
        <v>869430</v>
      </c>
      <c r="E403" s="134">
        <v>1498660</v>
      </c>
    </row>
    <row r="404" spans="1:5" ht="39.200000000000003" hidden="1" customHeight="1" outlineLevel="1">
      <c r="A404" s="139"/>
      <c r="B404" s="140" t="s">
        <v>194</v>
      </c>
      <c r="C404" s="134">
        <v>45003</v>
      </c>
      <c r="D404" s="134">
        <v>81863</v>
      </c>
      <c r="E404" s="134">
        <v>126866</v>
      </c>
    </row>
    <row r="405" spans="1:5" ht="39.200000000000003" hidden="1" customHeight="1" outlineLevel="1">
      <c r="A405" s="139"/>
      <c r="B405" s="140" t="s">
        <v>195</v>
      </c>
      <c r="C405" s="134">
        <v>1372.41120166204</v>
      </c>
      <c r="D405" s="134">
        <v>21414.588798338002</v>
      </c>
      <c r="E405" s="134">
        <v>22787</v>
      </c>
    </row>
    <row r="406" spans="1:5" ht="39.200000000000003" hidden="1" customHeight="1" outlineLevel="1">
      <c r="A406" s="139"/>
      <c r="B406" s="140" t="s">
        <v>196</v>
      </c>
      <c r="C406" s="134">
        <v>2333</v>
      </c>
      <c r="D406" s="134">
        <v>23649</v>
      </c>
      <c r="E406" s="134">
        <v>25982</v>
      </c>
    </row>
    <row r="407" spans="1:5" ht="39.200000000000003" customHeight="1" collapsed="1">
      <c r="A407" s="139" t="s">
        <v>89</v>
      </c>
      <c r="B407" s="141" t="s">
        <v>217</v>
      </c>
      <c r="C407" s="134">
        <f>SUM($C$389:$C$406)</f>
        <v>3588329.9612016617</v>
      </c>
      <c r="D407" s="134">
        <f>SUM($D$389:$D$406)</f>
        <v>30063729.588798337</v>
      </c>
      <c r="E407" s="134">
        <f>SUM($E$389:$E$406)</f>
        <v>33652059.549999997</v>
      </c>
    </row>
    <row r="408" spans="1:5" ht="32.25" hidden="1" customHeight="1" outlineLevel="1" thickBot="1">
      <c r="A408" s="142"/>
      <c r="B408" s="143" t="s">
        <v>181</v>
      </c>
      <c r="C408" s="144">
        <v>796574</v>
      </c>
      <c r="D408" s="144">
        <v>1587</v>
      </c>
      <c r="E408" s="144">
        <v>798161</v>
      </c>
    </row>
    <row r="409" spans="1:5" ht="32.25" hidden="1" customHeight="1" outlineLevel="1" thickBot="1">
      <c r="A409" s="142"/>
      <c r="B409" s="143" t="s">
        <v>182</v>
      </c>
      <c r="C409" s="144">
        <v>8125</v>
      </c>
      <c r="D409" s="144">
        <v>52481</v>
      </c>
      <c r="E409" s="144">
        <v>60606</v>
      </c>
    </row>
    <row r="410" spans="1:5" ht="32.25" hidden="1" customHeight="1" outlineLevel="1" thickBot="1">
      <c r="A410" s="142"/>
      <c r="B410" s="143" t="s">
        <v>183</v>
      </c>
      <c r="C410" s="144">
        <v>11125613</v>
      </c>
      <c r="D410" s="144">
        <v>122904972</v>
      </c>
      <c r="E410" s="144">
        <v>134030585</v>
      </c>
    </row>
    <row r="411" spans="1:5" ht="32.25" hidden="1" customHeight="1" outlineLevel="1" thickBot="1">
      <c r="A411" s="142"/>
      <c r="B411" s="143" t="s">
        <v>184</v>
      </c>
      <c r="C411" s="144">
        <v>686780</v>
      </c>
      <c r="D411" s="144">
        <v>18923445</v>
      </c>
      <c r="E411" s="144">
        <v>19610225</v>
      </c>
    </row>
    <row r="412" spans="1:5" ht="32.25" hidden="1" customHeight="1" outlineLevel="1" thickBot="1">
      <c r="A412" s="142"/>
      <c r="B412" s="143" t="s">
        <v>185</v>
      </c>
      <c r="C412" s="144">
        <v>4072622</v>
      </c>
      <c r="D412" s="144">
        <v>38720138</v>
      </c>
      <c r="E412" s="144">
        <v>42792760</v>
      </c>
    </row>
    <row r="413" spans="1:5" ht="32.25" hidden="1" customHeight="1" outlineLevel="1" thickBot="1">
      <c r="A413" s="142"/>
      <c r="B413" s="143" t="s">
        <v>186</v>
      </c>
      <c r="C413" s="144">
        <v>10897093</v>
      </c>
      <c r="D413" s="144">
        <v>105744674</v>
      </c>
      <c r="E413" s="144">
        <v>116641767</v>
      </c>
    </row>
    <row r="414" spans="1:5" ht="32.25" hidden="1" customHeight="1" outlineLevel="1" thickBot="1">
      <c r="A414" s="142"/>
      <c r="B414" s="143" t="s">
        <v>244</v>
      </c>
      <c r="C414" s="144">
        <v>17695</v>
      </c>
      <c r="D414" s="144">
        <v>407</v>
      </c>
      <c r="E414" s="144">
        <v>18102</v>
      </c>
    </row>
    <row r="415" spans="1:5" ht="32.25" hidden="1" customHeight="1" outlineLevel="1" thickBot="1">
      <c r="A415" s="142"/>
      <c r="B415" s="143" t="s">
        <v>187</v>
      </c>
      <c r="C415" s="144">
        <v>310805.45</v>
      </c>
      <c r="D415" s="144">
        <v>50872</v>
      </c>
      <c r="E415" s="144">
        <v>361677.45</v>
      </c>
    </row>
    <row r="416" spans="1:5" ht="32.25" hidden="1" customHeight="1" outlineLevel="1" thickBot="1">
      <c r="A416" s="142"/>
      <c r="B416" s="143" t="s">
        <v>188</v>
      </c>
      <c r="C416" s="144">
        <v>128208</v>
      </c>
      <c r="D416" s="144">
        <v>1921274</v>
      </c>
      <c r="E416" s="144">
        <v>2049482</v>
      </c>
    </row>
    <row r="417" spans="1:5" ht="32.25" hidden="1" customHeight="1" outlineLevel="1" thickBot="1">
      <c r="A417" s="142"/>
      <c r="B417" s="143" t="s">
        <v>189</v>
      </c>
      <c r="C417" s="144">
        <v>25068.089007597198</v>
      </c>
      <c r="D417" s="144">
        <v>557838.85099240299</v>
      </c>
      <c r="E417" s="144">
        <v>582906.93999999994</v>
      </c>
    </row>
    <row r="418" spans="1:5" ht="32.25" hidden="1" customHeight="1" outlineLevel="1" thickBot="1">
      <c r="A418" s="142"/>
      <c r="B418" s="143" t="s">
        <v>190</v>
      </c>
      <c r="C418" s="144">
        <v>705460</v>
      </c>
      <c r="D418" s="144">
        <v>10857470</v>
      </c>
      <c r="E418" s="144">
        <v>11562930</v>
      </c>
    </row>
    <row r="419" spans="1:5" ht="32.25" hidden="1" customHeight="1" outlineLevel="1" thickBot="1">
      <c r="A419" s="142"/>
      <c r="B419" s="143" t="s">
        <v>191</v>
      </c>
      <c r="C419" s="144">
        <v>0</v>
      </c>
      <c r="D419" s="144">
        <v>35535</v>
      </c>
      <c r="E419" s="144">
        <v>35535</v>
      </c>
    </row>
    <row r="420" spans="1:5" ht="32.25" hidden="1" customHeight="1" outlineLevel="1" thickBot="1">
      <c r="A420" s="142"/>
      <c r="B420" s="143" t="s">
        <v>192</v>
      </c>
      <c r="C420" s="144">
        <v>25009</v>
      </c>
      <c r="D420" s="144">
        <v>0</v>
      </c>
      <c r="E420" s="144">
        <v>25009</v>
      </c>
    </row>
    <row r="421" spans="1:5" ht="32.25" hidden="1" customHeight="1" outlineLevel="1" thickBot="1">
      <c r="A421" s="142"/>
      <c r="B421" s="143" t="s">
        <v>247</v>
      </c>
      <c r="C421" s="144">
        <v>2434</v>
      </c>
      <c r="D421" s="144">
        <v>0</v>
      </c>
      <c r="E421" s="144">
        <v>2434</v>
      </c>
    </row>
    <row r="422" spans="1:5" ht="32.25" hidden="1" customHeight="1" outlineLevel="1" thickBot="1">
      <c r="A422" s="142"/>
      <c r="B422" s="143" t="s">
        <v>193</v>
      </c>
      <c r="C422" s="144">
        <v>12818596</v>
      </c>
      <c r="D422" s="144">
        <v>21098406</v>
      </c>
      <c r="E422" s="144">
        <v>33917002</v>
      </c>
    </row>
    <row r="423" spans="1:5" ht="32.25" hidden="1" customHeight="1" outlineLevel="1" thickBot="1">
      <c r="A423" s="142"/>
      <c r="B423" s="143" t="s">
        <v>194</v>
      </c>
      <c r="C423" s="144">
        <v>-39278</v>
      </c>
      <c r="D423" s="144">
        <v>-71977</v>
      </c>
      <c r="E423" s="144">
        <v>-111255</v>
      </c>
    </row>
    <row r="424" spans="1:5" ht="32.25" hidden="1" customHeight="1" outlineLevel="1" thickBot="1">
      <c r="A424" s="142"/>
      <c r="B424" s="143" t="s">
        <v>195</v>
      </c>
      <c r="C424" s="144">
        <v>72945.023744275706</v>
      </c>
      <c r="D424" s="144">
        <v>1138205.74625572</v>
      </c>
      <c r="E424" s="144">
        <v>1211150.77</v>
      </c>
    </row>
    <row r="425" spans="1:5" ht="32.25" hidden="1" customHeight="1" outlineLevel="1" thickBot="1">
      <c r="A425" s="142"/>
      <c r="B425" s="143" t="s">
        <v>196</v>
      </c>
      <c r="C425" s="144">
        <v>94872</v>
      </c>
      <c r="D425" s="144">
        <v>961596</v>
      </c>
      <c r="E425" s="144">
        <v>1056468</v>
      </c>
    </row>
    <row r="426" spans="1:5" ht="32.25" customHeight="1" collapsed="1" thickBot="1">
      <c r="A426" s="142" t="s">
        <v>91</v>
      </c>
      <c r="B426" s="145" t="s">
        <v>218</v>
      </c>
      <c r="C426" s="144">
        <f>SUM($C$408:$C$425)</f>
        <v>41748621.562751874</v>
      </c>
      <c r="D426" s="144">
        <f>SUM($D$408:$D$425)</f>
        <v>322896924.59724808</v>
      </c>
      <c r="E426" s="144">
        <f>SUM($E$408:$E$425)</f>
        <v>364645546.15999997</v>
      </c>
    </row>
  </sheetData>
  <dataConsolidate link="1"/>
  <mergeCells count="6">
    <mergeCell ref="A293:E293"/>
    <mergeCell ref="A1:E1"/>
    <mergeCell ref="A2:E2"/>
    <mergeCell ref="A3:E3"/>
    <mergeCell ref="A5:E5"/>
    <mergeCell ref="A7:E7"/>
  </mergeCells>
  <pageMargins left="0.69" right="0.5" top="0.84" bottom="0.75" header="0.5" footer="0.5"/>
  <pageSetup firstPageNumber="23" fitToHeight="0" orientation="landscape" useFirstPageNumber="1" r:id="rId1"/>
  <headerFooter alignWithMargins="0">
    <oddFooter>&amp;C&amp;"-,Regular"&amp;P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14"/>
  <sheetViews>
    <sheetView showGridLines="0" topLeftCell="A3" zoomScaleNormal="100" workbookViewId="0">
      <selection activeCell="A3" sqref="A3"/>
    </sheetView>
  </sheetViews>
  <sheetFormatPr defaultRowHeight="12.75"/>
  <cols>
    <col min="1" max="1" width="7.42578125" customWidth="1"/>
    <col min="2" max="2" width="80.85546875" style="1" customWidth="1"/>
  </cols>
  <sheetData>
    <row r="1" spans="1:2">
      <c r="B1" s="6"/>
    </row>
    <row r="2" spans="1:2">
      <c r="B2" s="6"/>
    </row>
    <row r="3" spans="1:2">
      <c r="B3" s="3"/>
    </row>
    <row r="4" spans="1:2">
      <c r="B4" s="3"/>
    </row>
    <row r="5" spans="1:2">
      <c r="B5" s="3"/>
    </row>
    <row r="6" spans="1:2">
      <c r="B6" s="3"/>
    </row>
    <row r="7" spans="1:2">
      <c r="B7" s="3"/>
    </row>
    <row r="8" spans="1:2" ht="33.75">
      <c r="B8" s="36" t="s">
        <v>3</v>
      </c>
    </row>
    <row r="9" spans="1:2">
      <c r="B9" s="37"/>
    </row>
    <row r="10" spans="1:2" ht="15.75">
      <c r="B10" s="38"/>
    </row>
    <row r="11" spans="1:2" ht="25.5">
      <c r="B11" s="426" t="s">
        <v>586</v>
      </c>
    </row>
    <row r="12" spans="1:2" ht="15">
      <c r="A12" s="7"/>
      <c r="B12" s="37"/>
    </row>
    <row r="13" spans="1:2" ht="38.25">
      <c r="A13" s="7"/>
      <c r="B13" s="425" t="s">
        <v>587</v>
      </c>
    </row>
    <row r="14" spans="1:2" ht="68.650000000000006" customHeight="1">
      <c r="A14" s="7"/>
    </row>
  </sheetData>
  <printOptions horizontalCentered="1"/>
  <pageMargins left="0.4" right="0.21" top="0.64" bottom="0.54" header="0.5" footer="0.41"/>
  <pageSetup orientation="portrait" useFirstPageNumber="1" r:id="rId1"/>
  <headerFooter alignWithMargins="0">
    <oddFooter xml:space="preserve">&amp;C&amp;"-,Regular"i&amp;R
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52"/>
  <sheetViews>
    <sheetView showGridLines="0" zoomScaleNormal="100" workbookViewId="0">
      <selection sqref="A1:E1"/>
    </sheetView>
  </sheetViews>
  <sheetFormatPr defaultRowHeight="12.75" outlineLevelRow="1"/>
  <cols>
    <col min="1" max="1" width="5" style="22" customWidth="1"/>
    <col min="2" max="2" width="60.85546875" style="22" customWidth="1"/>
    <col min="3" max="5" width="19.7109375" style="22" customWidth="1"/>
    <col min="6" max="6" width="9.5703125" style="22" customWidth="1"/>
    <col min="7" max="16384" width="9.140625" style="22"/>
  </cols>
  <sheetData>
    <row r="1" spans="1:6" ht="15">
      <c r="A1" s="462" t="s">
        <v>174</v>
      </c>
      <c r="B1" s="463"/>
      <c r="C1" s="463"/>
      <c r="D1" s="463"/>
      <c r="E1" s="463"/>
    </row>
    <row r="2" spans="1:6" ht="15">
      <c r="A2" s="462" t="s">
        <v>175</v>
      </c>
      <c r="B2" s="463"/>
      <c r="C2" s="463"/>
      <c r="D2" s="463"/>
      <c r="E2" s="463"/>
    </row>
    <row r="3" spans="1:6" ht="15">
      <c r="A3" s="462" t="s">
        <v>219</v>
      </c>
      <c r="B3" s="463"/>
      <c r="C3" s="463"/>
      <c r="D3" s="463"/>
      <c r="E3" s="463"/>
    </row>
    <row r="4" spans="1:6" ht="15" customHeight="1">
      <c r="A4" s="467" t="s">
        <v>34</v>
      </c>
      <c r="B4" s="467"/>
      <c r="C4" s="467"/>
      <c r="D4" s="468" t="s">
        <v>248</v>
      </c>
      <c r="E4" s="468"/>
    </row>
    <row r="5" spans="1:6" ht="14.25" customHeight="1">
      <c r="A5" s="467"/>
      <c r="B5" s="467"/>
      <c r="C5" s="467"/>
      <c r="D5" s="469"/>
      <c r="E5" s="469"/>
    </row>
    <row r="6" spans="1:6" ht="15">
      <c r="A6" s="148"/>
      <c r="B6" s="149"/>
      <c r="C6" s="150" t="s">
        <v>178</v>
      </c>
      <c r="D6" s="150" t="s">
        <v>179</v>
      </c>
      <c r="E6" s="150" t="s">
        <v>171</v>
      </c>
    </row>
    <row r="7" spans="1:6" ht="15">
      <c r="A7" s="455" t="s">
        <v>222</v>
      </c>
      <c r="B7" s="456"/>
      <c r="C7" s="456"/>
      <c r="D7" s="456"/>
      <c r="E7" s="457"/>
    </row>
    <row r="8" spans="1:6" ht="18" customHeight="1">
      <c r="A8" s="455" t="s">
        <v>223</v>
      </c>
      <c r="B8" s="456"/>
      <c r="C8" s="456"/>
      <c r="D8" s="456"/>
      <c r="E8" s="457"/>
    </row>
    <row r="9" spans="1:6" ht="18" hidden="1" customHeight="1" outlineLevel="1">
      <c r="A9" s="151" t="s">
        <v>47</v>
      </c>
      <c r="B9" s="152" t="s">
        <v>181</v>
      </c>
      <c r="C9" s="153">
        <v>3697387</v>
      </c>
      <c r="D9" s="154"/>
      <c r="E9" s="153">
        <v>3697387</v>
      </c>
      <c r="F9" s="136"/>
    </row>
    <row r="10" spans="1:6" ht="18" hidden="1" customHeight="1" outlineLevel="1">
      <c r="A10" s="151" t="s">
        <v>47</v>
      </c>
      <c r="B10" s="152" t="s">
        <v>182</v>
      </c>
      <c r="C10" s="154"/>
      <c r="D10" s="154"/>
      <c r="E10" s="153">
        <v>0</v>
      </c>
      <c r="F10" s="136"/>
    </row>
    <row r="11" spans="1:6" ht="18" hidden="1" customHeight="1" outlineLevel="1">
      <c r="A11" s="151" t="s">
        <v>47</v>
      </c>
      <c r="B11" s="152" t="s">
        <v>183</v>
      </c>
      <c r="C11" s="153">
        <v>6490766</v>
      </c>
      <c r="D11" s="153">
        <v>60163558</v>
      </c>
      <c r="E11" s="153">
        <v>66654324</v>
      </c>
      <c r="F11" s="136"/>
    </row>
    <row r="12" spans="1:6" ht="18" hidden="1" customHeight="1" outlineLevel="1">
      <c r="A12" s="151" t="s">
        <v>47</v>
      </c>
      <c r="B12" s="152" t="s">
        <v>184</v>
      </c>
      <c r="C12" s="153">
        <v>1450385</v>
      </c>
      <c r="D12" s="153">
        <v>7724192</v>
      </c>
      <c r="E12" s="153">
        <v>9174577</v>
      </c>
      <c r="F12" s="136"/>
    </row>
    <row r="13" spans="1:6" ht="18" hidden="1" customHeight="1" outlineLevel="1">
      <c r="A13" s="151" t="s">
        <v>47</v>
      </c>
      <c r="B13" s="152" t="s">
        <v>185</v>
      </c>
      <c r="C13" s="153">
        <v>5787302</v>
      </c>
      <c r="D13" s="153">
        <v>46508897</v>
      </c>
      <c r="E13" s="153">
        <v>52296199</v>
      </c>
      <c r="F13" s="136"/>
    </row>
    <row r="14" spans="1:6" ht="18" hidden="1" customHeight="1" outlineLevel="1">
      <c r="A14" s="151" t="s">
        <v>47</v>
      </c>
      <c r="B14" s="152" t="s">
        <v>186</v>
      </c>
      <c r="C14" s="153">
        <v>12931430</v>
      </c>
      <c r="D14" s="153">
        <v>113995016</v>
      </c>
      <c r="E14" s="153">
        <v>126926446</v>
      </c>
      <c r="F14" s="136"/>
    </row>
    <row r="15" spans="1:6" ht="18" hidden="1" customHeight="1" outlineLevel="1">
      <c r="A15" s="151" t="s">
        <v>47</v>
      </c>
      <c r="B15" s="152" t="s">
        <v>244</v>
      </c>
      <c r="C15" s="153">
        <v>0</v>
      </c>
      <c r="D15" s="153">
        <v>0</v>
      </c>
      <c r="E15" s="153">
        <v>0</v>
      </c>
      <c r="F15" s="136"/>
    </row>
    <row r="16" spans="1:6" ht="18" hidden="1" customHeight="1" outlineLevel="1">
      <c r="A16" s="151" t="s">
        <v>47</v>
      </c>
      <c r="B16" s="152" t="s">
        <v>187</v>
      </c>
      <c r="C16" s="153">
        <v>0</v>
      </c>
      <c r="D16" s="153">
        <v>0</v>
      </c>
      <c r="E16" s="153">
        <v>0</v>
      </c>
      <c r="F16" s="136"/>
    </row>
    <row r="17" spans="1:6" ht="18" hidden="1" customHeight="1" outlineLevel="1">
      <c r="A17" s="151" t="s">
        <v>47</v>
      </c>
      <c r="B17" s="152" t="s">
        <v>188</v>
      </c>
      <c r="C17" s="154"/>
      <c r="D17" s="153">
        <v>3462274</v>
      </c>
      <c r="E17" s="153">
        <v>3462274</v>
      </c>
      <c r="F17" s="136"/>
    </row>
    <row r="18" spans="1:6" ht="18" hidden="1" customHeight="1" outlineLevel="1">
      <c r="A18" s="151" t="s">
        <v>47</v>
      </c>
      <c r="B18" s="152" t="s">
        <v>189</v>
      </c>
      <c r="C18" s="153">
        <v>0</v>
      </c>
      <c r="D18" s="153">
        <v>1350000</v>
      </c>
      <c r="E18" s="153">
        <v>1350000</v>
      </c>
      <c r="F18" s="136"/>
    </row>
    <row r="19" spans="1:6" ht="18" hidden="1" customHeight="1" outlineLevel="1">
      <c r="A19" s="151" t="s">
        <v>47</v>
      </c>
      <c r="B19" s="152" t="s">
        <v>190</v>
      </c>
      <c r="C19" s="153">
        <v>2560790</v>
      </c>
      <c r="D19" s="153">
        <v>28705932</v>
      </c>
      <c r="E19" s="153">
        <v>31266722</v>
      </c>
      <c r="F19" s="136"/>
    </row>
    <row r="20" spans="1:6" ht="18" hidden="1" customHeight="1" outlineLevel="1">
      <c r="A20" s="151" t="s">
        <v>47</v>
      </c>
      <c r="B20" s="152" t="s">
        <v>191</v>
      </c>
      <c r="C20" s="154"/>
      <c r="D20" s="154"/>
      <c r="E20" s="153">
        <v>0</v>
      </c>
      <c r="F20" s="136"/>
    </row>
    <row r="21" spans="1:6" ht="18" hidden="1" customHeight="1" outlineLevel="1">
      <c r="A21" s="151" t="s">
        <v>47</v>
      </c>
      <c r="B21" s="152" t="s">
        <v>192</v>
      </c>
      <c r="C21" s="153">
        <v>135000</v>
      </c>
      <c r="D21" s="154"/>
      <c r="E21" s="153">
        <v>135000</v>
      </c>
      <c r="F21" s="136"/>
    </row>
    <row r="22" spans="1:6" ht="18" hidden="1" customHeight="1" outlineLevel="1">
      <c r="A22" s="151" t="s">
        <v>47</v>
      </c>
      <c r="B22" s="152" t="s">
        <v>247</v>
      </c>
      <c r="C22" s="153">
        <v>0</v>
      </c>
      <c r="D22" s="154"/>
      <c r="E22" s="153">
        <v>0</v>
      </c>
      <c r="F22" s="136"/>
    </row>
    <row r="23" spans="1:6" ht="18" hidden="1" customHeight="1" outlineLevel="1">
      <c r="A23" s="151" t="s">
        <v>47</v>
      </c>
      <c r="B23" s="152" t="s">
        <v>193</v>
      </c>
      <c r="C23" s="153">
        <v>19762616</v>
      </c>
      <c r="D23" s="153">
        <v>42318228</v>
      </c>
      <c r="E23" s="153">
        <v>62080844</v>
      </c>
      <c r="F23" s="136"/>
    </row>
    <row r="24" spans="1:6" ht="18" hidden="1" customHeight="1" outlineLevel="1">
      <c r="A24" s="151" t="s">
        <v>47</v>
      </c>
      <c r="B24" s="152" t="s">
        <v>194</v>
      </c>
      <c r="C24" s="154"/>
      <c r="D24" s="154"/>
      <c r="E24" s="153">
        <v>0</v>
      </c>
      <c r="F24" s="136"/>
    </row>
    <row r="25" spans="1:6" ht="18" hidden="1" customHeight="1" outlineLevel="1">
      <c r="A25" s="151" t="s">
        <v>47</v>
      </c>
      <c r="B25" s="152" t="s">
        <v>195</v>
      </c>
      <c r="C25" s="154"/>
      <c r="D25" s="153">
        <v>203821.77</v>
      </c>
      <c r="E25" s="153">
        <v>203821.77</v>
      </c>
      <c r="F25" s="136"/>
    </row>
    <row r="26" spans="1:6" ht="18" hidden="1" customHeight="1" outlineLevel="1">
      <c r="A26" s="151" t="s">
        <v>47</v>
      </c>
      <c r="B26" s="152" t="s">
        <v>196</v>
      </c>
      <c r="C26" s="153">
        <v>0</v>
      </c>
      <c r="D26" s="153">
        <v>2250000</v>
      </c>
      <c r="E26" s="153">
        <v>2250000</v>
      </c>
      <c r="F26" s="136"/>
    </row>
    <row r="27" spans="1:6" ht="18" customHeight="1" collapsed="1">
      <c r="A27" s="151" t="s">
        <v>37</v>
      </c>
      <c r="B27" s="155" t="s">
        <v>224</v>
      </c>
      <c r="C27" s="153">
        <f>SUM($C$9:$C$26)</f>
        <v>52815676</v>
      </c>
      <c r="D27" s="153">
        <f>SUM($D$9:$D$26)</f>
        <v>306681918.76999998</v>
      </c>
      <c r="E27" s="153">
        <f>SUM($E$9:$E$26)</f>
        <v>359497594.76999998</v>
      </c>
      <c r="F27" s="136"/>
    </row>
    <row r="28" spans="1:6" ht="18" hidden="1" customHeight="1" outlineLevel="1">
      <c r="A28" s="151" t="s">
        <v>47</v>
      </c>
      <c r="B28" s="152" t="s">
        <v>181</v>
      </c>
      <c r="C28" s="153">
        <v>1723354</v>
      </c>
      <c r="D28" s="154"/>
      <c r="E28" s="153">
        <v>1723354</v>
      </c>
      <c r="F28" s="136"/>
    </row>
    <row r="29" spans="1:6" ht="18" hidden="1" customHeight="1" outlineLevel="1">
      <c r="A29" s="151" t="s">
        <v>47</v>
      </c>
      <c r="B29" s="152" t="s">
        <v>182</v>
      </c>
      <c r="C29" s="153">
        <v>1269875</v>
      </c>
      <c r="D29" s="153">
        <v>15903896</v>
      </c>
      <c r="E29" s="153">
        <v>17173771</v>
      </c>
      <c r="F29" s="136"/>
    </row>
    <row r="30" spans="1:6" ht="18" hidden="1" customHeight="1" outlineLevel="1">
      <c r="A30" s="151" t="s">
        <v>47</v>
      </c>
      <c r="B30" s="152" t="s">
        <v>183</v>
      </c>
      <c r="C30" s="153">
        <v>5009804</v>
      </c>
      <c r="D30" s="153">
        <v>84193832</v>
      </c>
      <c r="E30" s="153">
        <v>89203636</v>
      </c>
      <c r="F30" s="136"/>
    </row>
    <row r="31" spans="1:6" ht="18" hidden="1" customHeight="1" outlineLevel="1">
      <c r="A31" s="151" t="s">
        <v>47</v>
      </c>
      <c r="B31" s="152" t="s">
        <v>184</v>
      </c>
      <c r="C31" s="153">
        <v>1745563</v>
      </c>
      <c r="D31" s="153">
        <v>37524152</v>
      </c>
      <c r="E31" s="153">
        <v>39269715</v>
      </c>
      <c r="F31" s="136"/>
    </row>
    <row r="32" spans="1:6" ht="18" hidden="1" customHeight="1" outlineLevel="1">
      <c r="A32" s="151" t="s">
        <v>47</v>
      </c>
      <c r="B32" s="152" t="s">
        <v>185</v>
      </c>
      <c r="C32" s="153">
        <v>10244494</v>
      </c>
      <c r="D32" s="153">
        <v>54550325</v>
      </c>
      <c r="E32" s="153">
        <v>64794819</v>
      </c>
      <c r="F32" s="136"/>
    </row>
    <row r="33" spans="1:6" ht="18" hidden="1" customHeight="1" outlineLevel="1">
      <c r="A33" s="151" t="s">
        <v>47</v>
      </c>
      <c r="B33" s="152" t="s">
        <v>186</v>
      </c>
      <c r="C33" s="153">
        <v>26977277</v>
      </c>
      <c r="D33" s="153">
        <v>235614341</v>
      </c>
      <c r="E33" s="153">
        <v>262591618</v>
      </c>
      <c r="F33" s="136"/>
    </row>
    <row r="34" spans="1:6" ht="18" hidden="1" customHeight="1" outlineLevel="1">
      <c r="A34" s="151" t="s">
        <v>47</v>
      </c>
      <c r="B34" s="152" t="s">
        <v>244</v>
      </c>
      <c r="C34" s="153">
        <v>181626</v>
      </c>
      <c r="D34" s="153">
        <v>16026</v>
      </c>
      <c r="E34" s="153">
        <v>197652</v>
      </c>
      <c r="F34" s="136"/>
    </row>
    <row r="35" spans="1:6" ht="18" hidden="1" customHeight="1" outlineLevel="1">
      <c r="A35" s="151" t="s">
        <v>47</v>
      </c>
      <c r="B35" s="152" t="s">
        <v>187</v>
      </c>
      <c r="C35" s="153">
        <v>1142984</v>
      </c>
      <c r="D35" s="153">
        <v>42476</v>
      </c>
      <c r="E35" s="153">
        <v>1185460</v>
      </c>
      <c r="F35" s="136"/>
    </row>
    <row r="36" spans="1:6" ht="18" hidden="1" customHeight="1" outlineLevel="1">
      <c r="A36" s="151" t="s">
        <v>47</v>
      </c>
      <c r="B36" s="152" t="s">
        <v>188</v>
      </c>
      <c r="C36" s="154"/>
      <c r="D36" s="154"/>
      <c r="E36" s="153">
        <v>0</v>
      </c>
      <c r="F36" s="136"/>
    </row>
    <row r="37" spans="1:6" ht="18" hidden="1" customHeight="1" outlineLevel="1">
      <c r="A37" s="151" t="s">
        <v>47</v>
      </c>
      <c r="B37" s="152" t="s">
        <v>189</v>
      </c>
      <c r="C37" s="153">
        <v>0</v>
      </c>
      <c r="D37" s="153">
        <v>450148.45</v>
      </c>
      <c r="E37" s="153">
        <v>450148.45</v>
      </c>
      <c r="F37" s="136"/>
    </row>
    <row r="38" spans="1:6" ht="18" hidden="1" customHeight="1" outlineLevel="1">
      <c r="A38" s="151" t="s">
        <v>47</v>
      </c>
      <c r="B38" s="152" t="s">
        <v>190</v>
      </c>
      <c r="C38" s="153">
        <v>1675539</v>
      </c>
      <c r="D38" s="153">
        <v>27155189</v>
      </c>
      <c r="E38" s="153">
        <v>28830728</v>
      </c>
      <c r="F38" s="136"/>
    </row>
    <row r="39" spans="1:6" ht="18" hidden="1" customHeight="1" outlineLevel="1">
      <c r="A39" s="151" t="s">
        <v>47</v>
      </c>
      <c r="B39" s="152" t="s">
        <v>191</v>
      </c>
      <c r="C39" s="153">
        <v>4926309</v>
      </c>
      <c r="D39" s="153">
        <v>10359865</v>
      </c>
      <c r="E39" s="153">
        <v>15286174</v>
      </c>
      <c r="F39" s="136"/>
    </row>
    <row r="40" spans="1:6" ht="18" hidden="1" customHeight="1" outlineLevel="1">
      <c r="A40" s="151" t="s">
        <v>47</v>
      </c>
      <c r="B40" s="152" t="s">
        <v>192</v>
      </c>
      <c r="C40" s="153">
        <v>3382006</v>
      </c>
      <c r="D40" s="154"/>
      <c r="E40" s="153">
        <v>3382006</v>
      </c>
      <c r="F40" s="136"/>
    </row>
    <row r="41" spans="1:6" ht="18" hidden="1" customHeight="1" outlineLevel="1">
      <c r="A41" s="151" t="s">
        <v>47</v>
      </c>
      <c r="B41" s="152" t="s">
        <v>247</v>
      </c>
      <c r="C41" s="154"/>
      <c r="D41" s="154"/>
      <c r="E41" s="153">
        <v>0</v>
      </c>
      <c r="F41" s="136"/>
    </row>
    <row r="42" spans="1:6" ht="18" hidden="1" customHeight="1" outlineLevel="1">
      <c r="A42" s="151" t="s">
        <v>47</v>
      </c>
      <c r="B42" s="152" t="s">
        <v>193</v>
      </c>
      <c r="C42" s="153">
        <v>243951191</v>
      </c>
      <c r="D42" s="153">
        <v>122738293</v>
      </c>
      <c r="E42" s="153">
        <v>366689484</v>
      </c>
      <c r="F42" s="136"/>
    </row>
    <row r="43" spans="1:6" ht="18" hidden="1" customHeight="1" outlineLevel="1">
      <c r="A43" s="151" t="s">
        <v>47</v>
      </c>
      <c r="B43" s="152" t="s">
        <v>194</v>
      </c>
      <c r="C43" s="153">
        <v>763431</v>
      </c>
      <c r="D43" s="153">
        <v>2431644</v>
      </c>
      <c r="E43" s="153">
        <v>3195075</v>
      </c>
      <c r="F43" s="136"/>
    </row>
    <row r="44" spans="1:6" ht="18" hidden="1" customHeight="1" outlineLevel="1">
      <c r="A44" s="151" t="s">
        <v>47</v>
      </c>
      <c r="B44" s="152" t="s">
        <v>195</v>
      </c>
      <c r="C44" s="154"/>
      <c r="D44" s="154"/>
      <c r="E44" s="153">
        <v>0</v>
      </c>
      <c r="F44" s="136"/>
    </row>
    <row r="45" spans="1:6" ht="18" hidden="1" customHeight="1" outlineLevel="1">
      <c r="A45" s="151" t="s">
        <v>47</v>
      </c>
      <c r="B45" s="152" t="s">
        <v>196</v>
      </c>
      <c r="C45" s="153">
        <v>40036</v>
      </c>
      <c r="D45" s="153">
        <v>7034007</v>
      </c>
      <c r="E45" s="153">
        <v>7074043</v>
      </c>
      <c r="F45" s="136"/>
    </row>
    <row r="46" spans="1:6" ht="18" customHeight="1" collapsed="1">
      <c r="A46" s="151" t="s">
        <v>39</v>
      </c>
      <c r="B46" s="155" t="s">
        <v>225</v>
      </c>
      <c r="C46" s="153">
        <f>SUM($C$28:$C$45)</f>
        <v>303033489</v>
      </c>
      <c r="D46" s="153">
        <f>SUM($D$28:$D$45)</f>
        <v>598014194.45000005</v>
      </c>
      <c r="E46" s="153">
        <f>SUM($E$28:$E$45)</f>
        <v>901047683.45000005</v>
      </c>
      <c r="F46" s="136"/>
    </row>
    <row r="47" spans="1:6" ht="18" hidden="1" customHeight="1" outlineLevel="1">
      <c r="A47" s="151" t="s">
        <v>47</v>
      </c>
      <c r="B47" s="152" t="s">
        <v>181</v>
      </c>
      <c r="C47" s="153">
        <v>36131006</v>
      </c>
      <c r="D47" s="153">
        <v>54646</v>
      </c>
      <c r="E47" s="153">
        <v>36185652</v>
      </c>
      <c r="F47" s="136"/>
    </row>
    <row r="48" spans="1:6" ht="18" hidden="1" customHeight="1" outlineLevel="1">
      <c r="A48" s="151" t="s">
        <v>47</v>
      </c>
      <c r="B48" s="152" t="s">
        <v>182</v>
      </c>
      <c r="C48" s="154"/>
      <c r="D48" s="154"/>
      <c r="E48" s="153">
        <v>0</v>
      </c>
      <c r="F48" s="136"/>
    </row>
    <row r="49" spans="1:6" ht="18" hidden="1" customHeight="1" outlineLevel="1">
      <c r="A49" s="151" t="s">
        <v>47</v>
      </c>
      <c r="B49" s="152" t="s">
        <v>183</v>
      </c>
      <c r="C49" s="153">
        <v>172753656</v>
      </c>
      <c r="D49" s="153">
        <v>1609446485</v>
      </c>
      <c r="E49" s="153">
        <v>1782200141</v>
      </c>
      <c r="F49" s="136"/>
    </row>
    <row r="50" spans="1:6" ht="18" hidden="1" customHeight="1" outlineLevel="1">
      <c r="A50" s="151" t="s">
        <v>47</v>
      </c>
      <c r="B50" s="152" t="s">
        <v>184</v>
      </c>
      <c r="C50" s="153">
        <v>18146021</v>
      </c>
      <c r="D50" s="153">
        <v>572554942</v>
      </c>
      <c r="E50" s="153">
        <v>590700963</v>
      </c>
      <c r="F50" s="136"/>
    </row>
    <row r="51" spans="1:6" ht="18" hidden="1" customHeight="1" outlineLevel="1">
      <c r="A51" s="151" t="s">
        <v>47</v>
      </c>
      <c r="B51" s="152" t="s">
        <v>185</v>
      </c>
      <c r="C51" s="153">
        <v>117892989</v>
      </c>
      <c r="D51" s="153">
        <v>1155511016</v>
      </c>
      <c r="E51" s="153">
        <v>1273404005</v>
      </c>
      <c r="F51" s="136"/>
    </row>
    <row r="52" spans="1:6" ht="18" hidden="1" customHeight="1" outlineLevel="1">
      <c r="A52" s="151" t="s">
        <v>47</v>
      </c>
      <c r="B52" s="152" t="s">
        <v>186</v>
      </c>
      <c r="C52" s="153">
        <v>189543117</v>
      </c>
      <c r="D52" s="153">
        <v>1655433089</v>
      </c>
      <c r="E52" s="153">
        <v>1844976206</v>
      </c>
      <c r="F52" s="136"/>
    </row>
    <row r="53" spans="1:6" ht="18" hidden="1" customHeight="1" outlineLevel="1">
      <c r="A53" s="151" t="s">
        <v>47</v>
      </c>
      <c r="B53" s="152" t="s">
        <v>244</v>
      </c>
      <c r="C53" s="153">
        <v>4906250</v>
      </c>
      <c r="D53" s="153">
        <v>101328</v>
      </c>
      <c r="E53" s="153">
        <v>5007578</v>
      </c>
      <c r="F53" s="136"/>
    </row>
    <row r="54" spans="1:6" ht="18" hidden="1" customHeight="1" outlineLevel="1">
      <c r="A54" s="151" t="s">
        <v>47</v>
      </c>
      <c r="B54" s="152" t="s">
        <v>187</v>
      </c>
      <c r="C54" s="153">
        <v>9911986</v>
      </c>
      <c r="D54" s="153">
        <v>1125860</v>
      </c>
      <c r="E54" s="153">
        <v>11037846</v>
      </c>
      <c r="F54" s="136"/>
    </row>
    <row r="55" spans="1:6" ht="18" hidden="1" customHeight="1" outlineLevel="1">
      <c r="A55" s="151" t="s">
        <v>47</v>
      </c>
      <c r="B55" s="152" t="s">
        <v>188</v>
      </c>
      <c r="C55" s="153">
        <v>7740749</v>
      </c>
      <c r="D55" s="153">
        <v>110934858</v>
      </c>
      <c r="E55" s="153">
        <v>118675607</v>
      </c>
      <c r="F55" s="136"/>
    </row>
    <row r="56" spans="1:6" ht="18" hidden="1" customHeight="1" outlineLevel="1">
      <c r="A56" s="151" t="s">
        <v>47</v>
      </c>
      <c r="B56" s="152" t="s">
        <v>189</v>
      </c>
      <c r="C56" s="153">
        <v>3705973.55119657</v>
      </c>
      <c r="D56" s="153">
        <v>79797505.644589707</v>
      </c>
      <c r="E56" s="153">
        <v>83503479.195786297</v>
      </c>
      <c r="F56" s="136"/>
    </row>
    <row r="57" spans="1:6" ht="18" hidden="1" customHeight="1" outlineLevel="1">
      <c r="A57" s="151" t="s">
        <v>47</v>
      </c>
      <c r="B57" s="152" t="s">
        <v>190</v>
      </c>
      <c r="C57" s="153">
        <v>62367754</v>
      </c>
      <c r="D57" s="153">
        <v>965915461</v>
      </c>
      <c r="E57" s="153">
        <v>1028283215</v>
      </c>
      <c r="F57" s="136"/>
    </row>
    <row r="58" spans="1:6" ht="18" hidden="1" customHeight="1" outlineLevel="1">
      <c r="A58" s="151" t="s">
        <v>47</v>
      </c>
      <c r="B58" s="152" t="s">
        <v>191</v>
      </c>
      <c r="C58" s="154"/>
      <c r="D58" s="154"/>
      <c r="E58" s="153">
        <v>0</v>
      </c>
      <c r="F58" s="136"/>
    </row>
    <row r="59" spans="1:6" ht="18" hidden="1" customHeight="1" outlineLevel="1">
      <c r="A59" s="151" t="s">
        <v>47</v>
      </c>
      <c r="B59" s="152" t="s">
        <v>192</v>
      </c>
      <c r="C59" s="154"/>
      <c r="D59" s="154"/>
      <c r="E59" s="153">
        <v>0</v>
      </c>
      <c r="F59" s="136"/>
    </row>
    <row r="60" spans="1:6" ht="18" hidden="1" customHeight="1" outlineLevel="1">
      <c r="A60" s="151" t="s">
        <v>47</v>
      </c>
      <c r="B60" s="152" t="s">
        <v>247</v>
      </c>
      <c r="C60" s="153">
        <v>3238514</v>
      </c>
      <c r="D60" s="154"/>
      <c r="E60" s="153">
        <v>3238514</v>
      </c>
      <c r="F60" s="136"/>
    </row>
    <row r="61" spans="1:6" ht="18" hidden="1" customHeight="1" outlineLevel="1">
      <c r="A61" s="151" t="s">
        <v>47</v>
      </c>
      <c r="B61" s="152" t="s">
        <v>193</v>
      </c>
      <c r="C61" s="153">
        <v>153215629</v>
      </c>
      <c r="D61" s="153">
        <v>648289810</v>
      </c>
      <c r="E61" s="153">
        <v>801505439</v>
      </c>
      <c r="F61" s="136"/>
    </row>
    <row r="62" spans="1:6" ht="18" hidden="1" customHeight="1" outlineLevel="1">
      <c r="A62" s="151" t="s">
        <v>47</v>
      </c>
      <c r="B62" s="152" t="s">
        <v>194</v>
      </c>
      <c r="C62" s="153">
        <v>24222013</v>
      </c>
      <c r="D62" s="153">
        <v>41824791</v>
      </c>
      <c r="E62" s="153">
        <v>66046804</v>
      </c>
      <c r="F62" s="136"/>
    </row>
    <row r="63" spans="1:6" ht="18" hidden="1" customHeight="1" outlineLevel="1">
      <c r="A63" s="151" t="s">
        <v>47</v>
      </c>
      <c r="B63" s="152" t="s">
        <v>195</v>
      </c>
      <c r="C63" s="153">
        <v>4062532.9587480901</v>
      </c>
      <c r="D63" s="153">
        <v>63390238.061251901</v>
      </c>
      <c r="E63" s="153">
        <v>67452771.019999996</v>
      </c>
      <c r="F63" s="136"/>
    </row>
    <row r="64" spans="1:6" ht="18" hidden="1" customHeight="1" outlineLevel="1">
      <c r="A64" s="151" t="s">
        <v>47</v>
      </c>
      <c r="B64" s="152" t="s">
        <v>196</v>
      </c>
      <c r="C64" s="153">
        <v>4494089</v>
      </c>
      <c r="D64" s="153">
        <v>36306104</v>
      </c>
      <c r="E64" s="153">
        <v>40800193</v>
      </c>
      <c r="F64" s="136"/>
    </row>
    <row r="65" spans="1:6" ht="18" customHeight="1" collapsed="1">
      <c r="A65" s="151" t="s">
        <v>41</v>
      </c>
      <c r="B65" s="155" t="s">
        <v>226</v>
      </c>
      <c r="C65" s="153">
        <f>SUM($C$47:$C$64)</f>
        <v>812332279.50994468</v>
      </c>
      <c r="D65" s="153">
        <f>SUM($D$47:$D$64)</f>
        <v>6940686133.7058411</v>
      </c>
      <c r="E65" s="153">
        <f>SUM($E$47:$E$64)</f>
        <v>7753018413.2157869</v>
      </c>
      <c r="F65" s="136"/>
    </row>
    <row r="66" spans="1:6" ht="18" hidden="1" customHeight="1" outlineLevel="1">
      <c r="A66" s="151" t="s">
        <v>47</v>
      </c>
      <c r="B66" s="152" t="s">
        <v>181</v>
      </c>
      <c r="C66" s="153">
        <v>41551747</v>
      </c>
      <c r="D66" s="153">
        <v>54646</v>
      </c>
      <c r="E66" s="153">
        <v>41606393</v>
      </c>
      <c r="F66" s="136"/>
    </row>
    <row r="67" spans="1:6" ht="18" hidden="1" customHeight="1" outlineLevel="1">
      <c r="A67" s="151" t="s">
        <v>47</v>
      </c>
      <c r="B67" s="152" t="s">
        <v>182</v>
      </c>
      <c r="C67" s="153">
        <v>1269875</v>
      </c>
      <c r="D67" s="153">
        <v>15903896</v>
      </c>
      <c r="E67" s="153">
        <v>17173771</v>
      </c>
      <c r="F67" s="136"/>
    </row>
    <row r="68" spans="1:6" ht="18" hidden="1" customHeight="1" outlineLevel="1">
      <c r="A68" s="151" t="s">
        <v>47</v>
      </c>
      <c r="B68" s="152" t="s">
        <v>183</v>
      </c>
      <c r="C68" s="153">
        <v>184254226</v>
      </c>
      <c r="D68" s="153">
        <v>1753803875</v>
      </c>
      <c r="E68" s="153">
        <v>1938058101</v>
      </c>
      <c r="F68" s="136"/>
    </row>
    <row r="69" spans="1:6" ht="18" hidden="1" customHeight="1" outlineLevel="1">
      <c r="A69" s="151" t="s">
        <v>47</v>
      </c>
      <c r="B69" s="152" t="s">
        <v>184</v>
      </c>
      <c r="C69" s="153">
        <v>21341969</v>
      </c>
      <c r="D69" s="153">
        <v>617803286</v>
      </c>
      <c r="E69" s="153">
        <v>639145255</v>
      </c>
      <c r="F69" s="136"/>
    </row>
    <row r="70" spans="1:6" ht="18" hidden="1" customHeight="1" outlineLevel="1">
      <c r="A70" s="151" t="s">
        <v>47</v>
      </c>
      <c r="B70" s="152" t="s">
        <v>185</v>
      </c>
      <c r="C70" s="153">
        <v>133924785</v>
      </c>
      <c r="D70" s="153">
        <v>1256570238</v>
      </c>
      <c r="E70" s="153">
        <v>1390495023</v>
      </c>
      <c r="F70" s="136"/>
    </row>
    <row r="71" spans="1:6" ht="18" hidden="1" customHeight="1" outlineLevel="1">
      <c r="A71" s="151" t="s">
        <v>47</v>
      </c>
      <c r="B71" s="152" t="s">
        <v>186</v>
      </c>
      <c r="C71" s="153">
        <v>229451824</v>
      </c>
      <c r="D71" s="153">
        <v>2005042446</v>
      </c>
      <c r="E71" s="153">
        <v>2234494270</v>
      </c>
      <c r="F71" s="136"/>
    </row>
    <row r="72" spans="1:6" ht="18" hidden="1" customHeight="1" outlineLevel="1">
      <c r="A72" s="151" t="s">
        <v>47</v>
      </c>
      <c r="B72" s="152" t="s">
        <v>244</v>
      </c>
      <c r="C72" s="153">
        <v>5087876</v>
      </c>
      <c r="D72" s="153">
        <v>117354</v>
      </c>
      <c r="E72" s="153">
        <v>5205230</v>
      </c>
      <c r="F72" s="136"/>
    </row>
    <row r="73" spans="1:6" ht="18" hidden="1" customHeight="1" outlineLevel="1">
      <c r="A73" s="151" t="s">
        <v>47</v>
      </c>
      <c r="B73" s="152" t="s">
        <v>187</v>
      </c>
      <c r="C73" s="153">
        <v>11054970</v>
      </c>
      <c r="D73" s="153">
        <v>1168336</v>
      </c>
      <c r="E73" s="153">
        <v>12223306</v>
      </c>
      <c r="F73" s="136"/>
    </row>
    <row r="74" spans="1:6" ht="18" hidden="1" customHeight="1" outlineLevel="1">
      <c r="A74" s="151" t="s">
        <v>47</v>
      </c>
      <c r="B74" s="152" t="s">
        <v>188</v>
      </c>
      <c r="C74" s="153">
        <v>7740749</v>
      </c>
      <c r="D74" s="153">
        <v>114397132</v>
      </c>
      <c r="E74" s="153">
        <v>122137881</v>
      </c>
      <c r="F74" s="136"/>
    </row>
    <row r="75" spans="1:6" ht="18" hidden="1" customHeight="1" outlineLevel="1">
      <c r="A75" s="151" t="s">
        <v>47</v>
      </c>
      <c r="B75" s="152" t="s">
        <v>189</v>
      </c>
      <c r="C75" s="153">
        <v>3705973.55119657</v>
      </c>
      <c r="D75" s="153">
        <v>81597654.094589695</v>
      </c>
      <c r="E75" s="153">
        <v>85303627.6457863</v>
      </c>
      <c r="F75" s="136"/>
    </row>
    <row r="76" spans="1:6" ht="18" hidden="1" customHeight="1" outlineLevel="1">
      <c r="A76" s="151" t="s">
        <v>47</v>
      </c>
      <c r="B76" s="152" t="s">
        <v>190</v>
      </c>
      <c r="C76" s="153">
        <v>66604083</v>
      </c>
      <c r="D76" s="153">
        <v>1021776582</v>
      </c>
      <c r="E76" s="153">
        <v>1088380665</v>
      </c>
      <c r="F76" s="136"/>
    </row>
    <row r="77" spans="1:6" ht="18" hidden="1" customHeight="1" outlineLevel="1">
      <c r="A77" s="151" t="s">
        <v>47</v>
      </c>
      <c r="B77" s="152" t="s">
        <v>191</v>
      </c>
      <c r="C77" s="153">
        <v>4926309</v>
      </c>
      <c r="D77" s="153">
        <v>10359865</v>
      </c>
      <c r="E77" s="153">
        <v>15286174</v>
      </c>
      <c r="F77" s="136"/>
    </row>
    <row r="78" spans="1:6" ht="18" hidden="1" customHeight="1" outlineLevel="1">
      <c r="A78" s="151" t="s">
        <v>47</v>
      </c>
      <c r="B78" s="152" t="s">
        <v>192</v>
      </c>
      <c r="C78" s="153">
        <v>3517006</v>
      </c>
      <c r="D78" s="153">
        <v>0</v>
      </c>
      <c r="E78" s="153">
        <v>3517006</v>
      </c>
      <c r="F78" s="136"/>
    </row>
    <row r="79" spans="1:6" ht="18" hidden="1" customHeight="1" outlineLevel="1">
      <c r="A79" s="151" t="s">
        <v>47</v>
      </c>
      <c r="B79" s="152" t="s">
        <v>247</v>
      </c>
      <c r="C79" s="153">
        <v>3238514</v>
      </c>
      <c r="D79" s="153">
        <v>0</v>
      </c>
      <c r="E79" s="153">
        <v>3238514</v>
      </c>
      <c r="F79" s="136"/>
    </row>
    <row r="80" spans="1:6" ht="18" hidden="1" customHeight="1" outlineLevel="1">
      <c r="A80" s="151" t="s">
        <v>47</v>
      </c>
      <c r="B80" s="152" t="s">
        <v>193</v>
      </c>
      <c r="C80" s="153">
        <v>416929436</v>
      </c>
      <c r="D80" s="153">
        <v>813346331</v>
      </c>
      <c r="E80" s="153">
        <v>1230275767</v>
      </c>
      <c r="F80" s="136"/>
    </row>
    <row r="81" spans="1:6" ht="18" hidden="1" customHeight="1" outlineLevel="1">
      <c r="A81" s="151" t="s">
        <v>47</v>
      </c>
      <c r="B81" s="152" t="s">
        <v>194</v>
      </c>
      <c r="C81" s="153">
        <v>24985444</v>
      </c>
      <c r="D81" s="153">
        <v>44256435</v>
      </c>
      <c r="E81" s="153">
        <v>69241879</v>
      </c>
      <c r="F81" s="136"/>
    </row>
    <row r="82" spans="1:6" ht="18" hidden="1" customHeight="1" outlineLevel="1">
      <c r="A82" s="151" t="s">
        <v>47</v>
      </c>
      <c r="B82" s="152" t="s">
        <v>195</v>
      </c>
      <c r="C82" s="153">
        <v>4062532.9587480901</v>
      </c>
      <c r="D82" s="153">
        <v>63594059.831251897</v>
      </c>
      <c r="E82" s="153">
        <v>67656592.790000007</v>
      </c>
      <c r="F82" s="136"/>
    </row>
    <row r="83" spans="1:6" ht="18" hidden="1" customHeight="1" outlineLevel="1">
      <c r="A83" s="151" t="s">
        <v>47</v>
      </c>
      <c r="B83" s="152" t="s">
        <v>196</v>
      </c>
      <c r="C83" s="153">
        <v>4534125</v>
      </c>
      <c r="D83" s="153">
        <v>45590111</v>
      </c>
      <c r="E83" s="153">
        <v>50124236</v>
      </c>
      <c r="F83" s="136"/>
    </row>
    <row r="84" spans="1:6" ht="18" customHeight="1" collapsed="1">
      <c r="A84" s="151" t="s">
        <v>43</v>
      </c>
      <c r="B84" s="155" t="s">
        <v>227</v>
      </c>
      <c r="C84" s="153">
        <f>SUM($C$66:$C$83)</f>
        <v>1168181444.5099447</v>
      </c>
      <c r="D84" s="153">
        <f>SUM($D$66:$D$83)</f>
        <v>7845382246.9258413</v>
      </c>
      <c r="E84" s="153">
        <f>SUM($E$66:$E$83)</f>
        <v>9013563691.4357872</v>
      </c>
      <c r="F84" s="136"/>
    </row>
    <row r="85" spans="1:6" ht="18" customHeight="1">
      <c r="A85" s="458" t="s">
        <v>228</v>
      </c>
      <c r="B85" s="459"/>
      <c r="C85" s="459"/>
      <c r="D85" s="459"/>
      <c r="E85" s="460"/>
    </row>
    <row r="86" spans="1:6" ht="18" hidden="1" customHeight="1" outlineLevel="1">
      <c r="A86" s="151" t="s">
        <v>47</v>
      </c>
      <c r="B86" s="152" t="s">
        <v>181</v>
      </c>
      <c r="C86" s="153">
        <v>1180</v>
      </c>
      <c r="D86" s="154"/>
      <c r="E86" s="153">
        <v>1180</v>
      </c>
      <c r="F86" s="136"/>
    </row>
    <row r="87" spans="1:6" ht="18" hidden="1" customHeight="1" outlineLevel="1">
      <c r="A87" s="151" t="s">
        <v>47</v>
      </c>
      <c r="B87" s="152" t="s">
        <v>182</v>
      </c>
      <c r="C87" s="154"/>
      <c r="D87" s="154"/>
      <c r="E87" s="153">
        <v>0</v>
      </c>
      <c r="F87" s="136"/>
    </row>
    <row r="88" spans="1:6" ht="18" hidden="1" customHeight="1" outlineLevel="1">
      <c r="A88" s="151" t="s">
        <v>47</v>
      </c>
      <c r="B88" s="152" t="s">
        <v>183</v>
      </c>
      <c r="C88" s="153">
        <v>53300</v>
      </c>
      <c r="D88" s="153">
        <v>53058</v>
      </c>
      <c r="E88" s="153">
        <v>106358</v>
      </c>
      <c r="F88" s="136"/>
    </row>
    <row r="89" spans="1:6" ht="18" hidden="1" customHeight="1" outlineLevel="1">
      <c r="A89" s="151" t="s">
        <v>47</v>
      </c>
      <c r="B89" s="152" t="s">
        <v>184</v>
      </c>
      <c r="C89" s="154"/>
      <c r="D89" s="154"/>
      <c r="E89" s="153">
        <v>0</v>
      </c>
      <c r="F89" s="136"/>
    </row>
    <row r="90" spans="1:6" ht="18" hidden="1" customHeight="1" outlineLevel="1">
      <c r="A90" s="151" t="s">
        <v>47</v>
      </c>
      <c r="B90" s="152" t="s">
        <v>185</v>
      </c>
      <c r="C90" s="153">
        <v>45256</v>
      </c>
      <c r="D90" s="153">
        <v>2054101</v>
      </c>
      <c r="E90" s="153">
        <v>2099357</v>
      </c>
      <c r="F90" s="136"/>
    </row>
    <row r="91" spans="1:6" ht="18" hidden="1" customHeight="1" outlineLevel="1">
      <c r="A91" s="151" t="s">
        <v>47</v>
      </c>
      <c r="B91" s="152" t="s">
        <v>186</v>
      </c>
      <c r="C91" s="154"/>
      <c r="D91" s="154"/>
      <c r="E91" s="153">
        <v>0</v>
      </c>
      <c r="F91" s="136"/>
    </row>
    <row r="92" spans="1:6" ht="18" hidden="1" customHeight="1" outlineLevel="1">
      <c r="A92" s="151" t="s">
        <v>47</v>
      </c>
      <c r="B92" s="152" t="s">
        <v>244</v>
      </c>
      <c r="C92" s="153">
        <v>0</v>
      </c>
      <c r="D92" s="153">
        <v>0</v>
      </c>
      <c r="E92" s="153">
        <v>0</v>
      </c>
      <c r="F92" s="136"/>
    </row>
    <row r="93" spans="1:6" ht="18" hidden="1" customHeight="1" outlineLevel="1">
      <c r="A93" s="151" t="s">
        <v>47</v>
      </c>
      <c r="B93" s="152" t="s">
        <v>187</v>
      </c>
      <c r="C93" s="153">
        <v>0</v>
      </c>
      <c r="D93" s="153">
        <v>0</v>
      </c>
      <c r="E93" s="153">
        <v>0</v>
      </c>
      <c r="F93" s="136"/>
    </row>
    <row r="94" spans="1:6" ht="18" hidden="1" customHeight="1" outlineLevel="1">
      <c r="A94" s="151" t="s">
        <v>47</v>
      </c>
      <c r="B94" s="152" t="s">
        <v>188</v>
      </c>
      <c r="C94" s="154"/>
      <c r="D94" s="154"/>
      <c r="E94" s="153">
        <v>0</v>
      </c>
      <c r="F94" s="136"/>
    </row>
    <row r="95" spans="1:6" ht="18" hidden="1" customHeight="1" outlineLevel="1">
      <c r="A95" s="151" t="s">
        <v>47</v>
      </c>
      <c r="B95" s="152" t="s">
        <v>189</v>
      </c>
      <c r="C95" s="153">
        <v>0</v>
      </c>
      <c r="D95" s="153">
        <v>561618.54</v>
      </c>
      <c r="E95" s="153">
        <v>561618.54</v>
      </c>
      <c r="F95" s="136"/>
    </row>
    <row r="96" spans="1:6" ht="18" hidden="1" customHeight="1" outlineLevel="1">
      <c r="A96" s="151" t="s">
        <v>47</v>
      </c>
      <c r="B96" s="152" t="s">
        <v>190</v>
      </c>
      <c r="C96" s="153">
        <v>2262361</v>
      </c>
      <c r="D96" s="153">
        <v>7231496</v>
      </c>
      <c r="E96" s="153">
        <v>9493857</v>
      </c>
      <c r="F96" s="136"/>
    </row>
    <row r="97" spans="1:6" ht="18" hidden="1" customHeight="1" outlineLevel="1">
      <c r="A97" s="151" t="s">
        <v>47</v>
      </c>
      <c r="B97" s="152" t="s">
        <v>191</v>
      </c>
      <c r="C97" s="154"/>
      <c r="D97" s="154"/>
      <c r="E97" s="153">
        <v>0</v>
      </c>
      <c r="F97" s="136"/>
    </row>
    <row r="98" spans="1:6" ht="18" hidden="1" customHeight="1" outlineLevel="1">
      <c r="A98" s="151" t="s">
        <v>47</v>
      </c>
      <c r="B98" s="152" t="s">
        <v>192</v>
      </c>
      <c r="C98" s="154"/>
      <c r="D98" s="154"/>
      <c r="E98" s="153">
        <v>0</v>
      </c>
      <c r="F98" s="136"/>
    </row>
    <row r="99" spans="1:6" ht="18" hidden="1" customHeight="1" outlineLevel="1">
      <c r="A99" s="151" t="s">
        <v>47</v>
      </c>
      <c r="B99" s="152" t="s">
        <v>247</v>
      </c>
      <c r="C99" s="154"/>
      <c r="D99" s="154"/>
      <c r="E99" s="153">
        <v>0</v>
      </c>
      <c r="F99" s="136"/>
    </row>
    <row r="100" spans="1:6" ht="18" hidden="1" customHeight="1" outlineLevel="1">
      <c r="A100" s="151" t="s">
        <v>47</v>
      </c>
      <c r="B100" s="152" t="s">
        <v>193</v>
      </c>
      <c r="C100" s="153">
        <v>100000</v>
      </c>
      <c r="D100" s="153">
        <v>0</v>
      </c>
      <c r="E100" s="153">
        <v>100000</v>
      </c>
      <c r="F100" s="136"/>
    </row>
    <row r="101" spans="1:6" ht="18" hidden="1" customHeight="1" outlineLevel="1">
      <c r="A101" s="151" t="s">
        <v>47</v>
      </c>
      <c r="B101" s="152" t="s">
        <v>194</v>
      </c>
      <c r="C101" s="154"/>
      <c r="D101" s="154"/>
      <c r="E101" s="153">
        <v>0</v>
      </c>
      <c r="F101" s="136"/>
    </row>
    <row r="102" spans="1:6" ht="18" hidden="1" customHeight="1" outlineLevel="1">
      <c r="A102" s="151" t="s">
        <v>47</v>
      </c>
      <c r="B102" s="152" t="s">
        <v>195</v>
      </c>
      <c r="C102" s="154"/>
      <c r="D102" s="154"/>
      <c r="E102" s="153">
        <v>0</v>
      </c>
      <c r="F102" s="136"/>
    </row>
    <row r="103" spans="1:6" ht="18" hidden="1" customHeight="1" outlineLevel="1">
      <c r="A103" s="151" t="s">
        <v>47</v>
      </c>
      <c r="B103" s="152" t="s">
        <v>196</v>
      </c>
      <c r="C103" s="153">
        <v>0</v>
      </c>
      <c r="D103" s="153">
        <v>0</v>
      </c>
      <c r="E103" s="153">
        <v>0</v>
      </c>
      <c r="F103" s="136"/>
    </row>
    <row r="104" spans="1:6" ht="18" customHeight="1" collapsed="1">
      <c r="A104" s="151" t="s">
        <v>45</v>
      </c>
      <c r="B104" s="155" t="s">
        <v>224</v>
      </c>
      <c r="C104" s="153">
        <f>SUM($C$86:$C$103)</f>
        <v>2462097</v>
      </c>
      <c r="D104" s="153">
        <f>SUM($D$86:$D$103)</f>
        <v>9900273.5399999991</v>
      </c>
      <c r="E104" s="153">
        <f>SUM($E$86:$E$103)</f>
        <v>12362370.539999999</v>
      </c>
      <c r="F104" s="136"/>
    </row>
    <row r="105" spans="1:6" ht="18" hidden="1" customHeight="1" outlineLevel="1">
      <c r="A105" s="151" t="s">
        <v>47</v>
      </c>
      <c r="B105" s="152" t="s">
        <v>181</v>
      </c>
      <c r="C105" s="153">
        <v>5375096</v>
      </c>
      <c r="D105" s="154"/>
      <c r="E105" s="153">
        <v>5375096</v>
      </c>
      <c r="F105" s="136"/>
    </row>
    <row r="106" spans="1:6" ht="18" hidden="1" customHeight="1" outlineLevel="1">
      <c r="A106" s="151" t="s">
        <v>47</v>
      </c>
      <c r="B106" s="152" t="s">
        <v>182</v>
      </c>
      <c r="C106" s="153">
        <v>54200</v>
      </c>
      <c r="D106" s="153">
        <v>671102</v>
      </c>
      <c r="E106" s="153">
        <v>725302</v>
      </c>
      <c r="F106" s="136"/>
    </row>
    <row r="107" spans="1:6" ht="18" hidden="1" customHeight="1" outlineLevel="1">
      <c r="A107" s="151" t="s">
        <v>47</v>
      </c>
      <c r="B107" s="152" t="s">
        <v>183</v>
      </c>
      <c r="C107" s="153">
        <v>1965278</v>
      </c>
      <c r="D107" s="153">
        <v>139413305</v>
      </c>
      <c r="E107" s="153">
        <v>141378583</v>
      </c>
      <c r="F107" s="136"/>
    </row>
    <row r="108" spans="1:6" ht="18" hidden="1" customHeight="1" outlineLevel="1">
      <c r="A108" s="151" t="s">
        <v>47</v>
      </c>
      <c r="B108" s="152" t="s">
        <v>184</v>
      </c>
      <c r="C108" s="153">
        <v>413527</v>
      </c>
      <c r="D108" s="153">
        <v>10937465</v>
      </c>
      <c r="E108" s="153">
        <v>11350992</v>
      </c>
      <c r="F108" s="136"/>
    </row>
    <row r="109" spans="1:6" ht="18" hidden="1" customHeight="1" outlineLevel="1">
      <c r="A109" s="151" t="s">
        <v>47</v>
      </c>
      <c r="B109" s="152" t="s">
        <v>185</v>
      </c>
      <c r="C109" s="153">
        <v>4639487</v>
      </c>
      <c r="D109" s="153">
        <v>54106973</v>
      </c>
      <c r="E109" s="153">
        <v>58746460</v>
      </c>
      <c r="F109" s="136"/>
    </row>
    <row r="110" spans="1:6" ht="18" hidden="1" customHeight="1" outlineLevel="1">
      <c r="A110" s="151" t="s">
        <v>47</v>
      </c>
      <c r="B110" s="152" t="s">
        <v>186</v>
      </c>
      <c r="C110" s="154"/>
      <c r="D110" s="154"/>
      <c r="E110" s="153">
        <v>0</v>
      </c>
      <c r="F110" s="136"/>
    </row>
    <row r="111" spans="1:6" ht="18" hidden="1" customHeight="1" outlineLevel="1">
      <c r="A111" s="151" t="s">
        <v>47</v>
      </c>
      <c r="B111" s="152" t="s">
        <v>244</v>
      </c>
      <c r="C111" s="153">
        <v>15866</v>
      </c>
      <c r="D111" s="153">
        <v>1597</v>
      </c>
      <c r="E111" s="153">
        <v>17463</v>
      </c>
      <c r="F111" s="136"/>
    </row>
    <row r="112" spans="1:6" ht="18" hidden="1" customHeight="1" outlineLevel="1">
      <c r="A112" s="151" t="s">
        <v>47</v>
      </c>
      <c r="B112" s="152" t="s">
        <v>187</v>
      </c>
      <c r="C112" s="153">
        <v>32737</v>
      </c>
      <c r="D112" s="153">
        <v>12343</v>
      </c>
      <c r="E112" s="153">
        <v>45080</v>
      </c>
      <c r="F112" s="136"/>
    </row>
    <row r="113" spans="1:6" ht="18" hidden="1" customHeight="1" outlineLevel="1">
      <c r="A113" s="151" t="s">
        <v>47</v>
      </c>
      <c r="B113" s="152" t="s">
        <v>188</v>
      </c>
      <c r="C113" s="154"/>
      <c r="D113" s="154"/>
      <c r="E113" s="153">
        <v>0</v>
      </c>
      <c r="F113" s="136"/>
    </row>
    <row r="114" spans="1:6" ht="18" hidden="1" customHeight="1" outlineLevel="1">
      <c r="A114" s="151" t="s">
        <v>47</v>
      </c>
      <c r="B114" s="152" t="s">
        <v>189</v>
      </c>
      <c r="C114" s="153">
        <v>26019</v>
      </c>
      <c r="D114" s="153">
        <v>140808.68</v>
      </c>
      <c r="E114" s="153">
        <v>166827.68</v>
      </c>
      <c r="F114" s="136"/>
    </row>
    <row r="115" spans="1:6" ht="18" hidden="1" customHeight="1" outlineLevel="1">
      <c r="A115" s="151" t="s">
        <v>47</v>
      </c>
      <c r="B115" s="152" t="s">
        <v>190</v>
      </c>
      <c r="C115" s="153">
        <v>2389712</v>
      </c>
      <c r="D115" s="153">
        <v>86453569</v>
      </c>
      <c r="E115" s="153">
        <v>88843281</v>
      </c>
      <c r="F115" s="136"/>
    </row>
    <row r="116" spans="1:6" ht="18" hidden="1" customHeight="1" outlineLevel="1">
      <c r="A116" s="151" t="s">
        <v>47</v>
      </c>
      <c r="B116" s="152" t="s">
        <v>191</v>
      </c>
      <c r="C116" s="154"/>
      <c r="D116" s="153">
        <v>236108</v>
      </c>
      <c r="E116" s="153">
        <v>236108</v>
      </c>
      <c r="F116" s="136"/>
    </row>
    <row r="117" spans="1:6" ht="18" hidden="1" customHeight="1" outlineLevel="1">
      <c r="A117" s="151" t="s">
        <v>47</v>
      </c>
      <c r="B117" s="152" t="s">
        <v>192</v>
      </c>
      <c r="C117" s="153">
        <v>183555</v>
      </c>
      <c r="D117" s="154"/>
      <c r="E117" s="153">
        <v>183555</v>
      </c>
      <c r="F117" s="136"/>
    </row>
    <row r="118" spans="1:6" ht="18" hidden="1" customHeight="1" outlineLevel="1">
      <c r="A118" s="151" t="s">
        <v>47</v>
      </c>
      <c r="B118" s="152" t="s">
        <v>247</v>
      </c>
      <c r="C118" s="154"/>
      <c r="D118" s="154"/>
      <c r="E118" s="153">
        <v>0</v>
      </c>
      <c r="F118" s="136"/>
    </row>
    <row r="119" spans="1:6" ht="18" hidden="1" customHeight="1" outlineLevel="1">
      <c r="A119" s="151" t="s">
        <v>47</v>
      </c>
      <c r="B119" s="152" t="s">
        <v>193</v>
      </c>
      <c r="C119" s="153">
        <v>1034068</v>
      </c>
      <c r="D119" s="153">
        <v>12790328</v>
      </c>
      <c r="E119" s="153">
        <v>13824396</v>
      </c>
      <c r="F119" s="136"/>
    </row>
    <row r="120" spans="1:6" ht="18" hidden="1" customHeight="1" outlineLevel="1">
      <c r="A120" s="151" t="s">
        <v>47</v>
      </c>
      <c r="B120" s="152" t="s">
        <v>194</v>
      </c>
      <c r="C120" s="153">
        <v>569335</v>
      </c>
      <c r="D120" s="153">
        <v>765274</v>
      </c>
      <c r="E120" s="153">
        <v>1334609</v>
      </c>
      <c r="F120" s="136"/>
    </row>
    <row r="121" spans="1:6" ht="18" hidden="1" customHeight="1" outlineLevel="1">
      <c r="A121" s="151" t="s">
        <v>47</v>
      </c>
      <c r="B121" s="152" t="s">
        <v>195</v>
      </c>
      <c r="C121" s="154"/>
      <c r="D121" s="154"/>
      <c r="E121" s="153">
        <v>0</v>
      </c>
      <c r="F121" s="136"/>
    </row>
    <row r="122" spans="1:6" ht="18" hidden="1" customHeight="1" outlineLevel="1">
      <c r="A122" s="151" t="s">
        <v>47</v>
      </c>
      <c r="B122" s="152" t="s">
        <v>196</v>
      </c>
      <c r="C122" s="153">
        <v>79762</v>
      </c>
      <c r="D122" s="153">
        <v>656488</v>
      </c>
      <c r="E122" s="153">
        <v>736250</v>
      </c>
      <c r="F122" s="136"/>
    </row>
    <row r="123" spans="1:6" ht="18" customHeight="1" collapsed="1">
      <c r="A123" s="151" t="s">
        <v>59</v>
      </c>
      <c r="B123" s="155" t="s">
        <v>229</v>
      </c>
      <c r="C123" s="153">
        <f>SUM($C$105:$C$122)</f>
        <v>16778642</v>
      </c>
      <c r="D123" s="153">
        <f>SUM($D$105:$D$122)</f>
        <v>306185360.68000001</v>
      </c>
      <c r="E123" s="153">
        <f>SUM($E$105:$E$122)</f>
        <v>322964002.68000001</v>
      </c>
      <c r="F123" s="136"/>
    </row>
    <row r="124" spans="1:6" ht="18" hidden="1" customHeight="1" outlineLevel="1">
      <c r="A124" s="151" t="s">
        <v>47</v>
      </c>
      <c r="B124" s="152" t="s">
        <v>181</v>
      </c>
      <c r="C124" s="153">
        <v>2297260</v>
      </c>
      <c r="D124" s="154"/>
      <c r="E124" s="153">
        <v>2297260</v>
      </c>
      <c r="F124" s="136"/>
    </row>
    <row r="125" spans="1:6" ht="18" hidden="1" customHeight="1" outlineLevel="1">
      <c r="A125" s="151" t="s">
        <v>47</v>
      </c>
      <c r="B125" s="152" t="s">
        <v>182</v>
      </c>
      <c r="C125" s="154"/>
      <c r="D125" s="154"/>
      <c r="E125" s="153">
        <v>0</v>
      </c>
      <c r="F125" s="136"/>
    </row>
    <row r="126" spans="1:6" ht="18" hidden="1" customHeight="1" outlineLevel="1">
      <c r="A126" s="151" t="s">
        <v>47</v>
      </c>
      <c r="B126" s="152" t="s">
        <v>183</v>
      </c>
      <c r="C126" s="153">
        <v>27902254</v>
      </c>
      <c r="D126" s="153">
        <v>197835737</v>
      </c>
      <c r="E126" s="153">
        <v>225737991</v>
      </c>
      <c r="F126" s="136"/>
    </row>
    <row r="127" spans="1:6" ht="18" hidden="1" customHeight="1" outlineLevel="1">
      <c r="A127" s="151" t="s">
        <v>47</v>
      </c>
      <c r="B127" s="152" t="s">
        <v>184</v>
      </c>
      <c r="C127" s="153">
        <v>671</v>
      </c>
      <c r="D127" s="153">
        <v>20528403</v>
      </c>
      <c r="E127" s="153">
        <v>20529074</v>
      </c>
      <c r="F127" s="136"/>
    </row>
    <row r="128" spans="1:6" ht="18" hidden="1" customHeight="1" outlineLevel="1">
      <c r="A128" s="151" t="s">
        <v>47</v>
      </c>
      <c r="B128" s="152" t="s">
        <v>185</v>
      </c>
      <c r="C128" s="153">
        <v>24254918</v>
      </c>
      <c r="D128" s="153">
        <v>125570740</v>
      </c>
      <c r="E128" s="153">
        <v>149825658</v>
      </c>
      <c r="F128" s="136"/>
    </row>
    <row r="129" spans="1:6" ht="18" hidden="1" customHeight="1" outlineLevel="1">
      <c r="A129" s="151" t="s">
        <v>47</v>
      </c>
      <c r="B129" s="152" t="s">
        <v>186</v>
      </c>
      <c r="C129" s="153">
        <v>24016677</v>
      </c>
      <c r="D129" s="153">
        <v>209757034</v>
      </c>
      <c r="E129" s="153">
        <v>233773711</v>
      </c>
      <c r="F129" s="136"/>
    </row>
    <row r="130" spans="1:6" ht="18" hidden="1" customHeight="1" outlineLevel="1">
      <c r="A130" s="151" t="s">
        <v>47</v>
      </c>
      <c r="B130" s="152" t="s">
        <v>244</v>
      </c>
      <c r="C130" s="153">
        <v>520111</v>
      </c>
      <c r="D130" s="153">
        <v>10742</v>
      </c>
      <c r="E130" s="153">
        <v>530853</v>
      </c>
      <c r="F130" s="136"/>
    </row>
    <row r="131" spans="1:6" ht="18" hidden="1" customHeight="1" outlineLevel="1">
      <c r="A131" s="151" t="s">
        <v>47</v>
      </c>
      <c r="B131" s="152" t="s">
        <v>187</v>
      </c>
      <c r="C131" s="153">
        <v>30308</v>
      </c>
      <c r="D131" s="153">
        <v>4529</v>
      </c>
      <c r="E131" s="153">
        <v>34837</v>
      </c>
      <c r="F131" s="136"/>
    </row>
    <row r="132" spans="1:6" ht="18" hidden="1" customHeight="1" outlineLevel="1">
      <c r="A132" s="151" t="s">
        <v>47</v>
      </c>
      <c r="B132" s="152" t="s">
        <v>188</v>
      </c>
      <c r="C132" s="153">
        <v>278060</v>
      </c>
      <c r="D132" s="153">
        <v>2340803</v>
      </c>
      <c r="E132" s="153">
        <v>2618863</v>
      </c>
      <c r="F132" s="136"/>
    </row>
    <row r="133" spans="1:6" ht="18" hidden="1" customHeight="1" outlineLevel="1">
      <c r="A133" s="151" t="s">
        <v>47</v>
      </c>
      <c r="B133" s="152" t="s">
        <v>189</v>
      </c>
      <c r="C133" s="153">
        <v>68105.176685034705</v>
      </c>
      <c r="D133" s="153">
        <v>246072.11426196899</v>
      </c>
      <c r="E133" s="153">
        <v>314177.290947003</v>
      </c>
      <c r="F133" s="136"/>
    </row>
    <row r="134" spans="1:6" ht="18" hidden="1" customHeight="1" outlineLevel="1">
      <c r="A134" s="151" t="s">
        <v>47</v>
      </c>
      <c r="B134" s="152" t="s">
        <v>190</v>
      </c>
      <c r="C134" s="153">
        <v>24342</v>
      </c>
      <c r="D134" s="153">
        <v>358693</v>
      </c>
      <c r="E134" s="153">
        <v>383035</v>
      </c>
      <c r="F134" s="136"/>
    </row>
    <row r="135" spans="1:6" ht="18" hidden="1" customHeight="1" outlineLevel="1">
      <c r="A135" s="151" t="s">
        <v>47</v>
      </c>
      <c r="B135" s="152" t="s">
        <v>191</v>
      </c>
      <c r="C135" s="154"/>
      <c r="D135" s="154"/>
      <c r="E135" s="153">
        <v>0</v>
      </c>
      <c r="F135" s="136"/>
    </row>
    <row r="136" spans="1:6" ht="18" hidden="1" customHeight="1" outlineLevel="1">
      <c r="A136" s="151" t="s">
        <v>47</v>
      </c>
      <c r="B136" s="152" t="s">
        <v>192</v>
      </c>
      <c r="C136" s="154"/>
      <c r="D136" s="154"/>
      <c r="E136" s="153">
        <v>0</v>
      </c>
      <c r="F136" s="136"/>
    </row>
    <row r="137" spans="1:6" ht="18" hidden="1" customHeight="1" outlineLevel="1">
      <c r="A137" s="151" t="s">
        <v>47</v>
      </c>
      <c r="B137" s="152" t="s">
        <v>247</v>
      </c>
      <c r="C137" s="154"/>
      <c r="D137" s="154"/>
      <c r="E137" s="153">
        <v>0</v>
      </c>
      <c r="F137" s="136"/>
    </row>
    <row r="138" spans="1:6" ht="18" hidden="1" customHeight="1" outlineLevel="1">
      <c r="A138" s="151" t="s">
        <v>47</v>
      </c>
      <c r="B138" s="152" t="s">
        <v>193</v>
      </c>
      <c r="C138" s="153">
        <v>1811109</v>
      </c>
      <c r="D138" s="153">
        <v>19935654</v>
      </c>
      <c r="E138" s="153">
        <v>21746763</v>
      </c>
      <c r="F138" s="136"/>
    </row>
    <row r="139" spans="1:6" ht="18" hidden="1" customHeight="1" outlineLevel="1">
      <c r="A139" s="151" t="s">
        <v>47</v>
      </c>
      <c r="B139" s="152" t="s">
        <v>194</v>
      </c>
      <c r="C139" s="153">
        <v>403034</v>
      </c>
      <c r="D139" s="153">
        <v>695929</v>
      </c>
      <c r="E139" s="153">
        <v>1098963</v>
      </c>
      <c r="F139" s="136"/>
    </row>
    <row r="140" spans="1:6" ht="18" hidden="1" customHeight="1" outlineLevel="1">
      <c r="A140" s="151" t="s">
        <v>47</v>
      </c>
      <c r="B140" s="152" t="s">
        <v>195</v>
      </c>
      <c r="C140" s="153">
        <v>300991.571163602</v>
      </c>
      <c r="D140" s="153">
        <v>4696559.3988364004</v>
      </c>
      <c r="E140" s="153">
        <v>4997550.97</v>
      </c>
      <c r="F140" s="136"/>
    </row>
    <row r="141" spans="1:6" ht="18" hidden="1" customHeight="1" outlineLevel="1">
      <c r="A141" s="151" t="s">
        <v>47</v>
      </c>
      <c r="B141" s="152" t="s">
        <v>196</v>
      </c>
      <c r="C141" s="153">
        <v>212766</v>
      </c>
      <c r="D141" s="153">
        <v>2147097</v>
      </c>
      <c r="E141" s="153">
        <v>2359863</v>
      </c>
      <c r="F141" s="136"/>
    </row>
    <row r="142" spans="1:6" ht="18" customHeight="1" collapsed="1">
      <c r="A142" s="151" t="s">
        <v>61</v>
      </c>
      <c r="B142" s="155" t="s">
        <v>230</v>
      </c>
      <c r="C142" s="153">
        <f>SUM($C$124:$C$141)</f>
        <v>82120606.74784863</v>
      </c>
      <c r="D142" s="153">
        <f>SUM($D$124:$D$141)</f>
        <v>584127992.51309836</v>
      </c>
      <c r="E142" s="153">
        <f>SUM($E$124:$E$141)</f>
        <v>666248599.26094699</v>
      </c>
      <c r="F142" s="136"/>
    </row>
    <row r="143" spans="1:6" ht="18" hidden="1" customHeight="1" outlineLevel="1">
      <c r="A143" s="151" t="s">
        <v>47</v>
      </c>
      <c r="B143" s="152" t="s">
        <v>181</v>
      </c>
      <c r="C143" s="153">
        <v>7673536</v>
      </c>
      <c r="D143" s="153">
        <v>0</v>
      </c>
      <c r="E143" s="153">
        <v>7673536</v>
      </c>
      <c r="F143" s="136"/>
    </row>
    <row r="144" spans="1:6" ht="18" hidden="1" customHeight="1" outlineLevel="1">
      <c r="A144" s="151" t="s">
        <v>47</v>
      </c>
      <c r="B144" s="152" t="s">
        <v>182</v>
      </c>
      <c r="C144" s="153">
        <v>54200</v>
      </c>
      <c r="D144" s="153">
        <v>671102</v>
      </c>
      <c r="E144" s="153">
        <v>725302</v>
      </c>
      <c r="F144" s="136"/>
    </row>
    <row r="145" spans="1:6" ht="18" hidden="1" customHeight="1" outlineLevel="1">
      <c r="A145" s="151" t="s">
        <v>47</v>
      </c>
      <c r="B145" s="152" t="s">
        <v>183</v>
      </c>
      <c r="C145" s="153">
        <v>29920832</v>
      </c>
      <c r="D145" s="153">
        <v>337302100</v>
      </c>
      <c r="E145" s="153">
        <v>367222932</v>
      </c>
      <c r="F145" s="136"/>
    </row>
    <row r="146" spans="1:6" ht="18" hidden="1" customHeight="1" outlineLevel="1">
      <c r="A146" s="151" t="s">
        <v>47</v>
      </c>
      <c r="B146" s="152" t="s">
        <v>184</v>
      </c>
      <c r="C146" s="153">
        <v>414198</v>
      </c>
      <c r="D146" s="153">
        <v>31465868</v>
      </c>
      <c r="E146" s="153">
        <v>31880066</v>
      </c>
      <c r="F146" s="136"/>
    </row>
    <row r="147" spans="1:6" ht="18" hidden="1" customHeight="1" outlineLevel="1">
      <c r="A147" s="151" t="s">
        <v>47</v>
      </c>
      <c r="B147" s="152" t="s">
        <v>185</v>
      </c>
      <c r="C147" s="153">
        <v>28939661</v>
      </c>
      <c r="D147" s="153">
        <v>181731814</v>
      </c>
      <c r="E147" s="153">
        <v>210671475</v>
      </c>
      <c r="F147" s="136"/>
    </row>
    <row r="148" spans="1:6" ht="18" hidden="1" customHeight="1" outlineLevel="1">
      <c r="A148" s="151" t="s">
        <v>47</v>
      </c>
      <c r="B148" s="152" t="s">
        <v>186</v>
      </c>
      <c r="C148" s="153">
        <v>24016677</v>
      </c>
      <c r="D148" s="153">
        <v>209757034</v>
      </c>
      <c r="E148" s="153">
        <v>233773711</v>
      </c>
      <c r="F148" s="136"/>
    </row>
    <row r="149" spans="1:6" ht="18" hidden="1" customHeight="1" outlineLevel="1">
      <c r="A149" s="151" t="s">
        <v>47</v>
      </c>
      <c r="B149" s="152" t="s">
        <v>244</v>
      </c>
      <c r="C149" s="153">
        <v>535977</v>
      </c>
      <c r="D149" s="153">
        <v>12339</v>
      </c>
      <c r="E149" s="153">
        <v>548316</v>
      </c>
      <c r="F149" s="136"/>
    </row>
    <row r="150" spans="1:6" ht="18" hidden="1" customHeight="1" outlineLevel="1">
      <c r="A150" s="151" t="s">
        <v>47</v>
      </c>
      <c r="B150" s="152" t="s">
        <v>187</v>
      </c>
      <c r="C150" s="153">
        <v>63045</v>
      </c>
      <c r="D150" s="153">
        <v>16872</v>
      </c>
      <c r="E150" s="153">
        <v>79917</v>
      </c>
      <c r="F150" s="136"/>
    </row>
    <row r="151" spans="1:6" ht="18" hidden="1" customHeight="1" outlineLevel="1">
      <c r="A151" s="151" t="s">
        <v>47</v>
      </c>
      <c r="B151" s="152" t="s">
        <v>188</v>
      </c>
      <c r="C151" s="153">
        <v>278060</v>
      </c>
      <c r="D151" s="153">
        <v>2340803</v>
      </c>
      <c r="E151" s="153">
        <v>2618863</v>
      </c>
      <c r="F151" s="136"/>
    </row>
    <row r="152" spans="1:6" ht="18" hidden="1" customHeight="1" outlineLevel="1">
      <c r="A152" s="151" t="s">
        <v>47</v>
      </c>
      <c r="B152" s="152" t="s">
        <v>189</v>
      </c>
      <c r="C152" s="153">
        <v>94124.176685034705</v>
      </c>
      <c r="D152" s="153">
        <v>948499.33426196896</v>
      </c>
      <c r="E152" s="153">
        <v>1042623.510947</v>
      </c>
      <c r="F152" s="136"/>
    </row>
    <row r="153" spans="1:6" ht="18" hidden="1" customHeight="1" outlineLevel="1">
      <c r="A153" s="151" t="s">
        <v>47</v>
      </c>
      <c r="B153" s="152" t="s">
        <v>190</v>
      </c>
      <c r="C153" s="153">
        <v>4676415</v>
      </c>
      <c r="D153" s="153">
        <v>94043758</v>
      </c>
      <c r="E153" s="153">
        <v>98720173</v>
      </c>
      <c r="F153" s="136"/>
    </row>
    <row r="154" spans="1:6" ht="18" hidden="1" customHeight="1" outlineLevel="1">
      <c r="A154" s="151" t="s">
        <v>47</v>
      </c>
      <c r="B154" s="152" t="s">
        <v>191</v>
      </c>
      <c r="C154" s="153">
        <v>0</v>
      </c>
      <c r="D154" s="153">
        <v>236108</v>
      </c>
      <c r="E154" s="153">
        <v>236108</v>
      </c>
      <c r="F154" s="136"/>
    </row>
    <row r="155" spans="1:6" ht="18" hidden="1" customHeight="1" outlineLevel="1">
      <c r="A155" s="151" t="s">
        <v>47</v>
      </c>
      <c r="B155" s="152" t="s">
        <v>192</v>
      </c>
      <c r="C155" s="153">
        <v>183555</v>
      </c>
      <c r="D155" s="153">
        <v>0</v>
      </c>
      <c r="E155" s="153">
        <v>183555</v>
      </c>
      <c r="F155" s="136"/>
    </row>
    <row r="156" spans="1:6" ht="18" hidden="1" customHeight="1" outlineLevel="1">
      <c r="A156" s="151" t="s">
        <v>47</v>
      </c>
      <c r="B156" s="152" t="s">
        <v>247</v>
      </c>
      <c r="C156" s="153">
        <v>0</v>
      </c>
      <c r="D156" s="153">
        <v>0</v>
      </c>
      <c r="E156" s="153">
        <v>0</v>
      </c>
      <c r="F156" s="136"/>
    </row>
    <row r="157" spans="1:6" ht="18" hidden="1" customHeight="1" outlineLevel="1">
      <c r="A157" s="151" t="s">
        <v>47</v>
      </c>
      <c r="B157" s="152" t="s">
        <v>193</v>
      </c>
      <c r="C157" s="153">
        <v>2945177</v>
      </c>
      <c r="D157" s="153">
        <v>32725982</v>
      </c>
      <c r="E157" s="153">
        <v>35671159</v>
      </c>
      <c r="F157" s="136"/>
    </row>
    <row r="158" spans="1:6" ht="18" hidden="1" customHeight="1" outlineLevel="1">
      <c r="A158" s="151" t="s">
        <v>47</v>
      </c>
      <c r="B158" s="152" t="s">
        <v>194</v>
      </c>
      <c r="C158" s="153">
        <v>972369</v>
      </c>
      <c r="D158" s="153">
        <v>1461203</v>
      </c>
      <c r="E158" s="153">
        <v>2433572</v>
      </c>
      <c r="F158" s="136"/>
    </row>
    <row r="159" spans="1:6" ht="18" hidden="1" customHeight="1" outlineLevel="1">
      <c r="A159" s="151" t="s">
        <v>47</v>
      </c>
      <c r="B159" s="152" t="s">
        <v>195</v>
      </c>
      <c r="C159" s="153">
        <v>300991.571163602</v>
      </c>
      <c r="D159" s="153">
        <v>4696559.3988364004</v>
      </c>
      <c r="E159" s="153">
        <v>4997550.97</v>
      </c>
      <c r="F159" s="136"/>
    </row>
    <row r="160" spans="1:6" ht="18" hidden="1" customHeight="1" outlineLevel="1">
      <c r="A160" s="151" t="s">
        <v>47</v>
      </c>
      <c r="B160" s="152" t="s">
        <v>196</v>
      </c>
      <c r="C160" s="153">
        <v>292528</v>
      </c>
      <c r="D160" s="153">
        <v>2803585</v>
      </c>
      <c r="E160" s="153">
        <v>3096113</v>
      </c>
      <c r="F160" s="136"/>
    </row>
    <row r="161" spans="1:6" ht="18" customHeight="1" collapsed="1">
      <c r="A161" s="151" t="s">
        <v>63</v>
      </c>
      <c r="B161" s="155" t="s">
        <v>231</v>
      </c>
      <c r="C161" s="153">
        <f>SUM($C$143:$C$160)</f>
        <v>101361345.74784863</v>
      </c>
      <c r="D161" s="153">
        <f>SUM($D$143:$D$160)</f>
        <v>900213626.73309839</v>
      </c>
      <c r="E161" s="153">
        <f>SUM($E$143:$E$160)</f>
        <v>1001574972.480947</v>
      </c>
      <c r="F161" s="136"/>
    </row>
    <row r="162" spans="1:6" ht="18" hidden="1" customHeight="1" outlineLevel="1">
      <c r="A162" s="151" t="s">
        <v>47</v>
      </c>
      <c r="B162" s="156" t="s">
        <v>181</v>
      </c>
      <c r="C162" s="153">
        <v>49225283</v>
      </c>
      <c r="D162" s="153">
        <v>54646</v>
      </c>
      <c r="E162" s="153">
        <v>49279929</v>
      </c>
      <c r="F162" s="136"/>
    </row>
    <row r="163" spans="1:6" ht="18" hidden="1" customHeight="1" outlineLevel="1">
      <c r="A163" s="151" t="s">
        <v>47</v>
      </c>
      <c r="B163" s="156" t="s">
        <v>182</v>
      </c>
      <c r="C163" s="153">
        <v>1324075</v>
      </c>
      <c r="D163" s="153">
        <v>16574998</v>
      </c>
      <c r="E163" s="153">
        <v>17899073</v>
      </c>
      <c r="F163" s="136"/>
    </row>
    <row r="164" spans="1:6" ht="18" hidden="1" customHeight="1" outlineLevel="1">
      <c r="A164" s="151" t="s">
        <v>47</v>
      </c>
      <c r="B164" s="156" t="s">
        <v>183</v>
      </c>
      <c r="C164" s="153">
        <v>214175058</v>
      </c>
      <c r="D164" s="153">
        <v>2091105975</v>
      </c>
      <c r="E164" s="153">
        <v>2305281033</v>
      </c>
      <c r="F164" s="136"/>
    </row>
    <row r="165" spans="1:6" ht="18" hidden="1" customHeight="1" outlineLevel="1">
      <c r="A165" s="151" t="s">
        <v>47</v>
      </c>
      <c r="B165" s="156" t="s">
        <v>184</v>
      </c>
      <c r="C165" s="153">
        <v>21756167</v>
      </c>
      <c r="D165" s="153">
        <v>649269154</v>
      </c>
      <c r="E165" s="153">
        <v>671025321</v>
      </c>
      <c r="F165" s="136"/>
    </row>
    <row r="166" spans="1:6" ht="18" hidden="1" customHeight="1" outlineLevel="1">
      <c r="A166" s="151" t="s">
        <v>47</v>
      </c>
      <c r="B166" s="156" t="s">
        <v>185</v>
      </c>
      <c r="C166" s="153">
        <v>162864446</v>
      </c>
      <c r="D166" s="153">
        <v>1438302052</v>
      </c>
      <c r="E166" s="153">
        <v>1601166498</v>
      </c>
      <c r="F166" s="136"/>
    </row>
    <row r="167" spans="1:6" ht="18" hidden="1" customHeight="1" outlineLevel="1">
      <c r="A167" s="151" t="s">
        <v>47</v>
      </c>
      <c r="B167" s="156" t="s">
        <v>186</v>
      </c>
      <c r="C167" s="153">
        <v>253468501</v>
      </c>
      <c r="D167" s="153">
        <v>2214799480</v>
      </c>
      <c r="E167" s="153">
        <v>2468267981</v>
      </c>
      <c r="F167" s="136"/>
    </row>
    <row r="168" spans="1:6" ht="18" hidden="1" customHeight="1" outlineLevel="1">
      <c r="A168" s="151" t="s">
        <v>47</v>
      </c>
      <c r="B168" s="156" t="s">
        <v>244</v>
      </c>
      <c r="C168" s="153">
        <v>5623853</v>
      </c>
      <c r="D168" s="153">
        <v>129693</v>
      </c>
      <c r="E168" s="153">
        <v>5753546</v>
      </c>
      <c r="F168" s="136"/>
    </row>
    <row r="169" spans="1:6" ht="18" hidden="1" customHeight="1" outlineLevel="1">
      <c r="A169" s="151" t="s">
        <v>47</v>
      </c>
      <c r="B169" s="156" t="s">
        <v>187</v>
      </c>
      <c r="C169" s="153">
        <v>11118015</v>
      </c>
      <c r="D169" s="153">
        <v>1185208</v>
      </c>
      <c r="E169" s="153">
        <v>12303223</v>
      </c>
      <c r="F169" s="136"/>
    </row>
    <row r="170" spans="1:6" ht="18" hidden="1" customHeight="1" outlineLevel="1">
      <c r="A170" s="151" t="s">
        <v>47</v>
      </c>
      <c r="B170" s="156" t="s">
        <v>188</v>
      </c>
      <c r="C170" s="153">
        <v>8018809</v>
      </c>
      <c r="D170" s="153">
        <v>116737935</v>
      </c>
      <c r="E170" s="153">
        <v>124756744</v>
      </c>
      <c r="F170" s="136"/>
    </row>
    <row r="171" spans="1:6" ht="18" hidden="1" customHeight="1" outlineLevel="1">
      <c r="A171" s="151" t="s">
        <v>47</v>
      </c>
      <c r="B171" s="156" t="s">
        <v>189</v>
      </c>
      <c r="C171" s="153">
        <v>3800097.7278816099</v>
      </c>
      <c r="D171" s="153">
        <v>82546153.428851694</v>
      </c>
      <c r="E171" s="153">
        <v>86346251.156733304</v>
      </c>
      <c r="F171" s="136"/>
    </row>
    <row r="172" spans="1:6" ht="18" hidden="1" customHeight="1" outlineLevel="1">
      <c r="A172" s="151" t="s">
        <v>47</v>
      </c>
      <c r="B172" s="156" t="s">
        <v>190</v>
      </c>
      <c r="C172" s="153">
        <v>71280498</v>
      </c>
      <c r="D172" s="153">
        <v>1115820340</v>
      </c>
      <c r="E172" s="153">
        <v>1187100838</v>
      </c>
      <c r="F172" s="136"/>
    </row>
    <row r="173" spans="1:6" ht="18" hidden="1" customHeight="1" outlineLevel="1">
      <c r="A173" s="151" t="s">
        <v>47</v>
      </c>
      <c r="B173" s="156" t="s">
        <v>191</v>
      </c>
      <c r="C173" s="153">
        <v>4926309</v>
      </c>
      <c r="D173" s="153">
        <v>10595973</v>
      </c>
      <c r="E173" s="153">
        <v>15522282</v>
      </c>
      <c r="F173" s="136"/>
    </row>
    <row r="174" spans="1:6" ht="18" hidden="1" customHeight="1" outlineLevel="1">
      <c r="A174" s="151" t="s">
        <v>47</v>
      </c>
      <c r="B174" s="156" t="s">
        <v>192</v>
      </c>
      <c r="C174" s="153">
        <v>3700561</v>
      </c>
      <c r="D174" s="153">
        <v>0</v>
      </c>
      <c r="E174" s="153">
        <v>3700561</v>
      </c>
      <c r="F174" s="136"/>
    </row>
    <row r="175" spans="1:6" ht="18" hidden="1" customHeight="1" outlineLevel="1">
      <c r="A175" s="151" t="s">
        <v>47</v>
      </c>
      <c r="B175" s="156" t="s">
        <v>247</v>
      </c>
      <c r="C175" s="153">
        <v>3238514</v>
      </c>
      <c r="D175" s="153">
        <v>0</v>
      </c>
      <c r="E175" s="153">
        <v>3238514</v>
      </c>
      <c r="F175" s="136"/>
    </row>
    <row r="176" spans="1:6" ht="18" hidden="1" customHeight="1" outlineLevel="1">
      <c r="A176" s="151" t="s">
        <v>47</v>
      </c>
      <c r="B176" s="156" t="s">
        <v>193</v>
      </c>
      <c r="C176" s="153">
        <v>419874613</v>
      </c>
      <c r="D176" s="153">
        <v>846072313</v>
      </c>
      <c r="E176" s="153">
        <v>1265946926</v>
      </c>
      <c r="F176" s="136"/>
    </row>
    <row r="177" spans="1:6" ht="18" hidden="1" customHeight="1" outlineLevel="1">
      <c r="A177" s="151" t="s">
        <v>47</v>
      </c>
      <c r="B177" s="156" t="s">
        <v>194</v>
      </c>
      <c r="C177" s="153">
        <v>25957813</v>
      </c>
      <c r="D177" s="153">
        <v>45717638</v>
      </c>
      <c r="E177" s="153">
        <v>71675451</v>
      </c>
      <c r="F177" s="136"/>
    </row>
    <row r="178" spans="1:6" ht="18" hidden="1" customHeight="1" outlineLevel="1">
      <c r="A178" s="151" t="s">
        <v>47</v>
      </c>
      <c r="B178" s="156" t="s">
        <v>195</v>
      </c>
      <c r="C178" s="153">
        <v>4363524.5299116997</v>
      </c>
      <c r="D178" s="153">
        <v>68290619.230088294</v>
      </c>
      <c r="E178" s="153">
        <v>72654143.760000005</v>
      </c>
      <c r="F178" s="136"/>
    </row>
    <row r="179" spans="1:6" ht="18" hidden="1" customHeight="1" outlineLevel="1">
      <c r="A179" s="151" t="s">
        <v>47</v>
      </c>
      <c r="B179" s="156" t="s">
        <v>196</v>
      </c>
      <c r="C179" s="153">
        <v>4826653</v>
      </c>
      <c r="D179" s="153">
        <v>48393696</v>
      </c>
      <c r="E179" s="153">
        <v>53220349</v>
      </c>
      <c r="F179" s="136"/>
    </row>
    <row r="180" spans="1:6" ht="18" customHeight="1" collapsed="1">
      <c r="A180" s="151" t="s">
        <v>65</v>
      </c>
      <c r="B180" s="157" t="s">
        <v>232</v>
      </c>
      <c r="C180" s="153">
        <f>SUM($C$162:$C$179)</f>
        <v>1269542790.2577932</v>
      </c>
      <c r="D180" s="153">
        <f>SUM($D$162:$D$179)</f>
        <v>8745595873.6589413</v>
      </c>
      <c r="E180" s="153">
        <f>SUM($E$162:$E$179)</f>
        <v>10015138663.916735</v>
      </c>
      <c r="F180" s="136"/>
    </row>
    <row r="181" spans="1:6" ht="18" customHeight="1">
      <c r="A181" s="461" t="s">
        <v>233</v>
      </c>
      <c r="B181" s="461"/>
      <c r="C181" s="461"/>
      <c r="D181" s="461"/>
      <c r="E181" s="461"/>
    </row>
    <row r="182" spans="1:6" ht="18" hidden="1" customHeight="1" outlineLevel="1">
      <c r="A182" s="151" t="s">
        <v>47</v>
      </c>
      <c r="B182" s="152" t="s">
        <v>181</v>
      </c>
      <c r="C182" s="153">
        <v>638982</v>
      </c>
      <c r="D182" s="153">
        <v>28840</v>
      </c>
      <c r="E182" s="153">
        <v>667822</v>
      </c>
      <c r="F182" s="136"/>
    </row>
    <row r="183" spans="1:6" ht="18" hidden="1" customHeight="1" outlineLevel="1">
      <c r="A183" s="151" t="s">
        <v>47</v>
      </c>
      <c r="B183" s="152" t="s">
        <v>182</v>
      </c>
      <c r="C183" s="153">
        <v>127062</v>
      </c>
      <c r="D183" s="153">
        <v>398281</v>
      </c>
      <c r="E183" s="153">
        <v>525343</v>
      </c>
      <c r="F183" s="136"/>
    </row>
    <row r="184" spans="1:6" ht="18" hidden="1" customHeight="1" outlineLevel="1">
      <c r="A184" s="151" t="s">
        <v>47</v>
      </c>
      <c r="B184" s="152" t="s">
        <v>183</v>
      </c>
      <c r="C184" s="153">
        <v>1300184</v>
      </c>
      <c r="D184" s="153">
        <v>91947669</v>
      </c>
      <c r="E184" s="153">
        <v>93247853</v>
      </c>
      <c r="F184" s="136"/>
    </row>
    <row r="185" spans="1:6" ht="18" hidden="1" customHeight="1" outlineLevel="1">
      <c r="A185" s="151" t="s">
        <v>47</v>
      </c>
      <c r="B185" s="152" t="s">
        <v>184</v>
      </c>
      <c r="C185" s="153">
        <v>902571</v>
      </c>
      <c r="D185" s="153">
        <v>44854720</v>
      </c>
      <c r="E185" s="153">
        <v>45757291</v>
      </c>
      <c r="F185" s="136"/>
    </row>
    <row r="186" spans="1:6" ht="18" hidden="1" customHeight="1" outlineLevel="1">
      <c r="A186" s="151" t="s">
        <v>47</v>
      </c>
      <c r="B186" s="152" t="s">
        <v>185</v>
      </c>
      <c r="C186" s="153">
        <v>5945033</v>
      </c>
      <c r="D186" s="153">
        <v>90599383</v>
      </c>
      <c r="E186" s="153">
        <v>96544416</v>
      </c>
      <c r="F186" s="136"/>
    </row>
    <row r="187" spans="1:6" ht="18" hidden="1" customHeight="1" outlineLevel="1">
      <c r="A187" s="151" t="s">
        <v>47</v>
      </c>
      <c r="B187" s="152" t="s">
        <v>186</v>
      </c>
      <c r="C187" s="153">
        <v>1306222</v>
      </c>
      <c r="D187" s="153">
        <v>110649907</v>
      </c>
      <c r="E187" s="153">
        <v>111956129</v>
      </c>
      <c r="F187" s="136"/>
    </row>
    <row r="188" spans="1:6" ht="18" hidden="1" customHeight="1" outlineLevel="1">
      <c r="A188" s="151" t="s">
        <v>47</v>
      </c>
      <c r="B188" s="152" t="s">
        <v>244</v>
      </c>
      <c r="C188" s="153">
        <v>913</v>
      </c>
      <c r="D188" s="153">
        <v>0</v>
      </c>
      <c r="E188" s="153">
        <v>913</v>
      </c>
      <c r="F188" s="136"/>
    </row>
    <row r="189" spans="1:6" ht="18" hidden="1" customHeight="1" outlineLevel="1">
      <c r="A189" s="151" t="s">
        <v>47</v>
      </c>
      <c r="B189" s="152" t="s">
        <v>187</v>
      </c>
      <c r="C189" s="153">
        <v>234000</v>
      </c>
      <c r="D189" s="153">
        <v>3192</v>
      </c>
      <c r="E189" s="153">
        <v>237192</v>
      </c>
      <c r="F189" s="136"/>
    </row>
    <row r="190" spans="1:6" ht="18" hidden="1" customHeight="1" outlineLevel="1">
      <c r="A190" s="151" t="s">
        <v>47</v>
      </c>
      <c r="B190" s="152" t="s">
        <v>188</v>
      </c>
      <c r="C190" s="153">
        <v>23942</v>
      </c>
      <c r="D190" s="153">
        <v>3399020</v>
      </c>
      <c r="E190" s="153">
        <v>3422962</v>
      </c>
      <c r="F190" s="136"/>
    </row>
    <row r="191" spans="1:6" ht="18" hidden="1" customHeight="1" outlineLevel="1">
      <c r="A191" s="151" t="s">
        <v>47</v>
      </c>
      <c r="B191" s="152" t="s">
        <v>189</v>
      </c>
      <c r="C191" s="153">
        <v>58680.45</v>
      </c>
      <c r="D191" s="153">
        <v>2964449.22</v>
      </c>
      <c r="E191" s="153">
        <v>3023129.67</v>
      </c>
      <c r="F191" s="136"/>
    </row>
    <row r="192" spans="1:6" ht="18" hidden="1" customHeight="1" outlineLevel="1">
      <c r="A192" s="151" t="s">
        <v>47</v>
      </c>
      <c r="B192" s="152" t="s">
        <v>190</v>
      </c>
      <c r="C192" s="153">
        <v>882526</v>
      </c>
      <c r="D192" s="153">
        <v>63535480</v>
      </c>
      <c r="E192" s="153">
        <v>64418006</v>
      </c>
      <c r="F192" s="136"/>
    </row>
    <row r="193" spans="1:6" ht="18" hidden="1" customHeight="1" outlineLevel="1">
      <c r="A193" s="151" t="s">
        <v>47</v>
      </c>
      <c r="B193" s="152" t="s">
        <v>191</v>
      </c>
      <c r="C193" s="153">
        <v>13500</v>
      </c>
      <c r="D193" s="153">
        <v>31950</v>
      </c>
      <c r="E193" s="153">
        <v>45450</v>
      </c>
      <c r="F193" s="136"/>
    </row>
    <row r="194" spans="1:6" ht="18" hidden="1" customHeight="1" outlineLevel="1">
      <c r="A194" s="151" t="s">
        <v>47</v>
      </c>
      <c r="B194" s="152" t="s">
        <v>192</v>
      </c>
      <c r="C194" s="153">
        <v>220151</v>
      </c>
      <c r="D194" s="154"/>
      <c r="E194" s="153">
        <v>220151</v>
      </c>
      <c r="F194" s="136"/>
    </row>
    <row r="195" spans="1:6" ht="18" hidden="1" customHeight="1" outlineLevel="1">
      <c r="A195" s="151" t="s">
        <v>47</v>
      </c>
      <c r="B195" s="152" t="s">
        <v>247</v>
      </c>
      <c r="C195" s="154"/>
      <c r="D195" s="154"/>
      <c r="E195" s="153">
        <v>0</v>
      </c>
      <c r="F195" s="136"/>
    </row>
    <row r="196" spans="1:6" ht="18" hidden="1" customHeight="1" outlineLevel="1">
      <c r="A196" s="151" t="s">
        <v>47</v>
      </c>
      <c r="B196" s="152" t="s">
        <v>193</v>
      </c>
      <c r="C196" s="153">
        <v>5619596</v>
      </c>
      <c r="D196" s="153">
        <v>127063570</v>
      </c>
      <c r="E196" s="153">
        <v>132683166</v>
      </c>
      <c r="F196" s="136"/>
    </row>
    <row r="197" spans="1:6" ht="18" hidden="1" customHeight="1" outlineLevel="1">
      <c r="A197" s="151" t="s">
        <v>47</v>
      </c>
      <c r="B197" s="152" t="s">
        <v>194</v>
      </c>
      <c r="C197" s="153">
        <v>186213</v>
      </c>
      <c r="D197" s="153">
        <v>795869</v>
      </c>
      <c r="E197" s="153">
        <v>982082</v>
      </c>
      <c r="F197" s="136"/>
    </row>
    <row r="198" spans="1:6" ht="18" hidden="1" customHeight="1" outlineLevel="1">
      <c r="A198" s="151" t="s">
        <v>47</v>
      </c>
      <c r="B198" s="152" t="s">
        <v>195</v>
      </c>
      <c r="C198" s="153">
        <v>45636.13</v>
      </c>
      <c r="D198" s="153">
        <v>1436543.52</v>
      </c>
      <c r="E198" s="153">
        <v>1482179.65</v>
      </c>
      <c r="F198" s="136"/>
    </row>
    <row r="199" spans="1:6" ht="18" hidden="1" customHeight="1" outlineLevel="1">
      <c r="A199" s="151" t="s">
        <v>47</v>
      </c>
      <c r="B199" s="152" t="s">
        <v>196</v>
      </c>
      <c r="C199" s="153">
        <v>13778</v>
      </c>
      <c r="D199" s="153">
        <v>618137</v>
      </c>
      <c r="E199" s="153">
        <v>631915</v>
      </c>
      <c r="F199" s="136"/>
    </row>
    <row r="200" spans="1:6" ht="18" customHeight="1" collapsed="1">
      <c r="A200" s="151" t="s">
        <v>67</v>
      </c>
      <c r="B200" s="155" t="s">
        <v>234</v>
      </c>
      <c r="C200" s="153">
        <f>SUM($C$182:$C$199)</f>
        <v>17518989.579999998</v>
      </c>
      <c r="D200" s="153">
        <f>SUM($D$182:$D$199)</f>
        <v>538327010.74000001</v>
      </c>
      <c r="E200" s="153">
        <f>SUM($E$182:$E$199)</f>
        <v>555846000.32000005</v>
      </c>
      <c r="F200" s="136"/>
    </row>
    <row r="201" spans="1:6" ht="18" hidden="1" customHeight="1" outlineLevel="1">
      <c r="A201" s="151" t="s">
        <v>47</v>
      </c>
      <c r="B201" s="152" t="s">
        <v>181</v>
      </c>
      <c r="C201" s="153">
        <v>11030299</v>
      </c>
      <c r="D201" s="153">
        <v>25806</v>
      </c>
      <c r="E201" s="153">
        <v>11056105</v>
      </c>
      <c r="F201" s="136"/>
    </row>
    <row r="202" spans="1:6" ht="18" hidden="1" customHeight="1" outlineLevel="1">
      <c r="A202" s="151" t="s">
        <v>47</v>
      </c>
      <c r="B202" s="152" t="s">
        <v>182</v>
      </c>
      <c r="C202" s="153">
        <v>2042382</v>
      </c>
      <c r="D202" s="153">
        <v>5310340</v>
      </c>
      <c r="E202" s="153">
        <v>7352722</v>
      </c>
      <c r="F202" s="136"/>
    </row>
    <row r="203" spans="1:6" ht="18" hidden="1" customHeight="1" outlineLevel="1">
      <c r="A203" s="151" t="s">
        <v>47</v>
      </c>
      <c r="B203" s="152" t="s">
        <v>183</v>
      </c>
      <c r="C203" s="153">
        <v>49421880</v>
      </c>
      <c r="D203" s="153">
        <v>715071273</v>
      </c>
      <c r="E203" s="153">
        <v>764493153</v>
      </c>
      <c r="F203" s="136"/>
    </row>
    <row r="204" spans="1:6" ht="18" hidden="1" customHeight="1" outlineLevel="1">
      <c r="A204" s="151" t="s">
        <v>47</v>
      </c>
      <c r="B204" s="152" t="s">
        <v>184</v>
      </c>
      <c r="C204" s="153">
        <v>20429000</v>
      </c>
      <c r="D204" s="153">
        <v>242032748</v>
      </c>
      <c r="E204" s="153">
        <v>262461748</v>
      </c>
      <c r="F204" s="136"/>
    </row>
    <row r="205" spans="1:6" ht="18" hidden="1" customHeight="1" outlineLevel="1">
      <c r="A205" s="151" t="s">
        <v>47</v>
      </c>
      <c r="B205" s="152" t="s">
        <v>185</v>
      </c>
      <c r="C205" s="153">
        <v>41914224</v>
      </c>
      <c r="D205" s="153">
        <v>654231707</v>
      </c>
      <c r="E205" s="153">
        <v>696145931</v>
      </c>
      <c r="F205" s="136"/>
    </row>
    <row r="206" spans="1:6" ht="18" hidden="1" customHeight="1" outlineLevel="1">
      <c r="A206" s="151" t="s">
        <v>47</v>
      </c>
      <c r="B206" s="152" t="s">
        <v>186</v>
      </c>
      <c r="C206" s="153">
        <v>36785518</v>
      </c>
      <c r="D206" s="153">
        <v>866206760</v>
      </c>
      <c r="E206" s="153">
        <v>902992278</v>
      </c>
      <c r="F206" s="136"/>
    </row>
    <row r="207" spans="1:6" ht="18" hidden="1" customHeight="1" outlineLevel="1">
      <c r="A207" s="151" t="s">
        <v>47</v>
      </c>
      <c r="B207" s="152" t="s">
        <v>244</v>
      </c>
      <c r="C207" s="153">
        <v>849032</v>
      </c>
      <c r="D207" s="153">
        <v>13287</v>
      </c>
      <c r="E207" s="153">
        <v>862319</v>
      </c>
      <c r="F207" s="136"/>
    </row>
    <row r="208" spans="1:6" ht="18" hidden="1" customHeight="1" outlineLevel="1">
      <c r="A208" s="151" t="s">
        <v>47</v>
      </c>
      <c r="B208" s="152" t="s">
        <v>187</v>
      </c>
      <c r="C208" s="153">
        <v>1325131</v>
      </c>
      <c r="D208" s="153">
        <v>754707</v>
      </c>
      <c r="E208" s="153">
        <v>2079838</v>
      </c>
      <c r="F208" s="136"/>
    </row>
    <row r="209" spans="1:6" ht="18" hidden="1" customHeight="1" outlineLevel="1">
      <c r="A209" s="151" t="s">
        <v>47</v>
      </c>
      <c r="B209" s="152" t="s">
        <v>188</v>
      </c>
      <c r="C209" s="153">
        <v>1622319</v>
      </c>
      <c r="D209" s="153">
        <v>59726115</v>
      </c>
      <c r="E209" s="153">
        <v>61348434</v>
      </c>
      <c r="F209" s="136"/>
    </row>
    <row r="210" spans="1:6" ht="18" hidden="1" customHeight="1" outlineLevel="1">
      <c r="A210" s="151" t="s">
        <v>47</v>
      </c>
      <c r="B210" s="152" t="s">
        <v>189</v>
      </c>
      <c r="C210" s="153">
        <v>3850299.5241574999</v>
      </c>
      <c r="D210" s="153">
        <v>23027432.971140299</v>
      </c>
      <c r="E210" s="153">
        <v>26877732.495297801</v>
      </c>
      <c r="F210" s="136"/>
    </row>
    <row r="211" spans="1:6" ht="18" hidden="1" customHeight="1" outlineLevel="1">
      <c r="A211" s="151" t="s">
        <v>47</v>
      </c>
      <c r="B211" s="152" t="s">
        <v>190</v>
      </c>
      <c r="C211" s="153">
        <v>9965000</v>
      </c>
      <c r="D211" s="153">
        <v>422633347</v>
      </c>
      <c r="E211" s="153">
        <v>432598347</v>
      </c>
      <c r="F211" s="136"/>
    </row>
    <row r="212" spans="1:6" ht="18" hidden="1" customHeight="1" outlineLevel="1">
      <c r="A212" s="151" t="s">
        <v>47</v>
      </c>
      <c r="B212" s="152" t="s">
        <v>191</v>
      </c>
      <c r="C212" s="153">
        <v>2112038.0159999998</v>
      </c>
      <c r="D212" s="153">
        <v>3888069.9840000002</v>
      </c>
      <c r="E212" s="153">
        <v>6000108</v>
      </c>
      <c r="F212" s="136"/>
    </row>
    <row r="213" spans="1:6" ht="18" hidden="1" customHeight="1" outlineLevel="1">
      <c r="A213" s="151" t="s">
        <v>47</v>
      </c>
      <c r="B213" s="152" t="s">
        <v>192</v>
      </c>
      <c r="C213" s="154"/>
      <c r="D213" s="154"/>
      <c r="E213" s="153">
        <v>0</v>
      </c>
      <c r="F213" s="136"/>
    </row>
    <row r="214" spans="1:6" ht="18" hidden="1" customHeight="1" outlineLevel="1">
      <c r="A214" s="151" t="s">
        <v>47</v>
      </c>
      <c r="B214" s="152" t="s">
        <v>247</v>
      </c>
      <c r="C214" s="153">
        <v>32</v>
      </c>
      <c r="D214" s="154"/>
      <c r="E214" s="153">
        <v>32</v>
      </c>
      <c r="F214" s="136"/>
    </row>
    <row r="215" spans="1:6" ht="18" hidden="1" customHeight="1" outlineLevel="1">
      <c r="A215" s="151" t="s">
        <v>47</v>
      </c>
      <c r="B215" s="152" t="s">
        <v>193</v>
      </c>
      <c r="C215" s="153">
        <v>35189000</v>
      </c>
      <c r="D215" s="153">
        <v>421720713</v>
      </c>
      <c r="E215" s="153">
        <v>456909713</v>
      </c>
      <c r="F215" s="136"/>
    </row>
    <row r="216" spans="1:6" ht="18" hidden="1" customHeight="1" outlineLevel="1">
      <c r="A216" s="151" t="s">
        <v>47</v>
      </c>
      <c r="B216" s="152" t="s">
        <v>194</v>
      </c>
      <c r="C216" s="153">
        <v>10295291</v>
      </c>
      <c r="D216" s="153">
        <v>23171222</v>
      </c>
      <c r="E216" s="153">
        <v>33466513</v>
      </c>
      <c r="F216" s="136"/>
    </row>
    <row r="217" spans="1:6" ht="18" hidden="1" customHeight="1" outlineLevel="1">
      <c r="A217" s="151" t="s">
        <v>47</v>
      </c>
      <c r="B217" s="152" t="s">
        <v>195</v>
      </c>
      <c r="C217" s="153">
        <v>2666917.6313</v>
      </c>
      <c r="D217" s="153">
        <v>38343917.7487</v>
      </c>
      <c r="E217" s="153">
        <v>41010835.380000003</v>
      </c>
      <c r="F217" s="136"/>
    </row>
    <row r="218" spans="1:6" ht="18" hidden="1" customHeight="1" outlineLevel="1">
      <c r="A218" s="151" t="s">
        <v>47</v>
      </c>
      <c r="B218" s="152" t="s">
        <v>196</v>
      </c>
      <c r="C218" s="153">
        <v>2329585</v>
      </c>
      <c r="D218" s="153">
        <v>23267677</v>
      </c>
      <c r="E218" s="153">
        <v>25597262</v>
      </c>
      <c r="F218" s="136"/>
    </row>
    <row r="219" spans="1:6" ht="18" customHeight="1" collapsed="1">
      <c r="A219" s="151" t="s">
        <v>69</v>
      </c>
      <c r="B219" s="155" t="s">
        <v>235</v>
      </c>
      <c r="C219" s="153">
        <f>SUM($C$201:$C$218)</f>
        <v>231827948.1714575</v>
      </c>
      <c r="D219" s="153">
        <f>SUM($D$201:$D$218)</f>
        <v>3499425122.7038407</v>
      </c>
      <c r="E219" s="153">
        <f>SUM($E$201:$E$218)</f>
        <v>3731253070.875298</v>
      </c>
      <c r="F219" s="136"/>
    </row>
    <row r="220" spans="1:6" ht="18" hidden="1" customHeight="1" outlineLevel="1">
      <c r="A220" s="151" t="s">
        <v>47</v>
      </c>
      <c r="B220" s="152" t="s">
        <v>181</v>
      </c>
      <c r="C220" s="153">
        <v>25295064</v>
      </c>
      <c r="D220" s="154"/>
      <c r="E220" s="153">
        <v>25295064</v>
      </c>
      <c r="F220" s="136"/>
    </row>
    <row r="221" spans="1:6" ht="18" hidden="1" customHeight="1" outlineLevel="1">
      <c r="A221" s="151" t="s">
        <v>47</v>
      </c>
      <c r="B221" s="152" t="s">
        <v>182</v>
      </c>
      <c r="C221" s="153">
        <v>-545336.46878128406</v>
      </c>
      <c r="D221" s="153">
        <v>7009757.4687812803</v>
      </c>
      <c r="E221" s="153">
        <v>6464421</v>
      </c>
      <c r="F221" s="136"/>
    </row>
    <row r="222" spans="1:6" ht="18" hidden="1" customHeight="1" outlineLevel="1">
      <c r="A222" s="151" t="s">
        <v>47</v>
      </c>
      <c r="B222" s="152" t="s">
        <v>183</v>
      </c>
      <c r="C222" s="153">
        <v>103563291</v>
      </c>
      <c r="D222" s="153">
        <v>813593410</v>
      </c>
      <c r="E222" s="153">
        <v>917156701</v>
      </c>
      <c r="F222" s="136"/>
    </row>
    <row r="223" spans="1:6" ht="18" hidden="1" customHeight="1" outlineLevel="1">
      <c r="A223" s="151" t="s">
        <v>47</v>
      </c>
      <c r="B223" s="152" t="s">
        <v>184</v>
      </c>
      <c r="C223" s="153">
        <v>301764</v>
      </c>
      <c r="D223" s="153">
        <v>257547229</v>
      </c>
      <c r="E223" s="153">
        <v>257848993</v>
      </c>
      <c r="F223" s="136"/>
    </row>
    <row r="224" spans="1:6" ht="18" hidden="1" customHeight="1" outlineLevel="1">
      <c r="A224" s="151" t="s">
        <v>47</v>
      </c>
      <c r="B224" s="152" t="s">
        <v>185</v>
      </c>
      <c r="C224" s="153">
        <v>73357916</v>
      </c>
      <c r="D224" s="153">
        <v>399280287</v>
      </c>
      <c r="E224" s="153">
        <v>472638203</v>
      </c>
      <c r="F224" s="136"/>
    </row>
    <row r="225" spans="1:6" ht="18" hidden="1" customHeight="1" outlineLevel="1">
      <c r="A225" s="151" t="s">
        <v>47</v>
      </c>
      <c r="B225" s="152" t="s">
        <v>186</v>
      </c>
      <c r="C225" s="153">
        <v>147598104</v>
      </c>
      <c r="D225" s="153">
        <v>848364566</v>
      </c>
      <c r="E225" s="153">
        <v>995962670</v>
      </c>
      <c r="F225" s="136"/>
    </row>
    <row r="226" spans="1:6" ht="18" hidden="1" customHeight="1" outlineLevel="1">
      <c r="A226" s="151" t="s">
        <v>47</v>
      </c>
      <c r="B226" s="152" t="s">
        <v>244</v>
      </c>
      <c r="C226" s="153">
        <v>3855025</v>
      </c>
      <c r="D226" s="153">
        <v>94000</v>
      </c>
      <c r="E226" s="153">
        <v>3949025</v>
      </c>
      <c r="F226" s="136"/>
    </row>
    <row r="227" spans="1:6" ht="18" hidden="1" customHeight="1" outlineLevel="1">
      <c r="A227" s="151" t="s">
        <v>47</v>
      </c>
      <c r="B227" s="152" t="s">
        <v>187</v>
      </c>
      <c r="C227" s="153">
        <v>8237920</v>
      </c>
      <c r="D227" s="153">
        <v>368259</v>
      </c>
      <c r="E227" s="153">
        <v>8606179</v>
      </c>
      <c r="F227" s="136"/>
    </row>
    <row r="228" spans="1:6" ht="18" hidden="1" customHeight="1" outlineLevel="1">
      <c r="A228" s="151" t="s">
        <v>47</v>
      </c>
      <c r="B228" s="152" t="s">
        <v>188</v>
      </c>
      <c r="C228" s="153">
        <v>5244045</v>
      </c>
      <c r="D228" s="153">
        <v>46572857</v>
      </c>
      <c r="E228" s="153">
        <v>51816902</v>
      </c>
      <c r="F228" s="136"/>
    </row>
    <row r="229" spans="1:6" ht="18" hidden="1" customHeight="1" outlineLevel="1">
      <c r="A229" s="151" t="s">
        <v>47</v>
      </c>
      <c r="B229" s="152" t="s">
        <v>189</v>
      </c>
      <c r="C229" s="153">
        <v>-412054.85296092898</v>
      </c>
      <c r="D229" s="153">
        <v>52971047.4463173</v>
      </c>
      <c r="E229" s="153">
        <v>52558992.593356401</v>
      </c>
      <c r="F229" s="136"/>
    </row>
    <row r="230" spans="1:6" ht="18" hidden="1" customHeight="1" outlineLevel="1">
      <c r="A230" s="151" t="s">
        <v>47</v>
      </c>
      <c r="B230" s="152" t="s">
        <v>190</v>
      </c>
      <c r="C230" s="153">
        <v>26475817</v>
      </c>
      <c r="D230" s="153">
        <v>343655107</v>
      </c>
      <c r="E230" s="153">
        <v>370130924</v>
      </c>
      <c r="F230" s="136"/>
    </row>
    <row r="231" spans="1:6" ht="18" hidden="1" customHeight="1" outlineLevel="1">
      <c r="A231" s="151" t="s">
        <v>47</v>
      </c>
      <c r="B231" s="152" t="s">
        <v>191</v>
      </c>
      <c r="C231" s="153">
        <v>2800771</v>
      </c>
      <c r="D231" s="153">
        <v>5155964</v>
      </c>
      <c r="E231" s="153">
        <v>7956735</v>
      </c>
      <c r="F231" s="136"/>
    </row>
    <row r="232" spans="1:6" ht="18" hidden="1" customHeight="1" outlineLevel="1">
      <c r="A232" s="151" t="s">
        <v>47</v>
      </c>
      <c r="B232" s="152" t="s">
        <v>192</v>
      </c>
      <c r="C232" s="153">
        <v>3035013</v>
      </c>
      <c r="D232" s="154"/>
      <c r="E232" s="153">
        <v>3035013</v>
      </c>
      <c r="F232" s="136"/>
    </row>
    <row r="233" spans="1:6" ht="18" hidden="1" customHeight="1" outlineLevel="1">
      <c r="A233" s="151" t="s">
        <v>47</v>
      </c>
      <c r="B233" s="152" t="s">
        <v>247</v>
      </c>
      <c r="C233" s="153">
        <v>3154407</v>
      </c>
      <c r="D233" s="154"/>
      <c r="E233" s="153">
        <v>3154407</v>
      </c>
      <c r="F233" s="136"/>
    </row>
    <row r="234" spans="1:6" ht="18" hidden="1" customHeight="1" outlineLevel="1">
      <c r="A234" s="151" t="s">
        <v>47</v>
      </c>
      <c r="B234" s="152" t="s">
        <v>193</v>
      </c>
      <c r="C234" s="153">
        <v>278065315</v>
      </c>
      <c r="D234" s="153">
        <v>195643573</v>
      </c>
      <c r="E234" s="153">
        <v>473708888</v>
      </c>
      <c r="F234" s="136"/>
    </row>
    <row r="235" spans="1:6" ht="18" hidden="1" customHeight="1" outlineLevel="1">
      <c r="A235" s="151" t="s">
        <v>47</v>
      </c>
      <c r="B235" s="152" t="s">
        <v>194</v>
      </c>
      <c r="C235" s="153">
        <v>11739665</v>
      </c>
      <c r="D235" s="153">
        <v>16499052</v>
      </c>
      <c r="E235" s="153">
        <v>28238717</v>
      </c>
      <c r="F235" s="136"/>
    </row>
    <row r="236" spans="1:6" ht="18" hidden="1" customHeight="1" outlineLevel="1">
      <c r="A236" s="151" t="s">
        <v>47</v>
      </c>
      <c r="B236" s="152" t="s">
        <v>195</v>
      </c>
      <c r="C236" s="153">
        <v>1083855.13825269</v>
      </c>
      <c r="D236" s="153">
        <v>18716794.861747298</v>
      </c>
      <c r="E236" s="153">
        <v>19800650</v>
      </c>
      <c r="F236" s="136"/>
    </row>
    <row r="237" spans="1:6" ht="18" hidden="1" customHeight="1" outlineLevel="1">
      <c r="A237" s="151" t="s">
        <v>47</v>
      </c>
      <c r="B237" s="152" t="s">
        <v>196</v>
      </c>
      <c r="C237" s="153">
        <v>465147</v>
      </c>
      <c r="D237" s="153">
        <v>17543212</v>
      </c>
      <c r="E237" s="153">
        <v>18008359</v>
      </c>
      <c r="F237" s="136"/>
    </row>
    <row r="238" spans="1:6" ht="18" customHeight="1" collapsed="1">
      <c r="A238" s="151" t="s">
        <v>71</v>
      </c>
      <c r="B238" s="155" t="s">
        <v>236</v>
      </c>
      <c r="C238" s="153">
        <f>SUM($C$220:$C$237)</f>
        <v>693315727.81651044</v>
      </c>
      <c r="D238" s="153">
        <f>SUM($D$220:$D$237)</f>
        <v>3023015115.7768459</v>
      </c>
      <c r="E238" s="153">
        <f>SUM($E$220:$E$237)</f>
        <v>3716330843.5933566</v>
      </c>
      <c r="F238" s="136"/>
    </row>
    <row r="239" spans="1:6" ht="18" hidden="1" customHeight="1" outlineLevel="1">
      <c r="A239" s="151" t="s">
        <v>47</v>
      </c>
      <c r="B239" s="152" t="s">
        <v>181</v>
      </c>
      <c r="C239" s="153">
        <v>7673536</v>
      </c>
      <c r="D239" s="154"/>
      <c r="E239" s="153">
        <v>7673536</v>
      </c>
      <c r="F239" s="136"/>
    </row>
    <row r="240" spans="1:6" ht="18" hidden="1" customHeight="1" outlineLevel="1">
      <c r="A240" s="151" t="s">
        <v>47</v>
      </c>
      <c r="B240" s="152" t="s">
        <v>182</v>
      </c>
      <c r="C240" s="153">
        <v>-61186.242585376604</v>
      </c>
      <c r="D240" s="153">
        <v>786488.24258537695</v>
      </c>
      <c r="E240" s="153">
        <v>725302</v>
      </c>
      <c r="F240" s="136"/>
    </row>
    <row r="241" spans="1:6" ht="18" hidden="1" customHeight="1" outlineLevel="1">
      <c r="A241" s="151" t="s">
        <v>47</v>
      </c>
      <c r="B241" s="152" t="s">
        <v>183</v>
      </c>
      <c r="C241" s="153">
        <v>41465995</v>
      </c>
      <c r="D241" s="153">
        <v>325756937</v>
      </c>
      <c r="E241" s="153">
        <v>367222932</v>
      </c>
      <c r="F241" s="136"/>
    </row>
    <row r="242" spans="1:6" ht="18" hidden="1" customHeight="1" outlineLevel="1">
      <c r="A242" s="151" t="s">
        <v>47</v>
      </c>
      <c r="B242" s="152" t="s">
        <v>184</v>
      </c>
      <c r="C242" s="153">
        <v>37310</v>
      </c>
      <c r="D242" s="153">
        <v>31842757</v>
      </c>
      <c r="E242" s="153">
        <v>31880067</v>
      </c>
      <c r="F242" s="136"/>
    </row>
    <row r="243" spans="1:6" ht="18" hidden="1" customHeight="1" outlineLevel="1">
      <c r="A243" s="151" t="s">
        <v>47</v>
      </c>
      <c r="B243" s="152" t="s">
        <v>185</v>
      </c>
      <c r="C243" s="153">
        <v>32698204</v>
      </c>
      <c r="D243" s="153">
        <v>177973272</v>
      </c>
      <c r="E243" s="153">
        <v>210671476</v>
      </c>
      <c r="F243" s="136"/>
    </row>
    <row r="244" spans="1:6" ht="18" hidden="1" customHeight="1" outlineLevel="1">
      <c r="A244" s="151" t="s">
        <v>47</v>
      </c>
      <c r="B244" s="152" t="s">
        <v>186</v>
      </c>
      <c r="C244" s="153">
        <v>24016677</v>
      </c>
      <c r="D244" s="153">
        <v>209757034</v>
      </c>
      <c r="E244" s="153">
        <v>233773711</v>
      </c>
      <c r="F244" s="136"/>
    </row>
    <row r="245" spans="1:6" ht="18" hidden="1" customHeight="1" outlineLevel="1">
      <c r="A245" s="151" t="s">
        <v>47</v>
      </c>
      <c r="B245" s="152" t="s">
        <v>244</v>
      </c>
      <c r="C245" s="153">
        <v>535264</v>
      </c>
      <c r="D245" s="153">
        <v>13052</v>
      </c>
      <c r="E245" s="153">
        <v>548316</v>
      </c>
      <c r="F245" s="136"/>
    </row>
    <row r="246" spans="1:6" ht="18" hidden="1" customHeight="1" outlineLevel="1">
      <c r="A246" s="151" t="s">
        <v>47</v>
      </c>
      <c r="B246" s="152" t="s">
        <v>187</v>
      </c>
      <c r="C246" s="153">
        <v>76497</v>
      </c>
      <c r="D246" s="153">
        <v>3420</v>
      </c>
      <c r="E246" s="153">
        <v>79917</v>
      </c>
      <c r="F246" s="136"/>
    </row>
    <row r="247" spans="1:6" ht="18" hidden="1" customHeight="1" outlineLevel="1">
      <c r="A247" s="151" t="s">
        <v>47</v>
      </c>
      <c r="B247" s="152" t="s">
        <v>188</v>
      </c>
      <c r="C247" s="153">
        <v>278060</v>
      </c>
      <c r="D247" s="153">
        <v>2340803</v>
      </c>
      <c r="E247" s="153">
        <v>2618863</v>
      </c>
      <c r="F247" s="136"/>
    </row>
    <row r="248" spans="1:6" ht="18" hidden="1" customHeight="1" outlineLevel="1">
      <c r="A248" s="151" t="s">
        <v>47</v>
      </c>
      <c r="B248" s="152" t="s">
        <v>189</v>
      </c>
      <c r="C248" s="153">
        <v>94124.176685034705</v>
      </c>
      <c r="D248" s="153">
        <v>948499.33426196896</v>
      </c>
      <c r="E248" s="153">
        <v>1042623.510947</v>
      </c>
      <c r="F248" s="136"/>
    </row>
    <row r="249" spans="1:6" ht="18" hidden="1" customHeight="1" outlineLevel="1">
      <c r="A249" s="151" t="s">
        <v>47</v>
      </c>
      <c r="B249" s="152" t="s">
        <v>190</v>
      </c>
      <c r="C249" s="153">
        <v>7061548</v>
      </c>
      <c r="D249" s="153">
        <v>91658625</v>
      </c>
      <c r="E249" s="153">
        <v>98720173</v>
      </c>
      <c r="F249" s="136"/>
    </row>
    <row r="250" spans="1:6" ht="18" hidden="1" customHeight="1" outlineLevel="1">
      <c r="A250" s="151" t="s">
        <v>47</v>
      </c>
      <c r="B250" s="152" t="s">
        <v>191</v>
      </c>
      <c r="C250" s="154"/>
      <c r="D250" s="153">
        <v>236108</v>
      </c>
      <c r="E250" s="153">
        <v>236108</v>
      </c>
      <c r="F250" s="136"/>
    </row>
    <row r="251" spans="1:6" ht="18" hidden="1" customHeight="1" outlineLevel="1">
      <c r="A251" s="151" t="s">
        <v>47</v>
      </c>
      <c r="B251" s="152" t="s">
        <v>192</v>
      </c>
      <c r="C251" s="153">
        <v>183555</v>
      </c>
      <c r="D251" s="154"/>
      <c r="E251" s="153">
        <v>183555</v>
      </c>
      <c r="F251" s="136"/>
    </row>
    <row r="252" spans="1:6" ht="18" hidden="1" customHeight="1" outlineLevel="1">
      <c r="A252" s="151" t="s">
        <v>47</v>
      </c>
      <c r="B252" s="152" t="s">
        <v>247</v>
      </c>
      <c r="C252" s="154"/>
      <c r="D252" s="154"/>
      <c r="E252" s="153">
        <v>0</v>
      </c>
      <c r="F252" s="136"/>
    </row>
    <row r="253" spans="1:6" ht="18" hidden="1" customHeight="1" outlineLevel="1">
      <c r="A253" s="151" t="s">
        <v>47</v>
      </c>
      <c r="B253" s="152" t="s">
        <v>193</v>
      </c>
      <c r="C253" s="153">
        <v>2945177</v>
      </c>
      <c r="D253" s="153">
        <v>32725982</v>
      </c>
      <c r="E253" s="153">
        <v>35671159</v>
      </c>
      <c r="F253" s="136"/>
    </row>
    <row r="254" spans="1:6" ht="18" hidden="1" customHeight="1" outlineLevel="1">
      <c r="A254" s="151" t="s">
        <v>47</v>
      </c>
      <c r="B254" s="152" t="s">
        <v>194</v>
      </c>
      <c r="C254" s="153">
        <v>1011707</v>
      </c>
      <c r="D254" s="153">
        <v>1421820</v>
      </c>
      <c r="E254" s="153">
        <v>2433527</v>
      </c>
      <c r="F254" s="136"/>
    </row>
    <row r="255" spans="1:6" ht="18" hidden="1" customHeight="1" outlineLevel="1">
      <c r="A255" s="151" t="s">
        <v>47</v>
      </c>
      <c r="B255" s="152" t="s">
        <v>195</v>
      </c>
      <c r="C255" s="153">
        <v>273557.75176644197</v>
      </c>
      <c r="D255" s="153">
        <v>4723993.2182335602</v>
      </c>
      <c r="E255" s="153">
        <v>4997550.97</v>
      </c>
      <c r="F255" s="136"/>
    </row>
    <row r="256" spans="1:6" ht="18" hidden="1" customHeight="1" outlineLevel="1">
      <c r="A256" s="151" t="s">
        <v>47</v>
      </c>
      <c r="B256" s="152" t="s">
        <v>196</v>
      </c>
      <c r="C256" s="153">
        <v>292528</v>
      </c>
      <c r="D256" s="153">
        <v>2803585</v>
      </c>
      <c r="E256" s="153">
        <v>3096113</v>
      </c>
      <c r="F256" s="136"/>
    </row>
    <row r="257" spans="1:6" ht="18" customHeight="1" collapsed="1">
      <c r="A257" s="151" t="s">
        <v>73</v>
      </c>
      <c r="B257" s="155" t="s">
        <v>237</v>
      </c>
      <c r="C257" s="153">
        <f>SUM($C$239:$C$256)</f>
        <v>118582553.6858661</v>
      </c>
      <c r="D257" s="153">
        <f>SUM($D$239:$D$256)</f>
        <v>882992375.79508102</v>
      </c>
      <c r="E257" s="153">
        <f>SUM($E$239:$E$256)</f>
        <v>1001574929.480947</v>
      </c>
      <c r="F257" s="136"/>
    </row>
    <row r="258" spans="1:6" ht="18" hidden="1" customHeight="1" outlineLevel="1">
      <c r="A258" s="151" t="s">
        <v>47</v>
      </c>
      <c r="B258" s="152" t="s">
        <v>181</v>
      </c>
      <c r="C258" s="153">
        <v>32968600</v>
      </c>
      <c r="D258" s="153">
        <v>0</v>
      </c>
      <c r="E258" s="153">
        <v>32968600</v>
      </c>
      <c r="F258" s="136"/>
    </row>
    <row r="259" spans="1:6" ht="18" hidden="1" customHeight="1" outlineLevel="1">
      <c r="A259" s="151" t="s">
        <v>47</v>
      </c>
      <c r="B259" s="152" t="s">
        <v>182</v>
      </c>
      <c r="C259" s="153">
        <v>-606522.71136666101</v>
      </c>
      <c r="D259" s="153">
        <v>7796245.71136666</v>
      </c>
      <c r="E259" s="153">
        <v>7189723</v>
      </c>
      <c r="F259" s="136"/>
    </row>
    <row r="260" spans="1:6" ht="18" hidden="1" customHeight="1" outlineLevel="1">
      <c r="A260" s="151" t="s">
        <v>47</v>
      </c>
      <c r="B260" s="152" t="s">
        <v>183</v>
      </c>
      <c r="C260" s="153">
        <v>145029286</v>
      </c>
      <c r="D260" s="153">
        <v>1139350347</v>
      </c>
      <c r="E260" s="153">
        <v>1284379633</v>
      </c>
      <c r="F260" s="136"/>
    </row>
    <row r="261" spans="1:6" ht="18" hidden="1" customHeight="1" outlineLevel="1">
      <c r="A261" s="151" t="s">
        <v>47</v>
      </c>
      <c r="B261" s="152" t="s">
        <v>184</v>
      </c>
      <c r="C261" s="153">
        <v>339074</v>
      </c>
      <c r="D261" s="153">
        <v>289389986</v>
      </c>
      <c r="E261" s="153">
        <v>289729060</v>
      </c>
      <c r="F261" s="136"/>
    </row>
    <row r="262" spans="1:6" ht="18" hidden="1" customHeight="1" outlineLevel="1">
      <c r="A262" s="151" t="s">
        <v>47</v>
      </c>
      <c r="B262" s="152" t="s">
        <v>185</v>
      </c>
      <c r="C262" s="153">
        <v>106056120</v>
      </c>
      <c r="D262" s="153">
        <v>577253559</v>
      </c>
      <c r="E262" s="153">
        <v>683309679</v>
      </c>
      <c r="F262" s="136"/>
    </row>
    <row r="263" spans="1:6" ht="18" hidden="1" customHeight="1" outlineLevel="1">
      <c r="A263" s="151" t="s">
        <v>47</v>
      </c>
      <c r="B263" s="152" t="s">
        <v>186</v>
      </c>
      <c r="C263" s="153">
        <v>171614781</v>
      </c>
      <c r="D263" s="153">
        <v>1058121600</v>
      </c>
      <c r="E263" s="153">
        <v>1229736381</v>
      </c>
      <c r="F263" s="136"/>
    </row>
    <row r="264" spans="1:6" ht="18" hidden="1" customHeight="1" outlineLevel="1">
      <c r="A264" s="151" t="s">
        <v>47</v>
      </c>
      <c r="B264" s="152" t="s">
        <v>244</v>
      </c>
      <c r="C264" s="153">
        <v>4390289</v>
      </c>
      <c r="D264" s="153">
        <v>107052</v>
      </c>
      <c r="E264" s="153">
        <v>4497341</v>
      </c>
      <c r="F264" s="136"/>
    </row>
    <row r="265" spans="1:6" ht="18" hidden="1" customHeight="1" outlineLevel="1">
      <c r="A265" s="151" t="s">
        <v>47</v>
      </c>
      <c r="B265" s="152" t="s">
        <v>187</v>
      </c>
      <c r="C265" s="153">
        <v>8314417</v>
      </c>
      <c r="D265" s="153">
        <v>371679</v>
      </c>
      <c r="E265" s="153">
        <v>8686096</v>
      </c>
      <c r="F265" s="136"/>
    </row>
    <row r="266" spans="1:6" ht="18" hidden="1" customHeight="1" outlineLevel="1">
      <c r="A266" s="151" t="s">
        <v>47</v>
      </c>
      <c r="B266" s="152" t="s">
        <v>188</v>
      </c>
      <c r="C266" s="153">
        <v>5522105</v>
      </c>
      <c r="D266" s="153">
        <v>48913660</v>
      </c>
      <c r="E266" s="153">
        <v>54435765</v>
      </c>
      <c r="F266" s="136"/>
    </row>
    <row r="267" spans="1:6" ht="18" hidden="1" customHeight="1" outlineLevel="1">
      <c r="A267" s="151" t="s">
        <v>47</v>
      </c>
      <c r="B267" s="152" t="s">
        <v>189</v>
      </c>
      <c r="C267" s="153">
        <v>-317930.67627589399</v>
      </c>
      <c r="D267" s="153">
        <v>53919546.780579299</v>
      </c>
      <c r="E267" s="153">
        <v>53601616.104303397</v>
      </c>
      <c r="F267" s="136"/>
    </row>
    <row r="268" spans="1:6" ht="18" hidden="1" customHeight="1" outlineLevel="1">
      <c r="A268" s="151" t="s">
        <v>47</v>
      </c>
      <c r="B268" s="152" t="s">
        <v>190</v>
      </c>
      <c r="C268" s="153">
        <v>33537365</v>
      </c>
      <c r="D268" s="153">
        <v>435313732</v>
      </c>
      <c r="E268" s="153">
        <v>468851097</v>
      </c>
      <c r="F268" s="136"/>
    </row>
    <row r="269" spans="1:6" ht="18" hidden="1" customHeight="1" outlineLevel="1">
      <c r="A269" s="151" t="s">
        <v>47</v>
      </c>
      <c r="B269" s="152" t="s">
        <v>191</v>
      </c>
      <c r="C269" s="153">
        <v>2800771</v>
      </c>
      <c r="D269" s="153">
        <v>5392072</v>
      </c>
      <c r="E269" s="153">
        <v>8192843</v>
      </c>
      <c r="F269" s="136"/>
    </row>
    <row r="270" spans="1:6" ht="18" hidden="1" customHeight="1" outlineLevel="1">
      <c r="A270" s="151" t="s">
        <v>47</v>
      </c>
      <c r="B270" s="152" t="s">
        <v>192</v>
      </c>
      <c r="C270" s="153">
        <v>3218568</v>
      </c>
      <c r="D270" s="153">
        <v>0</v>
      </c>
      <c r="E270" s="153">
        <v>3218568</v>
      </c>
      <c r="F270" s="136"/>
    </row>
    <row r="271" spans="1:6" ht="18" hidden="1" customHeight="1" outlineLevel="1">
      <c r="A271" s="151" t="s">
        <v>47</v>
      </c>
      <c r="B271" s="152" t="s">
        <v>247</v>
      </c>
      <c r="C271" s="153">
        <v>3154407</v>
      </c>
      <c r="D271" s="153">
        <v>0</v>
      </c>
      <c r="E271" s="153">
        <v>3154407</v>
      </c>
      <c r="F271" s="136"/>
    </row>
    <row r="272" spans="1:6" ht="18" hidden="1" customHeight="1" outlineLevel="1">
      <c r="A272" s="151" t="s">
        <v>47</v>
      </c>
      <c r="B272" s="152" t="s">
        <v>193</v>
      </c>
      <c r="C272" s="153">
        <v>281010492</v>
      </c>
      <c r="D272" s="153">
        <v>228369555</v>
      </c>
      <c r="E272" s="153">
        <v>509380047</v>
      </c>
      <c r="F272" s="136"/>
    </row>
    <row r="273" spans="1:6" ht="18" hidden="1" customHeight="1" outlineLevel="1">
      <c r="A273" s="151" t="s">
        <v>47</v>
      </c>
      <c r="B273" s="152" t="s">
        <v>194</v>
      </c>
      <c r="C273" s="153">
        <v>12751372</v>
      </c>
      <c r="D273" s="153">
        <v>17920872</v>
      </c>
      <c r="E273" s="153">
        <v>30672244</v>
      </c>
      <c r="F273" s="136"/>
    </row>
    <row r="274" spans="1:6" ht="18" hidden="1" customHeight="1" outlineLevel="1">
      <c r="A274" s="151" t="s">
        <v>47</v>
      </c>
      <c r="B274" s="152" t="s">
        <v>195</v>
      </c>
      <c r="C274" s="153">
        <v>1357412.89001913</v>
      </c>
      <c r="D274" s="153">
        <v>23440788.079980899</v>
      </c>
      <c r="E274" s="153">
        <v>24798200.969999999</v>
      </c>
      <c r="F274" s="136"/>
    </row>
    <row r="275" spans="1:6" ht="18" hidden="1" customHeight="1" outlineLevel="1">
      <c r="A275" s="151" t="s">
        <v>47</v>
      </c>
      <c r="B275" s="152" t="s">
        <v>196</v>
      </c>
      <c r="C275" s="153">
        <v>757675</v>
      </c>
      <c r="D275" s="153">
        <v>20346797</v>
      </c>
      <c r="E275" s="153">
        <v>21104472</v>
      </c>
      <c r="F275" s="136"/>
    </row>
    <row r="276" spans="1:6" ht="18" customHeight="1" collapsed="1">
      <c r="A276" s="151" t="s">
        <v>75</v>
      </c>
      <c r="B276" s="155" t="s">
        <v>238</v>
      </c>
      <c r="C276" s="153">
        <f>SUM($C$258:$C$275)</f>
        <v>811898281.50237656</v>
      </c>
      <c r="D276" s="153">
        <f>SUM($D$258:$D$275)</f>
        <v>3906007491.5719266</v>
      </c>
      <c r="E276" s="153">
        <f>SUM($E$258:$E$275)</f>
        <v>4717905773.0743036</v>
      </c>
      <c r="F276" s="136"/>
    </row>
    <row r="277" spans="1:6" ht="18" hidden="1" customHeight="1" outlineLevel="1">
      <c r="A277" s="151" t="s">
        <v>47</v>
      </c>
      <c r="B277" s="158" t="s">
        <v>181</v>
      </c>
      <c r="C277" s="154"/>
      <c r="D277" s="154"/>
      <c r="E277" s="153">
        <v>0</v>
      </c>
      <c r="F277" s="136"/>
    </row>
    <row r="278" spans="1:6" ht="18" hidden="1" customHeight="1" outlineLevel="1">
      <c r="A278" s="151" t="s">
        <v>47</v>
      </c>
      <c r="B278" s="158" t="s">
        <v>182</v>
      </c>
      <c r="C278" s="154"/>
      <c r="D278" s="154"/>
      <c r="E278" s="153">
        <v>0</v>
      </c>
      <c r="F278" s="136"/>
    </row>
    <row r="279" spans="1:6" ht="18" hidden="1" customHeight="1" outlineLevel="1">
      <c r="A279" s="151" t="s">
        <v>47</v>
      </c>
      <c r="B279" s="158" t="s">
        <v>183</v>
      </c>
      <c r="C279" s="154"/>
      <c r="D279" s="154"/>
      <c r="E279" s="153">
        <v>0</v>
      </c>
      <c r="F279" s="136"/>
    </row>
    <row r="280" spans="1:6" ht="18" hidden="1" customHeight="1" outlineLevel="1">
      <c r="A280" s="151" t="s">
        <v>47</v>
      </c>
      <c r="B280" s="158" t="s">
        <v>184</v>
      </c>
      <c r="C280" s="154"/>
      <c r="D280" s="154"/>
      <c r="E280" s="153">
        <v>0</v>
      </c>
      <c r="F280" s="136"/>
    </row>
    <row r="281" spans="1:6" ht="18" hidden="1" customHeight="1" outlineLevel="1">
      <c r="A281" s="151" t="s">
        <v>47</v>
      </c>
      <c r="B281" s="158" t="s">
        <v>185</v>
      </c>
      <c r="C281" s="154"/>
      <c r="D281" s="154"/>
      <c r="E281" s="153">
        <v>0</v>
      </c>
      <c r="F281" s="136"/>
    </row>
    <row r="282" spans="1:6" ht="18" hidden="1" customHeight="1" outlineLevel="1">
      <c r="A282" s="151" t="s">
        <v>47</v>
      </c>
      <c r="B282" s="158" t="s">
        <v>186</v>
      </c>
      <c r="C282" s="154"/>
      <c r="D282" s="154"/>
      <c r="E282" s="153">
        <v>0</v>
      </c>
      <c r="F282" s="136"/>
    </row>
    <row r="283" spans="1:6" ht="18" hidden="1" customHeight="1" outlineLevel="1">
      <c r="A283" s="151" t="s">
        <v>47</v>
      </c>
      <c r="B283" s="158" t="s">
        <v>244</v>
      </c>
      <c r="C283" s="153">
        <v>0</v>
      </c>
      <c r="D283" s="153">
        <v>0</v>
      </c>
      <c r="E283" s="153">
        <v>0</v>
      </c>
      <c r="F283" s="136"/>
    </row>
    <row r="284" spans="1:6" ht="18" hidden="1" customHeight="1" outlineLevel="1">
      <c r="A284" s="151" t="s">
        <v>47</v>
      </c>
      <c r="B284" s="158" t="s">
        <v>187</v>
      </c>
      <c r="C284" s="153">
        <v>0</v>
      </c>
      <c r="D284" s="153">
        <v>0</v>
      </c>
      <c r="E284" s="153">
        <v>0</v>
      </c>
      <c r="F284" s="136"/>
    </row>
    <row r="285" spans="1:6" ht="18" hidden="1" customHeight="1" outlineLevel="1">
      <c r="A285" s="151" t="s">
        <v>47</v>
      </c>
      <c r="B285" s="158" t="s">
        <v>188</v>
      </c>
      <c r="C285" s="154"/>
      <c r="D285" s="154"/>
      <c r="E285" s="153">
        <v>0</v>
      </c>
      <c r="F285" s="136"/>
    </row>
    <row r="286" spans="1:6" ht="18" hidden="1" customHeight="1" outlineLevel="1">
      <c r="A286" s="151" t="s">
        <v>47</v>
      </c>
      <c r="B286" s="158" t="s">
        <v>189</v>
      </c>
      <c r="C286" s="153">
        <v>0</v>
      </c>
      <c r="D286" s="153">
        <v>0</v>
      </c>
      <c r="E286" s="153">
        <v>0</v>
      </c>
      <c r="F286" s="136"/>
    </row>
    <row r="287" spans="1:6" ht="18" hidden="1" customHeight="1" outlineLevel="1">
      <c r="A287" s="151" t="s">
        <v>47</v>
      </c>
      <c r="B287" s="158" t="s">
        <v>190</v>
      </c>
      <c r="C287" s="153">
        <v>8964099</v>
      </c>
      <c r="D287" s="153">
        <v>116353673</v>
      </c>
      <c r="E287" s="153">
        <v>125317772</v>
      </c>
      <c r="F287" s="136"/>
    </row>
    <row r="288" spans="1:6" ht="18" hidden="1" customHeight="1" outlineLevel="1">
      <c r="A288" s="151" t="s">
        <v>47</v>
      </c>
      <c r="B288" s="158" t="s">
        <v>191</v>
      </c>
      <c r="C288" s="154"/>
      <c r="D288" s="154"/>
      <c r="E288" s="153">
        <v>0</v>
      </c>
      <c r="F288" s="136"/>
    </row>
    <row r="289" spans="1:6" ht="18" hidden="1" customHeight="1" outlineLevel="1">
      <c r="A289" s="151" t="s">
        <v>47</v>
      </c>
      <c r="B289" s="158" t="s">
        <v>192</v>
      </c>
      <c r="C289" s="154"/>
      <c r="D289" s="154"/>
      <c r="E289" s="153">
        <v>0</v>
      </c>
      <c r="F289" s="136"/>
    </row>
    <row r="290" spans="1:6" ht="18" hidden="1" customHeight="1" outlineLevel="1">
      <c r="A290" s="151" t="s">
        <v>47</v>
      </c>
      <c r="B290" s="158" t="s">
        <v>247</v>
      </c>
      <c r="C290" s="154"/>
      <c r="D290" s="154"/>
      <c r="E290" s="153">
        <v>0</v>
      </c>
      <c r="F290" s="136"/>
    </row>
    <row r="291" spans="1:6" ht="18" hidden="1" customHeight="1" outlineLevel="1">
      <c r="A291" s="151" t="s">
        <v>47</v>
      </c>
      <c r="B291" s="158" t="s">
        <v>193</v>
      </c>
      <c r="C291" s="153">
        <v>4647775</v>
      </c>
      <c r="D291" s="153">
        <v>403624</v>
      </c>
      <c r="E291" s="153">
        <v>5051399</v>
      </c>
      <c r="F291" s="136"/>
    </row>
    <row r="292" spans="1:6" ht="18" hidden="1" customHeight="1" outlineLevel="1">
      <c r="A292" s="151" t="s">
        <v>47</v>
      </c>
      <c r="B292" s="158" t="s">
        <v>194</v>
      </c>
      <c r="C292" s="154"/>
      <c r="D292" s="154"/>
      <c r="E292" s="153">
        <v>0</v>
      </c>
      <c r="F292" s="136"/>
    </row>
    <row r="293" spans="1:6" ht="18" hidden="1" customHeight="1" outlineLevel="1">
      <c r="A293" s="151" t="s">
        <v>47</v>
      </c>
      <c r="B293" s="158" t="s">
        <v>195</v>
      </c>
      <c r="C293" s="154"/>
      <c r="D293" s="154"/>
      <c r="E293" s="153">
        <v>0</v>
      </c>
      <c r="F293" s="136"/>
    </row>
    <row r="294" spans="1:6" ht="18" hidden="1" customHeight="1" outlineLevel="1">
      <c r="A294" s="151" t="s">
        <v>47</v>
      </c>
      <c r="B294" s="158" t="s">
        <v>196</v>
      </c>
      <c r="C294" s="153">
        <v>0</v>
      </c>
      <c r="D294" s="153">
        <v>0</v>
      </c>
      <c r="E294" s="153">
        <v>0</v>
      </c>
      <c r="F294" s="136"/>
    </row>
    <row r="295" spans="1:6" ht="18" customHeight="1" collapsed="1">
      <c r="A295" s="151" t="s">
        <v>77</v>
      </c>
      <c r="B295" s="158" t="s">
        <v>239</v>
      </c>
      <c r="C295" s="153">
        <f>SUM($C$277:$C$294)</f>
        <v>13611874</v>
      </c>
      <c r="D295" s="153">
        <f>SUM($D$277:$D$294)</f>
        <v>116757297</v>
      </c>
      <c r="E295" s="153">
        <f>SUM($E$277:$E$294)</f>
        <v>130369171</v>
      </c>
      <c r="F295" s="136"/>
    </row>
    <row r="296" spans="1:6" ht="18" hidden="1" customHeight="1" outlineLevel="1">
      <c r="A296" s="151" t="s">
        <v>47</v>
      </c>
      <c r="B296" s="158" t="s">
        <v>181</v>
      </c>
      <c r="C296" s="153">
        <v>44637881</v>
      </c>
      <c r="D296" s="153">
        <v>54646</v>
      </c>
      <c r="E296" s="153">
        <v>44692527</v>
      </c>
      <c r="F296" s="136"/>
    </row>
    <row r="297" spans="1:6" ht="18" hidden="1" customHeight="1" outlineLevel="1">
      <c r="A297" s="151" t="s">
        <v>47</v>
      </c>
      <c r="B297" s="158" t="s">
        <v>182</v>
      </c>
      <c r="C297" s="153">
        <v>1562921.28863334</v>
      </c>
      <c r="D297" s="153">
        <v>13504866.7113667</v>
      </c>
      <c r="E297" s="153">
        <v>15067788</v>
      </c>
      <c r="F297" s="136"/>
    </row>
    <row r="298" spans="1:6" ht="18" hidden="1" customHeight="1" outlineLevel="1">
      <c r="A298" s="151" t="s">
        <v>47</v>
      </c>
      <c r="B298" s="158" t="s">
        <v>183</v>
      </c>
      <c r="C298" s="153">
        <v>195751350</v>
      </c>
      <c r="D298" s="153">
        <v>1946369289</v>
      </c>
      <c r="E298" s="153">
        <v>2142120639</v>
      </c>
      <c r="F298" s="136"/>
    </row>
    <row r="299" spans="1:6" ht="18" hidden="1" customHeight="1" outlineLevel="1">
      <c r="A299" s="151" t="s">
        <v>47</v>
      </c>
      <c r="B299" s="158" t="s">
        <v>184</v>
      </c>
      <c r="C299" s="153">
        <v>21670645</v>
      </c>
      <c r="D299" s="153">
        <v>576277454</v>
      </c>
      <c r="E299" s="153">
        <v>597948099</v>
      </c>
      <c r="F299" s="136"/>
    </row>
    <row r="300" spans="1:6" ht="18" hidden="1" customHeight="1" outlineLevel="1">
      <c r="A300" s="151" t="s">
        <v>47</v>
      </c>
      <c r="B300" s="158" t="s">
        <v>185</v>
      </c>
      <c r="C300" s="153">
        <v>153915377</v>
      </c>
      <c r="D300" s="153">
        <v>1322084649</v>
      </c>
      <c r="E300" s="153">
        <v>1476000026</v>
      </c>
      <c r="F300" s="136"/>
    </row>
    <row r="301" spans="1:6" ht="18" hidden="1" customHeight="1" outlineLevel="1">
      <c r="A301" s="151" t="s">
        <v>47</v>
      </c>
      <c r="B301" s="158" t="s">
        <v>186</v>
      </c>
      <c r="C301" s="153">
        <v>209706521</v>
      </c>
      <c r="D301" s="153">
        <v>2034978267</v>
      </c>
      <c r="E301" s="153">
        <v>2244684788</v>
      </c>
      <c r="F301" s="136"/>
    </row>
    <row r="302" spans="1:6" ht="18" hidden="1" customHeight="1" outlineLevel="1">
      <c r="A302" s="151" t="s">
        <v>47</v>
      </c>
      <c r="B302" s="158" t="s">
        <v>244</v>
      </c>
      <c r="C302" s="153">
        <v>5240234</v>
      </c>
      <c r="D302" s="153">
        <v>120339</v>
      </c>
      <c r="E302" s="153">
        <v>5360573</v>
      </c>
      <c r="F302" s="136"/>
    </row>
    <row r="303" spans="1:6" ht="18" hidden="1" customHeight="1" outlineLevel="1">
      <c r="A303" s="151" t="s">
        <v>47</v>
      </c>
      <c r="B303" s="158" t="s">
        <v>187</v>
      </c>
      <c r="C303" s="153">
        <v>9873548</v>
      </c>
      <c r="D303" s="153">
        <v>1129578</v>
      </c>
      <c r="E303" s="153">
        <v>11003126</v>
      </c>
      <c r="F303" s="136"/>
    </row>
    <row r="304" spans="1:6" ht="18" hidden="1" customHeight="1" outlineLevel="1">
      <c r="A304" s="151" t="s">
        <v>47</v>
      </c>
      <c r="B304" s="158" t="s">
        <v>188</v>
      </c>
      <c r="C304" s="153">
        <v>7168366</v>
      </c>
      <c r="D304" s="153">
        <v>112038795</v>
      </c>
      <c r="E304" s="153">
        <v>119207161</v>
      </c>
      <c r="F304" s="136"/>
    </row>
    <row r="305" spans="1:6" ht="18" hidden="1" customHeight="1" outlineLevel="1">
      <c r="A305" s="151" t="s">
        <v>47</v>
      </c>
      <c r="B305" s="158" t="s">
        <v>189</v>
      </c>
      <c r="C305" s="153">
        <v>3591049.2978816102</v>
      </c>
      <c r="D305" s="153">
        <v>79911428.971719593</v>
      </c>
      <c r="E305" s="153">
        <v>83502478.269601196</v>
      </c>
      <c r="F305" s="136"/>
    </row>
    <row r="306" spans="1:6" ht="18" hidden="1" customHeight="1" outlineLevel="1">
      <c r="A306" s="151" t="s">
        <v>47</v>
      </c>
      <c r="B306" s="158" t="s">
        <v>190</v>
      </c>
      <c r="C306" s="153">
        <v>53348990</v>
      </c>
      <c r="D306" s="153">
        <v>1037836232</v>
      </c>
      <c r="E306" s="153">
        <v>1091185222</v>
      </c>
      <c r="F306" s="136"/>
    </row>
    <row r="307" spans="1:6" ht="18" hidden="1" customHeight="1" outlineLevel="1">
      <c r="A307" s="151" t="s">
        <v>47</v>
      </c>
      <c r="B307" s="158" t="s">
        <v>191</v>
      </c>
      <c r="C307" s="153">
        <v>4926309.0159999998</v>
      </c>
      <c r="D307" s="153">
        <v>9312091.9839999992</v>
      </c>
      <c r="E307" s="153">
        <v>14238401</v>
      </c>
      <c r="F307" s="136"/>
    </row>
    <row r="308" spans="1:6" ht="18" hidden="1" customHeight="1" outlineLevel="1">
      <c r="A308" s="151" t="s">
        <v>47</v>
      </c>
      <c r="B308" s="158" t="s">
        <v>192</v>
      </c>
      <c r="C308" s="153">
        <v>3438719</v>
      </c>
      <c r="D308" s="153">
        <v>0</v>
      </c>
      <c r="E308" s="153">
        <v>3438719</v>
      </c>
      <c r="F308" s="136"/>
    </row>
    <row r="309" spans="1:6" ht="18" hidden="1" customHeight="1" outlineLevel="1">
      <c r="A309" s="151" t="s">
        <v>47</v>
      </c>
      <c r="B309" s="158" t="s">
        <v>247</v>
      </c>
      <c r="C309" s="153">
        <v>3154439</v>
      </c>
      <c r="D309" s="153">
        <v>0</v>
      </c>
      <c r="E309" s="153">
        <v>3154439</v>
      </c>
      <c r="F309" s="136"/>
    </row>
    <row r="310" spans="1:6" ht="18" hidden="1" customHeight="1" outlineLevel="1">
      <c r="A310" s="151" t="s">
        <v>47</v>
      </c>
      <c r="B310" s="158" t="s">
        <v>193</v>
      </c>
      <c r="C310" s="153">
        <v>326466863</v>
      </c>
      <c r="D310" s="153">
        <v>777557462</v>
      </c>
      <c r="E310" s="153">
        <v>1104024325</v>
      </c>
      <c r="F310" s="136"/>
    </row>
    <row r="311" spans="1:6" ht="18" hidden="1" customHeight="1" outlineLevel="1">
      <c r="A311" s="151" t="s">
        <v>47</v>
      </c>
      <c r="B311" s="158" t="s">
        <v>194</v>
      </c>
      <c r="C311" s="153">
        <v>23232876</v>
      </c>
      <c r="D311" s="153">
        <v>41887963</v>
      </c>
      <c r="E311" s="153">
        <v>65120839</v>
      </c>
      <c r="F311" s="136"/>
    </row>
    <row r="312" spans="1:6" ht="18" hidden="1" customHeight="1" outlineLevel="1">
      <c r="A312" s="151" t="s">
        <v>47</v>
      </c>
      <c r="B312" s="158" t="s">
        <v>195</v>
      </c>
      <c r="C312" s="153">
        <v>4069966.6513191299</v>
      </c>
      <c r="D312" s="153">
        <v>63221249.348680899</v>
      </c>
      <c r="E312" s="153">
        <v>67291216</v>
      </c>
      <c r="F312" s="136"/>
    </row>
    <row r="313" spans="1:6" ht="18" hidden="1" customHeight="1" outlineLevel="1">
      <c r="A313" s="151" t="s">
        <v>47</v>
      </c>
      <c r="B313" s="158" t="s">
        <v>196</v>
      </c>
      <c r="C313" s="153">
        <v>3101038</v>
      </c>
      <c r="D313" s="153">
        <v>44232611</v>
      </c>
      <c r="E313" s="153">
        <v>47333649</v>
      </c>
      <c r="F313" s="136"/>
    </row>
    <row r="314" spans="1:6" ht="18" customHeight="1" collapsed="1">
      <c r="A314" s="151" t="s">
        <v>79</v>
      </c>
      <c r="B314" s="159" t="s">
        <v>240</v>
      </c>
      <c r="C314" s="153">
        <f>SUM($C$296:$C$313)</f>
        <v>1074857093.2538342</v>
      </c>
      <c r="D314" s="153">
        <f>SUM($D$296:$D$313)</f>
        <v>8060516922.0157671</v>
      </c>
      <c r="E314" s="153">
        <f>SUM($E$296:$E$313)</f>
        <v>9135374015.2695999</v>
      </c>
      <c r="F314" s="136"/>
    </row>
    <row r="315" spans="1:6" ht="18" hidden="1" customHeight="1" outlineLevel="1">
      <c r="A315" s="151" t="s">
        <v>47</v>
      </c>
      <c r="B315" s="158" t="s">
        <v>181</v>
      </c>
      <c r="C315" s="153">
        <v>4587402</v>
      </c>
      <c r="D315" s="154"/>
      <c r="E315" s="153">
        <v>4587402</v>
      </c>
      <c r="F315" s="136"/>
    </row>
    <row r="316" spans="1:6" ht="18" hidden="1" customHeight="1" outlineLevel="1">
      <c r="A316" s="151" t="s">
        <v>47</v>
      </c>
      <c r="B316" s="158" t="s">
        <v>182</v>
      </c>
      <c r="C316" s="153">
        <v>-238846.28863333899</v>
      </c>
      <c r="D316" s="153">
        <v>3070131.28863334</v>
      </c>
      <c r="E316" s="153">
        <v>2831285</v>
      </c>
      <c r="F316" s="136"/>
    </row>
    <row r="317" spans="1:6" ht="18" hidden="1" customHeight="1" outlineLevel="1">
      <c r="A317" s="151" t="s">
        <v>47</v>
      </c>
      <c r="B317" s="158" t="s">
        <v>183</v>
      </c>
      <c r="C317" s="153">
        <v>18423708</v>
      </c>
      <c r="D317" s="153">
        <v>144736686</v>
      </c>
      <c r="E317" s="153">
        <v>163160394</v>
      </c>
      <c r="F317" s="136"/>
    </row>
    <row r="318" spans="1:6" ht="18" hidden="1" customHeight="1" outlineLevel="1">
      <c r="A318" s="151" t="s">
        <v>47</v>
      </c>
      <c r="B318" s="158" t="s">
        <v>184</v>
      </c>
      <c r="C318" s="153">
        <v>85522</v>
      </c>
      <c r="D318" s="153">
        <v>72991700</v>
      </c>
      <c r="E318" s="153">
        <v>73077222</v>
      </c>
      <c r="F318" s="136"/>
    </row>
    <row r="319" spans="1:6" ht="18" hidden="1" customHeight="1" outlineLevel="1">
      <c r="A319" s="151" t="s">
        <v>47</v>
      </c>
      <c r="B319" s="158" t="s">
        <v>185</v>
      </c>
      <c r="C319" s="153">
        <v>8949069</v>
      </c>
      <c r="D319" s="153">
        <v>116217403</v>
      </c>
      <c r="E319" s="153">
        <v>125166472</v>
      </c>
      <c r="F319" s="136"/>
    </row>
    <row r="320" spans="1:6" ht="18" hidden="1" customHeight="1" outlineLevel="1">
      <c r="A320" s="151" t="s">
        <v>47</v>
      </c>
      <c r="B320" s="158" t="s">
        <v>186</v>
      </c>
      <c r="C320" s="153">
        <v>43761980</v>
      </c>
      <c r="D320" s="153">
        <v>179821213</v>
      </c>
      <c r="E320" s="153">
        <v>223583193</v>
      </c>
      <c r="F320" s="136"/>
    </row>
    <row r="321" spans="1:6" ht="18" hidden="1" customHeight="1" outlineLevel="1">
      <c r="A321" s="151" t="s">
        <v>47</v>
      </c>
      <c r="B321" s="158" t="s">
        <v>244</v>
      </c>
      <c r="C321" s="153">
        <v>383619</v>
      </c>
      <c r="D321" s="153">
        <v>9354</v>
      </c>
      <c r="E321" s="153">
        <v>392973</v>
      </c>
      <c r="F321" s="136"/>
    </row>
    <row r="322" spans="1:6" ht="18" hidden="1" customHeight="1" outlineLevel="1">
      <c r="A322" s="151" t="s">
        <v>47</v>
      </c>
      <c r="B322" s="158" t="s">
        <v>187</v>
      </c>
      <c r="C322" s="153">
        <v>1244466</v>
      </c>
      <c r="D322" s="153">
        <v>55631</v>
      </c>
      <c r="E322" s="153">
        <v>1300097</v>
      </c>
      <c r="F322" s="136"/>
    </row>
    <row r="323" spans="1:6" ht="18" hidden="1" customHeight="1" outlineLevel="1">
      <c r="A323" s="151" t="s">
        <v>47</v>
      </c>
      <c r="B323" s="158" t="s">
        <v>188</v>
      </c>
      <c r="C323" s="153">
        <v>850443</v>
      </c>
      <c r="D323" s="153">
        <v>4699140</v>
      </c>
      <c r="E323" s="153">
        <v>5549583</v>
      </c>
      <c r="F323" s="136"/>
    </row>
    <row r="324" spans="1:6" ht="18" hidden="1" customHeight="1" outlineLevel="1">
      <c r="A324" s="151" t="s">
        <v>47</v>
      </c>
      <c r="B324" s="158" t="s">
        <v>189</v>
      </c>
      <c r="C324" s="153">
        <v>209048.43</v>
      </c>
      <c r="D324" s="153">
        <v>2634724.4571321001</v>
      </c>
      <c r="E324" s="153">
        <v>2843772.8871320998</v>
      </c>
      <c r="F324" s="136"/>
    </row>
    <row r="325" spans="1:6" ht="18" hidden="1" customHeight="1" outlineLevel="1">
      <c r="A325" s="151" t="s">
        <v>47</v>
      </c>
      <c r="B325" s="158" t="s">
        <v>190</v>
      </c>
      <c r="C325" s="153">
        <v>17931508</v>
      </c>
      <c r="D325" s="153">
        <v>77984108</v>
      </c>
      <c r="E325" s="153">
        <v>95915616</v>
      </c>
      <c r="F325" s="136"/>
    </row>
    <row r="326" spans="1:6" ht="18" hidden="1" customHeight="1" outlineLevel="1">
      <c r="A326" s="151" t="s">
        <v>47</v>
      </c>
      <c r="B326" s="158" t="s">
        <v>191</v>
      </c>
      <c r="C326" s="154"/>
      <c r="D326" s="153">
        <v>1283881</v>
      </c>
      <c r="E326" s="153">
        <v>1283881</v>
      </c>
      <c r="F326" s="136"/>
    </row>
    <row r="327" spans="1:6" ht="18" hidden="1" customHeight="1" outlineLevel="1">
      <c r="A327" s="151" t="s">
        <v>47</v>
      </c>
      <c r="B327" s="158" t="s">
        <v>192</v>
      </c>
      <c r="C327" s="153">
        <v>261842</v>
      </c>
      <c r="D327" s="154"/>
      <c r="E327" s="153">
        <v>261842</v>
      </c>
      <c r="F327" s="136"/>
    </row>
    <row r="328" spans="1:6" ht="18" hidden="1" customHeight="1" outlineLevel="1">
      <c r="A328" s="151" t="s">
        <v>47</v>
      </c>
      <c r="B328" s="158" t="s">
        <v>247</v>
      </c>
      <c r="C328" s="153">
        <v>84075</v>
      </c>
      <c r="D328" s="154"/>
      <c r="E328" s="153">
        <v>84075</v>
      </c>
      <c r="F328" s="136"/>
    </row>
    <row r="329" spans="1:6" ht="18" hidden="1" customHeight="1" outlineLevel="1">
      <c r="A329" s="151" t="s">
        <v>47</v>
      </c>
      <c r="B329" s="158" t="s">
        <v>193</v>
      </c>
      <c r="C329" s="153">
        <v>93407750</v>
      </c>
      <c r="D329" s="153">
        <v>68514851</v>
      </c>
      <c r="E329" s="153">
        <v>161922601</v>
      </c>
      <c r="F329" s="136"/>
    </row>
    <row r="330" spans="1:6" ht="18" hidden="1" customHeight="1" outlineLevel="1">
      <c r="A330" s="151" t="s">
        <v>47</v>
      </c>
      <c r="B330" s="158" t="s">
        <v>194</v>
      </c>
      <c r="C330" s="153">
        <v>2724937</v>
      </c>
      <c r="D330" s="153">
        <v>3829675</v>
      </c>
      <c r="E330" s="153">
        <v>6554612</v>
      </c>
      <c r="F330" s="136"/>
    </row>
    <row r="331" spans="1:6" ht="18" hidden="1" customHeight="1" outlineLevel="1">
      <c r="A331" s="151" t="s">
        <v>47</v>
      </c>
      <c r="B331" s="158" t="s">
        <v>195</v>
      </c>
      <c r="C331" s="153">
        <v>293557.89172977698</v>
      </c>
      <c r="D331" s="153">
        <v>5069370.1082702205</v>
      </c>
      <c r="E331" s="153">
        <v>5362928</v>
      </c>
      <c r="F331" s="136"/>
    </row>
    <row r="332" spans="1:6" ht="18" hidden="1" customHeight="1" outlineLevel="1">
      <c r="A332" s="151" t="s">
        <v>47</v>
      </c>
      <c r="B332" s="158" t="s">
        <v>196</v>
      </c>
      <c r="C332" s="153">
        <v>1725615</v>
      </c>
      <c r="D332" s="153">
        <v>4161085</v>
      </c>
      <c r="E332" s="153">
        <v>5886700</v>
      </c>
      <c r="F332" s="136"/>
    </row>
    <row r="333" spans="1:6" ht="18" customHeight="1" collapsed="1">
      <c r="A333" s="151" t="s">
        <v>81</v>
      </c>
      <c r="B333" s="159" t="s">
        <v>241</v>
      </c>
      <c r="C333" s="153">
        <f>SUM($C$315:$C$332)</f>
        <v>194685696.03309643</v>
      </c>
      <c r="D333" s="153">
        <f>SUM($D$315:$D$332)</f>
        <v>685078952.85403562</v>
      </c>
      <c r="E333" s="153">
        <f>SUM($E$315:$E$332)</f>
        <v>879764648.88713205</v>
      </c>
      <c r="F333" s="136"/>
    </row>
    <row r="334" spans="1:6" ht="18" hidden="1" customHeight="1" outlineLevel="1">
      <c r="A334" s="151" t="s">
        <v>47</v>
      </c>
      <c r="B334" s="152" t="s">
        <v>181</v>
      </c>
      <c r="C334" s="153">
        <v>49225283</v>
      </c>
      <c r="D334" s="153">
        <v>54646</v>
      </c>
      <c r="E334" s="153">
        <v>49279929</v>
      </c>
      <c r="F334" s="136"/>
    </row>
    <row r="335" spans="1:6" ht="18" hidden="1" customHeight="1" outlineLevel="1">
      <c r="A335" s="151" t="s">
        <v>47</v>
      </c>
      <c r="B335" s="152" t="s">
        <v>182</v>
      </c>
      <c r="C335" s="153">
        <v>1324075</v>
      </c>
      <c r="D335" s="153">
        <v>16574998</v>
      </c>
      <c r="E335" s="153">
        <v>17899073</v>
      </c>
      <c r="F335" s="136"/>
    </row>
    <row r="336" spans="1:6" ht="18" hidden="1" customHeight="1" outlineLevel="1">
      <c r="A336" s="151" t="s">
        <v>47</v>
      </c>
      <c r="B336" s="152" t="s">
        <v>183</v>
      </c>
      <c r="C336" s="153">
        <v>214175058</v>
      </c>
      <c r="D336" s="153">
        <v>2091105975</v>
      </c>
      <c r="E336" s="153">
        <v>2305281033</v>
      </c>
      <c r="F336" s="136"/>
    </row>
    <row r="337" spans="1:6" ht="18" hidden="1" customHeight="1" outlineLevel="1">
      <c r="A337" s="151" t="s">
        <v>47</v>
      </c>
      <c r="B337" s="152" t="s">
        <v>184</v>
      </c>
      <c r="C337" s="153">
        <v>21756167</v>
      </c>
      <c r="D337" s="153">
        <v>649269154</v>
      </c>
      <c r="E337" s="153">
        <v>671025321</v>
      </c>
      <c r="F337" s="136"/>
    </row>
    <row r="338" spans="1:6" ht="18" hidden="1" customHeight="1" outlineLevel="1">
      <c r="A338" s="151" t="s">
        <v>47</v>
      </c>
      <c r="B338" s="152" t="s">
        <v>185</v>
      </c>
      <c r="C338" s="153">
        <v>162864446</v>
      </c>
      <c r="D338" s="153">
        <v>1438302052</v>
      </c>
      <c r="E338" s="153">
        <v>1601166498</v>
      </c>
      <c r="F338" s="136"/>
    </row>
    <row r="339" spans="1:6" ht="18" hidden="1" customHeight="1" outlineLevel="1">
      <c r="A339" s="151" t="s">
        <v>47</v>
      </c>
      <c r="B339" s="152" t="s">
        <v>186</v>
      </c>
      <c r="C339" s="153">
        <v>253468501</v>
      </c>
      <c r="D339" s="153">
        <v>2214799480</v>
      </c>
      <c r="E339" s="153">
        <v>2468267981</v>
      </c>
      <c r="F339" s="136"/>
    </row>
    <row r="340" spans="1:6" ht="18" hidden="1" customHeight="1" outlineLevel="1">
      <c r="A340" s="151" t="s">
        <v>47</v>
      </c>
      <c r="B340" s="152" t="s">
        <v>244</v>
      </c>
      <c r="C340" s="153">
        <v>5623853</v>
      </c>
      <c r="D340" s="153">
        <v>129693</v>
      </c>
      <c r="E340" s="153">
        <v>5753546</v>
      </c>
      <c r="F340" s="136"/>
    </row>
    <row r="341" spans="1:6" ht="18" hidden="1" customHeight="1" outlineLevel="1">
      <c r="A341" s="151" t="s">
        <v>47</v>
      </c>
      <c r="B341" s="152" t="s">
        <v>187</v>
      </c>
      <c r="C341" s="153">
        <v>11118014</v>
      </c>
      <c r="D341" s="153">
        <v>1185209</v>
      </c>
      <c r="E341" s="153">
        <v>12303223</v>
      </c>
      <c r="F341" s="136"/>
    </row>
    <row r="342" spans="1:6" ht="18" hidden="1" customHeight="1" outlineLevel="1">
      <c r="A342" s="151" t="s">
        <v>47</v>
      </c>
      <c r="B342" s="152" t="s">
        <v>188</v>
      </c>
      <c r="C342" s="153">
        <v>8018809</v>
      </c>
      <c r="D342" s="153">
        <v>116737935</v>
      </c>
      <c r="E342" s="153">
        <v>124756744</v>
      </c>
      <c r="F342" s="136"/>
    </row>
    <row r="343" spans="1:6" ht="18" hidden="1" customHeight="1" outlineLevel="1">
      <c r="A343" s="151" t="s">
        <v>47</v>
      </c>
      <c r="B343" s="152" t="s">
        <v>189</v>
      </c>
      <c r="C343" s="153">
        <v>3800097.7278816099</v>
      </c>
      <c r="D343" s="153">
        <v>82546153.428851694</v>
      </c>
      <c r="E343" s="153">
        <v>86346251.156733304</v>
      </c>
      <c r="F343" s="136"/>
    </row>
    <row r="344" spans="1:6" ht="18" hidden="1" customHeight="1" outlineLevel="1">
      <c r="A344" s="151" t="s">
        <v>47</v>
      </c>
      <c r="B344" s="152" t="s">
        <v>190</v>
      </c>
      <c r="C344" s="153">
        <v>71280498</v>
      </c>
      <c r="D344" s="153">
        <v>1115820340</v>
      </c>
      <c r="E344" s="153">
        <v>1187100838</v>
      </c>
      <c r="F344" s="136"/>
    </row>
    <row r="345" spans="1:6" ht="18" hidden="1" customHeight="1" outlineLevel="1">
      <c r="A345" s="151" t="s">
        <v>47</v>
      </c>
      <c r="B345" s="152" t="s">
        <v>191</v>
      </c>
      <c r="C345" s="153">
        <v>4926309.0159999998</v>
      </c>
      <c r="D345" s="153">
        <v>10595972.983999999</v>
      </c>
      <c r="E345" s="153">
        <v>15522282</v>
      </c>
      <c r="F345" s="136"/>
    </row>
    <row r="346" spans="1:6" ht="18" hidden="1" customHeight="1" outlineLevel="1">
      <c r="A346" s="151" t="s">
        <v>47</v>
      </c>
      <c r="B346" s="152" t="s">
        <v>192</v>
      </c>
      <c r="C346" s="153">
        <v>3700561</v>
      </c>
      <c r="D346" s="153">
        <v>0</v>
      </c>
      <c r="E346" s="153">
        <v>3700561</v>
      </c>
      <c r="F346" s="136"/>
    </row>
    <row r="347" spans="1:6" ht="18" hidden="1" customHeight="1" outlineLevel="1">
      <c r="A347" s="151" t="s">
        <v>47</v>
      </c>
      <c r="B347" s="152" t="s">
        <v>247</v>
      </c>
      <c r="C347" s="153">
        <v>3238514</v>
      </c>
      <c r="D347" s="153">
        <v>0</v>
      </c>
      <c r="E347" s="153">
        <v>3238514</v>
      </c>
      <c r="F347" s="136"/>
    </row>
    <row r="348" spans="1:6" ht="18" hidden="1" customHeight="1" outlineLevel="1">
      <c r="A348" s="151" t="s">
        <v>47</v>
      </c>
      <c r="B348" s="152" t="s">
        <v>193</v>
      </c>
      <c r="C348" s="153">
        <v>419874613</v>
      </c>
      <c r="D348" s="153">
        <v>846072313</v>
      </c>
      <c r="E348" s="153">
        <v>1265946926</v>
      </c>
      <c r="F348" s="136"/>
    </row>
    <row r="349" spans="1:6" ht="18" hidden="1" customHeight="1" outlineLevel="1">
      <c r="A349" s="151" t="s">
        <v>47</v>
      </c>
      <c r="B349" s="152" t="s">
        <v>194</v>
      </c>
      <c r="C349" s="153">
        <v>25957813</v>
      </c>
      <c r="D349" s="153">
        <v>45717638</v>
      </c>
      <c r="E349" s="153">
        <v>71675451</v>
      </c>
      <c r="F349" s="136"/>
    </row>
    <row r="350" spans="1:6" ht="18" hidden="1" customHeight="1" outlineLevel="1">
      <c r="A350" s="151" t="s">
        <v>47</v>
      </c>
      <c r="B350" s="152" t="s">
        <v>195</v>
      </c>
      <c r="C350" s="153">
        <v>4363524.5430488996</v>
      </c>
      <c r="D350" s="153">
        <v>68290619.456951097</v>
      </c>
      <c r="E350" s="153">
        <v>72654144</v>
      </c>
      <c r="F350" s="136"/>
    </row>
    <row r="351" spans="1:6" ht="18" hidden="1" customHeight="1" outlineLevel="1">
      <c r="A351" s="151" t="s">
        <v>47</v>
      </c>
      <c r="B351" s="152" t="s">
        <v>196</v>
      </c>
      <c r="C351" s="153">
        <v>4826653</v>
      </c>
      <c r="D351" s="153">
        <v>48393696</v>
      </c>
      <c r="E351" s="153">
        <v>53220349</v>
      </c>
      <c r="F351" s="136"/>
    </row>
    <row r="352" spans="1:6" ht="18" customHeight="1" collapsed="1">
      <c r="A352" s="151" t="s">
        <v>83</v>
      </c>
      <c r="B352" s="155" t="s">
        <v>242</v>
      </c>
      <c r="C352" s="153">
        <f>SUM($C$334:$C$351)</f>
        <v>1269542789.2869306</v>
      </c>
      <c r="D352" s="153">
        <f>SUM($D$334:$D$351)</f>
        <v>8745595874.8698044</v>
      </c>
      <c r="E352" s="153">
        <f>SUM($E$334:$E$351)</f>
        <v>10015138664.156734</v>
      </c>
      <c r="F352" s="136"/>
    </row>
  </sheetData>
  <mergeCells count="9">
    <mergeCell ref="A8:E8"/>
    <mergeCell ref="A85:E85"/>
    <mergeCell ref="A181:E181"/>
    <mergeCell ref="A1:E1"/>
    <mergeCell ref="A2:E2"/>
    <mergeCell ref="A3:E3"/>
    <mergeCell ref="A4:C5"/>
    <mergeCell ref="D4:E5"/>
    <mergeCell ref="A7:E7"/>
  </mergeCells>
  <printOptions gridLinesSet="0"/>
  <pageMargins left="0.67" right="0.62" top="0.7" bottom="0.66" header="0.5" footer="0.5"/>
  <pageSetup firstPageNumber="24" fitToHeight="0" orientation="landscape" useFirstPageNumber="1" r:id="rId1"/>
  <headerFooter alignWithMargins="0">
    <oddFooter>&amp;L&amp;"-,Regular"Note: Numbers may not foot due to rounding.&amp;C&amp;"-,Regular"&amp;P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514"/>
  <sheetViews>
    <sheetView showGridLines="0" zoomScaleNormal="100" workbookViewId="0">
      <selection sqref="A1:E1"/>
    </sheetView>
  </sheetViews>
  <sheetFormatPr defaultRowHeight="12.75" outlineLevelRow="1"/>
  <cols>
    <col min="1" max="1" width="4.5703125" style="126" customWidth="1"/>
    <col min="2" max="2" width="48.5703125" style="126" customWidth="1"/>
    <col min="3" max="5" width="24.7109375" style="126" customWidth="1"/>
    <col min="6" max="16384" width="9.140625" style="126"/>
  </cols>
  <sheetData>
    <row r="1" spans="1:5" ht="15">
      <c r="A1" s="452" t="s">
        <v>174</v>
      </c>
      <c r="B1" s="452"/>
      <c r="C1" s="452"/>
      <c r="D1" s="452"/>
      <c r="E1" s="452"/>
    </row>
    <row r="2" spans="1:5" ht="15">
      <c r="A2" s="452" t="s">
        <v>175</v>
      </c>
      <c r="B2" s="452"/>
      <c r="C2" s="452"/>
      <c r="D2" s="452"/>
      <c r="E2" s="452"/>
    </row>
    <row r="3" spans="1:5" ht="15">
      <c r="A3" s="452" t="s">
        <v>176</v>
      </c>
      <c r="B3" s="452"/>
      <c r="C3" s="452"/>
      <c r="D3" s="452"/>
      <c r="E3" s="452"/>
    </row>
    <row r="4" spans="1:5" ht="15">
      <c r="A4" s="127"/>
      <c r="B4" s="127"/>
      <c r="C4" s="127"/>
      <c r="D4" s="127" t="s">
        <v>249</v>
      </c>
      <c r="E4" s="128"/>
    </row>
    <row r="5" spans="1:5" ht="27.2" customHeight="1" thickBot="1">
      <c r="A5" s="466" t="s">
        <v>34</v>
      </c>
      <c r="B5" s="466"/>
      <c r="C5" s="466"/>
      <c r="D5" s="466"/>
      <c r="E5" s="466"/>
    </row>
    <row r="6" spans="1:5" ht="15.75" thickBot="1">
      <c r="A6" s="127"/>
      <c r="B6" s="127"/>
      <c r="C6" s="131" t="s">
        <v>178</v>
      </c>
      <c r="D6" s="131" t="s">
        <v>179</v>
      </c>
      <c r="E6" s="131" t="s">
        <v>171</v>
      </c>
    </row>
    <row r="7" spans="1:5" ht="15.2" customHeight="1">
      <c r="A7" s="453" t="s">
        <v>180</v>
      </c>
      <c r="B7" s="453"/>
      <c r="C7" s="453"/>
      <c r="D7" s="453"/>
      <c r="E7" s="453"/>
    </row>
    <row r="8" spans="1:5" ht="15.2" hidden="1" customHeight="1" outlineLevel="1">
      <c r="A8" s="132"/>
      <c r="B8" s="133" t="s">
        <v>181</v>
      </c>
      <c r="C8" s="134">
        <v>62946226</v>
      </c>
      <c r="D8" s="134">
        <v>113</v>
      </c>
      <c r="E8" s="134">
        <v>62946339</v>
      </c>
    </row>
    <row r="9" spans="1:5" ht="15.2" hidden="1" customHeight="1" outlineLevel="1">
      <c r="A9" s="132"/>
      <c r="B9" s="133" t="s">
        <v>182</v>
      </c>
      <c r="C9" s="134">
        <v>39148625</v>
      </c>
      <c r="D9" s="134">
        <v>37314476</v>
      </c>
      <c r="E9" s="134">
        <v>76463101</v>
      </c>
    </row>
    <row r="10" spans="1:5" ht="15.2" hidden="1" customHeight="1" outlineLevel="1">
      <c r="A10" s="132"/>
      <c r="B10" s="133" t="s">
        <v>250</v>
      </c>
      <c r="C10" s="134">
        <v>0</v>
      </c>
      <c r="D10" s="134">
        <v>25727152</v>
      </c>
      <c r="E10" s="134">
        <v>25727152</v>
      </c>
    </row>
    <row r="11" spans="1:5" ht="15.2" hidden="1" customHeight="1" outlineLevel="1">
      <c r="A11" s="132"/>
      <c r="B11" s="133" t="s">
        <v>183</v>
      </c>
      <c r="C11" s="134">
        <v>219294522</v>
      </c>
      <c r="D11" s="134">
        <v>1447577854</v>
      </c>
      <c r="E11" s="134">
        <v>1666872376</v>
      </c>
    </row>
    <row r="12" spans="1:5" ht="15.2" hidden="1" customHeight="1" outlineLevel="1">
      <c r="A12" s="132"/>
      <c r="B12" s="133" t="s">
        <v>184</v>
      </c>
      <c r="C12" s="134">
        <v>47380401</v>
      </c>
      <c r="D12" s="134">
        <v>500829181</v>
      </c>
      <c r="E12" s="134">
        <v>548209582</v>
      </c>
    </row>
    <row r="13" spans="1:5" ht="15.2" hidden="1" customHeight="1" outlineLevel="1">
      <c r="A13" s="132"/>
      <c r="B13" s="133" t="s">
        <v>251</v>
      </c>
      <c r="C13" s="134">
        <v>577907</v>
      </c>
      <c r="D13" s="134">
        <v>7939201</v>
      </c>
      <c r="E13" s="134">
        <v>8517108</v>
      </c>
    </row>
    <row r="14" spans="1:5" ht="15.2" hidden="1" customHeight="1" outlineLevel="1">
      <c r="A14" s="132"/>
      <c r="B14" s="133" t="s">
        <v>185</v>
      </c>
      <c r="C14" s="134">
        <v>236435234.68000001</v>
      </c>
      <c r="D14" s="134">
        <v>1079397415</v>
      </c>
      <c r="E14" s="134">
        <v>1315832649.6800001</v>
      </c>
    </row>
    <row r="15" spans="1:5" ht="15.2" hidden="1" customHeight="1" outlineLevel="1">
      <c r="A15" s="132"/>
      <c r="B15" s="133" t="s">
        <v>186</v>
      </c>
      <c r="C15" s="134">
        <v>385592025</v>
      </c>
      <c r="D15" s="134">
        <v>2570612807</v>
      </c>
      <c r="E15" s="134">
        <v>2956204832</v>
      </c>
    </row>
    <row r="16" spans="1:5" ht="15.2" hidden="1" customHeight="1" outlineLevel="1">
      <c r="A16" s="132"/>
      <c r="B16" s="133" t="s">
        <v>244</v>
      </c>
      <c r="C16" s="134">
        <v>34412750</v>
      </c>
      <c r="D16" s="134">
        <v>2098214</v>
      </c>
      <c r="E16" s="134">
        <v>36510964</v>
      </c>
    </row>
    <row r="17" spans="1:5" ht="15.2" hidden="1" customHeight="1" outlineLevel="1">
      <c r="A17" s="132"/>
      <c r="B17" s="133" t="s">
        <v>187</v>
      </c>
      <c r="C17" s="134">
        <v>40139496</v>
      </c>
      <c r="D17" s="134">
        <v>1299961</v>
      </c>
      <c r="E17" s="134">
        <v>41439457</v>
      </c>
    </row>
    <row r="18" spans="1:5" ht="15.2" hidden="1" customHeight="1" outlineLevel="1">
      <c r="A18" s="132"/>
      <c r="B18" s="133" t="s">
        <v>188</v>
      </c>
      <c r="C18" s="134">
        <v>6497617</v>
      </c>
      <c r="D18" s="134">
        <v>83726731</v>
      </c>
      <c r="E18" s="134">
        <v>90224348</v>
      </c>
    </row>
    <row r="19" spans="1:5" ht="15.2" hidden="1" customHeight="1" outlineLevel="1">
      <c r="A19" s="132"/>
      <c r="B19" s="133" t="s">
        <v>189</v>
      </c>
      <c r="C19" s="134">
        <v>26871019.5917577</v>
      </c>
      <c r="D19" s="134">
        <v>129951377.408242</v>
      </c>
      <c r="E19" s="134">
        <v>156822397</v>
      </c>
    </row>
    <row r="20" spans="1:5" ht="15.2" hidden="1" customHeight="1" outlineLevel="1">
      <c r="A20" s="132"/>
      <c r="B20" s="133" t="s">
        <v>190</v>
      </c>
      <c r="C20" s="134">
        <v>127792819</v>
      </c>
      <c r="D20" s="134">
        <v>1480251141</v>
      </c>
      <c r="E20" s="134">
        <v>1608043960</v>
      </c>
    </row>
    <row r="21" spans="1:5" ht="15.2" hidden="1" customHeight="1" outlineLevel="1">
      <c r="A21" s="132"/>
      <c r="B21" s="133" t="s">
        <v>191</v>
      </c>
      <c r="C21" s="134">
        <v>7177898</v>
      </c>
      <c r="D21" s="134">
        <v>13438926</v>
      </c>
      <c r="E21" s="134">
        <v>20616824</v>
      </c>
    </row>
    <row r="22" spans="1:5" ht="15.2" hidden="1" customHeight="1" outlineLevel="1">
      <c r="A22" s="132"/>
      <c r="B22" s="133" t="s">
        <v>252</v>
      </c>
      <c r="C22" s="134">
        <v>855222.36</v>
      </c>
      <c r="D22" s="134">
        <v>1514097.3</v>
      </c>
      <c r="E22" s="134">
        <v>2369319.66</v>
      </c>
    </row>
    <row r="23" spans="1:5" ht="15.2" hidden="1" customHeight="1" outlineLevel="1">
      <c r="A23" s="132"/>
      <c r="B23" s="133" t="s">
        <v>192</v>
      </c>
      <c r="C23" s="134">
        <v>3722384</v>
      </c>
      <c r="D23" s="135"/>
      <c r="E23" s="134">
        <v>3722384</v>
      </c>
    </row>
    <row r="24" spans="1:5" ht="15.2" hidden="1" customHeight="1" outlineLevel="1">
      <c r="A24" s="132"/>
      <c r="B24" s="133" t="s">
        <v>247</v>
      </c>
      <c r="C24" s="134">
        <v>1257391</v>
      </c>
      <c r="D24" s="135"/>
      <c r="E24" s="134">
        <v>1257391</v>
      </c>
    </row>
    <row r="25" spans="1:5" ht="15.2" hidden="1" customHeight="1" outlineLevel="1">
      <c r="A25" s="132"/>
      <c r="B25" s="133" t="s">
        <v>193</v>
      </c>
      <c r="C25" s="134">
        <v>310783058</v>
      </c>
      <c r="D25" s="134">
        <v>1167664413</v>
      </c>
      <c r="E25" s="134">
        <v>1478447471</v>
      </c>
    </row>
    <row r="26" spans="1:5" ht="15.2" hidden="1" customHeight="1" outlineLevel="1">
      <c r="A26" s="132"/>
      <c r="B26" s="133" t="s">
        <v>194</v>
      </c>
      <c r="C26" s="134">
        <v>87525802</v>
      </c>
      <c r="D26" s="134">
        <v>144786865</v>
      </c>
      <c r="E26" s="134">
        <v>232312667</v>
      </c>
    </row>
    <row r="27" spans="1:5" ht="15.2" hidden="1" customHeight="1" outlineLevel="1">
      <c r="A27" s="132"/>
      <c r="B27" s="133" t="s">
        <v>195</v>
      </c>
      <c r="C27" s="134">
        <v>26147056.27</v>
      </c>
      <c r="D27" s="134">
        <v>273273855.31999999</v>
      </c>
      <c r="E27" s="134">
        <v>299420911.58999997</v>
      </c>
    </row>
    <row r="28" spans="1:5" ht="15.2" hidden="1" customHeight="1" outlineLevel="1">
      <c r="A28" s="132"/>
      <c r="B28" s="133" t="s">
        <v>196</v>
      </c>
      <c r="C28" s="134">
        <v>52211555</v>
      </c>
      <c r="D28" s="134">
        <v>162594043</v>
      </c>
      <c r="E28" s="134">
        <v>214805598</v>
      </c>
    </row>
    <row r="29" spans="1:5" ht="15.2" hidden="1" customHeight="1" outlineLevel="1">
      <c r="A29" s="132"/>
      <c r="B29" s="133" t="s">
        <v>253</v>
      </c>
      <c r="C29" s="134">
        <v>3047791</v>
      </c>
      <c r="D29" s="135"/>
      <c r="E29" s="134">
        <v>3047791</v>
      </c>
    </row>
    <row r="30" spans="1:5" ht="15.2" customHeight="1" collapsed="1">
      <c r="A30" s="132" t="s">
        <v>37</v>
      </c>
      <c r="B30" s="137" t="s">
        <v>197</v>
      </c>
      <c r="C30" s="134">
        <f>SUM($C$8:$C$29)</f>
        <v>1719816799.9017577</v>
      </c>
      <c r="D30" s="134">
        <f>SUM($D$8:$D$29)</f>
        <v>9129997823.0282421</v>
      </c>
      <c r="E30" s="134">
        <f>SUM($E$8:$E$29)</f>
        <v>10849814622.93</v>
      </c>
    </row>
    <row r="31" spans="1:5" ht="15.2" hidden="1" customHeight="1" outlineLevel="1">
      <c r="A31" s="132"/>
      <c r="B31" s="133" t="s">
        <v>181</v>
      </c>
      <c r="C31" s="134">
        <v>29741404</v>
      </c>
      <c r="D31" s="134">
        <v>0</v>
      </c>
      <c r="E31" s="134">
        <v>29741404</v>
      </c>
    </row>
    <row r="32" spans="1:5" ht="15.2" hidden="1" customHeight="1" outlineLevel="1">
      <c r="A32" s="132"/>
      <c r="B32" s="133" t="s">
        <v>182</v>
      </c>
      <c r="C32" s="135"/>
      <c r="D32" s="134">
        <v>602131</v>
      </c>
      <c r="E32" s="134">
        <v>602131</v>
      </c>
    </row>
    <row r="33" spans="1:5" ht="15.2" hidden="1" customHeight="1" outlineLevel="1">
      <c r="A33" s="132"/>
      <c r="B33" s="133" t="s">
        <v>250</v>
      </c>
      <c r="C33" s="134">
        <v>0</v>
      </c>
      <c r="D33" s="134">
        <v>255720</v>
      </c>
      <c r="E33" s="134">
        <v>255720</v>
      </c>
    </row>
    <row r="34" spans="1:5" ht="15.2" hidden="1" customHeight="1" outlineLevel="1">
      <c r="A34" s="132"/>
      <c r="B34" s="133" t="s">
        <v>183</v>
      </c>
      <c r="C34" s="134">
        <v>48676967</v>
      </c>
      <c r="D34" s="134">
        <v>330638723</v>
      </c>
      <c r="E34" s="134">
        <v>379315690</v>
      </c>
    </row>
    <row r="35" spans="1:5" ht="15.2" hidden="1" customHeight="1" outlineLevel="1">
      <c r="A35" s="132"/>
      <c r="B35" s="133" t="s">
        <v>184</v>
      </c>
      <c r="C35" s="134">
        <v>8305291</v>
      </c>
      <c r="D35" s="134">
        <v>30345887</v>
      </c>
      <c r="E35" s="134">
        <v>38651178</v>
      </c>
    </row>
    <row r="36" spans="1:5" ht="15.2" hidden="1" customHeight="1" outlineLevel="1">
      <c r="A36" s="132"/>
      <c r="B36" s="133" t="s">
        <v>251</v>
      </c>
      <c r="C36" s="134">
        <v>150436</v>
      </c>
      <c r="D36" s="134">
        <v>3073929</v>
      </c>
      <c r="E36" s="134">
        <v>3224365</v>
      </c>
    </row>
    <row r="37" spans="1:5" ht="15.2" hidden="1" customHeight="1" outlineLevel="1">
      <c r="A37" s="132"/>
      <c r="B37" s="133" t="s">
        <v>185</v>
      </c>
      <c r="C37" s="134">
        <v>50164518.25</v>
      </c>
      <c r="D37" s="134">
        <v>289439559</v>
      </c>
      <c r="E37" s="134">
        <v>339604077.25</v>
      </c>
    </row>
    <row r="38" spans="1:5" ht="15.2" hidden="1" customHeight="1" outlineLevel="1">
      <c r="A38" s="132"/>
      <c r="B38" s="133" t="s">
        <v>186</v>
      </c>
      <c r="C38" s="134">
        <v>29309428</v>
      </c>
      <c r="D38" s="134">
        <v>335660002</v>
      </c>
      <c r="E38" s="134">
        <v>364969430</v>
      </c>
    </row>
    <row r="39" spans="1:5" ht="15.2" hidden="1" customHeight="1" outlineLevel="1">
      <c r="A39" s="132"/>
      <c r="B39" s="133" t="s">
        <v>244</v>
      </c>
      <c r="C39" s="134">
        <v>0</v>
      </c>
      <c r="D39" s="134">
        <v>2515</v>
      </c>
      <c r="E39" s="134">
        <v>2515</v>
      </c>
    </row>
    <row r="40" spans="1:5" ht="15.2" hidden="1" customHeight="1" outlineLevel="1">
      <c r="A40" s="132"/>
      <c r="B40" s="133" t="s">
        <v>187</v>
      </c>
      <c r="C40" s="134">
        <v>5072</v>
      </c>
      <c r="D40" s="134">
        <v>107545</v>
      </c>
      <c r="E40" s="134">
        <v>112617</v>
      </c>
    </row>
    <row r="41" spans="1:5" ht="15.2" hidden="1" customHeight="1" outlineLevel="1">
      <c r="A41" s="132"/>
      <c r="B41" s="133" t="s">
        <v>188</v>
      </c>
      <c r="C41" s="134">
        <v>3508713</v>
      </c>
      <c r="D41" s="134">
        <v>2020060</v>
      </c>
      <c r="E41" s="134">
        <v>5528773</v>
      </c>
    </row>
    <row r="42" spans="1:5" ht="15.2" hidden="1" customHeight="1" outlineLevel="1">
      <c r="A42" s="132"/>
      <c r="B42" s="133" t="s">
        <v>189</v>
      </c>
      <c r="C42" s="134">
        <v>0</v>
      </c>
      <c r="D42" s="134">
        <v>0</v>
      </c>
      <c r="E42" s="134">
        <v>0</v>
      </c>
    </row>
    <row r="43" spans="1:5" ht="15.2" hidden="1" customHeight="1" outlineLevel="1">
      <c r="A43" s="132"/>
      <c r="B43" s="133" t="s">
        <v>190</v>
      </c>
      <c r="C43" s="134">
        <v>10033893</v>
      </c>
      <c r="D43" s="134">
        <v>340953366</v>
      </c>
      <c r="E43" s="134">
        <v>350987259</v>
      </c>
    </row>
    <row r="44" spans="1:5" ht="15.2" hidden="1" customHeight="1" outlineLevel="1">
      <c r="A44" s="132"/>
      <c r="B44" s="133" t="s">
        <v>191</v>
      </c>
      <c r="C44" s="135"/>
      <c r="D44" s="135"/>
      <c r="E44" s="134">
        <v>0</v>
      </c>
    </row>
    <row r="45" spans="1:5" ht="15.2" hidden="1" customHeight="1" outlineLevel="1">
      <c r="A45" s="132"/>
      <c r="B45" s="133" t="s">
        <v>252</v>
      </c>
      <c r="C45" s="135"/>
      <c r="D45" s="134">
        <v>15580</v>
      </c>
      <c r="E45" s="134">
        <v>15580</v>
      </c>
    </row>
    <row r="46" spans="1:5" ht="15.2" hidden="1" customHeight="1" outlineLevel="1">
      <c r="A46" s="132"/>
      <c r="B46" s="133" t="s">
        <v>192</v>
      </c>
      <c r="C46" s="135"/>
      <c r="D46" s="135"/>
      <c r="E46" s="134">
        <v>0</v>
      </c>
    </row>
    <row r="47" spans="1:5" ht="15.2" hidden="1" customHeight="1" outlineLevel="1">
      <c r="A47" s="132"/>
      <c r="B47" s="133" t="s">
        <v>247</v>
      </c>
      <c r="C47" s="135"/>
      <c r="D47" s="135"/>
      <c r="E47" s="134">
        <v>0</v>
      </c>
    </row>
    <row r="48" spans="1:5" ht="15.2" hidden="1" customHeight="1" outlineLevel="1">
      <c r="A48" s="132"/>
      <c r="B48" s="133" t="s">
        <v>193</v>
      </c>
      <c r="C48" s="134">
        <v>39707340</v>
      </c>
      <c r="D48" s="134">
        <v>198162323</v>
      </c>
      <c r="E48" s="134">
        <v>237869663</v>
      </c>
    </row>
    <row r="49" spans="1:5" ht="15.2" hidden="1" customHeight="1" outlineLevel="1">
      <c r="A49" s="132"/>
      <c r="B49" s="133" t="s">
        <v>194</v>
      </c>
      <c r="C49" s="135"/>
      <c r="D49" s="135"/>
      <c r="E49" s="134">
        <v>0</v>
      </c>
    </row>
    <row r="50" spans="1:5" ht="15.2" hidden="1" customHeight="1" outlineLevel="1">
      <c r="A50" s="132"/>
      <c r="B50" s="133" t="s">
        <v>195</v>
      </c>
      <c r="C50" s="135"/>
      <c r="D50" s="134">
        <v>6742275.4000000004</v>
      </c>
      <c r="E50" s="134">
        <v>6742275.4000000004</v>
      </c>
    </row>
    <row r="51" spans="1:5" ht="15.2" hidden="1" customHeight="1" outlineLevel="1">
      <c r="A51" s="132"/>
      <c r="B51" s="133" t="s">
        <v>196</v>
      </c>
      <c r="C51" s="134">
        <v>125</v>
      </c>
      <c r="D51" s="134">
        <v>18902669</v>
      </c>
      <c r="E51" s="134">
        <v>18902794</v>
      </c>
    </row>
    <row r="52" spans="1:5" ht="15.2" hidden="1" customHeight="1" outlineLevel="1">
      <c r="A52" s="132"/>
      <c r="B52" s="133" t="s">
        <v>253</v>
      </c>
      <c r="C52" s="135"/>
      <c r="D52" s="135"/>
      <c r="E52" s="134">
        <v>0</v>
      </c>
    </row>
    <row r="53" spans="1:5" ht="15.2" customHeight="1" collapsed="1">
      <c r="A53" s="132" t="s">
        <v>39</v>
      </c>
      <c r="B53" s="137" t="s">
        <v>198</v>
      </c>
      <c r="C53" s="134">
        <f>SUM($C$31:$C$52)</f>
        <v>219603187.25</v>
      </c>
      <c r="D53" s="134">
        <f>SUM($D$31:$D$52)</f>
        <v>1556922284.4000001</v>
      </c>
      <c r="E53" s="134">
        <f>SUM($E$31:$E$52)</f>
        <v>1776525471.6500001</v>
      </c>
    </row>
    <row r="54" spans="1:5" ht="15.2" hidden="1" customHeight="1" outlineLevel="1">
      <c r="A54" s="132"/>
      <c r="B54" s="133" t="s">
        <v>181</v>
      </c>
      <c r="C54" s="134">
        <v>92687630</v>
      </c>
      <c r="D54" s="134">
        <v>113</v>
      </c>
      <c r="E54" s="134">
        <v>92687743</v>
      </c>
    </row>
    <row r="55" spans="1:5" ht="15.2" hidden="1" customHeight="1" outlineLevel="1">
      <c r="A55" s="132"/>
      <c r="B55" s="133" t="s">
        <v>182</v>
      </c>
      <c r="C55" s="134">
        <v>39148625</v>
      </c>
      <c r="D55" s="134">
        <v>37916607</v>
      </c>
      <c r="E55" s="134">
        <v>77065232</v>
      </c>
    </row>
    <row r="56" spans="1:5" ht="15.2" hidden="1" customHeight="1" outlineLevel="1">
      <c r="A56" s="132"/>
      <c r="B56" s="133" t="s">
        <v>250</v>
      </c>
      <c r="C56" s="134">
        <v>0</v>
      </c>
      <c r="D56" s="134">
        <v>25982872</v>
      </c>
      <c r="E56" s="134">
        <v>25982872</v>
      </c>
    </row>
    <row r="57" spans="1:5" ht="15.2" hidden="1" customHeight="1" outlineLevel="1">
      <c r="A57" s="132"/>
      <c r="B57" s="133" t="s">
        <v>183</v>
      </c>
      <c r="C57" s="134">
        <v>267971489</v>
      </c>
      <c r="D57" s="134">
        <v>1778216577</v>
      </c>
      <c r="E57" s="134">
        <v>2046188066</v>
      </c>
    </row>
    <row r="58" spans="1:5" ht="15.2" hidden="1" customHeight="1" outlineLevel="1">
      <c r="A58" s="132"/>
      <c r="B58" s="133" t="s">
        <v>184</v>
      </c>
      <c r="C58" s="134">
        <v>55685692</v>
      </c>
      <c r="D58" s="134">
        <v>531175068</v>
      </c>
      <c r="E58" s="134">
        <v>586860760</v>
      </c>
    </row>
    <row r="59" spans="1:5" ht="15.2" hidden="1" customHeight="1" outlineLevel="1">
      <c r="A59" s="132"/>
      <c r="B59" s="133" t="s">
        <v>251</v>
      </c>
      <c r="C59" s="134">
        <v>728343</v>
      </c>
      <c r="D59" s="134">
        <v>11013130</v>
      </c>
      <c r="E59" s="134">
        <v>11741473</v>
      </c>
    </row>
    <row r="60" spans="1:5" ht="15.2" hidden="1" customHeight="1" outlineLevel="1">
      <c r="A60" s="132"/>
      <c r="B60" s="133" t="s">
        <v>185</v>
      </c>
      <c r="C60" s="134">
        <v>286599752.93000001</v>
      </c>
      <c r="D60" s="134">
        <v>1368836974</v>
      </c>
      <c r="E60" s="134">
        <v>1655436726.9300001</v>
      </c>
    </row>
    <row r="61" spans="1:5" ht="15.2" hidden="1" customHeight="1" outlineLevel="1">
      <c r="A61" s="132"/>
      <c r="B61" s="133" t="s">
        <v>186</v>
      </c>
      <c r="C61" s="134">
        <v>414901453</v>
      </c>
      <c r="D61" s="134">
        <v>2906272809</v>
      </c>
      <c r="E61" s="134">
        <v>3321174262</v>
      </c>
    </row>
    <row r="62" spans="1:5" ht="15.2" hidden="1" customHeight="1" outlineLevel="1">
      <c r="A62" s="132"/>
      <c r="B62" s="133" t="s">
        <v>244</v>
      </c>
      <c r="C62" s="134">
        <v>34412750</v>
      </c>
      <c r="D62" s="134">
        <v>2100729</v>
      </c>
      <c r="E62" s="134">
        <v>36513479</v>
      </c>
    </row>
    <row r="63" spans="1:5" ht="15.2" hidden="1" customHeight="1" outlineLevel="1">
      <c r="A63" s="132"/>
      <c r="B63" s="133" t="s">
        <v>187</v>
      </c>
      <c r="C63" s="134">
        <v>40144568</v>
      </c>
      <c r="D63" s="134">
        <v>1407506</v>
      </c>
      <c r="E63" s="134">
        <v>41552074</v>
      </c>
    </row>
    <row r="64" spans="1:5" ht="15.2" hidden="1" customHeight="1" outlineLevel="1">
      <c r="A64" s="132"/>
      <c r="B64" s="133" t="s">
        <v>188</v>
      </c>
      <c r="C64" s="134">
        <v>10006330</v>
      </c>
      <c r="D64" s="134">
        <v>85746791</v>
      </c>
      <c r="E64" s="134">
        <v>95753121</v>
      </c>
    </row>
    <row r="65" spans="1:5" ht="15.2" hidden="1" customHeight="1" outlineLevel="1">
      <c r="A65" s="132"/>
      <c r="B65" s="133" t="s">
        <v>189</v>
      </c>
      <c r="C65" s="134">
        <v>26871019.5917577</v>
      </c>
      <c r="D65" s="134">
        <v>129951377.408242</v>
      </c>
      <c r="E65" s="134">
        <v>156822397</v>
      </c>
    </row>
    <row r="66" spans="1:5" ht="15.2" hidden="1" customHeight="1" outlineLevel="1">
      <c r="A66" s="132"/>
      <c r="B66" s="133" t="s">
        <v>190</v>
      </c>
      <c r="C66" s="134">
        <v>137826712</v>
      </c>
      <c r="D66" s="134">
        <v>1821204507</v>
      </c>
      <c r="E66" s="134">
        <v>1959031219</v>
      </c>
    </row>
    <row r="67" spans="1:5" ht="15.2" hidden="1" customHeight="1" outlineLevel="1">
      <c r="A67" s="132"/>
      <c r="B67" s="133" t="s">
        <v>191</v>
      </c>
      <c r="C67" s="134">
        <v>7177898</v>
      </c>
      <c r="D67" s="134">
        <v>13438926</v>
      </c>
      <c r="E67" s="134">
        <v>20616824</v>
      </c>
    </row>
    <row r="68" spans="1:5" ht="15.2" hidden="1" customHeight="1" outlineLevel="1">
      <c r="A68" s="132"/>
      <c r="B68" s="133" t="s">
        <v>252</v>
      </c>
      <c r="C68" s="134">
        <v>855222.36</v>
      </c>
      <c r="D68" s="134">
        <v>1529677.3</v>
      </c>
      <c r="E68" s="134">
        <v>2384899.66</v>
      </c>
    </row>
    <row r="69" spans="1:5" ht="15.2" hidden="1" customHeight="1" outlineLevel="1">
      <c r="A69" s="132"/>
      <c r="B69" s="133" t="s">
        <v>192</v>
      </c>
      <c r="C69" s="134">
        <v>3722384</v>
      </c>
      <c r="D69" s="134">
        <v>0</v>
      </c>
      <c r="E69" s="134">
        <v>3722384</v>
      </c>
    </row>
    <row r="70" spans="1:5" ht="15.2" hidden="1" customHeight="1" outlineLevel="1">
      <c r="A70" s="132"/>
      <c r="B70" s="133" t="s">
        <v>247</v>
      </c>
      <c r="C70" s="134">
        <v>1257391</v>
      </c>
      <c r="D70" s="134">
        <v>0</v>
      </c>
      <c r="E70" s="134">
        <v>1257391</v>
      </c>
    </row>
    <row r="71" spans="1:5" ht="15.2" hidden="1" customHeight="1" outlineLevel="1">
      <c r="A71" s="132"/>
      <c r="B71" s="133" t="s">
        <v>193</v>
      </c>
      <c r="C71" s="134">
        <v>350490398</v>
      </c>
      <c r="D71" s="134">
        <v>1365826736</v>
      </c>
      <c r="E71" s="134">
        <v>1716317134</v>
      </c>
    </row>
    <row r="72" spans="1:5" ht="15.2" hidden="1" customHeight="1" outlineLevel="1">
      <c r="A72" s="132"/>
      <c r="B72" s="133" t="s">
        <v>194</v>
      </c>
      <c r="C72" s="134">
        <v>87525802</v>
      </c>
      <c r="D72" s="134">
        <v>144786865</v>
      </c>
      <c r="E72" s="134">
        <v>232312667</v>
      </c>
    </row>
    <row r="73" spans="1:5" ht="15.2" hidden="1" customHeight="1" outlineLevel="1">
      <c r="A73" s="132"/>
      <c r="B73" s="133" t="s">
        <v>195</v>
      </c>
      <c r="C73" s="134">
        <v>26147056.27</v>
      </c>
      <c r="D73" s="134">
        <v>280016130.72000003</v>
      </c>
      <c r="E73" s="134">
        <v>306163186.99000001</v>
      </c>
    </row>
    <row r="74" spans="1:5" ht="15.2" hidden="1" customHeight="1" outlineLevel="1">
      <c r="A74" s="132"/>
      <c r="B74" s="133" t="s">
        <v>196</v>
      </c>
      <c r="C74" s="134">
        <v>52211680</v>
      </c>
      <c r="D74" s="134">
        <v>181496712</v>
      </c>
      <c r="E74" s="134">
        <v>233708392</v>
      </c>
    </row>
    <row r="75" spans="1:5" ht="15.2" hidden="1" customHeight="1" outlineLevel="1">
      <c r="A75" s="132"/>
      <c r="B75" s="133" t="s">
        <v>253</v>
      </c>
      <c r="C75" s="134">
        <v>3047791</v>
      </c>
      <c r="D75" s="134">
        <v>0</v>
      </c>
      <c r="E75" s="134">
        <v>3047791</v>
      </c>
    </row>
    <row r="76" spans="1:5" ht="15.2" customHeight="1" collapsed="1">
      <c r="A76" s="132" t="s">
        <v>41</v>
      </c>
      <c r="B76" s="137" t="s">
        <v>199</v>
      </c>
      <c r="C76" s="134">
        <f>SUM($C$54:$C$75)</f>
        <v>1939419987.1517577</v>
      </c>
      <c r="D76" s="134">
        <f>SUM($D$54:$D$75)</f>
        <v>10686920107.42824</v>
      </c>
      <c r="E76" s="134">
        <f>SUM($E$54:$E$75)</f>
        <v>12626340094.58</v>
      </c>
    </row>
    <row r="77" spans="1:5" ht="15.2" hidden="1" customHeight="1" outlineLevel="1">
      <c r="A77" s="132"/>
      <c r="B77" s="133" t="s">
        <v>181</v>
      </c>
      <c r="C77" s="134">
        <v>10309</v>
      </c>
      <c r="D77" s="134">
        <v>5850</v>
      </c>
      <c r="E77" s="134">
        <v>16159</v>
      </c>
    </row>
    <row r="78" spans="1:5" ht="15.2" hidden="1" customHeight="1" outlineLevel="1">
      <c r="A78" s="132"/>
      <c r="B78" s="133" t="s">
        <v>182</v>
      </c>
      <c r="C78" s="135"/>
      <c r="D78" s="135"/>
      <c r="E78" s="134">
        <v>0</v>
      </c>
    </row>
    <row r="79" spans="1:5" ht="15.2" hidden="1" customHeight="1" outlineLevel="1">
      <c r="A79" s="132"/>
      <c r="B79" s="133" t="s">
        <v>250</v>
      </c>
      <c r="C79" s="134">
        <v>0</v>
      </c>
      <c r="D79" s="134">
        <v>1135</v>
      </c>
      <c r="E79" s="134">
        <v>1135</v>
      </c>
    </row>
    <row r="80" spans="1:5" ht="15.2" hidden="1" customHeight="1" outlineLevel="1">
      <c r="A80" s="132"/>
      <c r="B80" s="133" t="s">
        <v>183</v>
      </c>
      <c r="C80" s="134">
        <v>824582</v>
      </c>
      <c r="D80" s="134">
        <v>4158737</v>
      </c>
      <c r="E80" s="134">
        <v>4983319</v>
      </c>
    </row>
    <row r="81" spans="1:5" ht="15.2" hidden="1" customHeight="1" outlineLevel="1">
      <c r="A81" s="132"/>
      <c r="B81" s="133" t="s">
        <v>184</v>
      </c>
      <c r="C81" s="134">
        <v>234103</v>
      </c>
      <c r="D81" s="134">
        <v>1065808</v>
      </c>
      <c r="E81" s="134">
        <v>1299911</v>
      </c>
    </row>
    <row r="82" spans="1:5" ht="15.2" hidden="1" customHeight="1" outlineLevel="1">
      <c r="A82" s="132"/>
      <c r="B82" s="133" t="s">
        <v>251</v>
      </c>
      <c r="C82" s="135"/>
      <c r="D82" s="135"/>
      <c r="E82" s="134">
        <v>0</v>
      </c>
    </row>
    <row r="83" spans="1:5" ht="15.2" hidden="1" customHeight="1" outlineLevel="1">
      <c r="A83" s="132"/>
      <c r="B83" s="133" t="s">
        <v>185</v>
      </c>
      <c r="C83" s="134">
        <v>345422.74064993102</v>
      </c>
      <c r="D83" s="134">
        <v>2809292</v>
      </c>
      <c r="E83" s="134">
        <v>3154714.7406499302</v>
      </c>
    </row>
    <row r="84" spans="1:5" ht="15.2" hidden="1" customHeight="1" outlineLevel="1">
      <c r="A84" s="132"/>
      <c r="B84" s="133" t="s">
        <v>186</v>
      </c>
      <c r="C84" s="134">
        <v>350795</v>
      </c>
      <c r="D84" s="134">
        <v>6780213</v>
      </c>
      <c r="E84" s="134">
        <v>7131008</v>
      </c>
    </row>
    <row r="85" spans="1:5" ht="15.2" hidden="1" customHeight="1" outlineLevel="1">
      <c r="A85" s="132"/>
      <c r="B85" s="133" t="s">
        <v>244</v>
      </c>
      <c r="C85" s="134">
        <v>0</v>
      </c>
      <c r="D85" s="134">
        <v>0</v>
      </c>
      <c r="E85" s="134">
        <v>0</v>
      </c>
    </row>
    <row r="86" spans="1:5" ht="15.2" hidden="1" customHeight="1" outlineLevel="1">
      <c r="A86" s="132"/>
      <c r="B86" s="133" t="s">
        <v>187</v>
      </c>
      <c r="C86" s="134">
        <v>0</v>
      </c>
      <c r="D86" s="134">
        <v>35607</v>
      </c>
      <c r="E86" s="134">
        <v>35607</v>
      </c>
    </row>
    <row r="87" spans="1:5" ht="15.2" hidden="1" customHeight="1" outlineLevel="1">
      <c r="A87" s="132"/>
      <c r="B87" s="133" t="s">
        <v>188</v>
      </c>
      <c r="C87" s="134">
        <v>0</v>
      </c>
      <c r="D87" s="134">
        <v>0</v>
      </c>
      <c r="E87" s="134">
        <v>0</v>
      </c>
    </row>
    <row r="88" spans="1:5" ht="15.2" hidden="1" customHeight="1" outlineLevel="1">
      <c r="A88" s="132"/>
      <c r="B88" s="133" t="s">
        <v>189</v>
      </c>
      <c r="C88" s="134">
        <v>0</v>
      </c>
      <c r="D88" s="134">
        <v>0</v>
      </c>
      <c r="E88" s="134">
        <v>0</v>
      </c>
    </row>
    <row r="89" spans="1:5" ht="15.2" hidden="1" customHeight="1" outlineLevel="1">
      <c r="A89" s="132"/>
      <c r="B89" s="133" t="s">
        <v>190</v>
      </c>
      <c r="C89" s="134">
        <v>433112</v>
      </c>
      <c r="D89" s="134">
        <v>1141869</v>
      </c>
      <c r="E89" s="134">
        <v>1574981</v>
      </c>
    </row>
    <row r="90" spans="1:5" ht="15.2" hidden="1" customHeight="1" outlineLevel="1">
      <c r="A90" s="132"/>
      <c r="B90" s="133" t="s">
        <v>191</v>
      </c>
      <c r="C90" s="135"/>
      <c r="D90" s="134">
        <v>0</v>
      </c>
      <c r="E90" s="134">
        <v>0</v>
      </c>
    </row>
    <row r="91" spans="1:5" ht="15.2" hidden="1" customHeight="1" outlineLevel="1">
      <c r="A91" s="132"/>
      <c r="B91" s="133" t="s">
        <v>252</v>
      </c>
      <c r="C91" s="135"/>
      <c r="D91" s="135"/>
      <c r="E91" s="134">
        <v>0</v>
      </c>
    </row>
    <row r="92" spans="1:5" ht="15.2" hidden="1" customHeight="1" outlineLevel="1">
      <c r="A92" s="132"/>
      <c r="B92" s="133" t="s">
        <v>192</v>
      </c>
      <c r="C92" s="135"/>
      <c r="D92" s="135"/>
      <c r="E92" s="134">
        <v>0</v>
      </c>
    </row>
    <row r="93" spans="1:5" ht="15.2" hidden="1" customHeight="1" outlineLevel="1">
      <c r="A93" s="132"/>
      <c r="B93" s="133" t="s">
        <v>247</v>
      </c>
      <c r="C93" s="135"/>
      <c r="D93" s="135"/>
      <c r="E93" s="134">
        <v>0</v>
      </c>
    </row>
    <row r="94" spans="1:5" ht="15.2" hidden="1" customHeight="1" outlineLevel="1">
      <c r="A94" s="132"/>
      <c r="B94" s="133" t="s">
        <v>193</v>
      </c>
      <c r="C94" s="134">
        <v>210143</v>
      </c>
      <c r="D94" s="134">
        <v>1379499</v>
      </c>
      <c r="E94" s="134">
        <v>1589642</v>
      </c>
    </row>
    <row r="95" spans="1:5" ht="15.2" hidden="1" customHeight="1" outlineLevel="1">
      <c r="A95" s="132"/>
      <c r="B95" s="133" t="s">
        <v>194</v>
      </c>
      <c r="C95" s="135"/>
      <c r="D95" s="135"/>
      <c r="E95" s="134">
        <v>0</v>
      </c>
    </row>
    <row r="96" spans="1:5" ht="15.2" hidden="1" customHeight="1" outlineLevel="1">
      <c r="A96" s="132"/>
      <c r="B96" s="133" t="s">
        <v>195</v>
      </c>
      <c r="C96" s="135"/>
      <c r="D96" s="134">
        <v>7367.71</v>
      </c>
      <c r="E96" s="134">
        <v>7367.71</v>
      </c>
    </row>
    <row r="97" spans="1:5" ht="15.2" hidden="1" customHeight="1" outlineLevel="1">
      <c r="A97" s="132"/>
      <c r="B97" s="133" t="s">
        <v>196</v>
      </c>
      <c r="C97" s="134">
        <v>0</v>
      </c>
      <c r="D97" s="134">
        <v>0</v>
      </c>
      <c r="E97" s="134">
        <v>0</v>
      </c>
    </row>
    <row r="98" spans="1:5" ht="15.2" hidden="1" customHeight="1" outlineLevel="1">
      <c r="A98" s="132"/>
      <c r="B98" s="133" t="s">
        <v>253</v>
      </c>
      <c r="C98" s="135"/>
      <c r="D98" s="135"/>
      <c r="E98" s="134">
        <v>0</v>
      </c>
    </row>
    <row r="99" spans="1:5" ht="15.2" customHeight="1" collapsed="1">
      <c r="A99" s="132" t="s">
        <v>43</v>
      </c>
      <c r="B99" s="137" t="s">
        <v>200</v>
      </c>
      <c r="C99" s="134">
        <f>SUM($C$77:$C$98)</f>
        <v>2408466.7406499311</v>
      </c>
      <c r="D99" s="134">
        <f>SUM($D$77:$D$98)</f>
        <v>17385377.710000001</v>
      </c>
      <c r="E99" s="134">
        <f>SUM($E$77:$E$98)</f>
        <v>19793844.450649932</v>
      </c>
    </row>
    <row r="100" spans="1:5" ht="15.2" hidden="1" customHeight="1" outlineLevel="1">
      <c r="A100" s="132"/>
      <c r="B100" s="133" t="s">
        <v>181</v>
      </c>
      <c r="C100" s="134">
        <v>201779</v>
      </c>
      <c r="D100" s="134">
        <v>0</v>
      </c>
      <c r="E100" s="134">
        <v>201779</v>
      </c>
    </row>
    <row r="101" spans="1:5" ht="15.2" hidden="1" customHeight="1" outlineLevel="1">
      <c r="A101" s="132"/>
      <c r="B101" s="133" t="s">
        <v>182</v>
      </c>
      <c r="C101" s="134">
        <v>336353</v>
      </c>
      <c r="D101" s="134">
        <v>229849</v>
      </c>
      <c r="E101" s="134">
        <v>566202</v>
      </c>
    </row>
    <row r="102" spans="1:5" ht="15.2" hidden="1" customHeight="1" outlineLevel="1">
      <c r="A102" s="132"/>
      <c r="B102" s="133" t="s">
        <v>250</v>
      </c>
      <c r="C102" s="134">
        <v>0</v>
      </c>
      <c r="D102" s="134">
        <v>0</v>
      </c>
      <c r="E102" s="134">
        <v>0</v>
      </c>
    </row>
    <row r="103" spans="1:5" ht="15.2" hidden="1" customHeight="1" outlineLevel="1">
      <c r="A103" s="132"/>
      <c r="B103" s="133" t="s">
        <v>183</v>
      </c>
      <c r="C103" s="134">
        <v>1776855</v>
      </c>
      <c r="D103" s="134">
        <v>11882039</v>
      </c>
      <c r="E103" s="134">
        <v>13658894</v>
      </c>
    </row>
    <row r="104" spans="1:5" ht="15.2" hidden="1" customHeight="1" outlineLevel="1">
      <c r="A104" s="132"/>
      <c r="B104" s="133" t="s">
        <v>184</v>
      </c>
      <c r="C104" s="134">
        <v>519422</v>
      </c>
      <c r="D104" s="134">
        <v>5757979</v>
      </c>
      <c r="E104" s="134">
        <v>6277401</v>
      </c>
    </row>
    <row r="105" spans="1:5" ht="15.2" hidden="1" customHeight="1" outlineLevel="1">
      <c r="A105" s="132"/>
      <c r="B105" s="133" t="s">
        <v>251</v>
      </c>
      <c r="C105" s="134">
        <v>5843</v>
      </c>
      <c r="D105" s="134">
        <v>80270</v>
      </c>
      <c r="E105" s="134">
        <v>86113</v>
      </c>
    </row>
    <row r="106" spans="1:5" ht="15.2" hidden="1" customHeight="1" outlineLevel="1">
      <c r="A106" s="132"/>
      <c r="B106" s="133" t="s">
        <v>185</v>
      </c>
      <c r="C106" s="134">
        <v>2459720.2292821598</v>
      </c>
      <c r="D106" s="134">
        <v>9450202</v>
      </c>
      <c r="E106" s="134">
        <v>11909922.2292822</v>
      </c>
    </row>
    <row r="107" spans="1:5" ht="15.2" hidden="1" customHeight="1" outlineLevel="1">
      <c r="A107" s="132"/>
      <c r="B107" s="133" t="s">
        <v>186</v>
      </c>
      <c r="C107" s="134">
        <v>2699213</v>
      </c>
      <c r="D107" s="134">
        <v>14432613</v>
      </c>
      <c r="E107" s="134">
        <v>17131826</v>
      </c>
    </row>
    <row r="108" spans="1:5" ht="15.2" hidden="1" customHeight="1" outlineLevel="1">
      <c r="A108" s="132"/>
      <c r="B108" s="133" t="s">
        <v>244</v>
      </c>
      <c r="C108" s="134">
        <v>80906</v>
      </c>
      <c r="D108" s="134">
        <v>14350</v>
      </c>
      <c r="E108" s="134">
        <v>95256</v>
      </c>
    </row>
    <row r="109" spans="1:5" ht="15.2" hidden="1" customHeight="1" outlineLevel="1">
      <c r="A109" s="132"/>
      <c r="B109" s="133" t="s">
        <v>187</v>
      </c>
      <c r="C109" s="134">
        <v>185947</v>
      </c>
      <c r="D109" s="134">
        <v>5344</v>
      </c>
      <c r="E109" s="134">
        <v>191291</v>
      </c>
    </row>
    <row r="110" spans="1:5" ht="15.2" hidden="1" customHeight="1" outlineLevel="1">
      <c r="A110" s="132"/>
      <c r="B110" s="133" t="s">
        <v>188</v>
      </c>
      <c r="C110" s="134">
        <v>22542.1589642408</v>
      </c>
      <c r="D110" s="134">
        <v>290472.84103575902</v>
      </c>
      <c r="E110" s="134">
        <v>313015</v>
      </c>
    </row>
    <row r="111" spans="1:5" ht="15.2" hidden="1" customHeight="1" outlineLevel="1">
      <c r="A111" s="132"/>
      <c r="B111" s="133" t="s">
        <v>189</v>
      </c>
      <c r="C111" s="134">
        <v>3400</v>
      </c>
      <c r="D111" s="134">
        <v>23205.360000000001</v>
      </c>
      <c r="E111" s="134">
        <v>26605.360000000001</v>
      </c>
    </row>
    <row r="112" spans="1:5" ht="15.2" hidden="1" customHeight="1" outlineLevel="1">
      <c r="A112" s="132"/>
      <c r="B112" s="133" t="s">
        <v>190</v>
      </c>
      <c r="C112" s="134">
        <v>56166</v>
      </c>
      <c r="D112" s="134">
        <v>58508</v>
      </c>
      <c r="E112" s="134">
        <v>114674</v>
      </c>
    </row>
    <row r="113" spans="1:5" ht="15.2" hidden="1" customHeight="1" outlineLevel="1">
      <c r="A113" s="132"/>
      <c r="B113" s="133" t="s">
        <v>191</v>
      </c>
      <c r="C113" s="135"/>
      <c r="D113" s="134">
        <v>0</v>
      </c>
      <c r="E113" s="134">
        <v>0</v>
      </c>
    </row>
    <row r="114" spans="1:5" ht="15.2" hidden="1" customHeight="1" outlineLevel="1">
      <c r="A114" s="132"/>
      <c r="B114" s="133" t="s">
        <v>252</v>
      </c>
      <c r="C114" s="134">
        <v>5196</v>
      </c>
      <c r="D114" s="134">
        <v>47545.15</v>
      </c>
      <c r="E114" s="134">
        <v>52741.15</v>
      </c>
    </row>
    <row r="115" spans="1:5" ht="15.2" hidden="1" customHeight="1" outlineLevel="1">
      <c r="A115" s="132"/>
      <c r="B115" s="133" t="s">
        <v>192</v>
      </c>
      <c r="C115" s="135"/>
      <c r="D115" s="135"/>
      <c r="E115" s="134">
        <v>0</v>
      </c>
    </row>
    <row r="116" spans="1:5" ht="15.2" hidden="1" customHeight="1" outlineLevel="1">
      <c r="A116" s="132"/>
      <c r="B116" s="133" t="s">
        <v>247</v>
      </c>
      <c r="C116" s="135"/>
      <c r="D116" s="135"/>
      <c r="E116" s="134">
        <v>0</v>
      </c>
    </row>
    <row r="117" spans="1:5" ht="15.2" hidden="1" customHeight="1" outlineLevel="1">
      <c r="A117" s="132"/>
      <c r="B117" s="133" t="s">
        <v>193</v>
      </c>
      <c r="C117" s="134">
        <v>40164</v>
      </c>
      <c r="D117" s="134">
        <v>2106169</v>
      </c>
      <c r="E117" s="134">
        <v>2146333</v>
      </c>
    </row>
    <row r="118" spans="1:5" ht="15.2" hidden="1" customHeight="1" outlineLevel="1">
      <c r="A118" s="132"/>
      <c r="B118" s="133" t="s">
        <v>194</v>
      </c>
      <c r="C118" s="134">
        <v>249681</v>
      </c>
      <c r="D118" s="134">
        <v>122243</v>
      </c>
      <c r="E118" s="134">
        <v>371924</v>
      </c>
    </row>
    <row r="119" spans="1:5" ht="15.2" hidden="1" customHeight="1" outlineLevel="1">
      <c r="A119" s="132"/>
      <c r="B119" s="133" t="s">
        <v>195</v>
      </c>
      <c r="C119" s="134">
        <v>165879.74</v>
      </c>
      <c r="D119" s="134">
        <v>6363279.5499999998</v>
      </c>
      <c r="E119" s="134">
        <v>6529159.29</v>
      </c>
    </row>
    <row r="120" spans="1:5" ht="15.2" hidden="1" customHeight="1" outlineLevel="1">
      <c r="A120" s="132"/>
      <c r="B120" s="133" t="s">
        <v>196</v>
      </c>
      <c r="C120" s="134">
        <v>38995</v>
      </c>
      <c r="D120" s="134">
        <v>259002</v>
      </c>
      <c r="E120" s="134">
        <v>297997</v>
      </c>
    </row>
    <row r="121" spans="1:5" ht="15.2" hidden="1" customHeight="1" outlineLevel="1">
      <c r="A121" s="132"/>
      <c r="B121" s="133" t="s">
        <v>253</v>
      </c>
      <c r="C121" s="134">
        <v>8319</v>
      </c>
      <c r="D121" s="135"/>
      <c r="E121" s="134">
        <v>8319</v>
      </c>
    </row>
    <row r="122" spans="1:5" ht="15.2" customHeight="1" collapsed="1">
      <c r="A122" s="132" t="s">
        <v>45</v>
      </c>
      <c r="B122" s="137" t="s">
        <v>201</v>
      </c>
      <c r="C122" s="134">
        <f>SUM($C$100:$C$121)</f>
        <v>8856381.1282464005</v>
      </c>
      <c r="D122" s="134">
        <f>SUM($D$100:$D$121)</f>
        <v>51123070.901035756</v>
      </c>
      <c r="E122" s="134">
        <f>SUM($E$100:$E$121)</f>
        <v>59979452.029282197</v>
      </c>
    </row>
    <row r="123" spans="1:5" ht="15.2" hidden="1" customHeight="1" outlineLevel="1">
      <c r="A123" s="132"/>
      <c r="B123" s="133" t="s">
        <v>181</v>
      </c>
      <c r="C123" s="134">
        <v>-413748</v>
      </c>
      <c r="D123" s="134">
        <v>-5825</v>
      </c>
      <c r="E123" s="134">
        <v>-419573</v>
      </c>
    </row>
    <row r="124" spans="1:5" ht="15.2" hidden="1" customHeight="1" outlineLevel="1">
      <c r="A124" s="132"/>
      <c r="B124" s="133" t="s">
        <v>182</v>
      </c>
      <c r="C124" s="134">
        <v>186250</v>
      </c>
      <c r="D124" s="134">
        <v>737668</v>
      </c>
      <c r="E124" s="134">
        <v>923918</v>
      </c>
    </row>
    <row r="125" spans="1:5" ht="15.2" hidden="1" customHeight="1" outlineLevel="1">
      <c r="A125" s="132"/>
      <c r="B125" s="133" t="s">
        <v>250</v>
      </c>
      <c r="C125" s="134">
        <v>0</v>
      </c>
      <c r="D125" s="134">
        <v>-1097281</v>
      </c>
      <c r="E125" s="134">
        <v>-1097281</v>
      </c>
    </row>
    <row r="126" spans="1:5" ht="15.2" hidden="1" customHeight="1" outlineLevel="1">
      <c r="A126" s="132"/>
      <c r="B126" s="133" t="s">
        <v>183</v>
      </c>
      <c r="C126" s="134">
        <v>879511</v>
      </c>
      <c r="D126" s="134">
        <v>-22963385</v>
      </c>
      <c r="E126" s="134">
        <v>-22083874</v>
      </c>
    </row>
    <row r="127" spans="1:5" ht="15.2" hidden="1" customHeight="1" outlineLevel="1">
      <c r="A127" s="132"/>
      <c r="B127" s="133" t="s">
        <v>184</v>
      </c>
      <c r="C127" s="134">
        <v>-454587</v>
      </c>
      <c r="D127" s="134">
        <v>-5321913</v>
      </c>
      <c r="E127" s="134">
        <v>-5776500</v>
      </c>
    </row>
    <row r="128" spans="1:5" ht="15.2" hidden="1" customHeight="1" outlineLevel="1">
      <c r="A128" s="132"/>
      <c r="B128" s="133" t="s">
        <v>251</v>
      </c>
      <c r="C128" s="134">
        <v>51729</v>
      </c>
      <c r="D128" s="134">
        <v>109562</v>
      </c>
      <c r="E128" s="134">
        <v>161291</v>
      </c>
    </row>
    <row r="129" spans="1:5" ht="15.2" hidden="1" customHeight="1" outlineLevel="1">
      <c r="A129" s="132"/>
      <c r="B129" s="133" t="s">
        <v>185</v>
      </c>
      <c r="C129" s="134">
        <v>-31147.658952126301</v>
      </c>
      <c r="D129" s="134">
        <v>-31862084</v>
      </c>
      <c r="E129" s="134">
        <v>-31893231.658952098</v>
      </c>
    </row>
    <row r="130" spans="1:5" ht="15.2" hidden="1" customHeight="1" outlineLevel="1">
      <c r="A130" s="132"/>
      <c r="B130" s="133" t="s">
        <v>186</v>
      </c>
      <c r="C130" s="134">
        <v>-29280415</v>
      </c>
      <c r="D130" s="134">
        <v>-204209950</v>
      </c>
      <c r="E130" s="134">
        <v>-233490365</v>
      </c>
    </row>
    <row r="131" spans="1:5" ht="15.2" hidden="1" customHeight="1" outlineLevel="1">
      <c r="A131" s="132"/>
      <c r="B131" s="133" t="s">
        <v>244</v>
      </c>
      <c r="C131" s="134">
        <v>604427</v>
      </c>
      <c r="D131" s="134">
        <v>67696</v>
      </c>
      <c r="E131" s="134">
        <v>672123</v>
      </c>
    </row>
    <row r="132" spans="1:5" ht="15.2" hidden="1" customHeight="1" outlineLevel="1">
      <c r="A132" s="132"/>
      <c r="B132" s="133" t="s">
        <v>187</v>
      </c>
      <c r="C132" s="134">
        <v>500865</v>
      </c>
      <c r="D132" s="134">
        <v>-102120</v>
      </c>
      <c r="E132" s="134">
        <v>398745</v>
      </c>
    </row>
    <row r="133" spans="1:5" ht="15.2" hidden="1" customHeight="1" outlineLevel="1">
      <c r="A133" s="132"/>
      <c r="B133" s="133" t="s">
        <v>188</v>
      </c>
      <c r="C133" s="134">
        <v>-192833.23934106901</v>
      </c>
      <c r="D133" s="134">
        <v>1021861.4193088399</v>
      </c>
      <c r="E133" s="134">
        <v>829028.17996777105</v>
      </c>
    </row>
    <row r="134" spans="1:5" ht="15.2" hidden="1" customHeight="1" outlineLevel="1">
      <c r="A134" s="132"/>
      <c r="B134" s="133" t="s">
        <v>189</v>
      </c>
      <c r="C134" s="134">
        <v>614236.54952934699</v>
      </c>
      <c r="D134" s="134">
        <v>2569156.8786003399</v>
      </c>
      <c r="E134" s="134">
        <v>3183393.4281296898</v>
      </c>
    </row>
    <row r="135" spans="1:5" ht="15.2" hidden="1" customHeight="1" outlineLevel="1">
      <c r="A135" s="132"/>
      <c r="B135" s="133" t="s">
        <v>190</v>
      </c>
      <c r="C135" s="134">
        <v>1331015</v>
      </c>
      <c r="D135" s="134">
        <v>7600630</v>
      </c>
      <c r="E135" s="134">
        <v>8931645</v>
      </c>
    </row>
    <row r="136" spans="1:5" ht="15.2" hidden="1" customHeight="1" outlineLevel="1">
      <c r="A136" s="132"/>
      <c r="B136" s="133" t="s">
        <v>191</v>
      </c>
      <c r="C136" s="134">
        <v>-150995</v>
      </c>
      <c r="D136" s="134">
        <v>0</v>
      </c>
      <c r="E136" s="134">
        <v>-150995</v>
      </c>
    </row>
    <row r="137" spans="1:5" ht="15.2" hidden="1" customHeight="1" outlineLevel="1">
      <c r="A137" s="132"/>
      <c r="B137" s="133" t="s">
        <v>252</v>
      </c>
      <c r="C137" s="134">
        <v>38251.199999999997</v>
      </c>
      <c r="D137" s="134">
        <v>66691.89</v>
      </c>
      <c r="E137" s="134">
        <v>104943.09</v>
      </c>
    </row>
    <row r="138" spans="1:5" ht="15.2" hidden="1" customHeight="1" outlineLevel="1">
      <c r="A138" s="132"/>
      <c r="B138" s="133" t="s">
        <v>192</v>
      </c>
      <c r="C138" s="134">
        <v>36694</v>
      </c>
      <c r="D138" s="135"/>
      <c r="E138" s="134">
        <v>36694</v>
      </c>
    </row>
    <row r="139" spans="1:5" ht="15.2" hidden="1" customHeight="1" outlineLevel="1">
      <c r="A139" s="132"/>
      <c r="B139" s="133" t="s">
        <v>247</v>
      </c>
      <c r="C139" s="134">
        <v>45104</v>
      </c>
      <c r="D139" s="135"/>
      <c r="E139" s="134">
        <v>45104</v>
      </c>
    </row>
    <row r="140" spans="1:5" ht="15.2" hidden="1" customHeight="1" outlineLevel="1">
      <c r="A140" s="132"/>
      <c r="B140" s="133" t="s">
        <v>193</v>
      </c>
      <c r="C140" s="134">
        <v>1563847</v>
      </c>
      <c r="D140" s="134">
        <v>22361040</v>
      </c>
      <c r="E140" s="134">
        <v>23924887</v>
      </c>
    </row>
    <row r="141" spans="1:5" ht="15.2" hidden="1" customHeight="1" outlineLevel="1">
      <c r="A141" s="132"/>
      <c r="B141" s="133" t="s">
        <v>194</v>
      </c>
      <c r="C141" s="134">
        <v>468885</v>
      </c>
      <c r="D141" s="134">
        <v>1708286</v>
      </c>
      <c r="E141" s="134">
        <v>2177171</v>
      </c>
    </row>
    <row r="142" spans="1:5" ht="15.2" hidden="1" customHeight="1" outlineLevel="1">
      <c r="A142" s="132"/>
      <c r="B142" s="133" t="s">
        <v>195</v>
      </c>
      <c r="C142" s="134">
        <v>870547.85</v>
      </c>
      <c r="D142" s="134">
        <v>9355556.1199999992</v>
      </c>
      <c r="E142" s="134">
        <v>10226103.970000001</v>
      </c>
    </row>
    <row r="143" spans="1:5" ht="15.2" hidden="1" customHeight="1" outlineLevel="1">
      <c r="A143" s="132"/>
      <c r="B143" s="133" t="s">
        <v>196</v>
      </c>
      <c r="C143" s="134">
        <v>686151</v>
      </c>
      <c r="D143" s="134">
        <v>9842035</v>
      </c>
      <c r="E143" s="134">
        <v>10528186</v>
      </c>
    </row>
    <row r="144" spans="1:5" ht="15.2" hidden="1" customHeight="1" outlineLevel="1">
      <c r="A144" s="132"/>
      <c r="B144" s="133" t="s">
        <v>253</v>
      </c>
      <c r="C144" s="134">
        <v>83056</v>
      </c>
      <c r="D144" s="134">
        <v>-274485</v>
      </c>
      <c r="E144" s="134">
        <v>-191429</v>
      </c>
    </row>
    <row r="145" spans="1:5" ht="15.2" customHeight="1" collapsed="1">
      <c r="A145" s="132" t="s">
        <v>59</v>
      </c>
      <c r="B145" s="137" t="s">
        <v>202</v>
      </c>
      <c r="C145" s="134">
        <f>SUM($C$123:$C$144)</f>
        <v>-22563156.298763849</v>
      </c>
      <c r="D145" s="134">
        <f>SUM($D$123:$D$144)</f>
        <v>-210396859.69209084</v>
      </c>
      <c r="E145" s="134">
        <f>SUM($E$123:$E$144)</f>
        <v>-232960015.99085471</v>
      </c>
    </row>
    <row r="146" spans="1:5" ht="15.2" hidden="1" customHeight="1" outlineLevel="1">
      <c r="A146" s="132"/>
      <c r="B146" s="133" t="s">
        <v>181</v>
      </c>
      <c r="C146" s="134">
        <v>92909908</v>
      </c>
      <c r="D146" s="134">
        <v>11788</v>
      </c>
      <c r="E146" s="134">
        <v>92921696</v>
      </c>
    </row>
    <row r="147" spans="1:5" ht="15.2" hidden="1" customHeight="1" outlineLevel="1">
      <c r="A147" s="132"/>
      <c r="B147" s="133" t="s">
        <v>182</v>
      </c>
      <c r="C147" s="134">
        <v>38626022</v>
      </c>
      <c r="D147" s="134">
        <v>36949090</v>
      </c>
      <c r="E147" s="134">
        <v>75575112</v>
      </c>
    </row>
    <row r="148" spans="1:5" ht="15.2" hidden="1" customHeight="1" outlineLevel="1">
      <c r="A148" s="132"/>
      <c r="B148" s="133" t="s">
        <v>250</v>
      </c>
      <c r="C148" s="134">
        <v>0</v>
      </c>
      <c r="D148" s="134">
        <v>27081288</v>
      </c>
      <c r="E148" s="134">
        <v>27081288</v>
      </c>
    </row>
    <row r="149" spans="1:5" ht="15.2" hidden="1" customHeight="1" outlineLevel="1">
      <c r="A149" s="132"/>
      <c r="B149" s="133" t="s">
        <v>183</v>
      </c>
      <c r="C149" s="134">
        <v>266139705</v>
      </c>
      <c r="D149" s="134">
        <v>1793456660</v>
      </c>
      <c r="E149" s="134">
        <v>2059596365</v>
      </c>
    </row>
    <row r="150" spans="1:5" ht="15.2" hidden="1" customHeight="1" outlineLevel="1">
      <c r="A150" s="132"/>
      <c r="B150" s="133" t="s">
        <v>184</v>
      </c>
      <c r="C150" s="134">
        <v>55854960</v>
      </c>
      <c r="D150" s="134">
        <v>531804810</v>
      </c>
      <c r="E150" s="134">
        <v>587659770</v>
      </c>
    </row>
    <row r="151" spans="1:5" ht="15.2" hidden="1" customHeight="1" outlineLevel="1">
      <c r="A151" s="132"/>
      <c r="B151" s="133" t="s">
        <v>251</v>
      </c>
      <c r="C151" s="134">
        <v>670771</v>
      </c>
      <c r="D151" s="134">
        <v>10823298</v>
      </c>
      <c r="E151" s="134">
        <v>11494069</v>
      </c>
    </row>
    <row r="152" spans="1:5" ht="15.2" hidden="1" customHeight="1" outlineLevel="1">
      <c r="A152" s="132"/>
      <c r="B152" s="133" t="s">
        <v>185</v>
      </c>
      <c r="C152" s="134">
        <v>284516603.10031998</v>
      </c>
      <c r="D152" s="134">
        <v>1394058148</v>
      </c>
      <c r="E152" s="134">
        <v>1678574751.1003201</v>
      </c>
    </row>
    <row r="153" spans="1:5" ht="15.2" hidden="1" customHeight="1" outlineLevel="1">
      <c r="A153" s="132"/>
      <c r="B153" s="133" t="s">
        <v>186</v>
      </c>
      <c r="C153" s="134">
        <v>441833450</v>
      </c>
      <c r="D153" s="134">
        <v>3102830359</v>
      </c>
      <c r="E153" s="134">
        <v>3544663809</v>
      </c>
    </row>
    <row r="154" spans="1:5" ht="15.2" hidden="1" customHeight="1" outlineLevel="1">
      <c r="A154" s="132"/>
      <c r="B154" s="133" t="s">
        <v>244</v>
      </c>
      <c r="C154" s="134">
        <v>33727417</v>
      </c>
      <c r="D154" s="134">
        <v>2018683</v>
      </c>
      <c r="E154" s="134">
        <v>35746100</v>
      </c>
    </row>
    <row r="155" spans="1:5" ht="15.2" hidden="1" customHeight="1" outlineLevel="1">
      <c r="A155" s="132"/>
      <c r="B155" s="133" t="s">
        <v>187</v>
      </c>
      <c r="C155" s="134">
        <v>39457756</v>
      </c>
      <c r="D155" s="134">
        <v>1539889</v>
      </c>
      <c r="E155" s="134">
        <v>40997645</v>
      </c>
    </row>
    <row r="156" spans="1:5" ht="15.2" hidden="1" customHeight="1" outlineLevel="1">
      <c r="A156" s="132"/>
      <c r="B156" s="133" t="s">
        <v>188</v>
      </c>
      <c r="C156" s="134">
        <v>10176621.0803768</v>
      </c>
      <c r="D156" s="134">
        <v>84434456.739655405</v>
      </c>
      <c r="E156" s="134">
        <v>94611077.820032194</v>
      </c>
    </row>
    <row r="157" spans="1:5" ht="15.2" hidden="1" customHeight="1" outlineLevel="1">
      <c r="A157" s="132"/>
      <c r="B157" s="133" t="s">
        <v>189</v>
      </c>
      <c r="C157" s="134">
        <v>26253383.042228401</v>
      </c>
      <c r="D157" s="134">
        <v>127359015.169642</v>
      </c>
      <c r="E157" s="134">
        <v>153612398.21187001</v>
      </c>
    </row>
    <row r="158" spans="1:5" ht="15.2" hidden="1" customHeight="1" outlineLevel="1">
      <c r="A158" s="132"/>
      <c r="B158" s="133" t="s">
        <v>190</v>
      </c>
      <c r="C158" s="134">
        <v>136872643</v>
      </c>
      <c r="D158" s="134">
        <v>1814687238</v>
      </c>
      <c r="E158" s="134">
        <v>1951559881</v>
      </c>
    </row>
    <row r="159" spans="1:5" ht="15.2" hidden="1" customHeight="1" outlineLevel="1">
      <c r="A159" s="132"/>
      <c r="B159" s="133" t="s">
        <v>191</v>
      </c>
      <c r="C159" s="134">
        <v>7328893</v>
      </c>
      <c r="D159" s="134">
        <v>13438926</v>
      </c>
      <c r="E159" s="134">
        <v>20767819</v>
      </c>
    </row>
    <row r="160" spans="1:5" ht="15.2" hidden="1" customHeight="1" outlineLevel="1">
      <c r="A160" s="132"/>
      <c r="B160" s="133" t="s">
        <v>252</v>
      </c>
      <c r="C160" s="134">
        <v>811775.16</v>
      </c>
      <c r="D160" s="134">
        <v>1415440.26</v>
      </c>
      <c r="E160" s="134">
        <v>2227215.42</v>
      </c>
    </row>
    <row r="161" spans="1:5" ht="15.2" hidden="1" customHeight="1" outlineLevel="1">
      <c r="A161" s="132"/>
      <c r="B161" s="133" t="s">
        <v>192</v>
      </c>
      <c r="C161" s="134">
        <v>3685690</v>
      </c>
      <c r="D161" s="134">
        <v>0</v>
      </c>
      <c r="E161" s="134">
        <v>3685690</v>
      </c>
    </row>
    <row r="162" spans="1:5" ht="15.2" hidden="1" customHeight="1" outlineLevel="1">
      <c r="A162" s="132"/>
      <c r="B162" s="133" t="s">
        <v>247</v>
      </c>
      <c r="C162" s="134">
        <v>1212287</v>
      </c>
      <c r="D162" s="134">
        <v>0</v>
      </c>
      <c r="E162" s="134">
        <v>1212287</v>
      </c>
    </row>
    <row r="163" spans="1:5" ht="15.2" hidden="1" customHeight="1" outlineLevel="1">
      <c r="A163" s="132"/>
      <c r="B163" s="133" t="s">
        <v>193</v>
      </c>
      <c r="C163" s="134">
        <v>349096530</v>
      </c>
      <c r="D163" s="134">
        <v>1342739026</v>
      </c>
      <c r="E163" s="134">
        <v>1691835556</v>
      </c>
    </row>
    <row r="164" spans="1:5" ht="15.2" hidden="1" customHeight="1" outlineLevel="1">
      <c r="A164" s="132"/>
      <c r="B164" s="133" t="s">
        <v>194</v>
      </c>
      <c r="C164" s="134">
        <v>86807236</v>
      </c>
      <c r="D164" s="134">
        <v>142956336</v>
      </c>
      <c r="E164" s="134">
        <v>229763572</v>
      </c>
    </row>
    <row r="165" spans="1:5" ht="15.2" hidden="1" customHeight="1" outlineLevel="1">
      <c r="A165" s="132"/>
      <c r="B165" s="133" t="s">
        <v>195</v>
      </c>
      <c r="C165" s="134">
        <v>25110628.68</v>
      </c>
      <c r="D165" s="134">
        <v>264304662.75999999</v>
      </c>
      <c r="E165" s="134">
        <v>289415291.44</v>
      </c>
    </row>
    <row r="166" spans="1:5" ht="15.2" hidden="1" customHeight="1" outlineLevel="1">
      <c r="A166" s="132"/>
      <c r="B166" s="133" t="s">
        <v>196</v>
      </c>
      <c r="C166" s="134">
        <v>51486534</v>
      </c>
      <c r="D166" s="134">
        <v>171395675</v>
      </c>
      <c r="E166" s="134">
        <v>222882209</v>
      </c>
    </row>
    <row r="167" spans="1:5" ht="15.2" hidden="1" customHeight="1" outlineLevel="1">
      <c r="A167" s="132"/>
      <c r="B167" s="133" t="s">
        <v>253</v>
      </c>
      <c r="C167" s="134">
        <v>2956416</v>
      </c>
      <c r="D167" s="134">
        <v>274485</v>
      </c>
      <c r="E167" s="134">
        <v>3230901</v>
      </c>
    </row>
    <row r="168" spans="1:5" ht="15.2" customHeight="1" collapsed="1">
      <c r="A168" s="132" t="s">
        <v>61</v>
      </c>
      <c r="B168" s="137" t="s">
        <v>203</v>
      </c>
      <c r="C168" s="134">
        <f>SUM($C$146:$C$167)</f>
        <v>1955535229.0629253</v>
      </c>
      <c r="D168" s="134">
        <f>SUM($D$146:$D$167)</f>
        <v>10863579273.929298</v>
      </c>
      <c r="E168" s="134">
        <f>SUM($E$146:$E$167)</f>
        <v>12819114502.992222</v>
      </c>
    </row>
    <row r="169" spans="1:5" ht="15.2" hidden="1" customHeight="1" outlineLevel="1">
      <c r="A169" s="132"/>
      <c r="B169" s="133" t="s">
        <v>181</v>
      </c>
      <c r="C169" s="134">
        <v>2377390</v>
      </c>
      <c r="D169" s="134">
        <v>114414</v>
      </c>
      <c r="E169" s="134">
        <v>2491804</v>
      </c>
    </row>
    <row r="170" spans="1:5" ht="15.2" hidden="1" customHeight="1" outlineLevel="1">
      <c r="A170" s="132"/>
      <c r="B170" s="133" t="s">
        <v>182</v>
      </c>
      <c r="C170" s="134">
        <v>311031</v>
      </c>
      <c r="D170" s="134">
        <v>1398674</v>
      </c>
      <c r="E170" s="134">
        <v>1709705</v>
      </c>
    </row>
    <row r="171" spans="1:5" ht="15.2" hidden="1" customHeight="1" outlineLevel="1">
      <c r="A171" s="132"/>
      <c r="B171" s="133" t="s">
        <v>250</v>
      </c>
      <c r="C171" s="134">
        <v>0</v>
      </c>
      <c r="D171" s="134">
        <v>452762</v>
      </c>
      <c r="E171" s="134">
        <v>452762</v>
      </c>
    </row>
    <row r="172" spans="1:5" ht="15.2" hidden="1" customHeight="1" outlineLevel="1">
      <c r="A172" s="132"/>
      <c r="B172" s="133" t="s">
        <v>183</v>
      </c>
      <c r="C172" s="134">
        <v>2235856</v>
      </c>
      <c r="D172" s="134">
        <v>137531344</v>
      </c>
      <c r="E172" s="134">
        <v>139767200</v>
      </c>
    </row>
    <row r="173" spans="1:5" ht="15.2" hidden="1" customHeight="1" outlineLevel="1">
      <c r="A173" s="132"/>
      <c r="B173" s="133" t="s">
        <v>184</v>
      </c>
      <c r="C173" s="134">
        <v>2167549</v>
      </c>
      <c r="D173" s="134">
        <v>52084586</v>
      </c>
      <c r="E173" s="134">
        <v>54252135</v>
      </c>
    </row>
    <row r="174" spans="1:5" ht="15.2" hidden="1" customHeight="1" outlineLevel="1">
      <c r="A174" s="132"/>
      <c r="B174" s="133" t="s">
        <v>251</v>
      </c>
      <c r="C174" s="134">
        <v>0</v>
      </c>
      <c r="D174" s="134">
        <v>494128</v>
      </c>
      <c r="E174" s="134">
        <v>494128</v>
      </c>
    </row>
    <row r="175" spans="1:5" ht="15.2" hidden="1" customHeight="1" outlineLevel="1">
      <c r="A175" s="132"/>
      <c r="B175" s="133" t="s">
        <v>185</v>
      </c>
      <c r="C175" s="134">
        <v>7052074.3046514597</v>
      </c>
      <c r="D175" s="134">
        <v>116351436</v>
      </c>
      <c r="E175" s="134">
        <v>123403510.30465101</v>
      </c>
    </row>
    <row r="176" spans="1:5" ht="15.2" hidden="1" customHeight="1" outlineLevel="1">
      <c r="A176" s="132"/>
      <c r="B176" s="133" t="s">
        <v>186</v>
      </c>
      <c r="C176" s="134">
        <v>6055993</v>
      </c>
      <c r="D176" s="134">
        <v>236652079</v>
      </c>
      <c r="E176" s="134">
        <v>242708072</v>
      </c>
    </row>
    <row r="177" spans="1:5" ht="15.2" hidden="1" customHeight="1" outlineLevel="1">
      <c r="A177" s="132"/>
      <c r="B177" s="133" t="s">
        <v>244</v>
      </c>
      <c r="C177" s="134">
        <v>309608</v>
      </c>
      <c r="D177" s="134">
        <v>0</v>
      </c>
      <c r="E177" s="134">
        <v>309608</v>
      </c>
    </row>
    <row r="178" spans="1:5" ht="15.2" hidden="1" customHeight="1" outlineLevel="1">
      <c r="A178" s="132"/>
      <c r="B178" s="133" t="s">
        <v>187</v>
      </c>
      <c r="C178" s="134">
        <v>129936</v>
      </c>
      <c r="D178" s="134">
        <v>101089</v>
      </c>
      <c r="E178" s="134">
        <v>231025</v>
      </c>
    </row>
    <row r="179" spans="1:5" ht="15.2" hidden="1" customHeight="1" outlineLevel="1">
      <c r="A179" s="132"/>
      <c r="B179" s="133" t="s">
        <v>188</v>
      </c>
      <c r="C179" s="134">
        <v>103007.763183281</v>
      </c>
      <c r="D179" s="134">
        <v>2355464.3168167202</v>
      </c>
      <c r="E179" s="134">
        <v>2458472.08</v>
      </c>
    </row>
    <row r="180" spans="1:5" ht="15.2" hidden="1" customHeight="1" outlineLevel="1">
      <c r="A180" s="132"/>
      <c r="B180" s="133" t="s">
        <v>189</v>
      </c>
      <c r="C180" s="134">
        <v>272283</v>
      </c>
      <c r="D180" s="134">
        <v>4405981</v>
      </c>
      <c r="E180" s="134">
        <v>4678264</v>
      </c>
    </row>
    <row r="181" spans="1:5" ht="15.2" hidden="1" customHeight="1" outlineLevel="1">
      <c r="A181" s="132"/>
      <c r="B181" s="133" t="s">
        <v>190</v>
      </c>
      <c r="C181" s="134">
        <v>1754049</v>
      </c>
      <c r="D181" s="134">
        <v>70073093</v>
      </c>
      <c r="E181" s="134">
        <v>71827142</v>
      </c>
    </row>
    <row r="182" spans="1:5" ht="15.2" hidden="1" customHeight="1" outlineLevel="1">
      <c r="A182" s="132"/>
      <c r="B182" s="133" t="s">
        <v>191</v>
      </c>
      <c r="C182" s="134">
        <v>9619</v>
      </c>
      <c r="D182" s="134">
        <v>1121463</v>
      </c>
      <c r="E182" s="134">
        <v>1131082</v>
      </c>
    </row>
    <row r="183" spans="1:5" ht="15.2" hidden="1" customHeight="1" outlineLevel="1">
      <c r="A183" s="132"/>
      <c r="B183" s="133" t="s">
        <v>252</v>
      </c>
      <c r="C183" s="135"/>
      <c r="D183" s="135"/>
      <c r="E183" s="134">
        <v>0</v>
      </c>
    </row>
    <row r="184" spans="1:5" ht="15.2" hidden="1" customHeight="1" outlineLevel="1">
      <c r="A184" s="132"/>
      <c r="B184" s="133" t="s">
        <v>192</v>
      </c>
      <c r="C184" s="135"/>
      <c r="D184" s="135"/>
      <c r="E184" s="134">
        <v>0</v>
      </c>
    </row>
    <row r="185" spans="1:5" ht="15.2" hidden="1" customHeight="1" outlineLevel="1">
      <c r="A185" s="132"/>
      <c r="B185" s="133" t="s">
        <v>247</v>
      </c>
      <c r="C185" s="135"/>
      <c r="D185" s="135"/>
      <c r="E185" s="134">
        <v>0</v>
      </c>
    </row>
    <row r="186" spans="1:5" ht="15.2" hidden="1" customHeight="1" outlineLevel="1">
      <c r="A186" s="132"/>
      <c r="B186" s="133" t="s">
        <v>193</v>
      </c>
      <c r="C186" s="134">
        <v>6694699</v>
      </c>
      <c r="D186" s="134">
        <v>56500333</v>
      </c>
      <c r="E186" s="134">
        <v>63195032</v>
      </c>
    </row>
    <row r="187" spans="1:5" ht="15.2" hidden="1" customHeight="1" outlineLevel="1">
      <c r="A187" s="132"/>
      <c r="B187" s="133" t="s">
        <v>194</v>
      </c>
      <c r="C187" s="134">
        <v>2150204</v>
      </c>
      <c r="D187" s="134">
        <v>2666031</v>
      </c>
      <c r="E187" s="134">
        <v>4816235</v>
      </c>
    </row>
    <row r="188" spans="1:5" ht="15.2" hidden="1" customHeight="1" outlineLevel="1">
      <c r="A188" s="132"/>
      <c r="B188" s="133" t="s">
        <v>195</v>
      </c>
      <c r="C188" s="134">
        <v>368641</v>
      </c>
      <c r="D188" s="134">
        <v>4245051</v>
      </c>
      <c r="E188" s="134">
        <v>4613692</v>
      </c>
    </row>
    <row r="189" spans="1:5" ht="15.2" hidden="1" customHeight="1" outlineLevel="1">
      <c r="A189" s="132"/>
      <c r="B189" s="133" t="s">
        <v>196</v>
      </c>
      <c r="C189" s="134">
        <v>1740847</v>
      </c>
      <c r="D189" s="134">
        <v>3892130</v>
      </c>
      <c r="E189" s="134">
        <v>5632977</v>
      </c>
    </row>
    <row r="190" spans="1:5" ht="15.2" hidden="1" customHeight="1" outlineLevel="1">
      <c r="A190" s="132"/>
      <c r="B190" s="133" t="s">
        <v>253</v>
      </c>
      <c r="C190" s="135"/>
      <c r="D190" s="135"/>
      <c r="E190" s="134">
        <v>0</v>
      </c>
    </row>
    <row r="191" spans="1:5" ht="15.2" customHeight="1" collapsed="1">
      <c r="A191" s="132" t="s">
        <v>63</v>
      </c>
      <c r="B191" s="137" t="s">
        <v>204</v>
      </c>
      <c r="C191" s="134">
        <f>SUM($C$169:$C$190)</f>
        <v>33732787.067834742</v>
      </c>
      <c r="D191" s="134">
        <f>SUM($D$169:$D$190)</f>
        <v>690440058.31681669</v>
      </c>
      <c r="E191" s="134">
        <f>SUM($E$169:$E$190)</f>
        <v>724172845.38465106</v>
      </c>
    </row>
    <row r="192" spans="1:5" ht="15.2" hidden="1" customHeight="1" outlineLevel="1">
      <c r="A192" s="132"/>
      <c r="B192" s="133" t="s">
        <v>181</v>
      </c>
      <c r="C192" s="134">
        <v>20717670</v>
      </c>
      <c r="D192" s="134">
        <v>0</v>
      </c>
      <c r="E192" s="134">
        <v>20717670</v>
      </c>
    </row>
    <row r="193" spans="1:5" ht="15.2" hidden="1" customHeight="1" outlineLevel="1">
      <c r="A193" s="132"/>
      <c r="B193" s="133" t="s">
        <v>182</v>
      </c>
      <c r="C193" s="134">
        <v>33313816</v>
      </c>
      <c r="D193" s="134">
        <v>28936365</v>
      </c>
      <c r="E193" s="134">
        <v>62250181</v>
      </c>
    </row>
    <row r="194" spans="1:5" ht="15.2" hidden="1" customHeight="1" outlineLevel="1">
      <c r="A194" s="132"/>
      <c r="B194" s="133" t="s">
        <v>250</v>
      </c>
      <c r="C194" s="134">
        <v>0</v>
      </c>
      <c r="D194" s="134">
        <v>18597029</v>
      </c>
      <c r="E194" s="134">
        <v>18597029</v>
      </c>
    </row>
    <row r="195" spans="1:5" ht="15.2" hidden="1" customHeight="1" outlineLevel="1">
      <c r="A195" s="132"/>
      <c r="B195" s="133" t="s">
        <v>183</v>
      </c>
      <c r="C195" s="134">
        <v>88072948</v>
      </c>
      <c r="D195" s="134">
        <v>655594576</v>
      </c>
      <c r="E195" s="134">
        <v>743667524</v>
      </c>
    </row>
    <row r="196" spans="1:5" ht="15.2" hidden="1" customHeight="1" outlineLevel="1">
      <c r="A196" s="132"/>
      <c r="B196" s="133" t="s">
        <v>184</v>
      </c>
      <c r="C196" s="134">
        <v>31657448</v>
      </c>
      <c r="D196" s="134">
        <v>352452151</v>
      </c>
      <c r="E196" s="134">
        <v>384109599</v>
      </c>
    </row>
    <row r="197" spans="1:5" ht="15.2" hidden="1" customHeight="1" outlineLevel="1">
      <c r="A197" s="132"/>
      <c r="B197" s="133" t="s">
        <v>251</v>
      </c>
      <c r="C197" s="134">
        <v>0</v>
      </c>
      <c r="D197" s="134">
        <v>2613250</v>
      </c>
      <c r="E197" s="134">
        <v>2613250</v>
      </c>
    </row>
    <row r="198" spans="1:5" ht="15.2" hidden="1" customHeight="1" outlineLevel="1">
      <c r="A198" s="132"/>
      <c r="B198" s="133" t="s">
        <v>185</v>
      </c>
      <c r="C198" s="134">
        <v>118561057.251444</v>
      </c>
      <c r="D198" s="134">
        <v>428430796</v>
      </c>
      <c r="E198" s="134">
        <v>546991853.25144398</v>
      </c>
    </row>
    <row r="199" spans="1:5" ht="15.2" hidden="1" customHeight="1" outlineLevel="1">
      <c r="A199" s="132"/>
      <c r="B199" s="133" t="s">
        <v>186</v>
      </c>
      <c r="C199" s="134">
        <v>327753221</v>
      </c>
      <c r="D199" s="134">
        <v>1616101581</v>
      </c>
      <c r="E199" s="134">
        <v>1943854802</v>
      </c>
    </row>
    <row r="200" spans="1:5" ht="15.2" hidden="1" customHeight="1" outlineLevel="1">
      <c r="A200" s="132"/>
      <c r="B200" s="133" t="s">
        <v>244</v>
      </c>
      <c r="C200" s="134">
        <v>29250780</v>
      </c>
      <c r="D200" s="134">
        <v>1855138</v>
      </c>
      <c r="E200" s="134">
        <v>31105918</v>
      </c>
    </row>
    <row r="201" spans="1:5" ht="15.2" hidden="1" customHeight="1" outlineLevel="1">
      <c r="A201" s="132"/>
      <c r="B201" s="133" t="s">
        <v>187</v>
      </c>
      <c r="C201" s="134">
        <v>34118543</v>
      </c>
      <c r="D201" s="134">
        <v>1013055</v>
      </c>
      <c r="E201" s="134">
        <v>35131598</v>
      </c>
    </row>
    <row r="202" spans="1:5" ht="15.2" hidden="1" customHeight="1" outlineLevel="1">
      <c r="A202" s="132"/>
      <c r="B202" s="133" t="s">
        <v>188</v>
      </c>
      <c r="C202" s="135"/>
      <c r="D202" s="134">
        <v>70701038.75</v>
      </c>
      <c r="E202" s="134">
        <v>70701038.75</v>
      </c>
    </row>
    <row r="203" spans="1:5" ht="15.2" hidden="1" customHeight="1" outlineLevel="1">
      <c r="A203" s="132"/>
      <c r="B203" s="133" t="s">
        <v>189</v>
      </c>
      <c r="C203" s="134">
        <v>22822699.1150911</v>
      </c>
      <c r="D203" s="134">
        <v>108241846.261832</v>
      </c>
      <c r="E203" s="134">
        <v>131064545.37692299</v>
      </c>
    </row>
    <row r="204" spans="1:5" ht="15.2" hidden="1" customHeight="1" outlineLevel="1">
      <c r="A204" s="132"/>
      <c r="B204" s="133" t="s">
        <v>190</v>
      </c>
      <c r="C204" s="134">
        <v>72510993</v>
      </c>
      <c r="D204" s="134">
        <v>1134619951</v>
      </c>
      <c r="E204" s="134">
        <v>1207130944</v>
      </c>
    </row>
    <row r="205" spans="1:5" ht="15.2" hidden="1" customHeight="1" outlineLevel="1">
      <c r="A205" s="132"/>
      <c r="B205" s="133" t="s">
        <v>191</v>
      </c>
      <c r="C205" s="134">
        <v>6103151</v>
      </c>
      <c r="D205" s="134">
        <v>10264337</v>
      </c>
      <c r="E205" s="134">
        <v>16367488</v>
      </c>
    </row>
    <row r="206" spans="1:5" ht="15.2" hidden="1" customHeight="1" outlineLevel="1">
      <c r="A206" s="132"/>
      <c r="B206" s="133" t="s">
        <v>252</v>
      </c>
      <c r="C206" s="134">
        <v>726939.00600000005</v>
      </c>
      <c r="D206" s="134">
        <v>1075502.07</v>
      </c>
      <c r="E206" s="134">
        <v>1802441.0759999999</v>
      </c>
    </row>
    <row r="207" spans="1:5" ht="15.2" hidden="1" customHeight="1" outlineLevel="1">
      <c r="A207" s="132"/>
      <c r="B207" s="133" t="s">
        <v>192</v>
      </c>
      <c r="C207" s="134">
        <v>3164133</v>
      </c>
      <c r="D207" s="135"/>
      <c r="E207" s="134">
        <v>3164133</v>
      </c>
    </row>
    <row r="208" spans="1:5" ht="15.2" hidden="1" customHeight="1" outlineLevel="1">
      <c r="A208" s="132"/>
      <c r="B208" s="133" t="s">
        <v>247</v>
      </c>
      <c r="C208" s="134">
        <v>1068893</v>
      </c>
      <c r="D208" s="135"/>
      <c r="E208" s="134">
        <v>1068893</v>
      </c>
    </row>
    <row r="209" spans="1:5" ht="15.2" hidden="1" customHeight="1" outlineLevel="1">
      <c r="A209" s="132"/>
      <c r="B209" s="133" t="s">
        <v>193</v>
      </c>
      <c r="C209" s="134">
        <v>107599941</v>
      </c>
      <c r="D209" s="134">
        <v>632203091</v>
      </c>
      <c r="E209" s="134">
        <v>739803032</v>
      </c>
    </row>
    <row r="210" spans="1:5" ht="15.2" hidden="1" customHeight="1" outlineLevel="1">
      <c r="A210" s="132"/>
      <c r="B210" s="133" t="s">
        <v>194</v>
      </c>
      <c r="C210" s="134">
        <v>70945561</v>
      </c>
      <c r="D210" s="134">
        <v>125494868</v>
      </c>
      <c r="E210" s="134">
        <v>196440429</v>
      </c>
    </row>
    <row r="211" spans="1:5" ht="15.2" hidden="1" customHeight="1" outlineLevel="1">
      <c r="A211" s="132"/>
      <c r="B211" s="133" t="s">
        <v>195</v>
      </c>
      <c r="C211" s="134">
        <v>22221036.460000001</v>
      </c>
      <c r="D211" s="134">
        <v>222907799.47</v>
      </c>
      <c r="E211" s="134">
        <v>245128835.93000001</v>
      </c>
    </row>
    <row r="212" spans="1:5" ht="15.2" hidden="1" customHeight="1" outlineLevel="1">
      <c r="A212" s="132"/>
      <c r="B212" s="133" t="s">
        <v>196</v>
      </c>
      <c r="C212" s="134">
        <v>44379821</v>
      </c>
      <c r="D212" s="134">
        <v>115771847</v>
      </c>
      <c r="E212" s="134">
        <v>160151668</v>
      </c>
    </row>
    <row r="213" spans="1:5" ht="15.2" hidden="1" customHeight="1" outlineLevel="1">
      <c r="A213" s="132"/>
      <c r="B213" s="133" t="s">
        <v>253</v>
      </c>
      <c r="C213" s="134">
        <v>2590622</v>
      </c>
      <c r="D213" s="135"/>
      <c r="E213" s="134">
        <v>2590622</v>
      </c>
    </row>
    <row r="214" spans="1:5" ht="15.2" customHeight="1" collapsed="1">
      <c r="A214" s="132" t="s">
        <v>65</v>
      </c>
      <c r="B214" s="137" t="s">
        <v>205</v>
      </c>
      <c r="C214" s="134">
        <f>SUM($C$192:$C$213)</f>
        <v>1037579272.8325351</v>
      </c>
      <c r="D214" s="134">
        <f>SUM($D$192:$D$213)</f>
        <v>5526874221.5518322</v>
      </c>
      <c r="E214" s="134">
        <f>SUM($E$192:$E$213)</f>
        <v>6564453494.384367</v>
      </c>
    </row>
    <row r="215" spans="1:5" ht="15.2" hidden="1" customHeight="1" outlineLevel="1">
      <c r="A215" s="132"/>
      <c r="B215" s="133" t="s">
        <v>181</v>
      </c>
      <c r="C215" s="134">
        <v>49937548</v>
      </c>
      <c r="D215" s="134">
        <v>0</v>
      </c>
      <c r="E215" s="134">
        <v>49937548</v>
      </c>
    </row>
    <row r="216" spans="1:5" ht="15.2" hidden="1" customHeight="1" outlineLevel="1">
      <c r="A216" s="132"/>
      <c r="B216" s="133" t="s">
        <v>182</v>
      </c>
      <c r="C216" s="134">
        <v>3349798</v>
      </c>
      <c r="D216" s="134">
        <v>6745558</v>
      </c>
      <c r="E216" s="134">
        <v>10095356</v>
      </c>
    </row>
    <row r="217" spans="1:5" ht="15.2" hidden="1" customHeight="1" outlineLevel="1">
      <c r="A217" s="132"/>
      <c r="B217" s="133" t="s">
        <v>250</v>
      </c>
      <c r="C217" s="134">
        <v>650</v>
      </c>
      <c r="D217" s="134">
        <v>2518293</v>
      </c>
      <c r="E217" s="134">
        <v>2518943</v>
      </c>
    </row>
    <row r="218" spans="1:5" ht="15.2" hidden="1" customHeight="1" outlineLevel="1">
      <c r="A218" s="132"/>
      <c r="B218" s="133" t="s">
        <v>183</v>
      </c>
      <c r="C218" s="134">
        <v>110685069</v>
      </c>
      <c r="D218" s="134">
        <v>810628818</v>
      </c>
      <c r="E218" s="134">
        <v>921313887</v>
      </c>
    </row>
    <row r="219" spans="1:5" ht="15.2" hidden="1" customHeight="1" outlineLevel="1">
      <c r="A219" s="132"/>
      <c r="B219" s="133" t="s">
        <v>184</v>
      </c>
      <c r="C219" s="134">
        <v>11310978</v>
      </c>
      <c r="D219" s="134">
        <v>47029851</v>
      </c>
      <c r="E219" s="134">
        <v>58340829</v>
      </c>
    </row>
    <row r="220" spans="1:5" ht="15.2" hidden="1" customHeight="1" outlineLevel="1">
      <c r="A220" s="132"/>
      <c r="B220" s="133" t="s">
        <v>251</v>
      </c>
      <c r="C220" s="134">
        <v>554388</v>
      </c>
      <c r="D220" s="134">
        <v>2272007</v>
      </c>
      <c r="E220" s="134">
        <v>2826395</v>
      </c>
    </row>
    <row r="221" spans="1:5" ht="15.2" hidden="1" customHeight="1" outlineLevel="1">
      <c r="A221" s="132"/>
      <c r="B221" s="133" t="s">
        <v>185</v>
      </c>
      <c r="C221" s="134">
        <v>94379003.560000002</v>
      </c>
      <c r="D221" s="134">
        <v>491144993</v>
      </c>
      <c r="E221" s="134">
        <v>585523996.55999994</v>
      </c>
    </row>
    <row r="222" spans="1:5" ht="15.2" hidden="1" customHeight="1" outlineLevel="1">
      <c r="A222" s="132"/>
      <c r="B222" s="133" t="s">
        <v>186</v>
      </c>
      <c r="C222" s="134">
        <v>98835524</v>
      </c>
      <c r="D222" s="134">
        <v>694084758</v>
      </c>
      <c r="E222" s="134">
        <v>792920282</v>
      </c>
    </row>
    <row r="223" spans="1:5" ht="15.2" hidden="1" customHeight="1" outlineLevel="1">
      <c r="A223" s="132"/>
      <c r="B223" s="133" t="s">
        <v>244</v>
      </c>
      <c r="C223" s="134">
        <v>2496795</v>
      </c>
      <c r="D223" s="134">
        <v>171676</v>
      </c>
      <c r="E223" s="134">
        <v>2668471</v>
      </c>
    </row>
    <row r="224" spans="1:5" ht="15.2" hidden="1" customHeight="1" outlineLevel="1">
      <c r="A224" s="132"/>
      <c r="B224" s="133" t="s">
        <v>187</v>
      </c>
      <c r="C224" s="134">
        <v>1786715</v>
      </c>
      <c r="D224" s="134">
        <v>163092</v>
      </c>
      <c r="E224" s="134">
        <v>1949807</v>
      </c>
    </row>
    <row r="225" spans="1:5" ht="15.2" hidden="1" customHeight="1" outlineLevel="1">
      <c r="A225" s="132"/>
      <c r="B225" s="133" t="s">
        <v>188</v>
      </c>
      <c r="C225" s="134">
        <v>6612535</v>
      </c>
      <c r="D225" s="134">
        <v>2128917</v>
      </c>
      <c r="E225" s="134">
        <v>8741452</v>
      </c>
    </row>
    <row r="226" spans="1:5" ht="15.2" hidden="1" customHeight="1" outlineLevel="1">
      <c r="A226" s="132"/>
      <c r="B226" s="133" t="s">
        <v>189</v>
      </c>
      <c r="C226" s="134">
        <v>660046.20295770804</v>
      </c>
      <c r="D226" s="134">
        <v>2452283.7970422902</v>
      </c>
      <c r="E226" s="134">
        <v>3112330</v>
      </c>
    </row>
    <row r="227" spans="1:5" ht="15.2" hidden="1" customHeight="1" outlineLevel="1">
      <c r="A227" s="132"/>
      <c r="B227" s="133" t="s">
        <v>190</v>
      </c>
      <c r="C227" s="134">
        <v>52695354</v>
      </c>
      <c r="D227" s="134">
        <v>480801193</v>
      </c>
      <c r="E227" s="134">
        <v>533496547</v>
      </c>
    </row>
    <row r="228" spans="1:5" ht="15.2" hidden="1" customHeight="1" outlineLevel="1">
      <c r="A228" s="132"/>
      <c r="B228" s="133" t="s">
        <v>191</v>
      </c>
      <c r="C228" s="134">
        <v>439090</v>
      </c>
      <c r="D228" s="134">
        <v>822093</v>
      </c>
      <c r="E228" s="134">
        <v>1261183</v>
      </c>
    </row>
    <row r="229" spans="1:5" ht="15.2" hidden="1" customHeight="1" outlineLevel="1">
      <c r="A229" s="132"/>
      <c r="B229" s="133" t="s">
        <v>252</v>
      </c>
      <c r="C229" s="134">
        <v>23813.279999999999</v>
      </c>
      <c r="D229" s="134">
        <v>395091.63</v>
      </c>
      <c r="E229" s="134">
        <v>418904.91</v>
      </c>
    </row>
    <row r="230" spans="1:5" ht="15.2" hidden="1" customHeight="1" outlineLevel="1">
      <c r="A230" s="132"/>
      <c r="B230" s="133" t="s">
        <v>192</v>
      </c>
      <c r="C230" s="134">
        <v>332314</v>
      </c>
      <c r="D230" s="135"/>
      <c r="E230" s="134">
        <v>332314</v>
      </c>
    </row>
    <row r="231" spans="1:5" ht="15.2" hidden="1" customHeight="1" outlineLevel="1">
      <c r="A231" s="132"/>
      <c r="B231" s="133" t="s">
        <v>247</v>
      </c>
      <c r="C231" s="134">
        <v>144838</v>
      </c>
      <c r="D231" s="135"/>
      <c r="E231" s="134">
        <v>144838</v>
      </c>
    </row>
    <row r="232" spans="1:5" ht="15.2" hidden="1" customHeight="1" outlineLevel="1">
      <c r="A232" s="132"/>
      <c r="B232" s="133" t="s">
        <v>193</v>
      </c>
      <c r="C232" s="134">
        <v>157188308</v>
      </c>
      <c r="D232" s="134">
        <v>565974977</v>
      </c>
      <c r="E232" s="134">
        <v>723163285</v>
      </c>
    </row>
    <row r="233" spans="1:5" ht="15.2" hidden="1" customHeight="1" outlineLevel="1">
      <c r="A233" s="132"/>
      <c r="B233" s="133" t="s">
        <v>194</v>
      </c>
      <c r="C233" s="134">
        <v>8049620</v>
      </c>
      <c r="D233" s="134">
        <v>7186513</v>
      </c>
      <c r="E233" s="134">
        <v>15236133</v>
      </c>
    </row>
    <row r="234" spans="1:5" ht="15.2" hidden="1" customHeight="1" outlineLevel="1">
      <c r="A234" s="132"/>
      <c r="B234" s="133" t="s">
        <v>195</v>
      </c>
      <c r="C234" s="134">
        <v>557171.94999999995</v>
      </c>
      <c r="D234" s="134">
        <v>10177708.99</v>
      </c>
      <c r="E234" s="134">
        <v>10734880.939999999</v>
      </c>
    </row>
    <row r="235" spans="1:5" ht="15.2" hidden="1" customHeight="1" outlineLevel="1">
      <c r="A235" s="132"/>
      <c r="B235" s="133" t="s">
        <v>196</v>
      </c>
      <c r="C235" s="134">
        <v>868108</v>
      </c>
      <c r="D235" s="134">
        <v>3318209</v>
      </c>
      <c r="E235" s="134">
        <v>4186317</v>
      </c>
    </row>
    <row r="236" spans="1:5" ht="15.2" hidden="1" customHeight="1" outlineLevel="1">
      <c r="A236" s="132"/>
      <c r="B236" s="133" t="s">
        <v>253</v>
      </c>
      <c r="C236" s="134">
        <v>65291</v>
      </c>
      <c r="D236" s="134">
        <v>107800</v>
      </c>
      <c r="E236" s="134">
        <v>173091</v>
      </c>
    </row>
    <row r="237" spans="1:5" ht="15.2" customHeight="1" collapsed="1">
      <c r="A237" s="132" t="s">
        <v>67</v>
      </c>
      <c r="B237" s="137" t="s">
        <v>206</v>
      </c>
      <c r="C237" s="134">
        <f>SUM($C$215:$C$236)</f>
        <v>600972957.99295771</v>
      </c>
      <c r="D237" s="134">
        <f>SUM($D$215:$D$236)</f>
        <v>3128123832.4170423</v>
      </c>
      <c r="E237" s="134">
        <f>SUM($E$215:$E$236)</f>
        <v>3729096790.4099998</v>
      </c>
    </row>
    <row r="238" spans="1:5" ht="15.2" hidden="1" customHeight="1" outlineLevel="1">
      <c r="A238" s="132"/>
      <c r="B238" s="133" t="s">
        <v>181</v>
      </c>
      <c r="C238" s="134">
        <v>1949572</v>
      </c>
      <c r="D238" s="134">
        <v>321</v>
      </c>
      <c r="E238" s="134">
        <v>1949893</v>
      </c>
    </row>
    <row r="239" spans="1:5" ht="15.2" hidden="1" customHeight="1" outlineLevel="1">
      <c r="A239" s="132"/>
      <c r="B239" s="133" t="s">
        <v>182</v>
      </c>
      <c r="C239" s="135"/>
      <c r="D239" s="135"/>
      <c r="E239" s="134">
        <v>0</v>
      </c>
    </row>
    <row r="240" spans="1:5" ht="15.2" hidden="1" customHeight="1" outlineLevel="1">
      <c r="A240" s="132"/>
      <c r="B240" s="133" t="s">
        <v>250</v>
      </c>
      <c r="C240" s="134">
        <v>0</v>
      </c>
      <c r="D240" s="134">
        <v>0</v>
      </c>
      <c r="E240" s="134">
        <v>0</v>
      </c>
    </row>
    <row r="241" spans="1:5" ht="15.2" hidden="1" customHeight="1" outlineLevel="1">
      <c r="A241" s="132"/>
      <c r="B241" s="133" t="s">
        <v>183</v>
      </c>
      <c r="C241" s="134">
        <v>11344674</v>
      </c>
      <c r="D241" s="134">
        <v>55788229</v>
      </c>
      <c r="E241" s="134">
        <v>67132903</v>
      </c>
    </row>
    <row r="242" spans="1:5" ht="15.2" hidden="1" customHeight="1" outlineLevel="1">
      <c r="A242" s="132"/>
      <c r="B242" s="133" t="s">
        <v>184</v>
      </c>
      <c r="C242" s="134">
        <v>2169817</v>
      </c>
      <c r="D242" s="134">
        <v>61789934</v>
      </c>
      <c r="E242" s="134">
        <v>63959751</v>
      </c>
    </row>
    <row r="243" spans="1:5" ht="15.2" hidden="1" customHeight="1" outlineLevel="1">
      <c r="A243" s="132"/>
      <c r="B243" s="133" t="s">
        <v>251</v>
      </c>
      <c r="C243" s="134">
        <v>574649</v>
      </c>
      <c r="D243" s="134">
        <v>7894449</v>
      </c>
      <c r="E243" s="134">
        <v>8469098</v>
      </c>
    </row>
    <row r="244" spans="1:5" ht="15.2" hidden="1" customHeight="1" outlineLevel="1">
      <c r="A244" s="132"/>
      <c r="B244" s="133" t="s">
        <v>185</v>
      </c>
      <c r="C244" s="134">
        <v>14311781.5484499</v>
      </c>
      <c r="D244" s="134">
        <v>260467419</v>
      </c>
      <c r="E244" s="134">
        <v>274779200.54844999</v>
      </c>
    </row>
    <row r="245" spans="1:5" ht="15.2" hidden="1" customHeight="1" outlineLevel="1">
      <c r="A245" s="132"/>
      <c r="B245" s="133" t="s">
        <v>186</v>
      </c>
      <c r="C245" s="134">
        <v>22934255</v>
      </c>
      <c r="D245" s="134">
        <v>161058658</v>
      </c>
      <c r="E245" s="134">
        <v>183992913</v>
      </c>
    </row>
    <row r="246" spans="1:5" ht="15.2" hidden="1" customHeight="1" outlineLevel="1">
      <c r="A246" s="132"/>
      <c r="B246" s="133" t="s">
        <v>244</v>
      </c>
      <c r="C246" s="134">
        <v>0</v>
      </c>
      <c r="D246" s="134">
        <v>0</v>
      </c>
      <c r="E246" s="134">
        <v>0</v>
      </c>
    </row>
    <row r="247" spans="1:5" ht="15.2" hidden="1" customHeight="1" outlineLevel="1">
      <c r="A247" s="132"/>
      <c r="B247" s="133" t="s">
        <v>187</v>
      </c>
      <c r="C247" s="134">
        <v>999423</v>
      </c>
      <c r="D247" s="134">
        <v>0</v>
      </c>
      <c r="E247" s="134">
        <v>999423</v>
      </c>
    </row>
    <row r="248" spans="1:5" ht="15.2" hidden="1" customHeight="1" outlineLevel="1">
      <c r="A248" s="132"/>
      <c r="B248" s="133" t="s">
        <v>188</v>
      </c>
      <c r="C248" s="134">
        <v>787990.37771389598</v>
      </c>
      <c r="D248" s="134">
        <v>5256357.6322860997</v>
      </c>
      <c r="E248" s="134">
        <v>6044348.0099999998</v>
      </c>
    </row>
    <row r="249" spans="1:5" ht="15.2" hidden="1" customHeight="1" outlineLevel="1">
      <c r="A249" s="132"/>
      <c r="B249" s="133" t="s">
        <v>189</v>
      </c>
      <c r="C249" s="134">
        <v>1558723.66557518</v>
      </c>
      <c r="D249" s="134">
        <v>8297834.0144248204</v>
      </c>
      <c r="E249" s="134">
        <v>9856557.6799999997</v>
      </c>
    </row>
    <row r="250" spans="1:5" ht="15.2" hidden="1" customHeight="1" outlineLevel="1">
      <c r="A250" s="132"/>
      <c r="B250" s="133" t="s">
        <v>190</v>
      </c>
      <c r="C250" s="134">
        <v>4718732</v>
      </c>
      <c r="D250" s="134">
        <v>38815781</v>
      </c>
      <c r="E250" s="134">
        <v>43534513</v>
      </c>
    </row>
    <row r="251" spans="1:5" ht="15.2" hidden="1" customHeight="1" outlineLevel="1">
      <c r="A251" s="132"/>
      <c r="B251" s="133" t="s">
        <v>191</v>
      </c>
      <c r="C251" s="135"/>
      <c r="D251" s="135"/>
      <c r="E251" s="134">
        <v>0</v>
      </c>
    </row>
    <row r="252" spans="1:5" ht="15.2" hidden="1" customHeight="1" outlineLevel="1">
      <c r="A252" s="132"/>
      <c r="B252" s="133" t="s">
        <v>252</v>
      </c>
      <c r="C252" s="135"/>
      <c r="D252" s="135"/>
      <c r="E252" s="134">
        <v>0</v>
      </c>
    </row>
    <row r="253" spans="1:5" ht="15.2" hidden="1" customHeight="1" outlineLevel="1">
      <c r="A253" s="132"/>
      <c r="B253" s="133" t="s">
        <v>192</v>
      </c>
      <c r="C253" s="135"/>
      <c r="D253" s="135"/>
      <c r="E253" s="134">
        <v>0</v>
      </c>
    </row>
    <row r="254" spans="1:5" ht="15.2" hidden="1" customHeight="1" outlineLevel="1">
      <c r="A254" s="132"/>
      <c r="B254" s="133" t="s">
        <v>247</v>
      </c>
      <c r="C254" s="135"/>
      <c r="D254" s="135"/>
      <c r="E254" s="134">
        <v>0</v>
      </c>
    </row>
    <row r="255" spans="1:5" ht="15.2" hidden="1" customHeight="1" outlineLevel="1">
      <c r="A255" s="132"/>
      <c r="B255" s="133" t="s">
        <v>193</v>
      </c>
      <c r="C255" s="134">
        <v>47706933</v>
      </c>
      <c r="D255" s="134">
        <v>87711578</v>
      </c>
      <c r="E255" s="134">
        <v>135418511</v>
      </c>
    </row>
    <row r="256" spans="1:5" ht="15.2" hidden="1" customHeight="1" outlineLevel="1">
      <c r="A256" s="132"/>
      <c r="B256" s="133" t="s">
        <v>194</v>
      </c>
      <c r="C256" s="135"/>
      <c r="D256" s="135"/>
      <c r="E256" s="134">
        <v>0</v>
      </c>
    </row>
    <row r="257" spans="1:5" ht="15.2" hidden="1" customHeight="1" outlineLevel="1">
      <c r="A257" s="132"/>
      <c r="B257" s="133" t="s">
        <v>195</v>
      </c>
      <c r="C257" s="134">
        <v>1906582.5039387201</v>
      </c>
      <c r="D257" s="134">
        <v>22059160.216061302</v>
      </c>
      <c r="E257" s="134">
        <v>23965742.719999999</v>
      </c>
    </row>
    <row r="258" spans="1:5" ht="15.2" hidden="1" customHeight="1" outlineLevel="1">
      <c r="A258" s="132"/>
      <c r="B258" s="133" t="s">
        <v>196</v>
      </c>
      <c r="C258" s="134">
        <v>7899552</v>
      </c>
      <c r="D258" s="134">
        <v>49021398</v>
      </c>
      <c r="E258" s="134">
        <v>56920950</v>
      </c>
    </row>
    <row r="259" spans="1:5" ht="15.2" hidden="1" customHeight="1" outlineLevel="1">
      <c r="A259" s="132"/>
      <c r="B259" s="133" t="s">
        <v>253</v>
      </c>
      <c r="C259" s="134">
        <v>40165</v>
      </c>
      <c r="D259" s="135"/>
      <c r="E259" s="134">
        <v>40165</v>
      </c>
    </row>
    <row r="260" spans="1:5" ht="15.2" customHeight="1" collapsed="1">
      <c r="A260" s="132" t="s">
        <v>69</v>
      </c>
      <c r="B260" s="137" t="s">
        <v>207</v>
      </c>
      <c r="C260" s="134">
        <f>SUM($C$238:$C$259)</f>
        <v>118902850.09567769</v>
      </c>
      <c r="D260" s="134">
        <f>SUM($D$238:$D$259)</f>
        <v>758161118.86277223</v>
      </c>
      <c r="E260" s="134">
        <f>SUM($E$238:$E$259)</f>
        <v>877063968.95844996</v>
      </c>
    </row>
    <row r="261" spans="1:5" ht="15.2" hidden="1" customHeight="1" outlineLevel="1">
      <c r="A261" s="132"/>
      <c r="B261" s="133" t="s">
        <v>181</v>
      </c>
      <c r="C261" s="134">
        <v>74982180</v>
      </c>
      <c r="D261" s="134">
        <v>114735</v>
      </c>
      <c r="E261" s="134">
        <v>75096915</v>
      </c>
    </row>
    <row r="262" spans="1:5" ht="15.2" hidden="1" customHeight="1" outlineLevel="1">
      <c r="A262" s="132"/>
      <c r="B262" s="133" t="s">
        <v>182</v>
      </c>
      <c r="C262" s="134">
        <v>36974645</v>
      </c>
      <c r="D262" s="134">
        <v>37080597</v>
      </c>
      <c r="E262" s="134">
        <v>74055242</v>
      </c>
    </row>
    <row r="263" spans="1:5" ht="15.2" hidden="1" customHeight="1" outlineLevel="1">
      <c r="A263" s="132"/>
      <c r="B263" s="133" t="s">
        <v>250</v>
      </c>
      <c r="C263" s="134">
        <v>650</v>
      </c>
      <c r="D263" s="134">
        <v>21568084</v>
      </c>
      <c r="E263" s="134">
        <v>21568734</v>
      </c>
    </row>
    <row r="264" spans="1:5" ht="15.2" hidden="1" customHeight="1" outlineLevel="1">
      <c r="A264" s="132"/>
      <c r="B264" s="133" t="s">
        <v>183</v>
      </c>
      <c r="C264" s="134">
        <v>212338547</v>
      </c>
      <c r="D264" s="134">
        <v>1659542967</v>
      </c>
      <c r="E264" s="134">
        <v>1871881514</v>
      </c>
    </row>
    <row r="265" spans="1:5" ht="15.2" hidden="1" customHeight="1" outlineLevel="1">
      <c r="A265" s="132"/>
      <c r="B265" s="133" t="s">
        <v>184</v>
      </c>
      <c r="C265" s="134">
        <v>47305792</v>
      </c>
      <c r="D265" s="134">
        <v>513356522</v>
      </c>
      <c r="E265" s="134">
        <v>560662314</v>
      </c>
    </row>
    <row r="266" spans="1:5" ht="15.2" hidden="1" customHeight="1" outlineLevel="1">
      <c r="A266" s="132"/>
      <c r="B266" s="133" t="s">
        <v>251</v>
      </c>
      <c r="C266" s="134">
        <v>1129037</v>
      </c>
      <c r="D266" s="134">
        <v>13273834</v>
      </c>
      <c r="E266" s="134">
        <v>14402871</v>
      </c>
    </row>
    <row r="267" spans="1:5" ht="15.2" hidden="1" customHeight="1" outlineLevel="1">
      <c r="A267" s="132"/>
      <c r="B267" s="133" t="s">
        <v>185</v>
      </c>
      <c r="C267" s="134">
        <v>234303916.664545</v>
      </c>
      <c r="D267" s="134">
        <v>1296394644</v>
      </c>
      <c r="E267" s="134">
        <v>1530698560.6645501</v>
      </c>
    </row>
    <row r="268" spans="1:5" ht="15.2" hidden="1" customHeight="1" outlineLevel="1">
      <c r="A268" s="132"/>
      <c r="B268" s="133" t="s">
        <v>186</v>
      </c>
      <c r="C268" s="134">
        <v>455578993</v>
      </c>
      <c r="D268" s="134">
        <v>2707897076</v>
      </c>
      <c r="E268" s="134">
        <v>3163476069</v>
      </c>
    </row>
    <row r="269" spans="1:5" ht="15.2" hidden="1" customHeight="1" outlineLevel="1">
      <c r="A269" s="132"/>
      <c r="B269" s="133" t="s">
        <v>244</v>
      </c>
      <c r="C269" s="134">
        <v>32057183</v>
      </c>
      <c r="D269" s="134">
        <v>2026814</v>
      </c>
      <c r="E269" s="134">
        <v>34083997</v>
      </c>
    </row>
    <row r="270" spans="1:5" ht="15.2" hidden="1" customHeight="1" outlineLevel="1">
      <c r="A270" s="132"/>
      <c r="B270" s="133" t="s">
        <v>187</v>
      </c>
      <c r="C270" s="134">
        <v>37034617</v>
      </c>
      <c r="D270" s="134">
        <v>1277236</v>
      </c>
      <c r="E270" s="134">
        <v>38311853</v>
      </c>
    </row>
    <row r="271" spans="1:5" ht="15.2" hidden="1" customHeight="1" outlineLevel="1">
      <c r="A271" s="132"/>
      <c r="B271" s="133" t="s">
        <v>188</v>
      </c>
      <c r="C271" s="134">
        <v>7503533.14089718</v>
      </c>
      <c r="D271" s="134">
        <v>80441777.699102804</v>
      </c>
      <c r="E271" s="134">
        <v>87945310.840000004</v>
      </c>
    </row>
    <row r="272" spans="1:5" ht="15.2" hidden="1" customHeight="1" outlineLevel="1">
      <c r="A272" s="132"/>
      <c r="B272" s="133" t="s">
        <v>189</v>
      </c>
      <c r="C272" s="134">
        <v>25313752.240869898</v>
      </c>
      <c r="D272" s="134">
        <v>123397944.79199</v>
      </c>
      <c r="E272" s="134">
        <v>148711697.03286001</v>
      </c>
    </row>
    <row r="273" spans="1:5" ht="15.2" hidden="1" customHeight="1" outlineLevel="1">
      <c r="A273" s="132"/>
      <c r="B273" s="133" t="s">
        <v>190</v>
      </c>
      <c r="C273" s="134">
        <v>131679128</v>
      </c>
      <c r="D273" s="134">
        <v>1724310018</v>
      </c>
      <c r="E273" s="134">
        <v>1855989146</v>
      </c>
    </row>
    <row r="274" spans="1:5" ht="15.2" hidden="1" customHeight="1" outlineLevel="1">
      <c r="A274" s="132"/>
      <c r="B274" s="133" t="s">
        <v>191</v>
      </c>
      <c r="C274" s="134">
        <v>6551860</v>
      </c>
      <c r="D274" s="134">
        <v>12207893</v>
      </c>
      <c r="E274" s="134">
        <v>18759753</v>
      </c>
    </row>
    <row r="275" spans="1:5" ht="15.2" hidden="1" customHeight="1" outlineLevel="1">
      <c r="A275" s="132"/>
      <c r="B275" s="133" t="s">
        <v>252</v>
      </c>
      <c r="C275" s="134">
        <v>750752.28599999996</v>
      </c>
      <c r="D275" s="134">
        <v>1470593.7</v>
      </c>
      <c r="E275" s="134">
        <v>2221345.986</v>
      </c>
    </row>
    <row r="276" spans="1:5" ht="15.2" hidden="1" customHeight="1" outlineLevel="1">
      <c r="A276" s="132"/>
      <c r="B276" s="133" t="s">
        <v>192</v>
      </c>
      <c r="C276" s="134">
        <v>3496447</v>
      </c>
      <c r="D276" s="134">
        <v>0</v>
      </c>
      <c r="E276" s="134">
        <v>3496447</v>
      </c>
    </row>
    <row r="277" spans="1:5" ht="15.2" hidden="1" customHeight="1" outlineLevel="1">
      <c r="A277" s="132"/>
      <c r="B277" s="133" t="s">
        <v>247</v>
      </c>
      <c r="C277" s="134">
        <v>1213731</v>
      </c>
      <c r="D277" s="134">
        <v>0</v>
      </c>
      <c r="E277" s="134">
        <v>1213731</v>
      </c>
    </row>
    <row r="278" spans="1:5" ht="15.2" hidden="1" customHeight="1" outlineLevel="1">
      <c r="A278" s="132"/>
      <c r="B278" s="133" t="s">
        <v>193</v>
      </c>
      <c r="C278" s="134">
        <v>319189881</v>
      </c>
      <c r="D278" s="134">
        <v>1342389979</v>
      </c>
      <c r="E278" s="134">
        <v>1661579860</v>
      </c>
    </row>
    <row r="279" spans="1:5" ht="15.2" hidden="1" customHeight="1" outlineLevel="1">
      <c r="A279" s="132"/>
      <c r="B279" s="133" t="s">
        <v>194</v>
      </c>
      <c r="C279" s="134">
        <v>81145385</v>
      </c>
      <c r="D279" s="134">
        <v>135347412</v>
      </c>
      <c r="E279" s="134">
        <v>216492797</v>
      </c>
    </row>
    <row r="280" spans="1:5" ht="15.2" hidden="1" customHeight="1" outlineLevel="1">
      <c r="A280" s="132"/>
      <c r="B280" s="133" t="s">
        <v>195</v>
      </c>
      <c r="C280" s="134">
        <v>25053431.945362698</v>
      </c>
      <c r="D280" s="134">
        <v>259389719.539637</v>
      </c>
      <c r="E280" s="134">
        <v>284443151.48500001</v>
      </c>
    </row>
    <row r="281" spans="1:5" ht="15.2" hidden="1" customHeight="1" outlineLevel="1">
      <c r="A281" s="132"/>
      <c r="B281" s="133" t="s">
        <v>196</v>
      </c>
      <c r="C281" s="134">
        <v>54888328</v>
      </c>
      <c r="D281" s="134">
        <v>172003584</v>
      </c>
      <c r="E281" s="134">
        <v>226891912</v>
      </c>
    </row>
    <row r="282" spans="1:5" ht="15.2" hidden="1" customHeight="1" outlineLevel="1">
      <c r="A282" s="132"/>
      <c r="B282" s="133" t="s">
        <v>253</v>
      </c>
      <c r="C282" s="134">
        <v>2696078</v>
      </c>
      <c r="D282" s="134">
        <v>107800</v>
      </c>
      <c r="E282" s="134">
        <v>2803878</v>
      </c>
    </row>
    <row r="283" spans="1:5" ht="15.2" customHeight="1" collapsed="1">
      <c r="A283" s="132" t="s">
        <v>71</v>
      </c>
      <c r="B283" s="137" t="s">
        <v>208</v>
      </c>
      <c r="C283" s="134">
        <f>SUM($C$261:$C$282)</f>
        <v>1791187868.2776752</v>
      </c>
      <c r="D283" s="134">
        <f>SUM($D$261:$D$282)</f>
        <v>10103599230.73073</v>
      </c>
      <c r="E283" s="134">
        <f>SUM($E$261:$E$282)</f>
        <v>11894787099.008411</v>
      </c>
    </row>
    <row r="284" spans="1:5" ht="15.2" hidden="1" customHeight="1" outlineLevel="1">
      <c r="A284" s="132"/>
      <c r="B284" s="133" t="s">
        <v>181</v>
      </c>
      <c r="C284" s="134">
        <v>0</v>
      </c>
      <c r="D284" s="134">
        <v>0</v>
      </c>
      <c r="E284" s="134">
        <v>0</v>
      </c>
    </row>
    <row r="285" spans="1:5" ht="15.2" hidden="1" customHeight="1" outlineLevel="1">
      <c r="A285" s="132"/>
      <c r="B285" s="133" t="s">
        <v>182</v>
      </c>
      <c r="C285" s="135"/>
      <c r="D285" s="135"/>
      <c r="E285" s="134">
        <v>0</v>
      </c>
    </row>
    <row r="286" spans="1:5" ht="15.2" hidden="1" customHeight="1" outlineLevel="1">
      <c r="A286" s="132"/>
      <c r="B286" s="133" t="s">
        <v>250</v>
      </c>
      <c r="C286" s="134">
        <v>0</v>
      </c>
      <c r="D286" s="134">
        <v>0</v>
      </c>
      <c r="E286" s="134">
        <v>0</v>
      </c>
    </row>
    <row r="287" spans="1:5" ht="15.2" hidden="1" customHeight="1" outlineLevel="1">
      <c r="A287" s="132"/>
      <c r="B287" s="133" t="s">
        <v>183</v>
      </c>
      <c r="C287" s="135"/>
      <c r="D287" s="134">
        <v>15231</v>
      </c>
      <c r="E287" s="134">
        <v>15231</v>
      </c>
    </row>
    <row r="288" spans="1:5" ht="15.2" hidden="1" customHeight="1" outlineLevel="1">
      <c r="A288" s="132"/>
      <c r="B288" s="133" t="s">
        <v>184</v>
      </c>
      <c r="C288" s="134">
        <v>0</v>
      </c>
      <c r="D288" s="134">
        <v>0</v>
      </c>
      <c r="E288" s="134">
        <v>0</v>
      </c>
    </row>
    <row r="289" spans="1:5" ht="15.2" hidden="1" customHeight="1" outlineLevel="1">
      <c r="A289" s="132"/>
      <c r="B289" s="133" t="s">
        <v>251</v>
      </c>
      <c r="C289" s="135"/>
      <c r="D289" s="135"/>
      <c r="E289" s="134">
        <v>0</v>
      </c>
    </row>
    <row r="290" spans="1:5" ht="15.2" hidden="1" customHeight="1" outlineLevel="1">
      <c r="A290" s="132"/>
      <c r="B290" s="133" t="s">
        <v>185</v>
      </c>
      <c r="C290" s="134">
        <v>1816.35041994932</v>
      </c>
      <c r="D290" s="134">
        <v>38262</v>
      </c>
      <c r="E290" s="134">
        <v>40078.350419949304</v>
      </c>
    </row>
    <row r="291" spans="1:5" ht="15.2" hidden="1" customHeight="1" outlineLevel="1">
      <c r="A291" s="132"/>
      <c r="B291" s="133" t="s">
        <v>186</v>
      </c>
      <c r="C291" s="135"/>
      <c r="D291" s="135"/>
      <c r="E291" s="134">
        <v>0</v>
      </c>
    </row>
    <row r="292" spans="1:5" ht="15.2" hidden="1" customHeight="1" outlineLevel="1">
      <c r="A292" s="132"/>
      <c r="B292" s="133" t="s">
        <v>244</v>
      </c>
      <c r="C292" s="134">
        <v>0</v>
      </c>
      <c r="D292" s="134">
        <v>0</v>
      </c>
      <c r="E292" s="134">
        <v>0</v>
      </c>
    </row>
    <row r="293" spans="1:5" ht="15.2" hidden="1" customHeight="1" outlineLevel="1">
      <c r="A293" s="132"/>
      <c r="B293" s="133" t="s">
        <v>187</v>
      </c>
      <c r="C293" s="134">
        <v>0</v>
      </c>
      <c r="D293" s="134">
        <v>0</v>
      </c>
      <c r="E293" s="134">
        <v>0</v>
      </c>
    </row>
    <row r="294" spans="1:5" ht="15.2" hidden="1" customHeight="1" outlineLevel="1">
      <c r="A294" s="132"/>
      <c r="B294" s="133" t="s">
        <v>188</v>
      </c>
      <c r="C294" s="134">
        <v>0</v>
      </c>
      <c r="D294" s="134">
        <v>0</v>
      </c>
      <c r="E294" s="134">
        <v>0</v>
      </c>
    </row>
    <row r="295" spans="1:5" ht="15.2" hidden="1" customHeight="1" outlineLevel="1">
      <c r="A295" s="132"/>
      <c r="B295" s="133" t="s">
        <v>189</v>
      </c>
      <c r="C295" s="134">
        <v>0</v>
      </c>
      <c r="D295" s="134">
        <v>0</v>
      </c>
      <c r="E295" s="134">
        <v>0</v>
      </c>
    </row>
    <row r="296" spans="1:5" ht="15.2" hidden="1" customHeight="1" outlineLevel="1">
      <c r="A296" s="132"/>
      <c r="B296" s="133" t="s">
        <v>190</v>
      </c>
      <c r="C296" s="134">
        <v>254053</v>
      </c>
      <c r="D296" s="134">
        <v>2953609</v>
      </c>
      <c r="E296" s="134">
        <v>3207662</v>
      </c>
    </row>
    <row r="297" spans="1:5" ht="15.2" hidden="1" customHeight="1" outlineLevel="1">
      <c r="A297" s="132"/>
      <c r="B297" s="133" t="s">
        <v>191</v>
      </c>
      <c r="C297" s="135"/>
      <c r="D297" s="135"/>
      <c r="E297" s="134">
        <v>0</v>
      </c>
    </row>
    <row r="298" spans="1:5" ht="15.2" hidden="1" customHeight="1" outlineLevel="1">
      <c r="A298" s="132"/>
      <c r="B298" s="133" t="s">
        <v>252</v>
      </c>
      <c r="C298" s="135"/>
      <c r="D298" s="135"/>
      <c r="E298" s="134">
        <v>0</v>
      </c>
    </row>
    <row r="299" spans="1:5" ht="15.2" hidden="1" customHeight="1" outlineLevel="1">
      <c r="A299" s="132"/>
      <c r="B299" s="133" t="s">
        <v>192</v>
      </c>
      <c r="C299" s="135"/>
      <c r="D299" s="135"/>
      <c r="E299" s="134">
        <v>0</v>
      </c>
    </row>
    <row r="300" spans="1:5" ht="15.2" hidden="1" customHeight="1" outlineLevel="1">
      <c r="A300" s="132"/>
      <c r="B300" s="133" t="s">
        <v>247</v>
      </c>
      <c r="C300" s="135"/>
      <c r="D300" s="135"/>
      <c r="E300" s="134">
        <v>0</v>
      </c>
    </row>
    <row r="301" spans="1:5" ht="15.2" hidden="1" customHeight="1" outlineLevel="1">
      <c r="A301" s="132"/>
      <c r="B301" s="133" t="s">
        <v>193</v>
      </c>
      <c r="C301" s="134">
        <v>1070889</v>
      </c>
      <c r="D301" s="134">
        <v>1169210</v>
      </c>
      <c r="E301" s="134">
        <v>2240099</v>
      </c>
    </row>
    <row r="302" spans="1:5" ht="15.2" hidden="1" customHeight="1" outlineLevel="1">
      <c r="A302" s="132"/>
      <c r="B302" s="133" t="s">
        <v>194</v>
      </c>
      <c r="C302" s="134">
        <v>0</v>
      </c>
      <c r="D302" s="135"/>
      <c r="E302" s="134">
        <v>0</v>
      </c>
    </row>
    <row r="303" spans="1:5" ht="15.2" hidden="1" customHeight="1" outlineLevel="1">
      <c r="A303" s="132"/>
      <c r="B303" s="133" t="s">
        <v>195</v>
      </c>
      <c r="C303" s="135"/>
      <c r="D303" s="135"/>
      <c r="E303" s="134">
        <v>0</v>
      </c>
    </row>
    <row r="304" spans="1:5" ht="15.2" hidden="1" customHeight="1" outlineLevel="1">
      <c r="A304" s="132"/>
      <c r="B304" s="133" t="s">
        <v>196</v>
      </c>
      <c r="C304" s="134">
        <v>0</v>
      </c>
      <c r="D304" s="134">
        <v>0</v>
      </c>
      <c r="E304" s="134">
        <v>0</v>
      </c>
    </row>
    <row r="305" spans="1:5" ht="15.2" hidden="1" customHeight="1" outlineLevel="1">
      <c r="A305" s="132"/>
      <c r="B305" s="133" t="s">
        <v>253</v>
      </c>
      <c r="C305" s="135"/>
      <c r="D305" s="135"/>
      <c r="E305" s="134">
        <v>0</v>
      </c>
    </row>
    <row r="306" spans="1:5" ht="15.2" customHeight="1" collapsed="1">
      <c r="A306" s="132" t="s">
        <v>73</v>
      </c>
      <c r="B306" s="137" t="s">
        <v>145</v>
      </c>
      <c r="C306" s="134">
        <f>SUM($C$284:$C$305)</f>
        <v>1326758.3504199493</v>
      </c>
      <c r="D306" s="134">
        <f>SUM($D$284:$D$305)</f>
        <v>4176312</v>
      </c>
      <c r="E306" s="134">
        <f>SUM($E$284:$E$305)</f>
        <v>5503070.3504199497</v>
      </c>
    </row>
    <row r="307" spans="1:5" ht="15.2" hidden="1" customHeight="1" outlineLevel="1">
      <c r="A307" s="132"/>
      <c r="B307" s="133" t="s">
        <v>181</v>
      </c>
      <c r="C307" s="134">
        <v>74982180</v>
      </c>
      <c r="D307" s="134">
        <v>114735</v>
      </c>
      <c r="E307" s="134">
        <v>75096915</v>
      </c>
    </row>
    <row r="308" spans="1:5" ht="15.2" hidden="1" customHeight="1" outlineLevel="1">
      <c r="A308" s="132"/>
      <c r="B308" s="133" t="s">
        <v>182</v>
      </c>
      <c r="C308" s="134">
        <v>36974645</v>
      </c>
      <c r="D308" s="134">
        <v>37080597</v>
      </c>
      <c r="E308" s="134">
        <v>74055242</v>
      </c>
    </row>
    <row r="309" spans="1:5" ht="15.2" hidden="1" customHeight="1" outlineLevel="1">
      <c r="A309" s="132"/>
      <c r="B309" s="133" t="s">
        <v>250</v>
      </c>
      <c r="C309" s="134">
        <v>650</v>
      </c>
      <c r="D309" s="134">
        <v>21568084</v>
      </c>
      <c r="E309" s="134">
        <v>21568734</v>
      </c>
    </row>
    <row r="310" spans="1:5" ht="15.2" hidden="1" customHeight="1" outlineLevel="1">
      <c r="A310" s="132"/>
      <c r="B310" s="133" t="s">
        <v>183</v>
      </c>
      <c r="C310" s="134">
        <v>212338547</v>
      </c>
      <c r="D310" s="134">
        <v>1659558198</v>
      </c>
      <c r="E310" s="134">
        <v>1871896745</v>
      </c>
    </row>
    <row r="311" spans="1:5" ht="15.2" hidden="1" customHeight="1" outlineLevel="1">
      <c r="A311" s="132"/>
      <c r="B311" s="133" t="s">
        <v>184</v>
      </c>
      <c r="C311" s="134">
        <v>47305792</v>
      </c>
      <c r="D311" s="134">
        <v>513356522</v>
      </c>
      <c r="E311" s="134">
        <v>560662314</v>
      </c>
    </row>
    <row r="312" spans="1:5" ht="15.2" hidden="1" customHeight="1" outlineLevel="1">
      <c r="A312" s="132"/>
      <c r="B312" s="133" t="s">
        <v>251</v>
      </c>
      <c r="C312" s="134">
        <v>1129037</v>
      </c>
      <c r="D312" s="134">
        <v>13273834</v>
      </c>
      <c r="E312" s="134">
        <v>14402871</v>
      </c>
    </row>
    <row r="313" spans="1:5" ht="15.2" hidden="1" customHeight="1" outlineLevel="1">
      <c r="A313" s="132"/>
      <c r="B313" s="133" t="s">
        <v>185</v>
      </c>
      <c r="C313" s="134">
        <v>234305733.014965</v>
      </c>
      <c r="D313" s="134">
        <v>1296432906</v>
      </c>
      <c r="E313" s="134">
        <v>1530738639.0149701</v>
      </c>
    </row>
    <row r="314" spans="1:5" ht="15.2" hidden="1" customHeight="1" outlineLevel="1">
      <c r="A314" s="132"/>
      <c r="B314" s="133" t="s">
        <v>186</v>
      </c>
      <c r="C314" s="134">
        <v>455578993</v>
      </c>
      <c r="D314" s="134">
        <v>2707897076</v>
      </c>
      <c r="E314" s="134">
        <v>3163476069</v>
      </c>
    </row>
    <row r="315" spans="1:5" ht="15.2" hidden="1" customHeight="1" outlineLevel="1">
      <c r="A315" s="132"/>
      <c r="B315" s="133" t="s">
        <v>244</v>
      </c>
      <c r="C315" s="134">
        <v>32057183</v>
      </c>
      <c r="D315" s="134">
        <v>2026814</v>
      </c>
      <c r="E315" s="134">
        <v>34083997</v>
      </c>
    </row>
    <row r="316" spans="1:5" ht="15.2" hidden="1" customHeight="1" outlineLevel="1">
      <c r="A316" s="132"/>
      <c r="B316" s="133" t="s">
        <v>187</v>
      </c>
      <c r="C316" s="134">
        <v>37034617</v>
      </c>
      <c r="D316" s="134">
        <v>1277236</v>
      </c>
      <c r="E316" s="134">
        <v>38311853</v>
      </c>
    </row>
    <row r="317" spans="1:5" ht="15.2" hidden="1" customHeight="1" outlineLevel="1">
      <c r="A317" s="132"/>
      <c r="B317" s="133" t="s">
        <v>188</v>
      </c>
      <c r="C317" s="134">
        <v>7503533.14089718</v>
      </c>
      <c r="D317" s="134">
        <v>80441777.699102804</v>
      </c>
      <c r="E317" s="134">
        <v>87945310.840000004</v>
      </c>
    </row>
    <row r="318" spans="1:5" ht="15.2" hidden="1" customHeight="1" outlineLevel="1">
      <c r="A318" s="132"/>
      <c r="B318" s="133" t="s">
        <v>189</v>
      </c>
      <c r="C318" s="134">
        <v>25313752.240869898</v>
      </c>
      <c r="D318" s="134">
        <v>123397944.79199</v>
      </c>
      <c r="E318" s="134">
        <v>148711697.03286001</v>
      </c>
    </row>
    <row r="319" spans="1:5" ht="15.2" hidden="1" customHeight="1" outlineLevel="1">
      <c r="A319" s="132"/>
      <c r="B319" s="133" t="s">
        <v>190</v>
      </c>
      <c r="C319" s="134">
        <v>131933181</v>
      </c>
      <c r="D319" s="134">
        <v>1727263627</v>
      </c>
      <c r="E319" s="134">
        <v>1859196808</v>
      </c>
    </row>
    <row r="320" spans="1:5" ht="15.2" hidden="1" customHeight="1" outlineLevel="1">
      <c r="A320" s="132"/>
      <c r="B320" s="133" t="s">
        <v>191</v>
      </c>
      <c r="C320" s="134">
        <v>6551860</v>
      </c>
      <c r="D320" s="134">
        <v>12207893</v>
      </c>
      <c r="E320" s="134">
        <v>18759753</v>
      </c>
    </row>
    <row r="321" spans="1:5" ht="15.2" hidden="1" customHeight="1" outlineLevel="1">
      <c r="A321" s="132"/>
      <c r="B321" s="133" t="s">
        <v>252</v>
      </c>
      <c r="C321" s="134">
        <v>750752.28599999996</v>
      </c>
      <c r="D321" s="134">
        <v>1470593.7</v>
      </c>
      <c r="E321" s="134">
        <v>2221345.986</v>
      </c>
    </row>
    <row r="322" spans="1:5" ht="15.2" hidden="1" customHeight="1" outlineLevel="1">
      <c r="A322" s="132"/>
      <c r="B322" s="133" t="s">
        <v>192</v>
      </c>
      <c r="C322" s="134">
        <v>3496447</v>
      </c>
      <c r="D322" s="134">
        <v>0</v>
      </c>
      <c r="E322" s="134">
        <v>3496447</v>
      </c>
    </row>
    <row r="323" spans="1:5" ht="15.2" hidden="1" customHeight="1" outlineLevel="1">
      <c r="A323" s="132"/>
      <c r="B323" s="133" t="s">
        <v>247</v>
      </c>
      <c r="C323" s="134">
        <v>1213731</v>
      </c>
      <c r="D323" s="134">
        <v>0</v>
      </c>
      <c r="E323" s="134">
        <v>1213731</v>
      </c>
    </row>
    <row r="324" spans="1:5" ht="15.2" hidden="1" customHeight="1" outlineLevel="1">
      <c r="A324" s="132"/>
      <c r="B324" s="133" t="s">
        <v>193</v>
      </c>
      <c r="C324" s="134">
        <v>320260770</v>
      </c>
      <c r="D324" s="134">
        <v>1343559189</v>
      </c>
      <c r="E324" s="134">
        <v>1663819959</v>
      </c>
    </row>
    <row r="325" spans="1:5" ht="15.2" hidden="1" customHeight="1" outlineLevel="1">
      <c r="A325" s="132"/>
      <c r="B325" s="133" t="s">
        <v>194</v>
      </c>
      <c r="C325" s="134">
        <v>81145385</v>
      </c>
      <c r="D325" s="134">
        <v>135347412</v>
      </c>
      <c r="E325" s="134">
        <v>216492797</v>
      </c>
    </row>
    <row r="326" spans="1:5" ht="15.2" hidden="1" customHeight="1" outlineLevel="1">
      <c r="A326" s="132"/>
      <c r="B326" s="133" t="s">
        <v>195</v>
      </c>
      <c r="C326" s="134">
        <v>25053431.945362698</v>
      </c>
      <c r="D326" s="134">
        <v>259389719.539637</v>
      </c>
      <c r="E326" s="134">
        <v>284443151.48500001</v>
      </c>
    </row>
    <row r="327" spans="1:5" ht="15.2" hidden="1" customHeight="1" outlineLevel="1">
      <c r="A327" s="132"/>
      <c r="B327" s="133" t="s">
        <v>196</v>
      </c>
      <c r="C327" s="134">
        <v>54888328</v>
      </c>
      <c r="D327" s="134">
        <v>172003584</v>
      </c>
      <c r="E327" s="134">
        <v>226891912</v>
      </c>
    </row>
    <row r="328" spans="1:5" ht="15.2" hidden="1" customHeight="1" outlineLevel="1">
      <c r="A328" s="132"/>
      <c r="B328" s="133" t="s">
        <v>253</v>
      </c>
      <c r="C328" s="134">
        <v>2696078</v>
      </c>
      <c r="D328" s="134">
        <v>107800</v>
      </c>
      <c r="E328" s="134">
        <v>2803878</v>
      </c>
    </row>
    <row r="329" spans="1:5" ht="15.2" customHeight="1" collapsed="1">
      <c r="A329" s="132" t="s">
        <v>75</v>
      </c>
      <c r="B329" s="137" t="s">
        <v>209</v>
      </c>
      <c r="C329" s="134">
        <f>SUM($C$307:$C$328)</f>
        <v>1792514626.6280951</v>
      </c>
      <c r="D329" s="134">
        <f>SUM($D$307:$D$328)</f>
        <v>10107775542.73073</v>
      </c>
      <c r="E329" s="134">
        <f>SUM($E$307:$E$328)</f>
        <v>11900290169.358829</v>
      </c>
    </row>
    <row r="330" spans="1:5" ht="15.2" hidden="1" customHeight="1" outlineLevel="1">
      <c r="A330" s="132"/>
      <c r="B330" s="133" t="s">
        <v>181</v>
      </c>
      <c r="C330" s="134">
        <v>17927728</v>
      </c>
      <c r="D330" s="134">
        <v>-102947</v>
      </c>
      <c r="E330" s="134">
        <v>17824781</v>
      </c>
    </row>
    <row r="331" spans="1:5" ht="15.2" hidden="1" customHeight="1" outlineLevel="1">
      <c r="A331" s="132"/>
      <c r="B331" s="133" t="s">
        <v>182</v>
      </c>
      <c r="C331" s="134">
        <v>1651377</v>
      </c>
      <c r="D331" s="134">
        <v>-131507</v>
      </c>
      <c r="E331" s="134">
        <v>1519870</v>
      </c>
    </row>
    <row r="332" spans="1:5" ht="15.2" hidden="1" customHeight="1" outlineLevel="1">
      <c r="A332" s="132"/>
      <c r="B332" s="133" t="s">
        <v>250</v>
      </c>
      <c r="C332" s="134">
        <v>-650</v>
      </c>
      <c r="D332" s="134">
        <v>5513204</v>
      </c>
      <c r="E332" s="134">
        <v>5512554</v>
      </c>
    </row>
    <row r="333" spans="1:5" ht="15.2" hidden="1" customHeight="1" outlineLevel="1">
      <c r="A333" s="132"/>
      <c r="B333" s="133" t="s">
        <v>183</v>
      </c>
      <c r="C333" s="134">
        <v>53801158</v>
      </c>
      <c r="D333" s="134">
        <v>133898462</v>
      </c>
      <c r="E333" s="134">
        <v>187699620</v>
      </c>
    </row>
    <row r="334" spans="1:5" ht="15.2" hidden="1" customHeight="1" outlineLevel="1">
      <c r="A334" s="132"/>
      <c r="B334" s="133" t="s">
        <v>184</v>
      </c>
      <c r="C334" s="134">
        <v>8549168</v>
      </c>
      <c r="D334" s="134">
        <v>18448288</v>
      </c>
      <c r="E334" s="134">
        <v>26997456</v>
      </c>
    </row>
    <row r="335" spans="1:5" ht="15.2" hidden="1" customHeight="1" outlineLevel="1">
      <c r="A335" s="132"/>
      <c r="B335" s="133" t="s">
        <v>251</v>
      </c>
      <c r="C335" s="134">
        <v>-458266</v>
      </c>
      <c r="D335" s="134">
        <v>-2450536</v>
      </c>
      <c r="E335" s="134">
        <v>-2908802</v>
      </c>
    </row>
    <row r="336" spans="1:5" ht="15.2" hidden="1" customHeight="1" outlineLevel="1">
      <c r="A336" s="132"/>
      <c r="B336" s="133" t="s">
        <v>185</v>
      </c>
      <c r="C336" s="134">
        <v>50210870.085354596</v>
      </c>
      <c r="D336" s="134">
        <v>97625242</v>
      </c>
      <c r="E336" s="134">
        <v>147836112.08535501</v>
      </c>
    </row>
    <row r="337" spans="1:5" ht="15.2" hidden="1" customHeight="1" outlineLevel="1">
      <c r="A337" s="132"/>
      <c r="B337" s="133" t="s">
        <v>186</v>
      </c>
      <c r="C337" s="134">
        <v>-13745543</v>
      </c>
      <c r="D337" s="134">
        <v>394933283</v>
      </c>
      <c r="E337" s="134">
        <v>381187740</v>
      </c>
    </row>
    <row r="338" spans="1:5" ht="15.2" hidden="1" customHeight="1" outlineLevel="1">
      <c r="A338" s="132"/>
      <c r="B338" s="133" t="s">
        <v>244</v>
      </c>
      <c r="C338" s="134">
        <v>1670234</v>
      </c>
      <c r="D338" s="134">
        <v>-8131</v>
      </c>
      <c r="E338" s="134">
        <v>1662103</v>
      </c>
    </row>
    <row r="339" spans="1:5" ht="15.2" hidden="1" customHeight="1" outlineLevel="1">
      <c r="A339" s="132"/>
      <c r="B339" s="133" t="s">
        <v>187</v>
      </c>
      <c r="C339" s="134">
        <v>2423139</v>
      </c>
      <c r="D339" s="134">
        <v>262653</v>
      </c>
      <c r="E339" s="134">
        <v>2685792</v>
      </c>
    </row>
    <row r="340" spans="1:5" ht="15.2" hidden="1" customHeight="1" outlineLevel="1">
      <c r="A340" s="132"/>
      <c r="B340" s="133" t="s">
        <v>188</v>
      </c>
      <c r="C340" s="134">
        <v>2673087.93947965</v>
      </c>
      <c r="D340" s="134">
        <v>3992679.04055259</v>
      </c>
      <c r="E340" s="134">
        <v>6665766.98003224</v>
      </c>
    </row>
    <row r="341" spans="1:5" ht="15.2" hidden="1" customHeight="1" outlineLevel="1">
      <c r="A341" s="132"/>
      <c r="B341" s="133" t="s">
        <v>189</v>
      </c>
      <c r="C341" s="134">
        <v>939630.80135846895</v>
      </c>
      <c r="D341" s="134">
        <v>3961070.3776516798</v>
      </c>
      <c r="E341" s="134">
        <v>4900701.17901015</v>
      </c>
    </row>
    <row r="342" spans="1:5" ht="15.2" hidden="1" customHeight="1" outlineLevel="1">
      <c r="A342" s="132"/>
      <c r="B342" s="133" t="s">
        <v>190</v>
      </c>
      <c r="C342" s="134">
        <v>4939462</v>
      </c>
      <c r="D342" s="134">
        <v>87423611</v>
      </c>
      <c r="E342" s="134">
        <v>92363073</v>
      </c>
    </row>
    <row r="343" spans="1:5" ht="15.2" hidden="1" customHeight="1" outlineLevel="1">
      <c r="A343" s="132"/>
      <c r="B343" s="133" t="s">
        <v>191</v>
      </c>
      <c r="C343" s="134">
        <v>777033</v>
      </c>
      <c r="D343" s="134">
        <v>1231033</v>
      </c>
      <c r="E343" s="134">
        <v>2008066</v>
      </c>
    </row>
    <row r="344" spans="1:5" ht="15.2" hidden="1" customHeight="1" outlineLevel="1">
      <c r="A344" s="132"/>
      <c r="B344" s="133" t="s">
        <v>252</v>
      </c>
      <c r="C344" s="134">
        <v>61022.874000000098</v>
      </c>
      <c r="D344" s="134">
        <v>-55153.4399999999</v>
      </c>
      <c r="E344" s="134">
        <v>5869.4340000001202</v>
      </c>
    </row>
    <row r="345" spans="1:5" ht="15.2" hidden="1" customHeight="1" outlineLevel="1">
      <c r="A345" s="132"/>
      <c r="B345" s="133" t="s">
        <v>192</v>
      </c>
      <c r="C345" s="134">
        <v>189243</v>
      </c>
      <c r="D345" s="134">
        <v>0</v>
      </c>
      <c r="E345" s="134">
        <v>189243</v>
      </c>
    </row>
    <row r="346" spans="1:5" ht="15.2" hidden="1" customHeight="1" outlineLevel="1">
      <c r="A346" s="132"/>
      <c r="B346" s="133" t="s">
        <v>247</v>
      </c>
      <c r="C346" s="134">
        <v>-1444</v>
      </c>
      <c r="D346" s="134">
        <v>0</v>
      </c>
      <c r="E346" s="134">
        <v>-1444</v>
      </c>
    </row>
    <row r="347" spans="1:5" ht="15.2" hidden="1" customHeight="1" outlineLevel="1">
      <c r="A347" s="132"/>
      <c r="B347" s="133" t="s">
        <v>193</v>
      </c>
      <c r="C347" s="134">
        <v>28835760</v>
      </c>
      <c r="D347" s="134">
        <v>-820163</v>
      </c>
      <c r="E347" s="134">
        <v>28015597</v>
      </c>
    </row>
    <row r="348" spans="1:5" ht="15.2" hidden="1" customHeight="1" outlineLevel="1">
      <c r="A348" s="132"/>
      <c r="B348" s="133" t="s">
        <v>194</v>
      </c>
      <c r="C348" s="134">
        <v>5661851</v>
      </c>
      <c r="D348" s="134">
        <v>7608924</v>
      </c>
      <c r="E348" s="134">
        <v>13270775</v>
      </c>
    </row>
    <row r="349" spans="1:5" ht="15.2" hidden="1" customHeight="1" outlineLevel="1">
      <c r="A349" s="132"/>
      <c r="B349" s="133" t="s">
        <v>195</v>
      </c>
      <c r="C349" s="134">
        <v>57196.7346373275</v>
      </c>
      <c r="D349" s="134">
        <v>4914943.2203626595</v>
      </c>
      <c r="E349" s="134">
        <v>4972139.9549999898</v>
      </c>
    </row>
    <row r="350" spans="1:5" ht="15.2" hidden="1" customHeight="1" outlineLevel="1">
      <c r="A350" s="132"/>
      <c r="B350" s="133" t="s">
        <v>196</v>
      </c>
      <c r="C350" s="134">
        <v>-3401794</v>
      </c>
      <c r="D350" s="134">
        <v>-607909</v>
      </c>
      <c r="E350" s="134">
        <v>-4009703</v>
      </c>
    </row>
    <row r="351" spans="1:5" ht="15.2" hidden="1" customHeight="1" outlineLevel="1">
      <c r="A351" s="132"/>
      <c r="B351" s="133" t="s">
        <v>253</v>
      </c>
      <c r="C351" s="134">
        <v>260338</v>
      </c>
      <c r="D351" s="134">
        <v>166685</v>
      </c>
      <c r="E351" s="134">
        <v>427023</v>
      </c>
    </row>
    <row r="352" spans="1:5" ht="15.2" customHeight="1" collapsed="1">
      <c r="A352" s="132" t="s">
        <v>77</v>
      </c>
      <c r="B352" s="137" t="s">
        <v>210</v>
      </c>
      <c r="C352" s="134">
        <f>SUM($C$330:$C$351)</f>
        <v>163020602.43483004</v>
      </c>
      <c r="D352" s="134">
        <f>SUM($D$330:$D$351)</f>
        <v>755803731.19856691</v>
      </c>
      <c r="E352" s="134">
        <f>SUM($E$330:$E$351)</f>
        <v>918824333.63339746</v>
      </c>
    </row>
    <row r="353" spans="1:5" ht="15.2" customHeight="1">
      <c r="A353" s="454" t="s">
        <v>211</v>
      </c>
      <c r="B353" s="454"/>
      <c r="C353" s="454"/>
      <c r="D353" s="454"/>
      <c r="E353" s="454"/>
    </row>
    <row r="354" spans="1:5" ht="15.2" hidden="1" customHeight="1" outlineLevel="1">
      <c r="A354" s="138"/>
      <c r="B354" s="133" t="s">
        <v>181</v>
      </c>
      <c r="C354" s="134">
        <v>269675</v>
      </c>
      <c r="D354" s="134">
        <v>487</v>
      </c>
      <c r="E354" s="134">
        <v>270162</v>
      </c>
    </row>
    <row r="355" spans="1:5" ht="15.2" hidden="1" customHeight="1" outlineLevel="1">
      <c r="A355" s="138"/>
      <c r="B355" s="133" t="s">
        <v>182</v>
      </c>
      <c r="C355" s="135"/>
      <c r="D355" s="135"/>
      <c r="E355" s="134">
        <v>0</v>
      </c>
    </row>
    <row r="356" spans="1:5" ht="15.2" hidden="1" customHeight="1" outlineLevel="1">
      <c r="A356" s="138"/>
      <c r="B356" s="133" t="s">
        <v>250</v>
      </c>
      <c r="C356" s="134">
        <v>0</v>
      </c>
      <c r="D356" s="134">
        <v>0</v>
      </c>
      <c r="E356" s="134">
        <v>0</v>
      </c>
    </row>
    <row r="357" spans="1:5" ht="15.2" hidden="1" customHeight="1" outlineLevel="1">
      <c r="A357" s="138"/>
      <c r="B357" s="133" t="s">
        <v>183</v>
      </c>
      <c r="C357" s="134">
        <v>962800</v>
      </c>
      <c r="D357" s="134">
        <v>8993413.4538495708</v>
      </c>
      <c r="E357" s="134">
        <v>9956213.4538495708</v>
      </c>
    </row>
    <row r="358" spans="1:5" ht="15.2" hidden="1" customHeight="1" outlineLevel="1">
      <c r="A358" s="138"/>
      <c r="B358" s="133" t="s">
        <v>184</v>
      </c>
      <c r="C358" s="134">
        <v>149540</v>
      </c>
      <c r="D358" s="134">
        <v>3903540</v>
      </c>
      <c r="E358" s="134">
        <v>4053080</v>
      </c>
    </row>
    <row r="359" spans="1:5" ht="15.2" hidden="1" customHeight="1" outlineLevel="1">
      <c r="A359" s="138"/>
      <c r="B359" s="133" t="s">
        <v>251</v>
      </c>
      <c r="C359" s="134">
        <v>0</v>
      </c>
      <c r="D359" s="134">
        <v>9000</v>
      </c>
      <c r="E359" s="134">
        <v>9000</v>
      </c>
    </row>
    <row r="360" spans="1:5" ht="15.2" hidden="1" customHeight="1" outlineLevel="1">
      <c r="A360" s="138"/>
      <c r="B360" s="133" t="s">
        <v>185</v>
      </c>
      <c r="C360" s="134">
        <v>968971.19392873498</v>
      </c>
      <c r="D360" s="134">
        <v>8226592</v>
      </c>
      <c r="E360" s="134">
        <v>9195563.1939287409</v>
      </c>
    </row>
    <row r="361" spans="1:5" ht="15.2" hidden="1" customHeight="1" outlineLevel="1">
      <c r="A361" s="138"/>
      <c r="B361" s="133" t="s">
        <v>186</v>
      </c>
      <c r="C361" s="134">
        <v>472447</v>
      </c>
      <c r="D361" s="134">
        <v>3922923</v>
      </c>
      <c r="E361" s="134">
        <v>4395370</v>
      </c>
    </row>
    <row r="362" spans="1:5" ht="15.2" hidden="1" customHeight="1" outlineLevel="1">
      <c r="A362" s="138"/>
      <c r="B362" s="133" t="s">
        <v>244</v>
      </c>
      <c r="C362" s="134">
        <v>0</v>
      </c>
      <c r="D362" s="134">
        <v>0</v>
      </c>
      <c r="E362" s="134">
        <v>0</v>
      </c>
    </row>
    <row r="363" spans="1:5" ht="15.2" hidden="1" customHeight="1" outlineLevel="1">
      <c r="A363" s="138"/>
      <c r="B363" s="133" t="s">
        <v>187</v>
      </c>
      <c r="C363" s="134">
        <v>163936</v>
      </c>
      <c r="D363" s="134">
        <v>19351</v>
      </c>
      <c r="E363" s="134">
        <v>183287</v>
      </c>
    </row>
    <row r="364" spans="1:5" ht="15.2" hidden="1" customHeight="1" outlineLevel="1">
      <c r="A364" s="138"/>
      <c r="B364" s="133" t="s">
        <v>188</v>
      </c>
      <c r="C364" s="134">
        <v>24649</v>
      </c>
      <c r="D364" s="134">
        <v>478420</v>
      </c>
      <c r="E364" s="134">
        <v>503069</v>
      </c>
    </row>
    <row r="365" spans="1:5" ht="15.2" hidden="1" customHeight="1" outlineLevel="1">
      <c r="A365" s="138"/>
      <c r="B365" s="133" t="s">
        <v>189</v>
      </c>
      <c r="C365" s="135"/>
      <c r="D365" s="135"/>
      <c r="E365" s="134">
        <v>0</v>
      </c>
    </row>
    <row r="366" spans="1:5" ht="15.2" hidden="1" customHeight="1" outlineLevel="1">
      <c r="A366" s="138"/>
      <c r="B366" s="133" t="s">
        <v>190</v>
      </c>
      <c r="C366" s="134">
        <v>40173</v>
      </c>
      <c r="D366" s="134">
        <v>558715</v>
      </c>
      <c r="E366" s="134">
        <v>598888</v>
      </c>
    </row>
    <row r="367" spans="1:5" ht="15.2" hidden="1" customHeight="1" outlineLevel="1">
      <c r="A367" s="138"/>
      <c r="B367" s="133" t="s">
        <v>191</v>
      </c>
      <c r="C367" s="135"/>
      <c r="D367" s="135"/>
      <c r="E367" s="134">
        <v>0</v>
      </c>
    </row>
    <row r="368" spans="1:5" ht="15.2" hidden="1" customHeight="1" outlineLevel="1">
      <c r="A368" s="138"/>
      <c r="B368" s="133" t="s">
        <v>252</v>
      </c>
      <c r="C368" s="135"/>
      <c r="D368" s="135"/>
      <c r="E368" s="134">
        <v>0</v>
      </c>
    </row>
    <row r="369" spans="1:5" ht="15.2" hidden="1" customHeight="1" outlineLevel="1">
      <c r="A369" s="138"/>
      <c r="B369" s="133" t="s">
        <v>192</v>
      </c>
      <c r="C369" s="135"/>
      <c r="D369" s="135"/>
      <c r="E369" s="134">
        <v>0</v>
      </c>
    </row>
    <row r="370" spans="1:5" ht="15.2" hidden="1" customHeight="1" outlineLevel="1">
      <c r="A370" s="138"/>
      <c r="B370" s="133" t="s">
        <v>247</v>
      </c>
      <c r="C370" s="135"/>
      <c r="D370" s="135"/>
      <c r="E370" s="134">
        <v>0</v>
      </c>
    </row>
    <row r="371" spans="1:5" ht="15.2" hidden="1" customHeight="1" outlineLevel="1">
      <c r="A371" s="138"/>
      <c r="B371" s="133" t="s">
        <v>193</v>
      </c>
      <c r="C371" s="134">
        <v>368500.22440000001</v>
      </c>
      <c r="D371" s="134">
        <v>719162.77560000005</v>
      </c>
      <c r="E371" s="134">
        <v>1087663</v>
      </c>
    </row>
    <row r="372" spans="1:5" ht="15.2" hidden="1" customHeight="1" outlineLevel="1">
      <c r="A372" s="138"/>
      <c r="B372" s="133" t="s">
        <v>194</v>
      </c>
      <c r="C372" s="135"/>
      <c r="D372" s="135"/>
      <c r="E372" s="134">
        <v>0</v>
      </c>
    </row>
    <row r="373" spans="1:5" ht="15.2" hidden="1" customHeight="1" outlineLevel="1">
      <c r="A373" s="138"/>
      <c r="B373" s="133" t="s">
        <v>195</v>
      </c>
      <c r="C373" s="134">
        <v>107742.75598961901</v>
      </c>
      <c r="D373" s="134">
        <v>1494192.24401038</v>
      </c>
      <c r="E373" s="134">
        <v>1601935</v>
      </c>
    </row>
    <row r="374" spans="1:5" ht="15.2" hidden="1" customHeight="1" outlineLevel="1">
      <c r="A374" s="138"/>
      <c r="B374" s="133" t="s">
        <v>196</v>
      </c>
      <c r="C374" s="134">
        <v>0</v>
      </c>
      <c r="D374" s="134">
        <v>0</v>
      </c>
      <c r="E374" s="134">
        <v>0</v>
      </c>
    </row>
    <row r="375" spans="1:5" ht="15.2" hidden="1" customHeight="1" outlineLevel="1">
      <c r="A375" s="138"/>
      <c r="B375" s="133" t="s">
        <v>253</v>
      </c>
      <c r="C375" s="134">
        <v>17175</v>
      </c>
      <c r="D375" s="134">
        <v>0</v>
      </c>
      <c r="E375" s="134">
        <v>17175</v>
      </c>
    </row>
    <row r="376" spans="1:5" ht="15.2" customHeight="1" collapsed="1">
      <c r="A376" s="138" t="s">
        <v>79</v>
      </c>
      <c r="B376" s="137" t="s">
        <v>212</v>
      </c>
      <c r="C376" s="134">
        <f>SUM($C$354:$C$375)</f>
        <v>3545609.1743183541</v>
      </c>
      <c r="D376" s="134">
        <f>SUM($D$354:$D$375)</f>
        <v>28325796.473459952</v>
      </c>
      <c r="E376" s="134">
        <f>SUM($E$354:$E$375)</f>
        <v>31871405.64777831</v>
      </c>
    </row>
    <row r="377" spans="1:5" ht="15.2" hidden="1" customHeight="1" outlineLevel="1">
      <c r="A377" s="138"/>
      <c r="B377" s="133" t="s">
        <v>181</v>
      </c>
      <c r="C377" s="134">
        <v>129201</v>
      </c>
      <c r="D377" s="134">
        <v>649</v>
      </c>
      <c r="E377" s="134">
        <v>129850</v>
      </c>
    </row>
    <row r="378" spans="1:5" ht="15.2" hidden="1" customHeight="1" outlineLevel="1">
      <c r="A378" s="138"/>
      <c r="B378" s="133" t="s">
        <v>182</v>
      </c>
      <c r="C378" s="134">
        <v>8000</v>
      </c>
      <c r="D378" s="134">
        <v>95776</v>
      </c>
      <c r="E378" s="134">
        <v>103776</v>
      </c>
    </row>
    <row r="379" spans="1:5" ht="15.2" hidden="1" customHeight="1" outlineLevel="1">
      <c r="A379" s="138"/>
      <c r="B379" s="133" t="s">
        <v>250</v>
      </c>
      <c r="C379" s="134">
        <v>0</v>
      </c>
      <c r="D379" s="134">
        <v>206988</v>
      </c>
      <c r="E379" s="134">
        <v>206988</v>
      </c>
    </row>
    <row r="380" spans="1:5" ht="15.2" hidden="1" customHeight="1" outlineLevel="1">
      <c r="A380" s="138"/>
      <c r="B380" s="133" t="s">
        <v>183</v>
      </c>
      <c r="C380" s="134">
        <v>4200509</v>
      </c>
      <c r="D380" s="134">
        <v>41707481.653791703</v>
      </c>
      <c r="E380" s="134">
        <v>45907990.653791703</v>
      </c>
    </row>
    <row r="381" spans="1:5" ht="15.2" hidden="1" customHeight="1" outlineLevel="1">
      <c r="A381" s="138"/>
      <c r="B381" s="133" t="s">
        <v>184</v>
      </c>
      <c r="C381" s="134">
        <v>69112</v>
      </c>
      <c r="D381" s="134">
        <v>1804073</v>
      </c>
      <c r="E381" s="134">
        <v>1873185</v>
      </c>
    </row>
    <row r="382" spans="1:5" ht="15.2" hidden="1" customHeight="1" outlineLevel="1">
      <c r="A382" s="138"/>
      <c r="B382" s="133" t="s">
        <v>251</v>
      </c>
      <c r="C382" s="135"/>
      <c r="D382" s="135"/>
      <c r="E382" s="134">
        <v>0</v>
      </c>
    </row>
    <row r="383" spans="1:5" ht="15.2" hidden="1" customHeight="1" outlineLevel="1">
      <c r="A383" s="138"/>
      <c r="B383" s="133" t="s">
        <v>185</v>
      </c>
      <c r="C383" s="134">
        <v>373495.978468624</v>
      </c>
      <c r="D383" s="134">
        <v>3884756</v>
      </c>
      <c r="E383" s="134">
        <v>4258251.9784686202</v>
      </c>
    </row>
    <row r="384" spans="1:5" ht="15.2" hidden="1" customHeight="1" outlineLevel="1">
      <c r="A384" s="138"/>
      <c r="B384" s="133" t="s">
        <v>186</v>
      </c>
      <c r="C384" s="134">
        <v>3120145</v>
      </c>
      <c r="D384" s="134">
        <v>25907860</v>
      </c>
      <c r="E384" s="134">
        <v>29028005</v>
      </c>
    </row>
    <row r="385" spans="1:5" ht="15.2" hidden="1" customHeight="1" outlineLevel="1">
      <c r="A385" s="138"/>
      <c r="B385" s="133" t="s">
        <v>244</v>
      </c>
      <c r="C385" s="134">
        <v>0</v>
      </c>
      <c r="D385" s="134">
        <v>0</v>
      </c>
      <c r="E385" s="134">
        <v>0</v>
      </c>
    </row>
    <row r="386" spans="1:5" ht="15.2" hidden="1" customHeight="1" outlineLevel="1">
      <c r="A386" s="138"/>
      <c r="B386" s="133" t="s">
        <v>187</v>
      </c>
      <c r="C386" s="134">
        <v>62832</v>
      </c>
      <c r="D386" s="134">
        <v>7417</v>
      </c>
      <c r="E386" s="134">
        <v>70249</v>
      </c>
    </row>
    <row r="387" spans="1:5" ht="15.2" hidden="1" customHeight="1" outlineLevel="1">
      <c r="A387" s="138"/>
      <c r="B387" s="133" t="s">
        <v>188</v>
      </c>
      <c r="C387" s="134">
        <v>0</v>
      </c>
      <c r="D387" s="134">
        <v>0</v>
      </c>
      <c r="E387" s="134">
        <v>0</v>
      </c>
    </row>
    <row r="388" spans="1:5" ht="15.2" hidden="1" customHeight="1" outlineLevel="1">
      <c r="A388" s="138"/>
      <c r="B388" s="133" t="s">
        <v>189</v>
      </c>
      <c r="C388" s="135"/>
      <c r="D388" s="135"/>
      <c r="E388" s="134">
        <v>0</v>
      </c>
    </row>
    <row r="389" spans="1:5" ht="15.2" hidden="1" customHeight="1" outlineLevel="1">
      <c r="A389" s="138"/>
      <c r="B389" s="133" t="s">
        <v>190</v>
      </c>
      <c r="C389" s="134">
        <v>329821</v>
      </c>
      <c r="D389" s="134">
        <v>4587022</v>
      </c>
      <c r="E389" s="134">
        <v>4916843</v>
      </c>
    </row>
    <row r="390" spans="1:5" ht="15.2" hidden="1" customHeight="1" outlineLevel="1">
      <c r="A390" s="138"/>
      <c r="B390" s="133" t="s">
        <v>191</v>
      </c>
      <c r="C390" s="135"/>
      <c r="D390" s="134">
        <v>30711</v>
      </c>
      <c r="E390" s="134">
        <v>30711</v>
      </c>
    </row>
    <row r="391" spans="1:5" ht="15.2" hidden="1" customHeight="1" outlineLevel="1">
      <c r="A391" s="138"/>
      <c r="B391" s="133" t="s">
        <v>252</v>
      </c>
      <c r="C391" s="135"/>
      <c r="D391" s="135"/>
      <c r="E391" s="134">
        <v>0</v>
      </c>
    </row>
    <row r="392" spans="1:5" ht="15.2" hidden="1" customHeight="1" outlineLevel="1">
      <c r="A392" s="138"/>
      <c r="B392" s="133" t="s">
        <v>192</v>
      </c>
      <c r="C392" s="135"/>
      <c r="D392" s="135"/>
      <c r="E392" s="134">
        <v>0</v>
      </c>
    </row>
    <row r="393" spans="1:5" ht="15.2" hidden="1" customHeight="1" outlineLevel="1">
      <c r="A393" s="138"/>
      <c r="B393" s="133" t="s">
        <v>247</v>
      </c>
      <c r="C393" s="134">
        <v>15349</v>
      </c>
      <c r="D393" s="135"/>
      <c r="E393" s="134">
        <v>15349</v>
      </c>
    </row>
    <row r="394" spans="1:5" ht="15.2" hidden="1" customHeight="1" outlineLevel="1">
      <c r="A394" s="138"/>
      <c r="B394" s="133" t="s">
        <v>193</v>
      </c>
      <c r="C394" s="134">
        <v>4674742.7495999997</v>
      </c>
      <c r="D394" s="134">
        <v>9123199.2503999993</v>
      </c>
      <c r="E394" s="134">
        <v>13797942</v>
      </c>
    </row>
    <row r="395" spans="1:5" ht="15.2" hidden="1" customHeight="1" outlineLevel="1">
      <c r="A395" s="138"/>
      <c r="B395" s="133" t="s">
        <v>194</v>
      </c>
      <c r="C395" s="135"/>
      <c r="D395" s="135"/>
      <c r="E395" s="134">
        <v>0</v>
      </c>
    </row>
    <row r="396" spans="1:5" ht="15.2" hidden="1" customHeight="1" outlineLevel="1">
      <c r="A396" s="138"/>
      <c r="B396" s="133" t="s">
        <v>195</v>
      </c>
      <c r="C396" s="135"/>
      <c r="D396" s="135"/>
      <c r="E396" s="134">
        <v>0</v>
      </c>
    </row>
    <row r="397" spans="1:5" ht="15.2" hidden="1" customHeight="1" outlineLevel="1">
      <c r="A397" s="138"/>
      <c r="B397" s="133" t="s">
        <v>196</v>
      </c>
      <c r="C397" s="134">
        <v>0</v>
      </c>
      <c r="D397" s="134">
        <v>0</v>
      </c>
      <c r="E397" s="134">
        <v>0</v>
      </c>
    </row>
    <row r="398" spans="1:5" ht="15.2" hidden="1" customHeight="1" outlineLevel="1">
      <c r="A398" s="138"/>
      <c r="B398" s="133" t="s">
        <v>253</v>
      </c>
      <c r="C398" s="134">
        <v>2658</v>
      </c>
      <c r="D398" s="134">
        <v>0</v>
      </c>
      <c r="E398" s="134">
        <v>2658</v>
      </c>
    </row>
    <row r="399" spans="1:5" ht="15.2" customHeight="1" collapsed="1">
      <c r="A399" s="138" t="s">
        <v>81</v>
      </c>
      <c r="B399" s="137" t="s">
        <v>213</v>
      </c>
      <c r="C399" s="134">
        <f>SUM($C$377:$C$398)</f>
        <v>12985865.728068624</v>
      </c>
      <c r="D399" s="134">
        <f>SUM($D$377:$D$398)</f>
        <v>87355932.904191703</v>
      </c>
      <c r="E399" s="134">
        <f>SUM($E$377:$E$398)</f>
        <v>100341798.63226032</v>
      </c>
    </row>
    <row r="400" spans="1:5" ht="15.2" hidden="1" customHeight="1" outlineLevel="1">
      <c r="A400" s="138"/>
      <c r="B400" s="133" t="s">
        <v>181</v>
      </c>
      <c r="C400" s="134">
        <v>520645</v>
      </c>
      <c r="D400" s="134">
        <v>939</v>
      </c>
      <c r="E400" s="134">
        <v>521584</v>
      </c>
    </row>
    <row r="401" spans="1:5" ht="15.2" hidden="1" customHeight="1" outlineLevel="1">
      <c r="A401" s="138"/>
      <c r="B401" s="133" t="s">
        <v>182</v>
      </c>
      <c r="C401" s="135"/>
      <c r="D401" s="135"/>
      <c r="E401" s="134">
        <v>0</v>
      </c>
    </row>
    <row r="402" spans="1:5" ht="15.2" hidden="1" customHeight="1" outlineLevel="1">
      <c r="A402" s="138"/>
      <c r="B402" s="133" t="s">
        <v>250</v>
      </c>
      <c r="C402" s="134">
        <v>0</v>
      </c>
      <c r="D402" s="134">
        <v>848298</v>
      </c>
      <c r="E402" s="134">
        <v>848298</v>
      </c>
    </row>
    <row r="403" spans="1:5" ht="15.2" hidden="1" customHeight="1" outlineLevel="1">
      <c r="A403" s="138"/>
      <c r="B403" s="133" t="s">
        <v>183</v>
      </c>
      <c r="C403" s="134">
        <v>2856633</v>
      </c>
      <c r="D403" s="134">
        <v>26683521.877826601</v>
      </c>
      <c r="E403" s="134">
        <v>29540154.877826601</v>
      </c>
    </row>
    <row r="404" spans="1:5" ht="15.2" hidden="1" customHeight="1" outlineLevel="1">
      <c r="A404" s="138"/>
      <c r="B404" s="133" t="s">
        <v>184</v>
      </c>
      <c r="C404" s="134">
        <v>383254</v>
      </c>
      <c r="D404" s="134">
        <v>10004305</v>
      </c>
      <c r="E404" s="134">
        <v>10387559</v>
      </c>
    </row>
    <row r="405" spans="1:5" ht="15.2" hidden="1" customHeight="1" outlineLevel="1">
      <c r="A405" s="138"/>
      <c r="B405" s="133" t="s">
        <v>251</v>
      </c>
      <c r="C405" s="134">
        <v>1619</v>
      </c>
      <c r="D405" s="134">
        <v>31024</v>
      </c>
      <c r="E405" s="134">
        <v>32643</v>
      </c>
    </row>
    <row r="406" spans="1:5" ht="15.2" hidden="1" customHeight="1" outlineLevel="1">
      <c r="A406" s="138"/>
      <c r="B406" s="133" t="s">
        <v>185</v>
      </c>
      <c r="C406" s="134">
        <v>2771706.9094489198</v>
      </c>
      <c r="D406" s="134">
        <v>23603309</v>
      </c>
      <c r="E406" s="134">
        <v>26375015.909448899</v>
      </c>
    </row>
    <row r="407" spans="1:5" ht="15.2" hidden="1" customHeight="1" outlineLevel="1">
      <c r="A407" s="138"/>
      <c r="B407" s="133" t="s">
        <v>186</v>
      </c>
      <c r="C407" s="134">
        <v>4892729</v>
      </c>
      <c r="D407" s="134">
        <v>40626358</v>
      </c>
      <c r="E407" s="134">
        <v>45519087</v>
      </c>
    </row>
    <row r="408" spans="1:5" ht="15.2" hidden="1" customHeight="1" outlineLevel="1">
      <c r="A408" s="138"/>
      <c r="B408" s="133" t="s">
        <v>244</v>
      </c>
      <c r="C408" s="134">
        <v>19413</v>
      </c>
      <c r="D408" s="134">
        <v>1364</v>
      </c>
      <c r="E408" s="134">
        <v>20777</v>
      </c>
    </row>
    <row r="409" spans="1:5" ht="15.2" hidden="1" customHeight="1" outlineLevel="1">
      <c r="A409" s="138"/>
      <c r="B409" s="133" t="s">
        <v>187</v>
      </c>
      <c r="C409" s="134">
        <v>36631</v>
      </c>
      <c r="D409" s="134">
        <v>4324</v>
      </c>
      <c r="E409" s="134">
        <v>40955</v>
      </c>
    </row>
    <row r="410" spans="1:5" ht="15.2" hidden="1" customHeight="1" outlineLevel="1">
      <c r="A410" s="138"/>
      <c r="B410" s="133" t="s">
        <v>188</v>
      </c>
      <c r="C410" s="134">
        <v>70844.415082483101</v>
      </c>
      <c r="D410" s="134">
        <v>1375027.5849175199</v>
      </c>
      <c r="E410" s="134">
        <v>1445872</v>
      </c>
    </row>
    <row r="411" spans="1:5" ht="15.2" hidden="1" customHeight="1" outlineLevel="1">
      <c r="A411" s="138"/>
      <c r="B411" s="133" t="s">
        <v>189</v>
      </c>
      <c r="C411" s="134">
        <v>177378.000814673</v>
      </c>
      <c r="D411" s="134">
        <v>952031.32918532705</v>
      </c>
      <c r="E411" s="134">
        <v>1129409.33</v>
      </c>
    </row>
    <row r="412" spans="1:5" ht="15.2" hidden="1" customHeight="1" outlineLevel="1">
      <c r="A412" s="138"/>
      <c r="B412" s="133" t="s">
        <v>190</v>
      </c>
      <c r="C412" s="134">
        <v>1756448</v>
      </c>
      <c r="D412" s="134">
        <v>24428000</v>
      </c>
      <c r="E412" s="134">
        <v>26184448</v>
      </c>
    </row>
    <row r="413" spans="1:5" ht="15.2" hidden="1" customHeight="1" outlineLevel="1">
      <c r="A413" s="138"/>
      <c r="B413" s="133" t="s">
        <v>191</v>
      </c>
      <c r="C413" s="135"/>
      <c r="D413" s="135"/>
      <c r="E413" s="134">
        <v>0</v>
      </c>
    </row>
    <row r="414" spans="1:5" ht="15.2" hidden="1" customHeight="1" outlineLevel="1">
      <c r="A414" s="138"/>
      <c r="B414" s="133" t="s">
        <v>252</v>
      </c>
      <c r="C414" s="134">
        <v>10112</v>
      </c>
      <c r="D414" s="134">
        <v>10524</v>
      </c>
      <c r="E414" s="134">
        <v>20636</v>
      </c>
    </row>
    <row r="415" spans="1:5" ht="15.2" hidden="1" customHeight="1" outlineLevel="1">
      <c r="A415" s="138"/>
      <c r="B415" s="133" t="s">
        <v>192</v>
      </c>
      <c r="C415" s="134">
        <v>45564</v>
      </c>
      <c r="D415" s="135"/>
      <c r="E415" s="134">
        <v>45564</v>
      </c>
    </row>
    <row r="416" spans="1:5" ht="15.2" hidden="1" customHeight="1" outlineLevel="1">
      <c r="A416" s="138"/>
      <c r="B416" s="133" t="s">
        <v>247</v>
      </c>
      <c r="C416" s="135"/>
      <c r="D416" s="135"/>
      <c r="E416" s="134">
        <v>0</v>
      </c>
    </row>
    <row r="417" spans="1:5" ht="15.2" hidden="1" customHeight="1" outlineLevel="1">
      <c r="A417" s="138"/>
      <c r="B417" s="133" t="s">
        <v>193</v>
      </c>
      <c r="C417" s="134">
        <v>5464559.0691999998</v>
      </c>
      <c r="D417" s="134">
        <v>10664599.9308</v>
      </c>
      <c r="E417" s="134">
        <v>16129159</v>
      </c>
    </row>
    <row r="418" spans="1:5" ht="15.2" hidden="1" customHeight="1" outlineLevel="1">
      <c r="A418" s="138"/>
      <c r="B418" s="133" t="s">
        <v>194</v>
      </c>
      <c r="C418" s="134">
        <v>5725</v>
      </c>
      <c r="D418" s="134">
        <v>7432</v>
      </c>
      <c r="E418" s="134">
        <v>13157</v>
      </c>
    </row>
    <row r="419" spans="1:5" ht="15.2" hidden="1" customHeight="1" outlineLevel="1">
      <c r="A419" s="138"/>
      <c r="B419" s="133" t="s">
        <v>195</v>
      </c>
      <c r="C419" s="134">
        <v>5091.8252519297403</v>
      </c>
      <c r="D419" s="134">
        <v>70614.174748070305</v>
      </c>
      <c r="E419" s="134">
        <v>75706</v>
      </c>
    </row>
    <row r="420" spans="1:5" ht="15.2" hidden="1" customHeight="1" outlineLevel="1">
      <c r="A420" s="138"/>
      <c r="B420" s="133" t="s">
        <v>196</v>
      </c>
      <c r="C420" s="134">
        <v>43518</v>
      </c>
      <c r="D420" s="134">
        <v>572269</v>
      </c>
      <c r="E420" s="134">
        <v>615787</v>
      </c>
    </row>
    <row r="421" spans="1:5" ht="15.2" hidden="1" customHeight="1" outlineLevel="1">
      <c r="A421" s="138"/>
      <c r="B421" s="133" t="s">
        <v>253</v>
      </c>
      <c r="C421" s="134">
        <v>101546</v>
      </c>
      <c r="D421" s="134">
        <v>166250</v>
      </c>
      <c r="E421" s="134">
        <v>267796</v>
      </c>
    </row>
    <row r="422" spans="1:5" ht="15.2" customHeight="1" collapsed="1">
      <c r="A422" s="138" t="s">
        <v>83</v>
      </c>
      <c r="B422" s="137" t="s">
        <v>214</v>
      </c>
      <c r="C422" s="134">
        <f>SUM($C$400:$C$421)</f>
        <v>19163417.219798006</v>
      </c>
      <c r="D422" s="134">
        <f>SUM($D$400:$D$421)</f>
        <v>140050190.89747751</v>
      </c>
      <c r="E422" s="134">
        <f>SUM($E$400:$E$421)</f>
        <v>159213608.11727548</v>
      </c>
    </row>
    <row r="423" spans="1:5" ht="15.2" hidden="1" customHeight="1" outlineLevel="1">
      <c r="A423" s="138"/>
      <c r="B423" s="133" t="s">
        <v>181</v>
      </c>
      <c r="C423" s="134">
        <v>86992</v>
      </c>
      <c r="D423" s="134">
        <v>157</v>
      </c>
      <c r="E423" s="134">
        <v>87149</v>
      </c>
    </row>
    <row r="424" spans="1:5" ht="15.2" hidden="1" customHeight="1" outlineLevel="1">
      <c r="A424" s="138"/>
      <c r="B424" s="133" t="s">
        <v>182</v>
      </c>
      <c r="C424" s="135"/>
      <c r="D424" s="134">
        <v>11094</v>
      </c>
      <c r="E424" s="134">
        <v>11094</v>
      </c>
    </row>
    <row r="425" spans="1:5" ht="15.2" hidden="1" customHeight="1" outlineLevel="1">
      <c r="A425" s="138"/>
      <c r="B425" s="133" t="s">
        <v>250</v>
      </c>
      <c r="C425" s="134">
        <v>0</v>
      </c>
      <c r="D425" s="134">
        <v>78082</v>
      </c>
      <c r="E425" s="134">
        <v>78082</v>
      </c>
    </row>
    <row r="426" spans="1:5" ht="15.2" hidden="1" customHeight="1" outlineLevel="1">
      <c r="A426" s="138"/>
      <c r="B426" s="133" t="s">
        <v>183</v>
      </c>
      <c r="C426" s="134">
        <v>-2051134</v>
      </c>
      <c r="D426" s="134">
        <v>-19159438.692408301</v>
      </c>
      <c r="E426" s="134">
        <v>-21210572.692408301</v>
      </c>
    </row>
    <row r="427" spans="1:5" ht="15.2" hidden="1" customHeight="1" outlineLevel="1">
      <c r="A427" s="138"/>
      <c r="B427" s="133" t="s">
        <v>184</v>
      </c>
      <c r="C427" s="134">
        <v>-17383</v>
      </c>
      <c r="D427" s="134">
        <v>-445360</v>
      </c>
      <c r="E427" s="134">
        <v>-462743</v>
      </c>
    </row>
    <row r="428" spans="1:5" ht="15.2" hidden="1" customHeight="1" outlineLevel="1">
      <c r="A428" s="138"/>
      <c r="B428" s="133" t="s">
        <v>251</v>
      </c>
      <c r="C428" s="135"/>
      <c r="D428" s="135"/>
      <c r="E428" s="134">
        <v>0</v>
      </c>
    </row>
    <row r="429" spans="1:5" ht="15.2" hidden="1" customHeight="1" outlineLevel="1">
      <c r="A429" s="138"/>
      <c r="B429" s="133" t="s">
        <v>185</v>
      </c>
      <c r="C429" s="134">
        <v>-1171118.1379504299</v>
      </c>
      <c r="D429" s="134">
        <v>-9939318</v>
      </c>
      <c r="E429" s="134">
        <v>-11110436.1379504</v>
      </c>
    </row>
    <row r="430" spans="1:5" ht="15.2" hidden="1" customHeight="1" outlineLevel="1">
      <c r="A430" s="138"/>
      <c r="B430" s="133" t="s">
        <v>186</v>
      </c>
      <c r="C430" s="134">
        <v>1755828</v>
      </c>
      <c r="D430" s="134">
        <v>14579371</v>
      </c>
      <c r="E430" s="134">
        <v>16335199</v>
      </c>
    </row>
    <row r="431" spans="1:5" ht="15.2" hidden="1" customHeight="1" outlineLevel="1">
      <c r="A431" s="138"/>
      <c r="B431" s="133" t="s">
        <v>244</v>
      </c>
      <c r="C431" s="134">
        <v>0</v>
      </c>
      <c r="D431" s="134">
        <v>0</v>
      </c>
      <c r="E431" s="134">
        <v>0</v>
      </c>
    </row>
    <row r="432" spans="1:5" ht="15.2" hidden="1" customHeight="1" outlineLevel="1">
      <c r="A432" s="138"/>
      <c r="B432" s="133" t="s">
        <v>187</v>
      </c>
      <c r="C432" s="134">
        <v>19024</v>
      </c>
      <c r="D432" s="134">
        <v>2246</v>
      </c>
      <c r="E432" s="134">
        <v>21270</v>
      </c>
    </row>
    <row r="433" spans="1:5" ht="15.2" hidden="1" customHeight="1" outlineLevel="1">
      <c r="A433" s="138"/>
      <c r="B433" s="133" t="s">
        <v>188</v>
      </c>
      <c r="C433" s="134">
        <v>-7732.5244017637697</v>
      </c>
      <c r="D433" s="134">
        <v>-150081.47559823599</v>
      </c>
      <c r="E433" s="134">
        <v>-157814</v>
      </c>
    </row>
    <row r="434" spans="1:5" ht="15.2" hidden="1" customHeight="1" outlineLevel="1">
      <c r="A434" s="138"/>
      <c r="B434" s="133" t="s">
        <v>189</v>
      </c>
      <c r="C434" s="135"/>
      <c r="D434" s="135"/>
      <c r="E434" s="134">
        <v>0</v>
      </c>
    </row>
    <row r="435" spans="1:5" ht="15.2" hidden="1" customHeight="1" outlineLevel="1">
      <c r="A435" s="138"/>
      <c r="B435" s="133" t="s">
        <v>190</v>
      </c>
      <c r="C435" s="134">
        <v>706187</v>
      </c>
      <c r="D435" s="134">
        <v>9821381</v>
      </c>
      <c r="E435" s="134">
        <v>10527568</v>
      </c>
    </row>
    <row r="436" spans="1:5" ht="15.2" hidden="1" customHeight="1" outlineLevel="1">
      <c r="A436" s="138"/>
      <c r="B436" s="133" t="s">
        <v>191</v>
      </c>
      <c r="C436" s="135"/>
      <c r="D436" s="135"/>
      <c r="E436" s="134">
        <v>0</v>
      </c>
    </row>
    <row r="437" spans="1:5" ht="15.2" hidden="1" customHeight="1" outlineLevel="1">
      <c r="A437" s="138"/>
      <c r="B437" s="133" t="s">
        <v>252</v>
      </c>
      <c r="C437" s="135"/>
      <c r="D437" s="135"/>
      <c r="E437" s="134">
        <v>0</v>
      </c>
    </row>
    <row r="438" spans="1:5" ht="15.2" hidden="1" customHeight="1" outlineLevel="1">
      <c r="A438" s="138"/>
      <c r="B438" s="133" t="s">
        <v>192</v>
      </c>
      <c r="C438" s="135"/>
      <c r="D438" s="135"/>
      <c r="E438" s="134">
        <v>0</v>
      </c>
    </row>
    <row r="439" spans="1:5" ht="15.2" hidden="1" customHeight="1" outlineLevel="1">
      <c r="A439" s="138"/>
      <c r="B439" s="133" t="s">
        <v>247</v>
      </c>
      <c r="C439" s="135"/>
      <c r="D439" s="135"/>
      <c r="E439" s="134">
        <v>0</v>
      </c>
    </row>
    <row r="440" spans="1:5" ht="15.2" hidden="1" customHeight="1" outlineLevel="1">
      <c r="A440" s="138"/>
      <c r="B440" s="133" t="s">
        <v>193</v>
      </c>
      <c r="C440" s="134">
        <v>-568353</v>
      </c>
      <c r="D440" s="134">
        <v>-892368</v>
      </c>
      <c r="E440" s="134">
        <v>-1460721</v>
      </c>
    </row>
    <row r="441" spans="1:5" ht="15.2" hidden="1" customHeight="1" outlineLevel="1">
      <c r="A441" s="138"/>
      <c r="B441" s="133" t="s">
        <v>194</v>
      </c>
      <c r="C441" s="135"/>
      <c r="D441" s="135"/>
      <c r="E441" s="134">
        <v>0</v>
      </c>
    </row>
    <row r="442" spans="1:5" ht="15.2" hidden="1" customHeight="1" outlineLevel="1">
      <c r="A442" s="138"/>
      <c r="B442" s="133" t="s">
        <v>195</v>
      </c>
      <c r="C442" s="135"/>
      <c r="D442" s="134">
        <v>7</v>
      </c>
      <c r="E442" s="134">
        <v>7</v>
      </c>
    </row>
    <row r="443" spans="1:5" ht="15.2" hidden="1" customHeight="1" outlineLevel="1">
      <c r="A443" s="138"/>
      <c r="B443" s="133" t="s">
        <v>196</v>
      </c>
      <c r="C443" s="134">
        <v>3600</v>
      </c>
      <c r="D443" s="134">
        <v>47340</v>
      </c>
      <c r="E443" s="134">
        <v>50940</v>
      </c>
    </row>
    <row r="444" spans="1:5" ht="15.2" hidden="1" customHeight="1" outlineLevel="1">
      <c r="A444" s="138"/>
      <c r="B444" s="133" t="s">
        <v>253</v>
      </c>
      <c r="C444" s="134">
        <v>-11917</v>
      </c>
      <c r="D444" s="134">
        <v>0</v>
      </c>
      <c r="E444" s="134">
        <v>-11917</v>
      </c>
    </row>
    <row r="445" spans="1:5" ht="15.2" customHeight="1" collapsed="1">
      <c r="A445" s="138" t="s">
        <v>85</v>
      </c>
      <c r="B445" s="137" t="s">
        <v>215</v>
      </c>
      <c r="C445" s="134">
        <f>SUM($C$423:$C$444)</f>
        <v>-1256006.6623521934</v>
      </c>
      <c r="D445" s="134">
        <f>SUM($D$423:$D$444)</f>
        <v>-6046888.1680065375</v>
      </c>
      <c r="E445" s="134">
        <f>SUM($E$423:$E$444)</f>
        <v>-7302894.830358699</v>
      </c>
    </row>
    <row r="446" spans="1:5" ht="15.2" hidden="1" customHeight="1" outlineLevel="1">
      <c r="A446" s="138"/>
      <c r="B446" s="133" t="s">
        <v>181</v>
      </c>
      <c r="C446" s="134">
        <v>0</v>
      </c>
      <c r="D446" s="134">
        <v>0</v>
      </c>
      <c r="E446" s="134">
        <v>0</v>
      </c>
    </row>
    <row r="447" spans="1:5" ht="15.2" hidden="1" customHeight="1" outlineLevel="1">
      <c r="A447" s="138"/>
      <c r="B447" s="133" t="s">
        <v>182</v>
      </c>
      <c r="C447" s="135"/>
      <c r="D447" s="134">
        <v>25977</v>
      </c>
      <c r="E447" s="134">
        <v>25977</v>
      </c>
    </row>
    <row r="448" spans="1:5" ht="15.2" hidden="1" customHeight="1" outlineLevel="1">
      <c r="A448" s="138"/>
      <c r="B448" s="133" t="s">
        <v>250</v>
      </c>
      <c r="C448" s="134">
        <v>0</v>
      </c>
      <c r="D448" s="134">
        <v>619695</v>
      </c>
      <c r="E448" s="134">
        <v>619695</v>
      </c>
    </row>
    <row r="449" spans="1:5" ht="15.2" hidden="1" customHeight="1" outlineLevel="1">
      <c r="A449" s="138"/>
      <c r="B449" s="133" t="s">
        <v>183</v>
      </c>
      <c r="C449" s="134">
        <v>3420135</v>
      </c>
      <c r="D449" s="134">
        <v>31947131.4916903</v>
      </c>
      <c r="E449" s="134">
        <v>35367266.4916903</v>
      </c>
    </row>
    <row r="450" spans="1:5" ht="15.2" hidden="1" customHeight="1" outlineLevel="1">
      <c r="A450" s="138"/>
      <c r="B450" s="133" t="s">
        <v>184</v>
      </c>
      <c r="C450" s="134">
        <v>17996</v>
      </c>
      <c r="D450" s="134">
        <v>469441</v>
      </c>
      <c r="E450" s="134">
        <v>487437</v>
      </c>
    </row>
    <row r="451" spans="1:5" ht="15.2" hidden="1" customHeight="1" outlineLevel="1">
      <c r="A451" s="138"/>
      <c r="B451" s="133" t="s">
        <v>251</v>
      </c>
      <c r="C451" s="134">
        <v>0</v>
      </c>
      <c r="D451" s="134">
        <v>400</v>
      </c>
      <c r="E451" s="134">
        <v>400</v>
      </c>
    </row>
    <row r="452" spans="1:5" ht="15.2" hidden="1" customHeight="1" outlineLevel="1">
      <c r="A452" s="138"/>
      <c r="B452" s="133" t="s">
        <v>185</v>
      </c>
      <c r="C452" s="134">
        <v>4580125.6434456203</v>
      </c>
      <c r="D452" s="134">
        <v>38885391</v>
      </c>
      <c r="E452" s="134">
        <v>43465516.643445604</v>
      </c>
    </row>
    <row r="453" spans="1:5" ht="15.2" hidden="1" customHeight="1" outlineLevel="1">
      <c r="A453" s="138"/>
      <c r="B453" s="133" t="s">
        <v>186</v>
      </c>
      <c r="C453" s="134">
        <v>-11470006</v>
      </c>
      <c r="D453" s="134">
        <v>-95240227</v>
      </c>
      <c r="E453" s="134">
        <v>-106710233</v>
      </c>
    </row>
    <row r="454" spans="1:5" ht="15.2" hidden="1" customHeight="1" outlineLevel="1">
      <c r="A454" s="138"/>
      <c r="B454" s="133" t="s">
        <v>244</v>
      </c>
      <c r="C454" s="134">
        <v>0</v>
      </c>
      <c r="D454" s="134">
        <v>0</v>
      </c>
      <c r="E454" s="134">
        <v>0</v>
      </c>
    </row>
    <row r="455" spans="1:5" ht="15.2" hidden="1" customHeight="1" outlineLevel="1">
      <c r="A455" s="138"/>
      <c r="B455" s="133" t="s">
        <v>187</v>
      </c>
      <c r="C455" s="134">
        <v>63453</v>
      </c>
      <c r="D455" s="134">
        <v>7490</v>
      </c>
      <c r="E455" s="134">
        <v>70943</v>
      </c>
    </row>
    <row r="456" spans="1:5" ht="15.2" hidden="1" customHeight="1" outlineLevel="1">
      <c r="A456" s="138"/>
      <c r="B456" s="133" t="s">
        <v>188</v>
      </c>
      <c r="C456" s="134">
        <v>0</v>
      </c>
      <c r="D456" s="134">
        <v>0</v>
      </c>
      <c r="E456" s="134">
        <v>0</v>
      </c>
    </row>
    <row r="457" spans="1:5" ht="15.2" hidden="1" customHeight="1" outlineLevel="1">
      <c r="A457" s="138"/>
      <c r="B457" s="133" t="s">
        <v>189</v>
      </c>
      <c r="C457" s="135"/>
      <c r="D457" s="135"/>
      <c r="E457" s="134">
        <v>0</v>
      </c>
    </row>
    <row r="458" spans="1:5" ht="15.2" hidden="1" customHeight="1" outlineLevel="1">
      <c r="A458" s="138"/>
      <c r="B458" s="133" t="s">
        <v>190</v>
      </c>
      <c r="C458" s="134">
        <v>-1164267</v>
      </c>
      <c r="D458" s="134">
        <v>-16192173</v>
      </c>
      <c r="E458" s="134">
        <v>-17356440</v>
      </c>
    </row>
    <row r="459" spans="1:5" ht="15.2" hidden="1" customHeight="1" outlineLevel="1">
      <c r="A459" s="138"/>
      <c r="B459" s="133" t="s">
        <v>191</v>
      </c>
      <c r="C459" s="135"/>
      <c r="D459" s="135"/>
      <c r="E459" s="134">
        <v>0</v>
      </c>
    </row>
    <row r="460" spans="1:5" ht="15.2" hidden="1" customHeight="1" outlineLevel="1">
      <c r="A460" s="138"/>
      <c r="B460" s="133" t="s">
        <v>252</v>
      </c>
      <c r="C460" s="135"/>
      <c r="D460" s="135"/>
      <c r="E460" s="134">
        <v>0</v>
      </c>
    </row>
    <row r="461" spans="1:5" ht="15.2" hidden="1" customHeight="1" outlineLevel="1">
      <c r="A461" s="138"/>
      <c r="B461" s="133" t="s">
        <v>192</v>
      </c>
      <c r="C461" s="135"/>
      <c r="D461" s="135"/>
      <c r="E461" s="134">
        <v>0</v>
      </c>
    </row>
    <row r="462" spans="1:5" ht="15.2" hidden="1" customHeight="1" outlineLevel="1">
      <c r="A462" s="138"/>
      <c r="B462" s="133" t="s">
        <v>247</v>
      </c>
      <c r="C462" s="135"/>
      <c r="D462" s="135"/>
      <c r="E462" s="134">
        <v>0</v>
      </c>
    </row>
    <row r="463" spans="1:5" ht="15.2" hidden="1" customHeight="1" outlineLevel="1">
      <c r="A463" s="138"/>
      <c r="B463" s="133" t="s">
        <v>193</v>
      </c>
      <c r="C463" s="134">
        <v>-2867670.96</v>
      </c>
      <c r="D463" s="134">
        <v>-8547967</v>
      </c>
      <c r="E463" s="134">
        <v>-11415637.960000001</v>
      </c>
    </row>
    <row r="464" spans="1:5" ht="15.2" hidden="1" customHeight="1" outlineLevel="1">
      <c r="A464" s="138"/>
      <c r="B464" s="133" t="s">
        <v>194</v>
      </c>
      <c r="C464" s="135"/>
      <c r="D464" s="135"/>
      <c r="E464" s="134">
        <v>0</v>
      </c>
    </row>
    <row r="465" spans="1:5" ht="15.2" hidden="1" customHeight="1" outlineLevel="1">
      <c r="A465" s="138"/>
      <c r="B465" s="133" t="s">
        <v>195</v>
      </c>
      <c r="C465" s="135"/>
      <c r="D465" s="135"/>
      <c r="E465" s="134">
        <v>0</v>
      </c>
    </row>
    <row r="466" spans="1:5" ht="15.2" hidden="1" customHeight="1" outlineLevel="1">
      <c r="A466" s="138"/>
      <c r="B466" s="133" t="s">
        <v>196</v>
      </c>
      <c r="C466" s="134">
        <v>0</v>
      </c>
      <c r="D466" s="134">
        <v>0</v>
      </c>
      <c r="E466" s="134">
        <v>0</v>
      </c>
    </row>
    <row r="467" spans="1:5" ht="15.2" hidden="1" customHeight="1" outlineLevel="1">
      <c r="A467" s="138"/>
      <c r="B467" s="133" t="s">
        <v>253</v>
      </c>
      <c r="C467" s="134">
        <v>14565</v>
      </c>
      <c r="D467" s="134">
        <v>0</v>
      </c>
      <c r="E467" s="134">
        <v>14565</v>
      </c>
    </row>
    <row r="468" spans="1:5" ht="15.2" customHeight="1" collapsed="1">
      <c r="A468" s="138" t="s">
        <v>87</v>
      </c>
      <c r="B468" s="137" t="s">
        <v>216</v>
      </c>
      <c r="C468" s="134">
        <f>SUM($C$446:$C$467)</f>
        <v>-7405669.3165543796</v>
      </c>
      <c r="D468" s="134">
        <f>SUM($D$446:$D$467)</f>
        <v>-48024841.508309692</v>
      </c>
      <c r="E468" s="134">
        <f>SUM($E$446:$E$467)</f>
        <v>-55430510.824864097</v>
      </c>
    </row>
    <row r="469" spans="1:5" ht="39.200000000000003" hidden="1" customHeight="1" outlineLevel="1">
      <c r="A469" s="139"/>
      <c r="B469" s="140" t="s">
        <v>181</v>
      </c>
      <c r="C469" s="134">
        <v>31870</v>
      </c>
      <c r="D469" s="134">
        <v>58</v>
      </c>
      <c r="E469" s="134">
        <v>31928</v>
      </c>
    </row>
    <row r="470" spans="1:5" ht="39.200000000000003" hidden="1" customHeight="1" outlineLevel="1">
      <c r="A470" s="139"/>
      <c r="B470" s="140" t="s">
        <v>182</v>
      </c>
      <c r="C470" s="135"/>
      <c r="D470" s="135"/>
      <c r="E470" s="134">
        <v>0</v>
      </c>
    </row>
    <row r="471" spans="1:5" ht="39.200000000000003" hidden="1" customHeight="1" outlineLevel="1">
      <c r="A471" s="139"/>
      <c r="B471" s="140" t="s">
        <v>250</v>
      </c>
      <c r="C471" s="134">
        <v>0</v>
      </c>
      <c r="D471" s="134">
        <v>54517</v>
      </c>
      <c r="E471" s="134">
        <v>54517</v>
      </c>
    </row>
    <row r="472" spans="1:5" ht="39.200000000000003" hidden="1" customHeight="1" outlineLevel="1">
      <c r="A472" s="139"/>
      <c r="B472" s="140" t="s">
        <v>183</v>
      </c>
      <c r="C472" s="134">
        <v>116288</v>
      </c>
      <c r="D472" s="134">
        <v>1086232.23976056</v>
      </c>
      <c r="E472" s="134">
        <v>1202520.23976056</v>
      </c>
    </row>
    <row r="473" spans="1:5" ht="39.200000000000003" hidden="1" customHeight="1" outlineLevel="1">
      <c r="A473" s="139"/>
      <c r="B473" s="140" t="s">
        <v>184</v>
      </c>
      <c r="C473" s="134">
        <v>16470</v>
      </c>
      <c r="D473" s="134">
        <v>429923</v>
      </c>
      <c r="E473" s="134">
        <v>446393</v>
      </c>
    </row>
    <row r="474" spans="1:5" ht="39.200000000000003" hidden="1" customHeight="1" outlineLevel="1">
      <c r="A474" s="139"/>
      <c r="B474" s="140" t="s">
        <v>251</v>
      </c>
      <c r="C474" s="134">
        <v>1147</v>
      </c>
      <c r="D474" s="134">
        <v>26801</v>
      </c>
      <c r="E474" s="134">
        <v>27948</v>
      </c>
    </row>
    <row r="475" spans="1:5" ht="39.200000000000003" hidden="1" customHeight="1" outlineLevel="1">
      <c r="A475" s="139"/>
      <c r="B475" s="140" t="s">
        <v>185</v>
      </c>
      <c r="C475" s="134">
        <v>106712.97111795899</v>
      </c>
      <c r="D475" s="134">
        <v>907987</v>
      </c>
      <c r="E475" s="134">
        <v>1014699.9711179601</v>
      </c>
    </row>
    <row r="476" spans="1:5" ht="39.200000000000003" hidden="1" customHeight="1" outlineLevel="1">
      <c r="A476" s="139"/>
      <c r="B476" s="140" t="s">
        <v>186</v>
      </c>
      <c r="C476" s="134">
        <v>2629549</v>
      </c>
      <c r="D476" s="134">
        <v>21834240</v>
      </c>
      <c r="E476" s="134">
        <v>24463789</v>
      </c>
    </row>
    <row r="477" spans="1:5" ht="39.200000000000003" hidden="1" customHeight="1" outlineLevel="1">
      <c r="A477" s="139"/>
      <c r="B477" s="140" t="s">
        <v>244</v>
      </c>
      <c r="C477" s="134">
        <v>1529</v>
      </c>
      <c r="D477" s="134">
        <v>107</v>
      </c>
      <c r="E477" s="134">
        <v>1636</v>
      </c>
    </row>
    <row r="478" spans="1:5" ht="39.200000000000003" hidden="1" customHeight="1" outlineLevel="1">
      <c r="A478" s="139"/>
      <c r="B478" s="140" t="s">
        <v>187</v>
      </c>
      <c r="C478" s="134">
        <v>15423</v>
      </c>
      <c r="D478" s="134">
        <v>1820</v>
      </c>
      <c r="E478" s="134">
        <v>17243</v>
      </c>
    </row>
    <row r="479" spans="1:5" ht="39.200000000000003" hidden="1" customHeight="1" outlineLevel="1">
      <c r="A479" s="139"/>
      <c r="B479" s="140" t="s">
        <v>188</v>
      </c>
      <c r="C479" s="134">
        <v>491.54501374082201</v>
      </c>
      <c r="D479" s="134">
        <v>9540.4549862591793</v>
      </c>
      <c r="E479" s="134">
        <v>10032</v>
      </c>
    </row>
    <row r="480" spans="1:5" ht="39.200000000000003" hidden="1" customHeight="1" outlineLevel="1">
      <c r="A480" s="139"/>
      <c r="B480" s="140" t="s">
        <v>189</v>
      </c>
      <c r="C480" s="135"/>
      <c r="D480" s="135"/>
      <c r="E480" s="134">
        <v>0</v>
      </c>
    </row>
    <row r="481" spans="1:5" ht="39.200000000000003" hidden="1" customHeight="1" outlineLevel="1">
      <c r="A481" s="139"/>
      <c r="B481" s="140" t="s">
        <v>190</v>
      </c>
      <c r="C481" s="134">
        <v>472199</v>
      </c>
      <c r="D481" s="134">
        <v>6567161</v>
      </c>
      <c r="E481" s="134">
        <v>7039360</v>
      </c>
    </row>
    <row r="482" spans="1:5" ht="39.200000000000003" hidden="1" customHeight="1" outlineLevel="1">
      <c r="A482" s="139"/>
      <c r="B482" s="140" t="s">
        <v>191</v>
      </c>
      <c r="C482" s="135"/>
      <c r="D482" s="135"/>
      <c r="E482" s="134">
        <v>0</v>
      </c>
    </row>
    <row r="483" spans="1:5" ht="39.200000000000003" hidden="1" customHeight="1" outlineLevel="1">
      <c r="A483" s="139"/>
      <c r="B483" s="140" t="s">
        <v>252</v>
      </c>
      <c r="C483" s="135"/>
      <c r="D483" s="135"/>
      <c r="E483" s="134">
        <v>0</v>
      </c>
    </row>
    <row r="484" spans="1:5" ht="39.200000000000003" hidden="1" customHeight="1" outlineLevel="1">
      <c r="A484" s="139"/>
      <c r="B484" s="140" t="s">
        <v>192</v>
      </c>
      <c r="C484" s="134">
        <v>10099</v>
      </c>
      <c r="D484" s="135"/>
      <c r="E484" s="134">
        <v>10099</v>
      </c>
    </row>
    <row r="485" spans="1:5" ht="39.200000000000003" hidden="1" customHeight="1" outlineLevel="1">
      <c r="A485" s="139"/>
      <c r="B485" s="140" t="s">
        <v>247</v>
      </c>
      <c r="C485" s="135"/>
      <c r="D485" s="135"/>
      <c r="E485" s="134">
        <v>0</v>
      </c>
    </row>
    <row r="486" spans="1:5" ht="39.200000000000003" hidden="1" customHeight="1" outlineLevel="1">
      <c r="A486" s="139"/>
      <c r="B486" s="140" t="s">
        <v>193</v>
      </c>
      <c r="C486" s="134">
        <v>567589.60719999997</v>
      </c>
      <c r="D486" s="134">
        <v>1107704.3928</v>
      </c>
      <c r="E486" s="134">
        <v>1675294</v>
      </c>
    </row>
    <row r="487" spans="1:5" ht="39.200000000000003" hidden="1" customHeight="1" outlineLevel="1">
      <c r="A487" s="139"/>
      <c r="B487" s="140" t="s">
        <v>194</v>
      </c>
      <c r="C487" s="134">
        <v>9441</v>
      </c>
      <c r="D487" s="134">
        <v>15153</v>
      </c>
      <c r="E487" s="134">
        <v>24594</v>
      </c>
    </row>
    <row r="488" spans="1:5" ht="39.200000000000003" hidden="1" customHeight="1" outlineLevel="1">
      <c r="A488" s="139"/>
      <c r="B488" s="140" t="s">
        <v>195</v>
      </c>
      <c r="C488" s="134">
        <v>2193.61583747244</v>
      </c>
      <c r="D488" s="134">
        <v>30421.3841625276</v>
      </c>
      <c r="E488" s="134">
        <v>32615</v>
      </c>
    </row>
    <row r="489" spans="1:5" ht="39.200000000000003" hidden="1" customHeight="1" outlineLevel="1">
      <c r="A489" s="139"/>
      <c r="B489" s="140" t="s">
        <v>196</v>
      </c>
      <c r="C489" s="134">
        <v>3330</v>
      </c>
      <c r="D489" s="134">
        <v>43790</v>
      </c>
      <c r="E489" s="134">
        <v>47120</v>
      </c>
    </row>
    <row r="490" spans="1:5" ht="39.200000000000003" hidden="1" customHeight="1" outlineLevel="1">
      <c r="A490" s="139"/>
      <c r="B490" s="140" t="s">
        <v>253</v>
      </c>
      <c r="C490" s="134">
        <v>0</v>
      </c>
      <c r="D490" s="135"/>
      <c r="E490" s="134">
        <v>0</v>
      </c>
    </row>
    <row r="491" spans="1:5" ht="39.200000000000003" customHeight="1" collapsed="1">
      <c r="A491" s="139" t="s">
        <v>89</v>
      </c>
      <c r="B491" s="141" t="s">
        <v>217</v>
      </c>
      <c r="C491" s="134">
        <f>SUM($C$469:$C$490)</f>
        <v>3984332.739169172</v>
      </c>
      <c r="D491" s="134">
        <f>SUM($D$469:$D$490)</f>
        <v>32115455.471709345</v>
      </c>
      <c r="E491" s="134">
        <f>SUM($E$469:$E$490)</f>
        <v>36099788.210878521</v>
      </c>
    </row>
    <row r="492" spans="1:5" ht="32.25" hidden="1" customHeight="1" outlineLevel="1" thickBot="1">
      <c r="A492" s="142"/>
      <c r="B492" s="143" t="s">
        <v>181</v>
      </c>
      <c r="C492" s="144">
        <v>974643</v>
      </c>
      <c r="D492" s="144">
        <v>2174</v>
      </c>
      <c r="E492" s="144">
        <v>976817</v>
      </c>
    </row>
    <row r="493" spans="1:5" ht="32.25" hidden="1" customHeight="1" outlineLevel="1" thickBot="1">
      <c r="A493" s="142"/>
      <c r="B493" s="143" t="s">
        <v>182</v>
      </c>
      <c r="C493" s="144">
        <v>8000</v>
      </c>
      <c r="D493" s="144">
        <v>132847</v>
      </c>
      <c r="E493" s="144">
        <v>140847</v>
      </c>
    </row>
    <row r="494" spans="1:5" ht="32.25" hidden="1" customHeight="1" outlineLevel="1" thickBot="1">
      <c r="A494" s="142"/>
      <c r="B494" s="143" t="s">
        <v>250</v>
      </c>
      <c r="C494" s="144">
        <v>0</v>
      </c>
      <c r="D494" s="144">
        <v>1698546</v>
      </c>
      <c r="E494" s="144">
        <v>1698546</v>
      </c>
    </row>
    <row r="495" spans="1:5" ht="32.25" hidden="1" customHeight="1" outlineLevel="1" thickBot="1">
      <c r="A495" s="142"/>
      <c r="B495" s="143" t="s">
        <v>183</v>
      </c>
      <c r="C495" s="144">
        <v>9272655</v>
      </c>
      <c r="D495" s="144">
        <v>89085877.544989303</v>
      </c>
      <c r="E495" s="144">
        <v>98358532.544989303</v>
      </c>
    </row>
    <row r="496" spans="1:5" ht="32.25" hidden="1" customHeight="1" outlineLevel="1" thickBot="1">
      <c r="A496" s="142"/>
      <c r="B496" s="143" t="s">
        <v>184</v>
      </c>
      <c r="C496" s="144">
        <v>586049</v>
      </c>
      <c r="D496" s="144">
        <v>15306076</v>
      </c>
      <c r="E496" s="144">
        <v>15892125</v>
      </c>
    </row>
    <row r="497" spans="1:5" ht="32.25" hidden="1" customHeight="1" outlineLevel="1" thickBot="1">
      <c r="A497" s="142"/>
      <c r="B497" s="143" t="s">
        <v>251</v>
      </c>
      <c r="C497" s="144">
        <v>472</v>
      </c>
      <c r="D497" s="144">
        <v>13623</v>
      </c>
      <c r="E497" s="144">
        <v>14095</v>
      </c>
    </row>
    <row r="498" spans="1:5" ht="32.25" hidden="1" customHeight="1" outlineLevel="1" thickBot="1">
      <c r="A498" s="142"/>
      <c r="B498" s="143" t="s">
        <v>185</v>
      </c>
      <c r="C498" s="144">
        <v>7416468.6162235001</v>
      </c>
      <c r="D498" s="144">
        <v>63752743</v>
      </c>
      <c r="E498" s="144">
        <v>71169211.616223499</v>
      </c>
    </row>
    <row r="499" spans="1:5" ht="32.25" hidden="1" customHeight="1" outlineLevel="1" thickBot="1">
      <c r="A499" s="142"/>
      <c r="B499" s="143" t="s">
        <v>186</v>
      </c>
      <c r="C499" s="144">
        <v>-3858406</v>
      </c>
      <c r="D499" s="144">
        <v>-32037955</v>
      </c>
      <c r="E499" s="144">
        <v>-35896361</v>
      </c>
    </row>
    <row r="500" spans="1:5" ht="32.25" hidden="1" customHeight="1" outlineLevel="1" thickBot="1">
      <c r="A500" s="142"/>
      <c r="B500" s="143" t="s">
        <v>244</v>
      </c>
      <c r="C500" s="144">
        <v>17884</v>
      </c>
      <c r="D500" s="144">
        <v>1257</v>
      </c>
      <c r="E500" s="144">
        <v>19141</v>
      </c>
    </row>
    <row r="501" spans="1:5" ht="32.25" hidden="1" customHeight="1" outlineLevel="1" thickBot="1">
      <c r="A501" s="142"/>
      <c r="B501" s="143" t="s">
        <v>187</v>
      </c>
      <c r="C501" s="144">
        <v>330453</v>
      </c>
      <c r="D501" s="144">
        <v>39008</v>
      </c>
      <c r="E501" s="144">
        <v>369461</v>
      </c>
    </row>
    <row r="502" spans="1:5" ht="32.25" hidden="1" customHeight="1" outlineLevel="1" thickBot="1">
      <c r="A502" s="142"/>
      <c r="B502" s="143" t="s">
        <v>188</v>
      </c>
      <c r="C502" s="144">
        <v>87269.573988108998</v>
      </c>
      <c r="D502" s="144">
        <v>1693825.4260118899</v>
      </c>
      <c r="E502" s="144">
        <v>1781095</v>
      </c>
    </row>
    <row r="503" spans="1:5" ht="32.25" hidden="1" customHeight="1" outlineLevel="1" thickBot="1">
      <c r="A503" s="142"/>
      <c r="B503" s="143" t="s">
        <v>189</v>
      </c>
      <c r="C503" s="144">
        <v>177378.000814673</v>
      </c>
      <c r="D503" s="144">
        <v>952031.32918532705</v>
      </c>
      <c r="E503" s="144">
        <v>1129409.33</v>
      </c>
    </row>
    <row r="504" spans="1:5" ht="32.25" hidden="1" customHeight="1" outlineLevel="1" thickBot="1">
      <c r="A504" s="142"/>
      <c r="B504" s="143" t="s">
        <v>190</v>
      </c>
      <c r="C504" s="144">
        <v>1196163</v>
      </c>
      <c r="D504" s="144">
        <v>16635784</v>
      </c>
      <c r="E504" s="144">
        <v>17831947</v>
      </c>
    </row>
    <row r="505" spans="1:5" ht="32.25" hidden="1" customHeight="1" outlineLevel="1" thickBot="1">
      <c r="A505" s="142"/>
      <c r="B505" s="143" t="s">
        <v>191</v>
      </c>
      <c r="C505" s="144">
        <v>0</v>
      </c>
      <c r="D505" s="144">
        <v>30711</v>
      </c>
      <c r="E505" s="144">
        <v>30711</v>
      </c>
    </row>
    <row r="506" spans="1:5" ht="32.25" hidden="1" customHeight="1" outlineLevel="1" thickBot="1">
      <c r="A506" s="142"/>
      <c r="B506" s="143" t="s">
        <v>252</v>
      </c>
      <c r="C506" s="144">
        <v>10112</v>
      </c>
      <c r="D506" s="144">
        <v>10524</v>
      </c>
      <c r="E506" s="144">
        <v>20636</v>
      </c>
    </row>
    <row r="507" spans="1:5" ht="32.25" hidden="1" customHeight="1" outlineLevel="1" thickBot="1">
      <c r="A507" s="142"/>
      <c r="B507" s="143" t="s">
        <v>192</v>
      </c>
      <c r="C507" s="144">
        <v>35465</v>
      </c>
      <c r="D507" s="144">
        <v>0</v>
      </c>
      <c r="E507" s="144">
        <v>35465</v>
      </c>
    </row>
    <row r="508" spans="1:5" ht="32.25" hidden="1" customHeight="1" outlineLevel="1" thickBot="1">
      <c r="A508" s="142"/>
      <c r="B508" s="143" t="s">
        <v>247</v>
      </c>
      <c r="C508" s="144">
        <v>15349</v>
      </c>
      <c r="D508" s="144">
        <v>0</v>
      </c>
      <c r="E508" s="144">
        <v>15349</v>
      </c>
    </row>
    <row r="509" spans="1:5" ht="32.25" hidden="1" customHeight="1" outlineLevel="1" thickBot="1">
      <c r="A509" s="142"/>
      <c r="B509" s="143" t="s">
        <v>193</v>
      </c>
      <c r="C509" s="144">
        <v>6504188.4759999998</v>
      </c>
      <c r="D509" s="144">
        <v>9958922.5639999993</v>
      </c>
      <c r="E509" s="144">
        <v>16463111.039999999</v>
      </c>
    </row>
    <row r="510" spans="1:5" ht="32.25" hidden="1" customHeight="1" outlineLevel="1" thickBot="1">
      <c r="A510" s="142"/>
      <c r="B510" s="143" t="s">
        <v>194</v>
      </c>
      <c r="C510" s="144">
        <v>-3716</v>
      </c>
      <c r="D510" s="144">
        <v>-7721</v>
      </c>
      <c r="E510" s="144">
        <v>-11437</v>
      </c>
    </row>
    <row r="511" spans="1:5" ht="32.25" hidden="1" customHeight="1" outlineLevel="1" thickBot="1">
      <c r="A511" s="142"/>
      <c r="B511" s="143" t="s">
        <v>195</v>
      </c>
      <c r="C511" s="144">
        <v>110640.96540407601</v>
      </c>
      <c r="D511" s="144">
        <v>1534392.03459592</v>
      </c>
      <c r="E511" s="144">
        <v>1645033</v>
      </c>
    </row>
    <row r="512" spans="1:5" ht="32.25" hidden="1" customHeight="1" outlineLevel="1" thickBot="1">
      <c r="A512" s="142"/>
      <c r="B512" s="143" t="s">
        <v>196</v>
      </c>
      <c r="C512" s="144">
        <v>43788</v>
      </c>
      <c r="D512" s="144">
        <v>575819</v>
      </c>
      <c r="E512" s="144">
        <v>619607</v>
      </c>
    </row>
    <row r="513" spans="1:5" ht="32.25" hidden="1" customHeight="1" outlineLevel="1" thickBot="1">
      <c r="A513" s="142"/>
      <c r="B513" s="143" t="s">
        <v>253</v>
      </c>
      <c r="C513" s="144">
        <v>124027</v>
      </c>
      <c r="D513" s="144">
        <v>166250</v>
      </c>
      <c r="E513" s="144">
        <v>290277</v>
      </c>
    </row>
    <row r="514" spans="1:5" ht="32.25" customHeight="1" collapsed="1" thickBot="1">
      <c r="A514" s="142" t="s">
        <v>91</v>
      </c>
      <c r="B514" s="145" t="s">
        <v>218</v>
      </c>
      <c r="C514" s="144">
        <f>SUM($C$492:$C$513)</f>
        <v>23048883.632430356</v>
      </c>
      <c r="D514" s="144">
        <f>SUM($D$492:$D$513)</f>
        <v>169544734.89878243</v>
      </c>
      <c r="E514" s="144">
        <f>SUM($E$492:$E$513)</f>
        <v>192593618.53121281</v>
      </c>
    </row>
  </sheetData>
  <dataConsolidate link="1"/>
  <mergeCells count="6">
    <mergeCell ref="A353:E353"/>
    <mergeCell ref="A1:E1"/>
    <mergeCell ref="A2:E2"/>
    <mergeCell ref="A3:E3"/>
    <mergeCell ref="A5:E5"/>
    <mergeCell ref="A7:E7"/>
  </mergeCells>
  <pageMargins left="0.69" right="0.5" top="0.84" bottom="0.75" header="0.5" footer="0.5"/>
  <pageSetup firstPageNumber="25" fitToHeight="0" orientation="landscape" useFirstPageNumber="1" r:id="rId1"/>
  <headerFooter alignWithMargins="0">
    <oddFooter>&amp;C&amp;"-,Regular"&amp;P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31"/>
  <sheetViews>
    <sheetView showGridLines="0" zoomScaleNormal="100" workbookViewId="0">
      <selection sqref="A1:E1"/>
    </sheetView>
  </sheetViews>
  <sheetFormatPr defaultRowHeight="12.75" outlineLevelRow="1"/>
  <cols>
    <col min="1" max="1" width="5" style="22" customWidth="1"/>
    <col min="2" max="2" width="60.85546875" style="22" customWidth="1"/>
    <col min="3" max="5" width="19.7109375" style="22" customWidth="1"/>
    <col min="6" max="16384" width="9.140625" style="22"/>
  </cols>
  <sheetData>
    <row r="1" spans="1:5" ht="15">
      <c r="A1" s="462" t="s">
        <v>174</v>
      </c>
      <c r="B1" s="463"/>
      <c r="C1" s="463"/>
      <c r="D1" s="463"/>
      <c r="E1" s="463"/>
    </row>
    <row r="2" spans="1:5" ht="15">
      <c r="A2" s="462" t="s">
        <v>175</v>
      </c>
      <c r="B2" s="463"/>
      <c r="C2" s="463"/>
      <c r="D2" s="463"/>
      <c r="E2" s="463"/>
    </row>
    <row r="3" spans="1:5" ht="15">
      <c r="A3" s="462" t="s">
        <v>219</v>
      </c>
      <c r="B3" s="463"/>
      <c r="C3" s="463"/>
      <c r="D3" s="463"/>
      <c r="E3" s="463"/>
    </row>
    <row r="4" spans="1:5" ht="15" customHeight="1">
      <c r="A4" s="467" t="s">
        <v>34</v>
      </c>
      <c r="B4" s="467"/>
      <c r="C4" s="467"/>
      <c r="D4" s="468" t="s">
        <v>254</v>
      </c>
      <c r="E4" s="468"/>
    </row>
    <row r="5" spans="1:5" ht="14.25" customHeight="1">
      <c r="A5" s="467"/>
      <c r="B5" s="467"/>
      <c r="C5" s="467"/>
      <c r="D5" s="469"/>
      <c r="E5" s="469"/>
    </row>
    <row r="6" spans="1:5" ht="15">
      <c r="A6" s="148"/>
      <c r="B6" s="149"/>
      <c r="C6" s="150" t="s">
        <v>178</v>
      </c>
      <c r="D6" s="150" t="s">
        <v>179</v>
      </c>
      <c r="E6" s="150" t="s">
        <v>171</v>
      </c>
    </row>
    <row r="7" spans="1:5" ht="15">
      <c r="A7" s="455" t="s">
        <v>222</v>
      </c>
      <c r="B7" s="456"/>
      <c r="C7" s="456"/>
      <c r="D7" s="456"/>
      <c r="E7" s="457"/>
    </row>
    <row r="8" spans="1:5" ht="18" customHeight="1">
      <c r="A8" s="455" t="s">
        <v>223</v>
      </c>
      <c r="B8" s="456"/>
      <c r="C8" s="456"/>
      <c r="D8" s="456"/>
      <c r="E8" s="457"/>
    </row>
    <row r="9" spans="1:5" ht="18" hidden="1" customHeight="1" outlineLevel="1">
      <c r="A9" s="151" t="s">
        <v>47</v>
      </c>
      <c r="B9" s="152" t="s">
        <v>181</v>
      </c>
      <c r="C9" s="153">
        <v>3224457</v>
      </c>
      <c r="D9" s="153">
        <v>0</v>
      </c>
      <c r="E9" s="153">
        <v>3224457</v>
      </c>
    </row>
    <row r="10" spans="1:5" ht="18" hidden="1" customHeight="1" outlineLevel="1">
      <c r="A10" s="151" t="s">
        <v>47</v>
      </c>
      <c r="B10" s="152" t="s">
        <v>182</v>
      </c>
      <c r="C10" s="154"/>
      <c r="D10" s="154"/>
      <c r="E10" s="153">
        <v>0</v>
      </c>
    </row>
    <row r="11" spans="1:5" ht="18" hidden="1" customHeight="1" outlineLevel="1">
      <c r="A11" s="151" t="s">
        <v>47</v>
      </c>
      <c r="B11" s="152" t="s">
        <v>250</v>
      </c>
      <c r="C11" s="153">
        <v>0</v>
      </c>
      <c r="D11" s="153">
        <v>20000</v>
      </c>
      <c r="E11" s="153">
        <v>20000</v>
      </c>
    </row>
    <row r="12" spans="1:5" ht="18" hidden="1" customHeight="1" outlineLevel="1">
      <c r="A12" s="151" t="s">
        <v>47</v>
      </c>
      <c r="B12" s="152" t="s">
        <v>183</v>
      </c>
      <c r="C12" s="153">
        <v>6443310</v>
      </c>
      <c r="D12" s="153">
        <v>59619866</v>
      </c>
      <c r="E12" s="153">
        <v>66063176</v>
      </c>
    </row>
    <row r="13" spans="1:5" ht="18" hidden="1" customHeight="1" outlineLevel="1">
      <c r="A13" s="151" t="s">
        <v>47</v>
      </c>
      <c r="B13" s="152" t="s">
        <v>184</v>
      </c>
      <c r="C13" s="153">
        <v>1450385</v>
      </c>
      <c r="D13" s="153">
        <v>7754617</v>
      </c>
      <c r="E13" s="153">
        <v>9205002</v>
      </c>
    </row>
    <row r="14" spans="1:5" ht="18" hidden="1" customHeight="1" outlineLevel="1">
      <c r="A14" s="151" t="s">
        <v>47</v>
      </c>
      <c r="B14" s="152" t="s">
        <v>251</v>
      </c>
      <c r="C14" s="153">
        <v>0</v>
      </c>
      <c r="D14" s="153">
        <v>42852</v>
      </c>
      <c r="E14" s="153">
        <v>42852</v>
      </c>
    </row>
    <row r="15" spans="1:5" ht="18" hidden="1" customHeight="1" outlineLevel="1">
      <c r="A15" s="151" t="s">
        <v>47</v>
      </c>
      <c r="B15" s="152" t="s">
        <v>185</v>
      </c>
      <c r="C15" s="153">
        <v>5528265</v>
      </c>
      <c r="D15" s="153">
        <v>46767935</v>
      </c>
      <c r="E15" s="153">
        <v>52296200</v>
      </c>
    </row>
    <row r="16" spans="1:5" ht="18" hidden="1" customHeight="1" outlineLevel="1">
      <c r="A16" s="151" t="s">
        <v>47</v>
      </c>
      <c r="B16" s="152" t="s">
        <v>186</v>
      </c>
      <c r="C16" s="153">
        <v>12931430</v>
      </c>
      <c r="D16" s="153">
        <v>113914166</v>
      </c>
      <c r="E16" s="153">
        <v>126845596</v>
      </c>
    </row>
    <row r="17" spans="1:5" ht="18" hidden="1" customHeight="1" outlineLevel="1">
      <c r="A17" s="151" t="s">
        <v>47</v>
      </c>
      <c r="B17" s="152" t="s">
        <v>244</v>
      </c>
      <c r="C17" s="153">
        <v>0</v>
      </c>
      <c r="D17" s="153">
        <v>0</v>
      </c>
      <c r="E17" s="153">
        <v>0</v>
      </c>
    </row>
    <row r="18" spans="1:5" ht="18" hidden="1" customHeight="1" outlineLevel="1">
      <c r="A18" s="151" t="s">
        <v>47</v>
      </c>
      <c r="B18" s="152" t="s">
        <v>187</v>
      </c>
      <c r="C18" s="153">
        <v>0</v>
      </c>
      <c r="D18" s="153">
        <v>0</v>
      </c>
      <c r="E18" s="153">
        <v>0</v>
      </c>
    </row>
    <row r="19" spans="1:5" ht="18" hidden="1" customHeight="1" outlineLevel="1">
      <c r="A19" s="151" t="s">
        <v>47</v>
      </c>
      <c r="B19" s="152" t="s">
        <v>188</v>
      </c>
      <c r="C19" s="153">
        <v>0</v>
      </c>
      <c r="D19" s="153">
        <v>2070000</v>
      </c>
      <c r="E19" s="153">
        <v>2070000</v>
      </c>
    </row>
    <row r="20" spans="1:5" ht="18" hidden="1" customHeight="1" outlineLevel="1">
      <c r="A20" s="151" t="s">
        <v>47</v>
      </c>
      <c r="B20" s="152" t="s">
        <v>189</v>
      </c>
      <c r="C20" s="153">
        <v>0</v>
      </c>
      <c r="D20" s="153">
        <v>1350000</v>
      </c>
      <c r="E20" s="153">
        <v>1350000</v>
      </c>
    </row>
    <row r="21" spans="1:5" ht="18" hidden="1" customHeight="1" outlineLevel="1">
      <c r="A21" s="151" t="s">
        <v>47</v>
      </c>
      <c r="B21" s="152" t="s">
        <v>190</v>
      </c>
      <c r="C21" s="153">
        <v>2524902</v>
      </c>
      <c r="D21" s="153">
        <v>31356932</v>
      </c>
      <c r="E21" s="153">
        <v>33881834</v>
      </c>
    </row>
    <row r="22" spans="1:5" ht="18" hidden="1" customHeight="1" outlineLevel="1">
      <c r="A22" s="151" t="s">
        <v>47</v>
      </c>
      <c r="B22" s="152" t="s">
        <v>191</v>
      </c>
      <c r="C22" s="153">
        <v>0</v>
      </c>
      <c r="D22" s="153">
        <v>0</v>
      </c>
      <c r="E22" s="153">
        <v>0</v>
      </c>
    </row>
    <row r="23" spans="1:5" ht="18" hidden="1" customHeight="1" outlineLevel="1">
      <c r="A23" s="151" t="s">
        <v>47</v>
      </c>
      <c r="B23" s="152" t="s">
        <v>252</v>
      </c>
      <c r="C23" s="154"/>
      <c r="D23" s="154"/>
      <c r="E23" s="153">
        <v>0</v>
      </c>
    </row>
    <row r="24" spans="1:5" ht="18" hidden="1" customHeight="1" outlineLevel="1">
      <c r="A24" s="151" t="s">
        <v>47</v>
      </c>
      <c r="B24" s="152" t="s">
        <v>192</v>
      </c>
      <c r="C24" s="153">
        <v>135000</v>
      </c>
      <c r="D24" s="154"/>
      <c r="E24" s="153">
        <v>135000</v>
      </c>
    </row>
    <row r="25" spans="1:5" ht="18" hidden="1" customHeight="1" outlineLevel="1">
      <c r="A25" s="151" t="s">
        <v>47</v>
      </c>
      <c r="B25" s="152" t="s">
        <v>247</v>
      </c>
      <c r="C25" s="154"/>
      <c r="D25" s="154"/>
      <c r="E25" s="153">
        <v>0</v>
      </c>
    </row>
    <row r="26" spans="1:5" ht="18" hidden="1" customHeight="1" outlineLevel="1">
      <c r="A26" s="151" t="s">
        <v>47</v>
      </c>
      <c r="B26" s="152" t="s">
        <v>193</v>
      </c>
      <c r="C26" s="153">
        <v>27056937</v>
      </c>
      <c r="D26" s="153">
        <v>40914679</v>
      </c>
      <c r="E26" s="153">
        <v>67971616</v>
      </c>
    </row>
    <row r="27" spans="1:5" ht="18" hidden="1" customHeight="1" outlineLevel="1">
      <c r="A27" s="151" t="s">
        <v>47</v>
      </c>
      <c r="B27" s="152" t="s">
        <v>194</v>
      </c>
      <c r="C27" s="154"/>
      <c r="D27" s="154"/>
      <c r="E27" s="153">
        <v>0</v>
      </c>
    </row>
    <row r="28" spans="1:5" ht="18" hidden="1" customHeight="1" outlineLevel="1">
      <c r="A28" s="151" t="s">
        <v>47</v>
      </c>
      <c r="B28" s="152" t="s">
        <v>195</v>
      </c>
      <c r="C28" s="154"/>
      <c r="D28" s="153">
        <v>203822</v>
      </c>
      <c r="E28" s="153">
        <v>203822</v>
      </c>
    </row>
    <row r="29" spans="1:5" ht="18" hidden="1" customHeight="1" outlineLevel="1">
      <c r="A29" s="151" t="s">
        <v>47</v>
      </c>
      <c r="B29" s="152" t="s">
        <v>196</v>
      </c>
      <c r="C29" s="153">
        <v>0</v>
      </c>
      <c r="D29" s="153">
        <v>4047670</v>
      </c>
      <c r="E29" s="153">
        <v>4047670</v>
      </c>
    </row>
    <row r="30" spans="1:5" ht="18" hidden="1" customHeight="1" outlineLevel="1">
      <c r="A30" s="151" t="s">
        <v>47</v>
      </c>
      <c r="B30" s="152" t="s">
        <v>253</v>
      </c>
      <c r="C30" s="154"/>
      <c r="D30" s="154"/>
      <c r="E30" s="153">
        <v>0</v>
      </c>
    </row>
    <row r="31" spans="1:5" ht="18" customHeight="1" collapsed="1">
      <c r="A31" s="151" t="s">
        <v>37</v>
      </c>
      <c r="B31" s="155" t="s">
        <v>224</v>
      </c>
      <c r="C31" s="153">
        <f>SUM($C$9:$C$30)</f>
        <v>59294686</v>
      </c>
      <c r="D31" s="153">
        <f>SUM($D$9:$D$30)</f>
        <v>308062539</v>
      </c>
      <c r="E31" s="153">
        <f>SUM($E$9:$E$30)</f>
        <v>367357225</v>
      </c>
    </row>
    <row r="32" spans="1:5" ht="18" hidden="1" customHeight="1" outlineLevel="1">
      <c r="A32" s="151" t="s">
        <v>47</v>
      </c>
      <c r="B32" s="152" t="s">
        <v>181</v>
      </c>
      <c r="C32" s="153">
        <v>1990756</v>
      </c>
      <c r="D32" s="153">
        <v>0</v>
      </c>
      <c r="E32" s="153">
        <v>1990756</v>
      </c>
    </row>
    <row r="33" spans="1:5" ht="18" hidden="1" customHeight="1" outlineLevel="1">
      <c r="A33" s="151" t="s">
        <v>47</v>
      </c>
      <c r="B33" s="152" t="s">
        <v>182</v>
      </c>
      <c r="C33" s="153">
        <v>1381386</v>
      </c>
      <c r="D33" s="153">
        <v>16827537</v>
      </c>
      <c r="E33" s="153">
        <v>18208923</v>
      </c>
    </row>
    <row r="34" spans="1:5" ht="18" hidden="1" customHeight="1" outlineLevel="1">
      <c r="A34" s="151" t="s">
        <v>47</v>
      </c>
      <c r="B34" s="152" t="s">
        <v>250</v>
      </c>
      <c r="C34" s="153">
        <v>0</v>
      </c>
      <c r="D34" s="153">
        <v>82172</v>
      </c>
      <c r="E34" s="153">
        <v>82172</v>
      </c>
    </row>
    <row r="35" spans="1:5" ht="18" hidden="1" customHeight="1" outlineLevel="1">
      <c r="A35" s="151" t="s">
        <v>47</v>
      </c>
      <c r="B35" s="152" t="s">
        <v>183</v>
      </c>
      <c r="C35" s="153">
        <v>5392078</v>
      </c>
      <c r="D35" s="153">
        <v>76719612</v>
      </c>
      <c r="E35" s="153">
        <v>82111690</v>
      </c>
    </row>
    <row r="36" spans="1:5" ht="18" hidden="1" customHeight="1" outlineLevel="1">
      <c r="A36" s="151" t="s">
        <v>47</v>
      </c>
      <c r="B36" s="152" t="s">
        <v>184</v>
      </c>
      <c r="C36" s="153">
        <v>1203672</v>
      </c>
      <c r="D36" s="153">
        <v>31819192</v>
      </c>
      <c r="E36" s="153">
        <v>33022864</v>
      </c>
    </row>
    <row r="37" spans="1:5" ht="18" hidden="1" customHeight="1" outlineLevel="1">
      <c r="A37" s="151" t="s">
        <v>47</v>
      </c>
      <c r="B37" s="152" t="s">
        <v>251</v>
      </c>
      <c r="C37" s="153">
        <v>1061470</v>
      </c>
      <c r="D37" s="153">
        <v>667983</v>
      </c>
      <c r="E37" s="153">
        <v>1729453</v>
      </c>
    </row>
    <row r="38" spans="1:5" ht="18" hidden="1" customHeight="1" outlineLevel="1">
      <c r="A38" s="151" t="s">
        <v>47</v>
      </c>
      <c r="B38" s="152" t="s">
        <v>185</v>
      </c>
      <c r="C38" s="153">
        <v>7774220</v>
      </c>
      <c r="D38" s="153">
        <v>52471582</v>
      </c>
      <c r="E38" s="153">
        <v>60245802</v>
      </c>
    </row>
    <row r="39" spans="1:5" ht="18" hidden="1" customHeight="1" outlineLevel="1">
      <c r="A39" s="151" t="s">
        <v>47</v>
      </c>
      <c r="B39" s="152" t="s">
        <v>186</v>
      </c>
      <c r="C39" s="153">
        <v>49378506</v>
      </c>
      <c r="D39" s="153">
        <v>346766697</v>
      </c>
      <c r="E39" s="153">
        <v>396145203</v>
      </c>
    </row>
    <row r="40" spans="1:5" ht="18" hidden="1" customHeight="1" outlineLevel="1">
      <c r="A40" s="151" t="s">
        <v>47</v>
      </c>
      <c r="B40" s="152" t="s">
        <v>244</v>
      </c>
      <c r="C40" s="153">
        <v>232673</v>
      </c>
      <c r="D40" s="153">
        <v>81814</v>
      </c>
      <c r="E40" s="153">
        <v>314487</v>
      </c>
    </row>
    <row r="41" spans="1:5" ht="18" hidden="1" customHeight="1" outlineLevel="1">
      <c r="A41" s="151" t="s">
        <v>47</v>
      </c>
      <c r="B41" s="152" t="s">
        <v>187</v>
      </c>
      <c r="C41" s="153">
        <v>1382600</v>
      </c>
      <c r="D41" s="153">
        <v>79883</v>
      </c>
      <c r="E41" s="153">
        <v>1462483</v>
      </c>
    </row>
    <row r="42" spans="1:5" ht="18" hidden="1" customHeight="1" outlineLevel="1">
      <c r="A42" s="151" t="s">
        <v>47</v>
      </c>
      <c r="B42" s="152" t="s">
        <v>188</v>
      </c>
      <c r="C42" s="153">
        <v>0</v>
      </c>
      <c r="D42" s="153">
        <v>0</v>
      </c>
      <c r="E42" s="153">
        <v>0</v>
      </c>
    </row>
    <row r="43" spans="1:5" ht="18" hidden="1" customHeight="1" outlineLevel="1">
      <c r="A43" s="151" t="s">
        <v>47</v>
      </c>
      <c r="B43" s="152" t="s">
        <v>189</v>
      </c>
      <c r="C43" s="153">
        <v>584011.79</v>
      </c>
      <c r="D43" s="153">
        <v>1931915.94</v>
      </c>
      <c r="E43" s="153">
        <v>2515927.73</v>
      </c>
    </row>
    <row r="44" spans="1:5" ht="18" hidden="1" customHeight="1" outlineLevel="1">
      <c r="A44" s="151" t="s">
        <v>47</v>
      </c>
      <c r="B44" s="152" t="s">
        <v>190</v>
      </c>
      <c r="C44" s="153">
        <v>1245260</v>
      </c>
      <c r="D44" s="153">
        <v>30723356</v>
      </c>
      <c r="E44" s="153">
        <v>31968616</v>
      </c>
    </row>
    <row r="45" spans="1:5" ht="18" hidden="1" customHeight="1" outlineLevel="1">
      <c r="A45" s="151" t="s">
        <v>47</v>
      </c>
      <c r="B45" s="152" t="s">
        <v>191</v>
      </c>
      <c r="C45" s="153">
        <v>5175032</v>
      </c>
      <c r="D45" s="153">
        <v>9689031</v>
      </c>
      <c r="E45" s="153">
        <v>14864063</v>
      </c>
    </row>
    <row r="46" spans="1:5" ht="18" hidden="1" customHeight="1" outlineLevel="1">
      <c r="A46" s="151" t="s">
        <v>47</v>
      </c>
      <c r="B46" s="152" t="s">
        <v>252</v>
      </c>
      <c r="C46" s="153">
        <v>1062064</v>
      </c>
      <c r="D46" s="153">
        <v>3656112</v>
      </c>
      <c r="E46" s="153">
        <v>4718176</v>
      </c>
    </row>
    <row r="47" spans="1:5" ht="18" hidden="1" customHeight="1" outlineLevel="1">
      <c r="A47" s="151" t="s">
        <v>47</v>
      </c>
      <c r="B47" s="152" t="s">
        <v>192</v>
      </c>
      <c r="C47" s="153">
        <v>3535766</v>
      </c>
      <c r="D47" s="154"/>
      <c r="E47" s="153">
        <v>3535766</v>
      </c>
    </row>
    <row r="48" spans="1:5" ht="18" hidden="1" customHeight="1" outlineLevel="1">
      <c r="A48" s="151" t="s">
        <v>47</v>
      </c>
      <c r="B48" s="152" t="s">
        <v>247</v>
      </c>
      <c r="C48" s="153">
        <v>3250618</v>
      </c>
      <c r="D48" s="154"/>
      <c r="E48" s="153">
        <v>3250618</v>
      </c>
    </row>
    <row r="49" spans="1:5" ht="18" hidden="1" customHeight="1" outlineLevel="1">
      <c r="A49" s="151" t="s">
        <v>47</v>
      </c>
      <c r="B49" s="152" t="s">
        <v>193</v>
      </c>
      <c r="C49" s="153">
        <v>414215081</v>
      </c>
      <c r="D49" s="153">
        <v>149750353</v>
      </c>
      <c r="E49" s="153">
        <v>563965434</v>
      </c>
    </row>
    <row r="50" spans="1:5" ht="18" hidden="1" customHeight="1" outlineLevel="1">
      <c r="A50" s="151" t="s">
        <v>47</v>
      </c>
      <c r="B50" s="152" t="s">
        <v>194</v>
      </c>
      <c r="C50" s="153">
        <v>329840</v>
      </c>
      <c r="D50" s="153">
        <v>3001976</v>
      </c>
      <c r="E50" s="153">
        <v>3331816</v>
      </c>
    </row>
    <row r="51" spans="1:5" ht="18" hidden="1" customHeight="1" outlineLevel="1">
      <c r="A51" s="151" t="s">
        <v>47</v>
      </c>
      <c r="B51" s="152" t="s">
        <v>195</v>
      </c>
      <c r="C51" s="154"/>
      <c r="D51" s="154"/>
      <c r="E51" s="153">
        <v>0</v>
      </c>
    </row>
    <row r="52" spans="1:5" ht="18" hidden="1" customHeight="1" outlineLevel="1">
      <c r="A52" s="151" t="s">
        <v>47</v>
      </c>
      <c r="B52" s="152" t="s">
        <v>196</v>
      </c>
      <c r="C52" s="153">
        <v>44522</v>
      </c>
      <c r="D52" s="153">
        <v>9293642</v>
      </c>
      <c r="E52" s="153">
        <v>9338164</v>
      </c>
    </row>
    <row r="53" spans="1:5" ht="18" hidden="1" customHeight="1" outlineLevel="1">
      <c r="A53" s="151" t="s">
        <v>47</v>
      </c>
      <c r="B53" s="152" t="s">
        <v>253</v>
      </c>
      <c r="C53" s="153">
        <v>2345663</v>
      </c>
      <c r="D53" s="153">
        <v>12071383</v>
      </c>
      <c r="E53" s="153">
        <v>14417046</v>
      </c>
    </row>
    <row r="54" spans="1:5" ht="18" customHeight="1" collapsed="1">
      <c r="A54" s="151" t="s">
        <v>39</v>
      </c>
      <c r="B54" s="155" t="s">
        <v>225</v>
      </c>
      <c r="C54" s="153">
        <f>SUM($C$32:$C$53)</f>
        <v>501585218.79000002</v>
      </c>
      <c r="D54" s="153">
        <f>SUM($D$32:$D$53)</f>
        <v>745634240.94000006</v>
      </c>
      <c r="E54" s="153">
        <f>SUM($E$32:$E$53)</f>
        <v>1247219459.73</v>
      </c>
    </row>
    <row r="55" spans="1:5" ht="18" hidden="1" customHeight="1" outlineLevel="1">
      <c r="A55" s="151" t="s">
        <v>47</v>
      </c>
      <c r="B55" s="152" t="s">
        <v>181</v>
      </c>
      <c r="C55" s="153">
        <v>34955194</v>
      </c>
      <c r="D55" s="153">
        <v>95686</v>
      </c>
      <c r="E55" s="153">
        <v>35050880</v>
      </c>
    </row>
    <row r="56" spans="1:5" ht="18" hidden="1" customHeight="1" outlineLevel="1">
      <c r="A56" s="151" t="s">
        <v>47</v>
      </c>
      <c r="B56" s="152" t="s">
        <v>182</v>
      </c>
      <c r="C56" s="154"/>
      <c r="D56" s="154"/>
      <c r="E56" s="153">
        <v>0</v>
      </c>
    </row>
    <row r="57" spans="1:5" ht="18" hidden="1" customHeight="1" outlineLevel="1">
      <c r="A57" s="151" t="s">
        <v>47</v>
      </c>
      <c r="B57" s="152" t="s">
        <v>250</v>
      </c>
      <c r="C57" s="153">
        <v>0</v>
      </c>
      <c r="D57" s="153">
        <v>33877353</v>
      </c>
      <c r="E57" s="153">
        <v>33877353</v>
      </c>
    </row>
    <row r="58" spans="1:5" ht="18" hidden="1" customHeight="1" outlineLevel="1">
      <c r="A58" s="151" t="s">
        <v>47</v>
      </c>
      <c r="B58" s="152" t="s">
        <v>183</v>
      </c>
      <c r="C58" s="153">
        <v>191732120</v>
      </c>
      <c r="D58" s="153">
        <v>1650132634</v>
      </c>
      <c r="E58" s="153">
        <v>1841864754</v>
      </c>
    </row>
    <row r="59" spans="1:5" ht="18" hidden="1" customHeight="1" outlineLevel="1">
      <c r="A59" s="151" t="s">
        <v>47</v>
      </c>
      <c r="B59" s="152" t="s">
        <v>184</v>
      </c>
      <c r="C59" s="153">
        <v>18211174</v>
      </c>
      <c r="D59" s="153">
        <v>555956560</v>
      </c>
      <c r="E59" s="153">
        <v>574167734</v>
      </c>
    </row>
    <row r="60" spans="1:5" ht="18" hidden="1" customHeight="1" outlineLevel="1">
      <c r="A60" s="151" t="s">
        <v>47</v>
      </c>
      <c r="B60" s="152" t="s">
        <v>251</v>
      </c>
      <c r="C60" s="153">
        <v>974936</v>
      </c>
      <c r="D60" s="153">
        <v>13393522</v>
      </c>
      <c r="E60" s="153">
        <v>14368458</v>
      </c>
    </row>
    <row r="61" spans="1:5" ht="18" hidden="1" customHeight="1" outlineLevel="1">
      <c r="A61" s="151" t="s">
        <v>47</v>
      </c>
      <c r="B61" s="152" t="s">
        <v>185</v>
      </c>
      <c r="C61" s="153">
        <v>122509793</v>
      </c>
      <c r="D61" s="153">
        <v>1107026583</v>
      </c>
      <c r="E61" s="153">
        <v>1229536376</v>
      </c>
    </row>
    <row r="62" spans="1:5" ht="18" hidden="1" customHeight="1" outlineLevel="1">
      <c r="A62" s="151" t="s">
        <v>47</v>
      </c>
      <c r="B62" s="152" t="s">
        <v>186</v>
      </c>
      <c r="C62" s="153">
        <v>207444978</v>
      </c>
      <c r="D62" s="153">
        <v>1456808156</v>
      </c>
      <c r="E62" s="153">
        <v>1664253134</v>
      </c>
    </row>
    <row r="63" spans="1:5" ht="18" hidden="1" customHeight="1" outlineLevel="1">
      <c r="A63" s="151" t="s">
        <v>47</v>
      </c>
      <c r="B63" s="152" t="s">
        <v>244</v>
      </c>
      <c r="C63" s="153">
        <v>6104258</v>
      </c>
      <c r="D63" s="153">
        <v>372189</v>
      </c>
      <c r="E63" s="153">
        <v>6476447</v>
      </c>
    </row>
    <row r="64" spans="1:5" ht="18" hidden="1" customHeight="1" outlineLevel="1">
      <c r="A64" s="151" t="s">
        <v>47</v>
      </c>
      <c r="B64" s="152" t="s">
        <v>187</v>
      </c>
      <c r="C64" s="153">
        <v>11614981</v>
      </c>
      <c r="D64" s="153">
        <v>1371005</v>
      </c>
      <c r="E64" s="153">
        <v>12985986</v>
      </c>
    </row>
    <row r="65" spans="1:5" ht="18" hidden="1" customHeight="1" outlineLevel="1">
      <c r="A65" s="151" t="s">
        <v>47</v>
      </c>
      <c r="B65" s="152" t="s">
        <v>188</v>
      </c>
      <c r="C65" s="153">
        <v>5770001</v>
      </c>
      <c r="D65" s="153">
        <v>111686095</v>
      </c>
      <c r="E65" s="153">
        <v>117456096</v>
      </c>
    </row>
    <row r="66" spans="1:5" ht="18" hidden="1" customHeight="1" outlineLevel="1">
      <c r="A66" s="151" t="s">
        <v>47</v>
      </c>
      <c r="B66" s="152" t="s">
        <v>189</v>
      </c>
      <c r="C66" s="153">
        <v>13334204.425293</v>
      </c>
      <c r="D66" s="153">
        <v>72821513.073799297</v>
      </c>
      <c r="E66" s="153">
        <v>86155717.499092296</v>
      </c>
    </row>
    <row r="67" spans="1:5" ht="18" hidden="1" customHeight="1" outlineLevel="1">
      <c r="A67" s="151" t="s">
        <v>47</v>
      </c>
      <c r="B67" s="152" t="s">
        <v>190</v>
      </c>
      <c r="C67" s="153">
        <v>72054498</v>
      </c>
      <c r="D67" s="153">
        <v>982060110</v>
      </c>
      <c r="E67" s="153">
        <v>1054114608</v>
      </c>
    </row>
    <row r="68" spans="1:5" ht="18" hidden="1" customHeight="1" outlineLevel="1">
      <c r="A68" s="151" t="s">
        <v>47</v>
      </c>
      <c r="B68" s="152" t="s">
        <v>191</v>
      </c>
      <c r="C68" s="153">
        <v>0</v>
      </c>
      <c r="D68" s="153">
        <v>0</v>
      </c>
      <c r="E68" s="153">
        <v>0</v>
      </c>
    </row>
    <row r="69" spans="1:5" ht="18" hidden="1" customHeight="1" outlineLevel="1">
      <c r="A69" s="151" t="s">
        <v>47</v>
      </c>
      <c r="B69" s="152" t="s">
        <v>252</v>
      </c>
      <c r="C69" s="154"/>
      <c r="D69" s="154"/>
      <c r="E69" s="153">
        <v>0</v>
      </c>
    </row>
    <row r="70" spans="1:5" ht="18" hidden="1" customHeight="1" outlineLevel="1">
      <c r="A70" s="151" t="s">
        <v>47</v>
      </c>
      <c r="B70" s="152" t="s">
        <v>192</v>
      </c>
      <c r="C70" s="154"/>
      <c r="D70" s="154"/>
      <c r="E70" s="153">
        <v>0</v>
      </c>
    </row>
    <row r="71" spans="1:5" ht="18" hidden="1" customHeight="1" outlineLevel="1">
      <c r="A71" s="151" t="s">
        <v>47</v>
      </c>
      <c r="B71" s="152" t="s">
        <v>247</v>
      </c>
      <c r="C71" s="154"/>
      <c r="D71" s="154"/>
      <c r="E71" s="153">
        <v>0</v>
      </c>
    </row>
    <row r="72" spans="1:5" ht="18" hidden="1" customHeight="1" outlineLevel="1">
      <c r="A72" s="151" t="s">
        <v>47</v>
      </c>
      <c r="B72" s="152" t="s">
        <v>193</v>
      </c>
      <c r="C72" s="153">
        <v>69391611</v>
      </c>
      <c r="D72" s="153">
        <v>678242788</v>
      </c>
      <c r="E72" s="153">
        <v>747634399</v>
      </c>
    </row>
    <row r="73" spans="1:5" ht="18" hidden="1" customHeight="1" outlineLevel="1">
      <c r="A73" s="151" t="s">
        <v>47</v>
      </c>
      <c r="B73" s="152" t="s">
        <v>194</v>
      </c>
      <c r="C73" s="153">
        <v>26391799</v>
      </c>
      <c r="D73" s="153">
        <v>43657821</v>
      </c>
      <c r="E73" s="153">
        <v>70049620</v>
      </c>
    </row>
    <row r="74" spans="1:5" ht="18" hidden="1" customHeight="1" outlineLevel="1">
      <c r="A74" s="151" t="s">
        <v>47</v>
      </c>
      <c r="B74" s="152" t="s">
        <v>195</v>
      </c>
      <c r="C74" s="153">
        <v>5555610.1188562298</v>
      </c>
      <c r="D74" s="153">
        <v>77046010.881143793</v>
      </c>
      <c r="E74" s="153">
        <v>82601621</v>
      </c>
    </row>
    <row r="75" spans="1:5" ht="18" hidden="1" customHeight="1" outlineLevel="1">
      <c r="A75" s="151" t="s">
        <v>47</v>
      </c>
      <c r="B75" s="152" t="s">
        <v>196</v>
      </c>
      <c r="C75" s="153">
        <v>3310700</v>
      </c>
      <c r="D75" s="153">
        <v>53054500</v>
      </c>
      <c r="E75" s="153">
        <v>56365200</v>
      </c>
    </row>
    <row r="76" spans="1:5" ht="18" hidden="1" customHeight="1" outlineLevel="1">
      <c r="A76" s="151" t="s">
        <v>47</v>
      </c>
      <c r="B76" s="152" t="s">
        <v>253</v>
      </c>
      <c r="C76" s="153">
        <v>628608</v>
      </c>
      <c r="D76" s="153">
        <v>0</v>
      </c>
      <c r="E76" s="153">
        <v>628608</v>
      </c>
    </row>
    <row r="77" spans="1:5" ht="18" customHeight="1" collapsed="1">
      <c r="A77" s="151" t="s">
        <v>41</v>
      </c>
      <c r="B77" s="155" t="s">
        <v>226</v>
      </c>
      <c r="C77" s="153">
        <f>SUM($C$55:$C$76)</f>
        <v>789984465.54414916</v>
      </c>
      <c r="D77" s="153">
        <f>SUM($D$55:$D$76)</f>
        <v>6837602525.9549427</v>
      </c>
      <c r="E77" s="153">
        <f>SUM($E$55:$E$76)</f>
        <v>7627586991.4990921</v>
      </c>
    </row>
    <row r="78" spans="1:5" ht="18" hidden="1" customHeight="1" outlineLevel="1">
      <c r="A78" s="151" t="s">
        <v>47</v>
      </c>
      <c r="B78" s="152" t="s">
        <v>181</v>
      </c>
      <c r="C78" s="153">
        <v>40170407</v>
      </c>
      <c r="D78" s="153">
        <v>95686</v>
      </c>
      <c r="E78" s="153">
        <v>40266093</v>
      </c>
    </row>
    <row r="79" spans="1:5" ht="18" hidden="1" customHeight="1" outlineLevel="1">
      <c r="A79" s="151" t="s">
        <v>47</v>
      </c>
      <c r="B79" s="152" t="s">
        <v>182</v>
      </c>
      <c r="C79" s="153">
        <v>1381386</v>
      </c>
      <c r="D79" s="153">
        <v>16827537</v>
      </c>
      <c r="E79" s="153">
        <v>18208923</v>
      </c>
    </row>
    <row r="80" spans="1:5" ht="18" hidden="1" customHeight="1" outlineLevel="1">
      <c r="A80" s="151" t="s">
        <v>47</v>
      </c>
      <c r="B80" s="152" t="s">
        <v>250</v>
      </c>
      <c r="C80" s="153">
        <v>0</v>
      </c>
      <c r="D80" s="153">
        <v>33979525</v>
      </c>
      <c r="E80" s="153">
        <v>33979525</v>
      </c>
    </row>
    <row r="81" spans="1:5" ht="18" hidden="1" customHeight="1" outlineLevel="1">
      <c r="A81" s="151" t="s">
        <v>47</v>
      </c>
      <c r="B81" s="152" t="s">
        <v>183</v>
      </c>
      <c r="C81" s="153">
        <v>203567508</v>
      </c>
      <c r="D81" s="153">
        <v>1786472112</v>
      </c>
      <c r="E81" s="153">
        <v>1990039620</v>
      </c>
    </row>
    <row r="82" spans="1:5" ht="18" hidden="1" customHeight="1" outlineLevel="1">
      <c r="A82" s="151" t="s">
        <v>47</v>
      </c>
      <c r="B82" s="152" t="s">
        <v>184</v>
      </c>
      <c r="C82" s="153">
        <v>20865231</v>
      </c>
      <c r="D82" s="153">
        <v>595530369</v>
      </c>
      <c r="E82" s="153">
        <v>616395600</v>
      </c>
    </row>
    <row r="83" spans="1:5" ht="18" hidden="1" customHeight="1" outlineLevel="1">
      <c r="A83" s="151" t="s">
        <v>47</v>
      </c>
      <c r="B83" s="152" t="s">
        <v>251</v>
      </c>
      <c r="C83" s="153">
        <v>2036406</v>
      </c>
      <c r="D83" s="153">
        <v>14104357</v>
      </c>
      <c r="E83" s="153">
        <v>16140763</v>
      </c>
    </row>
    <row r="84" spans="1:5" ht="18" hidden="1" customHeight="1" outlineLevel="1">
      <c r="A84" s="151" t="s">
        <v>47</v>
      </c>
      <c r="B84" s="152" t="s">
        <v>185</v>
      </c>
      <c r="C84" s="153">
        <v>135812278</v>
      </c>
      <c r="D84" s="153">
        <v>1206266100</v>
      </c>
      <c r="E84" s="153">
        <v>1342078378</v>
      </c>
    </row>
    <row r="85" spans="1:5" ht="18" hidden="1" customHeight="1" outlineLevel="1">
      <c r="A85" s="151" t="s">
        <v>47</v>
      </c>
      <c r="B85" s="152" t="s">
        <v>186</v>
      </c>
      <c r="C85" s="153">
        <v>269754914</v>
      </c>
      <c r="D85" s="153">
        <v>1917489019</v>
      </c>
      <c r="E85" s="153">
        <v>2187243933</v>
      </c>
    </row>
    <row r="86" spans="1:5" ht="18" hidden="1" customHeight="1" outlineLevel="1">
      <c r="A86" s="151" t="s">
        <v>47</v>
      </c>
      <c r="B86" s="152" t="s">
        <v>244</v>
      </c>
      <c r="C86" s="153">
        <v>6336931</v>
      </c>
      <c r="D86" s="153">
        <v>454003</v>
      </c>
      <c r="E86" s="153">
        <v>6790934</v>
      </c>
    </row>
    <row r="87" spans="1:5" ht="18" hidden="1" customHeight="1" outlineLevel="1">
      <c r="A87" s="151" t="s">
        <v>47</v>
      </c>
      <c r="B87" s="152" t="s">
        <v>187</v>
      </c>
      <c r="C87" s="153">
        <v>12997581</v>
      </c>
      <c r="D87" s="153">
        <v>1450888</v>
      </c>
      <c r="E87" s="153">
        <v>14448469</v>
      </c>
    </row>
    <row r="88" spans="1:5" ht="18" hidden="1" customHeight="1" outlineLevel="1">
      <c r="A88" s="151" t="s">
        <v>47</v>
      </c>
      <c r="B88" s="152" t="s">
        <v>188</v>
      </c>
      <c r="C88" s="153">
        <v>5770001</v>
      </c>
      <c r="D88" s="153">
        <v>113756095</v>
      </c>
      <c r="E88" s="153">
        <v>119526096</v>
      </c>
    </row>
    <row r="89" spans="1:5" ht="18" hidden="1" customHeight="1" outlineLevel="1">
      <c r="A89" s="151" t="s">
        <v>47</v>
      </c>
      <c r="B89" s="152" t="s">
        <v>189</v>
      </c>
      <c r="C89" s="153">
        <v>13918216.215293</v>
      </c>
      <c r="D89" s="153">
        <v>76103429.013799295</v>
      </c>
      <c r="E89" s="153">
        <v>90021645.2290923</v>
      </c>
    </row>
    <row r="90" spans="1:5" ht="18" hidden="1" customHeight="1" outlineLevel="1">
      <c r="A90" s="151" t="s">
        <v>47</v>
      </c>
      <c r="B90" s="152" t="s">
        <v>190</v>
      </c>
      <c r="C90" s="153">
        <v>75824660</v>
      </c>
      <c r="D90" s="153">
        <v>1044140398</v>
      </c>
      <c r="E90" s="153">
        <v>1119965058</v>
      </c>
    </row>
    <row r="91" spans="1:5" ht="18" hidden="1" customHeight="1" outlineLevel="1">
      <c r="A91" s="151" t="s">
        <v>47</v>
      </c>
      <c r="B91" s="152" t="s">
        <v>191</v>
      </c>
      <c r="C91" s="153">
        <v>5175032</v>
      </c>
      <c r="D91" s="153">
        <v>9689031</v>
      </c>
      <c r="E91" s="153">
        <v>14864063</v>
      </c>
    </row>
    <row r="92" spans="1:5" ht="18" hidden="1" customHeight="1" outlineLevel="1">
      <c r="A92" s="151" t="s">
        <v>47</v>
      </c>
      <c r="B92" s="152" t="s">
        <v>252</v>
      </c>
      <c r="C92" s="153">
        <v>1062064</v>
      </c>
      <c r="D92" s="153">
        <v>3656112</v>
      </c>
      <c r="E92" s="153">
        <v>4718176</v>
      </c>
    </row>
    <row r="93" spans="1:5" ht="18" hidden="1" customHeight="1" outlineLevel="1">
      <c r="A93" s="151" t="s">
        <v>47</v>
      </c>
      <c r="B93" s="152" t="s">
        <v>192</v>
      </c>
      <c r="C93" s="153">
        <v>3670766</v>
      </c>
      <c r="D93" s="153">
        <v>0</v>
      </c>
      <c r="E93" s="153">
        <v>3670766</v>
      </c>
    </row>
    <row r="94" spans="1:5" ht="18" hidden="1" customHeight="1" outlineLevel="1">
      <c r="A94" s="151" t="s">
        <v>47</v>
      </c>
      <c r="B94" s="152" t="s">
        <v>247</v>
      </c>
      <c r="C94" s="153">
        <v>3250618</v>
      </c>
      <c r="D94" s="153">
        <v>0</v>
      </c>
      <c r="E94" s="153">
        <v>3250618</v>
      </c>
    </row>
    <row r="95" spans="1:5" ht="18" hidden="1" customHeight="1" outlineLevel="1">
      <c r="A95" s="151" t="s">
        <v>47</v>
      </c>
      <c r="B95" s="152" t="s">
        <v>193</v>
      </c>
      <c r="C95" s="153">
        <v>510663629</v>
      </c>
      <c r="D95" s="153">
        <v>868907820</v>
      </c>
      <c r="E95" s="153">
        <v>1379571449</v>
      </c>
    </row>
    <row r="96" spans="1:5" ht="18" hidden="1" customHeight="1" outlineLevel="1">
      <c r="A96" s="151" t="s">
        <v>47</v>
      </c>
      <c r="B96" s="152" t="s">
        <v>194</v>
      </c>
      <c r="C96" s="153">
        <v>26721639</v>
      </c>
      <c r="D96" s="153">
        <v>46659797</v>
      </c>
      <c r="E96" s="153">
        <v>73381436</v>
      </c>
    </row>
    <row r="97" spans="1:5" ht="18" hidden="1" customHeight="1" outlineLevel="1">
      <c r="A97" s="151" t="s">
        <v>47</v>
      </c>
      <c r="B97" s="152" t="s">
        <v>195</v>
      </c>
      <c r="C97" s="153">
        <v>5555610.1188562298</v>
      </c>
      <c r="D97" s="153">
        <v>77249832.881143793</v>
      </c>
      <c r="E97" s="153">
        <v>82805443</v>
      </c>
    </row>
    <row r="98" spans="1:5" ht="18" hidden="1" customHeight="1" outlineLevel="1">
      <c r="A98" s="151" t="s">
        <v>47</v>
      </c>
      <c r="B98" s="152" t="s">
        <v>196</v>
      </c>
      <c r="C98" s="153">
        <v>3355222</v>
      </c>
      <c r="D98" s="153">
        <v>66395812</v>
      </c>
      <c r="E98" s="153">
        <v>69751034</v>
      </c>
    </row>
    <row r="99" spans="1:5" ht="18" hidden="1" customHeight="1" outlineLevel="1">
      <c r="A99" s="151" t="s">
        <v>47</v>
      </c>
      <c r="B99" s="152" t="s">
        <v>253</v>
      </c>
      <c r="C99" s="153">
        <v>2974271</v>
      </c>
      <c r="D99" s="153">
        <v>12071383</v>
      </c>
      <c r="E99" s="153">
        <v>15045654</v>
      </c>
    </row>
    <row r="100" spans="1:5" ht="18" customHeight="1" collapsed="1">
      <c r="A100" s="151" t="s">
        <v>43</v>
      </c>
      <c r="B100" s="155" t="s">
        <v>227</v>
      </c>
      <c r="C100" s="153">
        <f>SUM($C$78:$C$99)</f>
        <v>1350864370.3341491</v>
      </c>
      <c r="D100" s="153">
        <f>SUM($D$78:$D$99)</f>
        <v>7891299305.8949432</v>
      </c>
      <c r="E100" s="153">
        <f>SUM($E$78:$E$99)</f>
        <v>9242163676.2290916</v>
      </c>
    </row>
    <row r="101" spans="1:5" ht="18" customHeight="1">
      <c r="A101" s="458" t="s">
        <v>228</v>
      </c>
      <c r="B101" s="459"/>
      <c r="C101" s="459"/>
      <c r="D101" s="459"/>
      <c r="E101" s="460"/>
    </row>
    <row r="102" spans="1:5" ht="18" hidden="1" customHeight="1" outlineLevel="1">
      <c r="A102" s="151" t="s">
        <v>47</v>
      </c>
      <c r="B102" s="152" t="s">
        <v>181</v>
      </c>
      <c r="C102" s="153">
        <v>474110</v>
      </c>
      <c r="D102" s="153">
        <v>0</v>
      </c>
      <c r="E102" s="153">
        <v>474110</v>
      </c>
    </row>
    <row r="103" spans="1:5" ht="18" hidden="1" customHeight="1" outlineLevel="1">
      <c r="A103" s="151" t="s">
        <v>47</v>
      </c>
      <c r="B103" s="152" t="s">
        <v>182</v>
      </c>
      <c r="C103" s="154"/>
      <c r="D103" s="154"/>
      <c r="E103" s="153">
        <v>0</v>
      </c>
    </row>
    <row r="104" spans="1:5" ht="18" hidden="1" customHeight="1" outlineLevel="1">
      <c r="A104" s="151" t="s">
        <v>47</v>
      </c>
      <c r="B104" s="152" t="s">
        <v>250</v>
      </c>
      <c r="C104" s="153">
        <v>0</v>
      </c>
      <c r="D104" s="153">
        <v>0</v>
      </c>
      <c r="E104" s="153">
        <v>0</v>
      </c>
    </row>
    <row r="105" spans="1:5" ht="18" hidden="1" customHeight="1" outlineLevel="1">
      <c r="A105" s="151" t="s">
        <v>47</v>
      </c>
      <c r="B105" s="152" t="s">
        <v>183</v>
      </c>
      <c r="C105" s="153">
        <v>0</v>
      </c>
      <c r="D105" s="153">
        <v>0</v>
      </c>
      <c r="E105" s="153">
        <v>0</v>
      </c>
    </row>
    <row r="106" spans="1:5" ht="18" hidden="1" customHeight="1" outlineLevel="1">
      <c r="A106" s="151" t="s">
        <v>47</v>
      </c>
      <c r="B106" s="152" t="s">
        <v>184</v>
      </c>
      <c r="C106" s="153">
        <v>0</v>
      </c>
      <c r="D106" s="153">
        <v>0</v>
      </c>
      <c r="E106" s="153">
        <v>0</v>
      </c>
    </row>
    <row r="107" spans="1:5" ht="18" hidden="1" customHeight="1" outlineLevel="1">
      <c r="A107" s="151" t="s">
        <v>47</v>
      </c>
      <c r="B107" s="152" t="s">
        <v>251</v>
      </c>
      <c r="C107" s="153">
        <v>0</v>
      </c>
      <c r="D107" s="153">
        <v>0</v>
      </c>
      <c r="E107" s="153">
        <v>0</v>
      </c>
    </row>
    <row r="108" spans="1:5" ht="18" hidden="1" customHeight="1" outlineLevel="1">
      <c r="A108" s="151" t="s">
        <v>47</v>
      </c>
      <c r="B108" s="152" t="s">
        <v>185</v>
      </c>
      <c r="C108" s="153">
        <v>0</v>
      </c>
      <c r="D108" s="153">
        <v>1537471</v>
      </c>
      <c r="E108" s="153">
        <v>1537471</v>
      </c>
    </row>
    <row r="109" spans="1:5" ht="18" hidden="1" customHeight="1" outlineLevel="1">
      <c r="A109" s="151" t="s">
        <v>47</v>
      </c>
      <c r="B109" s="152" t="s">
        <v>186</v>
      </c>
      <c r="C109" s="154"/>
      <c r="D109" s="154"/>
      <c r="E109" s="153">
        <v>0</v>
      </c>
    </row>
    <row r="110" spans="1:5" ht="18" hidden="1" customHeight="1" outlineLevel="1">
      <c r="A110" s="151" t="s">
        <v>47</v>
      </c>
      <c r="B110" s="152" t="s">
        <v>244</v>
      </c>
      <c r="C110" s="153">
        <v>0</v>
      </c>
      <c r="D110" s="153">
        <v>0</v>
      </c>
      <c r="E110" s="153">
        <v>0</v>
      </c>
    </row>
    <row r="111" spans="1:5" ht="18" hidden="1" customHeight="1" outlineLevel="1">
      <c r="A111" s="151" t="s">
        <v>47</v>
      </c>
      <c r="B111" s="152" t="s">
        <v>187</v>
      </c>
      <c r="C111" s="153">
        <v>0</v>
      </c>
      <c r="D111" s="153">
        <v>0</v>
      </c>
      <c r="E111" s="153">
        <v>0</v>
      </c>
    </row>
    <row r="112" spans="1:5" ht="18" hidden="1" customHeight="1" outlineLevel="1">
      <c r="A112" s="151" t="s">
        <v>47</v>
      </c>
      <c r="B112" s="152" t="s">
        <v>188</v>
      </c>
      <c r="C112" s="153">
        <v>0</v>
      </c>
      <c r="D112" s="153">
        <v>0</v>
      </c>
      <c r="E112" s="153">
        <v>0</v>
      </c>
    </row>
    <row r="113" spans="1:5" ht="18" hidden="1" customHeight="1" outlineLevel="1">
      <c r="A113" s="151" t="s">
        <v>47</v>
      </c>
      <c r="B113" s="152" t="s">
        <v>189</v>
      </c>
      <c r="C113" s="153">
        <v>0</v>
      </c>
      <c r="D113" s="153">
        <v>561618.54</v>
      </c>
      <c r="E113" s="153">
        <v>561618.54</v>
      </c>
    </row>
    <row r="114" spans="1:5" ht="18" hidden="1" customHeight="1" outlineLevel="1">
      <c r="A114" s="151" t="s">
        <v>47</v>
      </c>
      <c r="B114" s="152" t="s">
        <v>190</v>
      </c>
      <c r="C114" s="153">
        <v>2256802</v>
      </c>
      <c r="D114" s="153">
        <v>7195469</v>
      </c>
      <c r="E114" s="153">
        <v>9452271</v>
      </c>
    </row>
    <row r="115" spans="1:5" ht="18" hidden="1" customHeight="1" outlineLevel="1">
      <c r="A115" s="151" t="s">
        <v>47</v>
      </c>
      <c r="B115" s="152" t="s">
        <v>191</v>
      </c>
      <c r="C115" s="153">
        <v>0</v>
      </c>
      <c r="D115" s="153">
        <v>0</v>
      </c>
      <c r="E115" s="153">
        <v>0</v>
      </c>
    </row>
    <row r="116" spans="1:5" ht="18" hidden="1" customHeight="1" outlineLevel="1">
      <c r="A116" s="151" t="s">
        <v>47</v>
      </c>
      <c r="B116" s="152" t="s">
        <v>252</v>
      </c>
      <c r="C116" s="154"/>
      <c r="D116" s="154"/>
      <c r="E116" s="153">
        <v>0</v>
      </c>
    </row>
    <row r="117" spans="1:5" ht="18" hidden="1" customHeight="1" outlineLevel="1">
      <c r="A117" s="151" t="s">
        <v>47</v>
      </c>
      <c r="B117" s="152" t="s">
        <v>192</v>
      </c>
      <c r="C117" s="154"/>
      <c r="D117" s="154"/>
      <c r="E117" s="153">
        <v>0</v>
      </c>
    </row>
    <row r="118" spans="1:5" ht="18" hidden="1" customHeight="1" outlineLevel="1">
      <c r="A118" s="151" t="s">
        <v>47</v>
      </c>
      <c r="B118" s="152" t="s">
        <v>247</v>
      </c>
      <c r="C118" s="154"/>
      <c r="D118" s="154"/>
      <c r="E118" s="153">
        <v>0</v>
      </c>
    </row>
    <row r="119" spans="1:5" ht="18" hidden="1" customHeight="1" outlineLevel="1">
      <c r="A119" s="151" t="s">
        <v>47</v>
      </c>
      <c r="B119" s="152" t="s">
        <v>193</v>
      </c>
      <c r="C119" s="153">
        <v>100000</v>
      </c>
      <c r="D119" s="153">
        <v>0</v>
      </c>
      <c r="E119" s="153">
        <v>100000</v>
      </c>
    </row>
    <row r="120" spans="1:5" ht="18" hidden="1" customHeight="1" outlineLevel="1">
      <c r="A120" s="151" t="s">
        <v>47</v>
      </c>
      <c r="B120" s="152" t="s">
        <v>194</v>
      </c>
      <c r="C120" s="154"/>
      <c r="D120" s="154"/>
      <c r="E120" s="153">
        <v>0</v>
      </c>
    </row>
    <row r="121" spans="1:5" ht="18" hidden="1" customHeight="1" outlineLevel="1">
      <c r="A121" s="151" t="s">
        <v>47</v>
      </c>
      <c r="B121" s="152" t="s">
        <v>195</v>
      </c>
      <c r="C121" s="154"/>
      <c r="D121" s="154"/>
      <c r="E121" s="153">
        <v>0</v>
      </c>
    </row>
    <row r="122" spans="1:5" ht="18" hidden="1" customHeight="1" outlineLevel="1">
      <c r="A122" s="151" t="s">
        <v>47</v>
      </c>
      <c r="B122" s="152" t="s">
        <v>196</v>
      </c>
      <c r="C122" s="153">
        <v>0</v>
      </c>
      <c r="D122" s="153">
        <v>0</v>
      </c>
      <c r="E122" s="153">
        <v>0</v>
      </c>
    </row>
    <row r="123" spans="1:5" ht="18" hidden="1" customHeight="1" outlineLevel="1">
      <c r="A123" s="151" t="s">
        <v>47</v>
      </c>
      <c r="B123" s="152" t="s">
        <v>253</v>
      </c>
      <c r="C123" s="154"/>
      <c r="D123" s="154"/>
      <c r="E123" s="153">
        <v>0</v>
      </c>
    </row>
    <row r="124" spans="1:5" ht="18" customHeight="1" collapsed="1">
      <c r="A124" s="151" t="s">
        <v>45</v>
      </c>
      <c r="B124" s="155" t="s">
        <v>224</v>
      </c>
      <c r="C124" s="153">
        <f>SUM($C$102:$C$123)</f>
        <v>2830912</v>
      </c>
      <c r="D124" s="153">
        <f>SUM($D$102:$D$123)</f>
        <v>9294558.5399999991</v>
      </c>
      <c r="E124" s="153">
        <f>SUM($E$102:$E$123)</f>
        <v>12125470.539999999</v>
      </c>
    </row>
    <row r="125" spans="1:5" ht="18" hidden="1" customHeight="1" outlineLevel="1">
      <c r="A125" s="151" t="s">
        <v>47</v>
      </c>
      <c r="B125" s="152" t="s">
        <v>181</v>
      </c>
      <c r="C125" s="153">
        <v>14764792</v>
      </c>
      <c r="D125" s="153">
        <v>0</v>
      </c>
      <c r="E125" s="153">
        <v>14764792</v>
      </c>
    </row>
    <row r="126" spans="1:5" ht="18" hidden="1" customHeight="1" outlineLevel="1">
      <c r="A126" s="151" t="s">
        <v>47</v>
      </c>
      <c r="B126" s="152" t="s">
        <v>182</v>
      </c>
      <c r="C126" s="154"/>
      <c r="D126" s="153">
        <v>837951</v>
      </c>
      <c r="E126" s="153">
        <v>837951</v>
      </c>
    </row>
    <row r="127" spans="1:5" ht="18" hidden="1" customHeight="1" outlineLevel="1">
      <c r="A127" s="151" t="s">
        <v>47</v>
      </c>
      <c r="B127" s="152" t="s">
        <v>250</v>
      </c>
      <c r="C127" s="153">
        <v>0</v>
      </c>
      <c r="D127" s="153">
        <v>28247</v>
      </c>
      <c r="E127" s="153">
        <v>28247</v>
      </c>
    </row>
    <row r="128" spans="1:5" ht="18" hidden="1" customHeight="1" outlineLevel="1">
      <c r="A128" s="151" t="s">
        <v>47</v>
      </c>
      <c r="B128" s="152" t="s">
        <v>183</v>
      </c>
      <c r="C128" s="153">
        <v>13284667</v>
      </c>
      <c r="D128" s="153">
        <v>159188199</v>
      </c>
      <c r="E128" s="153">
        <v>172472866</v>
      </c>
    </row>
    <row r="129" spans="1:5" ht="18" hidden="1" customHeight="1" outlineLevel="1">
      <c r="A129" s="151" t="s">
        <v>47</v>
      </c>
      <c r="B129" s="152" t="s">
        <v>184</v>
      </c>
      <c r="C129" s="153">
        <v>1663843</v>
      </c>
      <c r="D129" s="153">
        <v>17442359</v>
      </c>
      <c r="E129" s="153">
        <v>19106202</v>
      </c>
    </row>
    <row r="130" spans="1:5" ht="18" hidden="1" customHeight="1" outlineLevel="1">
      <c r="A130" s="151" t="s">
        <v>47</v>
      </c>
      <c r="B130" s="152" t="s">
        <v>251</v>
      </c>
      <c r="C130" s="153">
        <v>37442</v>
      </c>
      <c r="D130" s="153">
        <v>544675</v>
      </c>
      <c r="E130" s="153">
        <v>582117</v>
      </c>
    </row>
    <row r="131" spans="1:5" ht="18" hidden="1" customHeight="1" outlineLevel="1">
      <c r="A131" s="151" t="s">
        <v>47</v>
      </c>
      <c r="B131" s="152" t="s">
        <v>185</v>
      </c>
      <c r="C131" s="153">
        <v>14098423</v>
      </c>
      <c r="D131" s="153">
        <v>90886393</v>
      </c>
      <c r="E131" s="153">
        <v>104984816</v>
      </c>
    </row>
    <row r="132" spans="1:5" ht="18" hidden="1" customHeight="1" outlineLevel="1">
      <c r="A132" s="151" t="s">
        <v>47</v>
      </c>
      <c r="B132" s="152" t="s">
        <v>186</v>
      </c>
      <c r="C132" s="154"/>
      <c r="D132" s="154"/>
      <c r="E132" s="153">
        <v>0</v>
      </c>
    </row>
    <row r="133" spans="1:5" ht="18" hidden="1" customHeight="1" outlineLevel="1">
      <c r="A133" s="151" t="s">
        <v>47</v>
      </c>
      <c r="B133" s="152" t="s">
        <v>244</v>
      </c>
      <c r="C133" s="153">
        <v>12759</v>
      </c>
      <c r="D133" s="153">
        <v>423</v>
      </c>
      <c r="E133" s="153">
        <v>13182</v>
      </c>
    </row>
    <row r="134" spans="1:5" ht="18" hidden="1" customHeight="1" outlineLevel="1">
      <c r="A134" s="151" t="s">
        <v>47</v>
      </c>
      <c r="B134" s="152" t="s">
        <v>187</v>
      </c>
      <c r="C134" s="153">
        <v>43418</v>
      </c>
      <c r="D134" s="153">
        <v>28973</v>
      </c>
      <c r="E134" s="153">
        <v>72391</v>
      </c>
    </row>
    <row r="135" spans="1:5" ht="18" hidden="1" customHeight="1" outlineLevel="1">
      <c r="A135" s="151" t="s">
        <v>47</v>
      </c>
      <c r="B135" s="152" t="s">
        <v>188</v>
      </c>
      <c r="C135" s="153">
        <v>0</v>
      </c>
      <c r="D135" s="153">
        <v>0</v>
      </c>
      <c r="E135" s="153">
        <v>0</v>
      </c>
    </row>
    <row r="136" spans="1:5" ht="18" hidden="1" customHeight="1" outlineLevel="1">
      <c r="A136" s="151" t="s">
        <v>47</v>
      </c>
      <c r="B136" s="152" t="s">
        <v>189</v>
      </c>
      <c r="C136" s="153">
        <v>0</v>
      </c>
      <c r="D136" s="153">
        <v>154962.99</v>
      </c>
      <c r="E136" s="153">
        <v>154962.99</v>
      </c>
    </row>
    <row r="137" spans="1:5" ht="18" hidden="1" customHeight="1" outlineLevel="1">
      <c r="A137" s="151" t="s">
        <v>47</v>
      </c>
      <c r="B137" s="152" t="s">
        <v>190</v>
      </c>
      <c r="C137" s="153">
        <v>3463526</v>
      </c>
      <c r="D137" s="153">
        <v>90939384</v>
      </c>
      <c r="E137" s="153">
        <v>94402910</v>
      </c>
    </row>
    <row r="138" spans="1:5" ht="18" hidden="1" customHeight="1" outlineLevel="1">
      <c r="A138" s="151" t="s">
        <v>47</v>
      </c>
      <c r="B138" s="152" t="s">
        <v>191</v>
      </c>
      <c r="C138" s="153">
        <v>0</v>
      </c>
      <c r="D138" s="153">
        <v>195734</v>
      </c>
      <c r="E138" s="153">
        <v>195734</v>
      </c>
    </row>
    <row r="139" spans="1:5" ht="18" hidden="1" customHeight="1" outlineLevel="1">
      <c r="A139" s="151" t="s">
        <v>47</v>
      </c>
      <c r="B139" s="152" t="s">
        <v>252</v>
      </c>
      <c r="C139" s="154"/>
      <c r="D139" s="153">
        <v>-55289</v>
      </c>
      <c r="E139" s="153">
        <v>-55289</v>
      </c>
    </row>
    <row r="140" spans="1:5" ht="18" hidden="1" customHeight="1" outlineLevel="1">
      <c r="A140" s="151" t="s">
        <v>47</v>
      </c>
      <c r="B140" s="152" t="s">
        <v>192</v>
      </c>
      <c r="C140" s="153">
        <v>223194</v>
      </c>
      <c r="D140" s="154"/>
      <c r="E140" s="153">
        <v>223194</v>
      </c>
    </row>
    <row r="141" spans="1:5" ht="18" hidden="1" customHeight="1" outlineLevel="1">
      <c r="A141" s="151" t="s">
        <v>47</v>
      </c>
      <c r="B141" s="152" t="s">
        <v>247</v>
      </c>
      <c r="C141" s="153">
        <v>39774</v>
      </c>
      <c r="D141" s="154"/>
      <c r="E141" s="153">
        <v>39774</v>
      </c>
    </row>
    <row r="142" spans="1:5" ht="18" hidden="1" customHeight="1" outlineLevel="1">
      <c r="A142" s="151" t="s">
        <v>47</v>
      </c>
      <c r="B142" s="152" t="s">
        <v>193</v>
      </c>
      <c r="C142" s="153">
        <v>921357</v>
      </c>
      <c r="D142" s="153">
        <v>7083180</v>
      </c>
      <c r="E142" s="153">
        <v>8004537</v>
      </c>
    </row>
    <row r="143" spans="1:5" ht="18" hidden="1" customHeight="1" outlineLevel="1">
      <c r="A143" s="151" t="s">
        <v>47</v>
      </c>
      <c r="B143" s="152" t="s">
        <v>194</v>
      </c>
      <c r="C143" s="153">
        <v>130879</v>
      </c>
      <c r="D143" s="153">
        <v>811630</v>
      </c>
      <c r="E143" s="153">
        <v>942509</v>
      </c>
    </row>
    <row r="144" spans="1:5" ht="18" hidden="1" customHeight="1" outlineLevel="1">
      <c r="A144" s="151" t="s">
        <v>47</v>
      </c>
      <c r="B144" s="152" t="s">
        <v>195</v>
      </c>
      <c r="C144" s="154"/>
      <c r="D144" s="154"/>
      <c r="E144" s="153">
        <v>0</v>
      </c>
    </row>
    <row r="145" spans="1:5" ht="18" hidden="1" customHeight="1" outlineLevel="1">
      <c r="A145" s="151" t="s">
        <v>47</v>
      </c>
      <c r="B145" s="152" t="s">
        <v>196</v>
      </c>
      <c r="C145" s="153">
        <v>140806</v>
      </c>
      <c r="D145" s="153">
        <v>2040489</v>
      </c>
      <c r="E145" s="153">
        <v>2181295</v>
      </c>
    </row>
    <row r="146" spans="1:5" ht="18" hidden="1" customHeight="1" outlineLevel="1">
      <c r="A146" s="151" t="s">
        <v>47</v>
      </c>
      <c r="B146" s="152" t="s">
        <v>253</v>
      </c>
      <c r="C146" s="154"/>
      <c r="D146" s="154"/>
      <c r="E146" s="153">
        <v>0</v>
      </c>
    </row>
    <row r="147" spans="1:5" ht="18" customHeight="1" collapsed="1">
      <c r="A147" s="151" t="s">
        <v>59</v>
      </c>
      <c r="B147" s="155" t="s">
        <v>229</v>
      </c>
      <c r="C147" s="153">
        <f>SUM($C$125:$C$146)</f>
        <v>48824880</v>
      </c>
      <c r="D147" s="153">
        <f>SUM($D$125:$D$146)</f>
        <v>370127310.99000001</v>
      </c>
      <c r="E147" s="153">
        <f>SUM($E$125:$E$146)</f>
        <v>418952190.99000001</v>
      </c>
    </row>
    <row r="148" spans="1:5" ht="18" hidden="1" customHeight="1" outlineLevel="1">
      <c r="A148" s="151" t="s">
        <v>47</v>
      </c>
      <c r="B148" s="152" t="s">
        <v>181</v>
      </c>
      <c r="C148" s="153">
        <v>1671174</v>
      </c>
      <c r="D148" s="153">
        <v>4</v>
      </c>
      <c r="E148" s="153">
        <v>1671178</v>
      </c>
    </row>
    <row r="149" spans="1:5" ht="18" hidden="1" customHeight="1" outlineLevel="1">
      <c r="A149" s="151" t="s">
        <v>47</v>
      </c>
      <c r="B149" s="152" t="s">
        <v>182</v>
      </c>
      <c r="C149" s="154"/>
      <c r="D149" s="154"/>
      <c r="E149" s="153">
        <v>0</v>
      </c>
    </row>
    <row r="150" spans="1:5" ht="18" hidden="1" customHeight="1" outlineLevel="1">
      <c r="A150" s="151" t="s">
        <v>47</v>
      </c>
      <c r="B150" s="152" t="s">
        <v>250</v>
      </c>
      <c r="C150" s="153">
        <v>0</v>
      </c>
      <c r="D150" s="153">
        <v>0</v>
      </c>
      <c r="E150" s="153">
        <v>0</v>
      </c>
    </row>
    <row r="151" spans="1:5" ht="18" hidden="1" customHeight="1" outlineLevel="1">
      <c r="A151" s="151" t="s">
        <v>47</v>
      </c>
      <c r="B151" s="152" t="s">
        <v>183</v>
      </c>
      <c r="C151" s="153">
        <v>16866123</v>
      </c>
      <c r="D151" s="153">
        <v>111334411</v>
      </c>
      <c r="E151" s="153">
        <v>128200534</v>
      </c>
    </row>
    <row r="152" spans="1:5" ht="18" hidden="1" customHeight="1" outlineLevel="1">
      <c r="A152" s="151" t="s">
        <v>47</v>
      </c>
      <c r="B152" s="152" t="s">
        <v>184</v>
      </c>
      <c r="C152" s="153">
        <v>93</v>
      </c>
      <c r="D152" s="153">
        <v>17488363</v>
      </c>
      <c r="E152" s="153">
        <v>17488456</v>
      </c>
    </row>
    <row r="153" spans="1:5" ht="18" hidden="1" customHeight="1" outlineLevel="1">
      <c r="A153" s="151" t="s">
        <v>47</v>
      </c>
      <c r="B153" s="152" t="s">
        <v>251</v>
      </c>
      <c r="C153" s="153">
        <v>229117</v>
      </c>
      <c r="D153" s="153">
        <v>3147573</v>
      </c>
      <c r="E153" s="153">
        <v>3376690</v>
      </c>
    </row>
    <row r="154" spans="1:5" ht="18" hidden="1" customHeight="1" outlineLevel="1">
      <c r="A154" s="151" t="s">
        <v>47</v>
      </c>
      <c r="B154" s="152" t="s">
        <v>185</v>
      </c>
      <c r="C154" s="153">
        <v>24916930</v>
      </c>
      <c r="D154" s="153">
        <v>113753223</v>
      </c>
      <c r="E154" s="153">
        <v>138670153</v>
      </c>
    </row>
    <row r="155" spans="1:5" ht="18" hidden="1" customHeight="1" outlineLevel="1">
      <c r="A155" s="151" t="s">
        <v>47</v>
      </c>
      <c r="B155" s="152" t="s">
        <v>186</v>
      </c>
      <c r="C155" s="153">
        <v>24263924</v>
      </c>
      <c r="D155" s="153">
        <v>170396426</v>
      </c>
      <c r="E155" s="153">
        <v>194660350</v>
      </c>
    </row>
    <row r="156" spans="1:5" ht="18" hidden="1" customHeight="1" outlineLevel="1">
      <c r="A156" s="151" t="s">
        <v>47</v>
      </c>
      <c r="B156" s="152" t="s">
        <v>244</v>
      </c>
      <c r="C156" s="153">
        <v>728639</v>
      </c>
      <c r="D156" s="153">
        <v>44427</v>
      </c>
      <c r="E156" s="153">
        <v>773066</v>
      </c>
    </row>
    <row r="157" spans="1:5" ht="18" hidden="1" customHeight="1" outlineLevel="1">
      <c r="A157" s="151" t="s">
        <v>47</v>
      </c>
      <c r="B157" s="152" t="s">
        <v>187</v>
      </c>
      <c r="C157" s="153">
        <v>15446</v>
      </c>
      <c r="D157" s="153">
        <v>1823</v>
      </c>
      <c r="E157" s="153">
        <v>17269</v>
      </c>
    </row>
    <row r="158" spans="1:5" ht="18" hidden="1" customHeight="1" outlineLevel="1">
      <c r="A158" s="151" t="s">
        <v>47</v>
      </c>
      <c r="B158" s="152" t="s">
        <v>188</v>
      </c>
      <c r="C158" s="153">
        <v>458011</v>
      </c>
      <c r="D158" s="153">
        <v>5901815</v>
      </c>
      <c r="E158" s="153">
        <v>6359826</v>
      </c>
    </row>
    <row r="159" spans="1:5" ht="18" hidden="1" customHeight="1" outlineLevel="1">
      <c r="A159" s="151" t="s">
        <v>47</v>
      </c>
      <c r="B159" s="152" t="s">
        <v>189</v>
      </c>
      <c r="C159" s="153">
        <v>124014.189121438</v>
      </c>
      <c r="D159" s="153">
        <v>545709.606112696</v>
      </c>
      <c r="E159" s="153">
        <v>669723.79523413396</v>
      </c>
    </row>
    <row r="160" spans="1:5" ht="18" hidden="1" customHeight="1" outlineLevel="1">
      <c r="A160" s="151" t="s">
        <v>47</v>
      </c>
      <c r="B160" s="152" t="s">
        <v>190</v>
      </c>
      <c r="C160" s="153">
        <v>37766</v>
      </c>
      <c r="D160" s="153">
        <v>560464</v>
      </c>
      <c r="E160" s="153">
        <v>598230</v>
      </c>
    </row>
    <row r="161" spans="1:5" ht="18" hidden="1" customHeight="1" outlineLevel="1">
      <c r="A161" s="151" t="s">
        <v>47</v>
      </c>
      <c r="B161" s="152" t="s">
        <v>191</v>
      </c>
      <c r="C161" s="153">
        <v>0</v>
      </c>
      <c r="D161" s="153">
        <v>0</v>
      </c>
      <c r="E161" s="153">
        <v>0</v>
      </c>
    </row>
    <row r="162" spans="1:5" ht="18" hidden="1" customHeight="1" outlineLevel="1">
      <c r="A162" s="151" t="s">
        <v>47</v>
      </c>
      <c r="B162" s="152" t="s">
        <v>252</v>
      </c>
      <c r="C162" s="154"/>
      <c r="D162" s="154"/>
      <c r="E162" s="153">
        <v>0</v>
      </c>
    </row>
    <row r="163" spans="1:5" ht="18" hidden="1" customHeight="1" outlineLevel="1">
      <c r="A163" s="151" t="s">
        <v>47</v>
      </c>
      <c r="B163" s="152" t="s">
        <v>192</v>
      </c>
      <c r="C163" s="154"/>
      <c r="D163" s="154"/>
      <c r="E163" s="153">
        <v>0</v>
      </c>
    </row>
    <row r="164" spans="1:5" ht="18" hidden="1" customHeight="1" outlineLevel="1">
      <c r="A164" s="151" t="s">
        <v>47</v>
      </c>
      <c r="B164" s="152" t="s">
        <v>247</v>
      </c>
      <c r="C164" s="154"/>
      <c r="D164" s="154"/>
      <c r="E164" s="153">
        <v>0</v>
      </c>
    </row>
    <row r="165" spans="1:5" ht="18" hidden="1" customHeight="1" outlineLevel="1">
      <c r="A165" s="151" t="s">
        <v>47</v>
      </c>
      <c r="B165" s="152" t="s">
        <v>193</v>
      </c>
      <c r="C165" s="153">
        <v>4990667</v>
      </c>
      <c r="D165" s="153">
        <v>24658683</v>
      </c>
      <c r="E165" s="153">
        <v>29649350</v>
      </c>
    </row>
    <row r="166" spans="1:5" ht="18" hidden="1" customHeight="1" outlineLevel="1">
      <c r="A166" s="151" t="s">
        <v>47</v>
      </c>
      <c r="B166" s="152" t="s">
        <v>194</v>
      </c>
      <c r="C166" s="153">
        <v>537479</v>
      </c>
      <c r="D166" s="153">
        <v>889107</v>
      </c>
      <c r="E166" s="153">
        <v>1426586</v>
      </c>
    </row>
    <row r="167" spans="1:5" ht="18" hidden="1" customHeight="1" outlineLevel="1">
      <c r="A167" s="151" t="s">
        <v>47</v>
      </c>
      <c r="B167" s="152" t="s">
        <v>195</v>
      </c>
      <c r="C167" s="153">
        <v>363462.87488584901</v>
      </c>
      <c r="D167" s="153">
        <v>5040556.1251141503</v>
      </c>
      <c r="E167" s="153">
        <v>5404019</v>
      </c>
    </row>
    <row r="168" spans="1:5" ht="18" hidden="1" customHeight="1" outlineLevel="1">
      <c r="A168" s="151" t="s">
        <v>47</v>
      </c>
      <c r="B168" s="152" t="s">
        <v>196</v>
      </c>
      <c r="C168" s="153">
        <v>165862</v>
      </c>
      <c r="D168" s="153">
        <v>2215843</v>
      </c>
      <c r="E168" s="153">
        <v>2381705</v>
      </c>
    </row>
    <row r="169" spans="1:5" ht="18" hidden="1" customHeight="1" outlineLevel="1">
      <c r="A169" s="151" t="s">
        <v>47</v>
      </c>
      <c r="B169" s="152" t="s">
        <v>253</v>
      </c>
      <c r="C169" s="153">
        <v>3391207</v>
      </c>
      <c r="D169" s="153">
        <v>12564827</v>
      </c>
      <c r="E169" s="153">
        <v>15956034</v>
      </c>
    </row>
    <row r="170" spans="1:5" ht="18" customHeight="1" collapsed="1">
      <c r="A170" s="151" t="s">
        <v>61</v>
      </c>
      <c r="B170" s="155" t="s">
        <v>230</v>
      </c>
      <c r="C170" s="153">
        <f>SUM($C$148:$C$169)</f>
        <v>78759915.064007282</v>
      </c>
      <c r="D170" s="153">
        <f>SUM($D$148:$D$169)</f>
        <v>468543254.73122686</v>
      </c>
      <c r="E170" s="153">
        <f>SUM($E$148:$E$169)</f>
        <v>547303169.7952342</v>
      </c>
    </row>
    <row r="171" spans="1:5" ht="18" hidden="1" customHeight="1" outlineLevel="1">
      <c r="A171" s="151" t="s">
        <v>47</v>
      </c>
      <c r="B171" s="152" t="s">
        <v>181</v>
      </c>
      <c r="C171" s="153">
        <v>16910076</v>
      </c>
      <c r="D171" s="153">
        <v>4</v>
      </c>
      <c r="E171" s="153">
        <v>16910080</v>
      </c>
    </row>
    <row r="172" spans="1:5" ht="18" hidden="1" customHeight="1" outlineLevel="1">
      <c r="A172" s="151" t="s">
        <v>47</v>
      </c>
      <c r="B172" s="152" t="s">
        <v>182</v>
      </c>
      <c r="C172" s="153">
        <v>0</v>
      </c>
      <c r="D172" s="153">
        <v>837951</v>
      </c>
      <c r="E172" s="153">
        <v>837951</v>
      </c>
    </row>
    <row r="173" spans="1:5" ht="18" hidden="1" customHeight="1" outlineLevel="1">
      <c r="A173" s="151" t="s">
        <v>47</v>
      </c>
      <c r="B173" s="152" t="s">
        <v>250</v>
      </c>
      <c r="C173" s="153">
        <v>0</v>
      </c>
      <c r="D173" s="153">
        <v>28247</v>
      </c>
      <c r="E173" s="153">
        <v>28247</v>
      </c>
    </row>
    <row r="174" spans="1:5" ht="18" hidden="1" customHeight="1" outlineLevel="1">
      <c r="A174" s="151" t="s">
        <v>47</v>
      </c>
      <c r="B174" s="152" t="s">
        <v>183</v>
      </c>
      <c r="C174" s="153">
        <v>30150790</v>
      </c>
      <c r="D174" s="153">
        <v>270522610</v>
      </c>
      <c r="E174" s="153">
        <v>300673400</v>
      </c>
    </row>
    <row r="175" spans="1:5" ht="18" hidden="1" customHeight="1" outlineLevel="1">
      <c r="A175" s="151" t="s">
        <v>47</v>
      </c>
      <c r="B175" s="152" t="s">
        <v>184</v>
      </c>
      <c r="C175" s="153">
        <v>1663936</v>
      </c>
      <c r="D175" s="153">
        <v>34930722</v>
      </c>
      <c r="E175" s="153">
        <v>36594658</v>
      </c>
    </row>
    <row r="176" spans="1:5" ht="18" hidden="1" customHeight="1" outlineLevel="1">
      <c r="A176" s="151" t="s">
        <v>47</v>
      </c>
      <c r="B176" s="152" t="s">
        <v>251</v>
      </c>
      <c r="C176" s="153">
        <v>266559</v>
      </c>
      <c r="D176" s="153">
        <v>3692248</v>
      </c>
      <c r="E176" s="153">
        <v>3958807</v>
      </c>
    </row>
    <row r="177" spans="1:5" ht="18" hidden="1" customHeight="1" outlineLevel="1">
      <c r="A177" s="151" t="s">
        <v>47</v>
      </c>
      <c r="B177" s="152" t="s">
        <v>185</v>
      </c>
      <c r="C177" s="153">
        <v>39015353</v>
      </c>
      <c r="D177" s="153">
        <v>206177087</v>
      </c>
      <c r="E177" s="153">
        <v>245192440</v>
      </c>
    </row>
    <row r="178" spans="1:5" ht="18" hidden="1" customHeight="1" outlineLevel="1">
      <c r="A178" s="151" t="s">
        <v>47</v>
      </c>
      <c r="B178" s="152" t="s">
        <v>186</v>
      </c>
      <c r="C178" s="153">
        <v>24263924</v>
      </c>
      <c r="D178" s="153">
        <v>170396426</v>
      </c>
      <c r="E178" s="153">
        <v>194660350</v>
      </c>
    </row>
    <row r="179" spans="1:5" ht="18" hidden="1" customHeight="1" outlineLevel="1">
      <c r="A179" s="151" t="s">
        <v>47</v>
      </c>
      <c r="B179" s="152" t="s">
        <v>244</v>
      </c>
      <c r="C179" s="153">
        <v>741398</v>
      </c>
      <c r="D179" s="153">
        <v>44850</v>
      </c>
      <c r="E179" s="153">
        <v>786248</v>
      </c>
    </row>
    <row r="180" spans="1:5" ht="18" hidden="1" customHeight="1" outlineLevel="1">
      <c r="A180" s="151" t="s">
        <v>47</v>
      </c>
      <c r="B180" s="152" t="s">
        <v>187</v>
      </c>
      <c r="C180" s="153">
        <v>58864</v>
      </c>
      <c r="D180" s="153">
        <v>30796</v>
      </c>
      <c r="E180" s="153">
        <v>89660</v>
      </c>
    </row>
    <row r="181" spans="1:5" ht="18" hidden="1" customHeight="1" outlineLevel="1">
      <c r="A181" s="151" t="s">
        <v>47</v>
      </c>
      <c r="B181" s="152" t="s">
        <v>188</v>
      </c>
      <c r="C181" s="153">
        <v>458011</v>
      </c>
      <c r="D181" s="153">
        <v>5901815</v>
      </c>
      <c r="E181" s="153">
        <v>6359826</v>
      </c>
    </row>
    <row r="182" spans="1:5" ht="18" hidden="1" customHeight="1" outlineLevel="1">
      <c r="A182" s="151" t="s">
        <v>47</v>
      </c>
      <c r="B182" s="152" t="s">
        <v>189</v>
      </c>
      <c r="C182" s="153">
        <v>124014.189121438</v>
      </c>
      <c r="D182" s="153">
        <v>1262291.1361127</v>
      </c>
      <c r="E182" s="153">
        <v>1386305.32523413</v>
      </c>
    </row>
    <row r="183" spans="1:5" ht="18" hidden="1" customHeight="1" outlineLevel="1">
      <c r="A183" s="151" t="s">
        <v>47</v>
      </c>
      <c r="B183" s="152" t="s">
        <v>190</v>
      </c>
      <c r="C183" s="153">
        <v>5758094</v>
      </c>
      <c r="D183" s="153">
        <v>98695317</v>
      </c>
      <c r="E183" s="153">
        <v>104453411</v>
      </c>
    </row>
    <row r="184" spans="1:5" ht="18" hidden="1" customHeight="1" outlineLevel="1">
      <c r="A184" s="151" t="s">
        <v>47</v>
      </c>
      <c r="B184" s="152" t="s">
        <v>191</v>
      </c>
      <c r="C184" s="153">
        <v>0</v>
      </c>
      <c r="D184" s="153">
        <v>195734</v>
      </c>
      <c r="E184" s="153">
        <v>195734</v>
      </c>
    </row>
    <row r="185" spans="1:5" ht="18" hidden="1" customHeight="1" outlineLevel="1">
      <c r="A185" s="151" t="s">
        <v>47</v>
      </c>
      <c r="B185" s="152" t="s">
        <v>252</v>
      </c>
      <c r="C185" s="153">
        <v>0</v>
      </c>
      <c r="D185" s="153">
        <v>-55289</v>
      </c>
      <c r="E185" s="153">
        <v>-55289</v>
      </c>
    </row>
    <row r="186" spans="1:5" ht="18" hidden="1" customHeight="1" outlineLevel="1">
      <c r="A186" s="151" t="s">
        <v>47</v>
      </c>
      <c r="B186" s="152" t="s">
        <v>192</v>
      </c>
      <c r="C186" s="153">
        <v>223194</v>
      </c>
      <c r="D186" s="153">
        <v>0</v>
      </c>
      <c r="E186" s="153">
        <v>223194</v>
      </c>
    </row>
    <row r="187" spans="1:5" ht="18" hidden="1" customHeight="1" outlineLevel="1">
      <c r="A187" s="151" t="s">
        <v>47</v>
      </c>
      <c r="B187" s="152" t="s">
        <v>247</v>
      </c>
      <c r="C187" s="153">
        <v>39774</v>
      </c>
      <c r="D187" s="153">
        <v>0</v>
      </c>
      <c r="E187" s="153">
        <v>39774</v>
      </c>
    </row>
    <row r="188" spans="1:5" ht="18" hidden="1" customHeight="1" outlineLevel="1">
      <c r="A188" s="151" t="s">
        <v>47</v>
      </c>
      <c r="B188" s="152" t="s">
        <v>193</v>
      </c>
      <c r="C188" s="153">
        <v>6012024</v>
      </c>
      <c r="D188" s="153">
        <v>31741863</v>
      </c>
      <c r="E188" s="153">
        <v>37753887</v>
      </c>
    </row>
    <row r="189" spans="1:5" ht="18" hidden="1" customHeight="1" outlineLevel="1">
      <c r="A189" s="151" t="s">
        <v>47</v>
      </c>
      <c r="B189" s="152" t="s">
        <v>194</v>
      </c>
      <c r="C189" s="153">
        <v>668358</v>
      </c>
      <c r="D189" s="153">
        <v>1700737</v>
      </c>
      <c r="E189" s="153">
        <v>2369095</v>
      </c>
    </row>
    <row r="190" spans="1:5" ht="18" hidden="1" customHeight="1" outlineLevel="1">
      <c r="A190" s="151" t="s">
        <v>47</v>
      </c>
      <c r="B190" s="152" t="s">
        <v>195</v>
      </c>
      <c r="C190" s="153">
        <v>363462.87488584901</v>
      </c>
      <c r="D190" s="153">
        <v>5040556.1251141503</v>
      </c>
      <c r="E190" s="153">
        <v>5404019</v>
      </c>
    </row>
    <row r="191" spans="1:5" ht="18" hidden="1" customHeight="1" outlineLevel="1">
      <c r="A191" s="151" t="s">
        <v>47</v>
      </c>
      <c r="B191" s="152" t="s">
        <v>196</v>
      </c>
      <c r="C191" s="153">
        <v>306668</v>
      </c>
      <c r="D191" s="153">
        <v>4256332</v>
      </c>
      <c r="E191" s="153">
        <v>4563000</v>
      </c>
    </row>
    <row r="192" spans="1:5" ht="18" hidden="1" customHeight="1" outlineLevel="1">
      <c r="A192" s="151" t="s">
        <v>47</v>
      </c>
      <c r="B192" s="152" t="s">
        <v>253</v>
      </c>
      <c r="C192" s="153">
        <v>3391207</v>
      </c>
      <c r="D192" s="153">
        <v>12564827</v>
      </c>
      <c r="E192" s="153">
        <v>15956034</v>
      </c>
    </row>
    <row r="193" spans="1:5" ht="18" customHeight="1" collapsed="1">
      <c r="A193" s="151" t="s">
        <v>63</v>
      </c>
      <c r="B193" s="155" t="s">
        <v>231</v>
      </c>
      <c r="C193" s="153">
        <f>SUM($C$171:$C$192)</f>
        <v>130415707.06400728</v>
      </c>
      <c r="D193" s="153">
        <f>SUM($D$171:$D$192)</f>
        <v>847965124.26122689</v>
      </c>
      <c r="E193" s="153">
        <f>SUM($E$171:$E$192)</f>
        <v>978380831.32523417</v>
      </c>
    </row>
    <row r="194" spans="1:5" ht="18" hidden="1" customHeight="1" outlineLevel="1">
      <c r="A194" s="151" t="s">
        <v>47</v>
      </c>
      <c r="B194" s="156" t="s">
        <v>181</v>
      </c>
      <c r="C194" s="153">
        <v>57080483</v>
      </c>
      <c r="D194" s="153">
        <v>95690</v>
      </c>
      <c r="E194" s="153">
        <v>57176173</v>
      </c>
    </row>
    <row r="195" spans="1:5" ht="18" hidden="1" customHeight="1" outlineLevel="1">
      <c r="A195" s="151" t="s">
        <v>47</v>
      </c>
      <c r="B195" s="156" t="s">
        <v>182</v>
      </c>
      <c r="C195" s="153">
        <v>1381386</v>
      </c>
      <c r="D195" s="153">
        <v>17665488</v>
      </c>
      <c r="E195" s="153">
        <v>19046874</v>
      </c>
    </row>
    <row r="196" spans="1:5" ht="18" hidden="1" customHeight="1" outlineLevel="1">
      <c r="A196" s="151" t="s">
        <v>47</v>
      </c>
      <c r="B196" s="156" t="s">
        <v>250</v>
      </c>
      <c r="C196" s="153">
        <v>0</v>
      </c>
      <c r="D196" s="153">
        <v>34007772</v>
      </c>
      <c r="E196" s="153">
        <v>34007772</v>
      </c>
    </row>
    <row r="197" spans="1:5" ht="18" hidden="1" customHeight="1" outlineLevel="1">
      <c r="A197" s="151" t="s">
        <v>47</v>
      </c>
      <c r="B197" s="156" t="s">
        <v>183</v>
      </c>
      <c r="C197" s="153">
        <v>233718298</v>
      </c>
      <c r="D197" s="153">
        <v>2056994722</v>
      </c>
      <c r="E197" s="153">
        <v>2290713020</v>
      </c>
    </row>
    <row r="198" spans="1:5" ht="18" hidden="1" customHeight="1" outlineLevel="1">
      <c r="A198" s="151" t="s">
        <v>47</v>
      </c>
      <c r="B198" s="156" t="s">
        <v>184</v>
      </c>
      <c r="C198" s="153">
        <v>22529167</v>
      </c>
      <c r="D198" s="153">
        <v>630461091</v>
      </c>
      <c r="E198" s="153">
        <v>652990258</v>
      </c>
    </row>
    <row r="199" spans="1:5" ht="18" hidden="1" customHeight="1" outlineLevel="1">
      <c r="A199" s="151" t="s">
        <v>47</v>
      </c>
      <c r="B199" s="156" t="s">
        <v>251</v>
      </c>
      <c r="C199" s="153">
        <v>2302965</v>
      </c>
      <c r="D199" s="153">
        <v>17796605</v>
      </c>
      <c r="E199" s="153">
        <v>20099570</v>
      </c>
    </row>
    <row r="200" spans="1:5" ht="18" hidden="1" customHeight="1" outlineLevel="1">
      <c r="A200" s="151" t="s">
        <v>47</v>
      </c>
      <c r="B200" s="156" t="s">
        <v>185</v>
      </c>
      <c r="C200" s="153">
        <v>174827631</v>
      </c>
      <c r="D200" s="153">
        <v>1412443187</v>
      </c>
      <c r="E200" s="153">
        <v>1587270818</v>
      </c>
    </row>
    <row r="201" spans="1:5" ht="18" hidden="1" customHeight="1" outlineLevel="1">
      <c r="A201" s="151" t="s">
        <v>47</v>
      </c>
      <c r="B201" s="156" t="s">
        <v>186</v>
      </c>
      <c r="C201" s="153">
        <v>294018838</v>
      </c>
      <c r="D201" s="153">
        <v>2087885445</v>
      </c>
      <c r="E201" s="153">
        <v>2381904283</v>
      </c>
    </row>
    <row r="202" spans="1:5" ht="18" hidden="1" customHeight="1" outlineLevel="1">
      <c r="A202" s="151" t="s">
        <v>47</v>
      </c>
      <c r="B202" s="156" t="s">
        <v>244</v>
      </c>
      <c r="C202" s="153">
        <v>7078329</v>
      </c>
      <c r="D202" s="153">
        <v>498853</v>
      </c>
      <c r="E202" s="153">
        <v>7577182</v>
      </c>
    </row>
    <row r="203" spans="1:5" ht="18" hidden="1" customHeight="1" outlineLevel="1">
      <c r="A203" s="151" t="s">
        <v>47</v>
      </c>
      <c r="B203" s="156" t="s">
        <v>187</v>
      </c>
      <c r="C203" s="153">
        <v>13056445</v>
      </c>
      <c r="D203" s="153">
        <v>1481684</v>
      </c>
      <c r="E203" s="153">
        <v>14538129</v>
      </c>
    </row>
    <row r="204" spans="1:5" ht="18" hidden="1" customHeight="1" outlineLevel="1">
      <c r="A204" s="151" t="s">
        <v>47</v>
      </c>
      <c r="B204" s="156" t="s">
        <v>188</v>
      </c>
      <c r="C204" s="153">
        <v>6228012</v>
      </c>
      <c r="D204" s="153">
        <v>119657910</v>
      </c>
      <c r="E204" s="153">
        <v>125885922</v>
      </c>
    </row>
    <row r="205" spans="1:5" ht="18" hidden="1" customHeight="1" outlineLevel="1">
      <c r="A205" s="151" t="s">
        <v>47</v>
      </c>
      <c r="B205" s="156" t="s">
        <v>189</v>
      </c>
      <c r="C205" s="153">
        <v>14042230.404414499</v>
      </c>
      <c r="D205" s="153">
        <v>77365720.149912</v>
      </c>
      <c r="E205" s="153">
        <v>91407950.5543264</v>
      </c>
    </row>
    <row r="206" spans="1:5" ht="18" hidden="1" customHeight="1" outlineLevel="1">
      <c r="A206" s="151" t="s">
        <v>47</v>
      </c>
      <c r="B206" s="156" t="s">
        <v>190</v>
      </c>
      <c r="C206" s="153">
        <v>81582754</v>
      </c>
      <c r="D206" s="153">
        <v>1142835715</v>
      </c>
      <c r="E206" s="153">
        <v>1224418469</v>
      </c>
    </row>
    <row r="207" spans="1:5" ht="18" hidden="1" customHeight="1" outlineLevel="1">
      <c r="A207" s="151" t="s">
        <v>47</v>
      </c>
      <c r="B207" s="156" t="s">
        <v>191</v>
      </c>
      <c r="C207" s="153">
        <v>5175032</v>
      </c>
      <c r="D207" s="153">
        <v>9884765</v>
      </c>
      <c r="E207" s="153">
        <v>15059797</v>
      </c>
    </row>
    <row r="208" spans="1:5" ht="18" hidden="1" customHeight="1" outlineLevel="1">
      <c r="A208" s="151" t="s">
        <v>47</v>
      </c>
      <c r="B208" s="156" t="s">
        <v>252</v>
      </c>
      <c r="C208" s="153">
        <v>1062064</v>
      </c>
      <c r="D208" s="153">
        <v>3600823</v>
      </c>
      <c r="E208" s="153">
        <v>4662887</v>
      </c>
    </row>
    <row r="209" spans="1:5" ht="18" hidden="1" customHeight="1" outlineLevel="1">
      <c r="A209" s="151" t="s">
        <v>47</v>
      </c>
      <c r="B209" s="156" t="s">
        <v>192</v>
      </c>
      <c r="C209" s="153">
        <v>3893960</v>
      </c>
      <c r="D209" s="153">
        <v>0</v>
      </c>
      <c r="E209" s="153">
        <v>3893960</v>
      </c>
    </row>
    <row r="210" spans="1:5" ht="18" hidden="1" customHeight="1" outlineLevel="1">
      <c r="A210" s="151" t="s">
        <v>47</v>
      </c>
      <c r="B210" s="156" t="s">
        <v>247</v>
      </c>
      <c r="C210" s="153">
        <v>3290392</v>
      </c>
      <c r="D210" s="153">
        <v>0</v>
      </c>
      <c r="E210" s="153">
        <v>3290392</v>
      </c>
    </row>
    <row r="211" spans="1:5" ht="18" hidden="1" customHeight="1" outlineLevel="1">
      <c r="A211" s="151" t="s">
        <v>47</v>
      </c>
      <c r="B211" s="156" t="s">
        <v>193</v>
      </c>
      <c r="C211" s="153">
        <v>516675653</v>
      </c>
      <c r="D211" s="153">
        <v>900649683</v>
      </c>
      <c r="E211" s="153">
        <v>1417325336</v>
      </c>
    </row>
    <row r="212" spans="1:5" ht="18" hidden="1" customHeight="1" outlineLevel="1">
      <c r="A212" s="151" t="s">
        <v>47</v>
      </c>
      <c r="B212" s="156" t="s">
        <v>194</v>
      </c>
      <c r="C212" s="153">
        <v>27389997</v>
      </c>
      <c r="D212" s="153">
        <v>48360534</v>
      </c>
      <c r="E212" s="153">
        <v>75750531</v>
      </c>
    </row>
    <row r="213" spans="1:5" ht="18" hidden="1" customHeight="1" outlineLevel="1">
      <c r="A213" s="151" t="s">
        <v>47</v>
      </c>
      <c r="B213" s="156" t="s">
        <v>195</v>
      </c>
      <c r="C213" s="153">
        <v>5919072.9937420804</v>
      </c>
      <c r="D213" s="153">
        <v>82290389.006257907</v>
      </c>
      <c r="E213" s="153">
        <v>88209462</v>
      </c>
    </row>
    <row r="214" spans="1:5" ht="18" hidden="1" customHeight="1" outlineLevel="1">
      <c r="A214" s="151" t="s">
        <v>47</v>
      </c>
      <c r="B214" s="156" t="s">
        <v>196</v>
      </c>
      <c r="C214" s="153">
        <v>3661890</v>
      </c>
      <c r="D214" s="153">
        <v>70652144</v>
      </c>
      <c r="E214" s="153">
        <v>74314034</v>
      </c>
    </row>
    <row r="215" spans="1:5" ht="18" hidden="1" customHeight="1" outlineLevel="1">
      <c r="A215" s="151" t="s">
        <v>47</v>
      </c>
      <c r="B215" s="156" t="s">
        <v>253</v>
      </c>
      <c r="C215" s="153">
        <v>6365478</v>
      </c>
      <c r="D215" s="153">
        <v>24636210</v>
      </c>
      <c r="E215" s="153">
        <v>31001688</v>
      </c>
    </row>
    <row r="216" spans="1:5" ht="18" customHeight="1" collapsed="1">
      <c r="A216" s="151" t="s">
        <v>65</v>
      </c>
      <c r="B216" s="157" t="s">
        <v>232</v>
      </c>
      <c r="C216" s="153">
        <f>SUM($C$194:$C$215)</f>
        <v>1481280077.3981566</v>
      </c>
      <c r="D216" s="153">
        <f>SUM($D$194:$D$215)</f>
        <v>8739264430.1561699</v>
      </c>
      <c r="E216" s="153">
        <f>SUM($E$194:$E$215)</f>
        <v>10220544507.554325</v>
      </c>
    </row>
    <row r="217" spans="1:5" ht="18" customHeight="1">
      <c r="A217" s="461" t="s">
        <v>233</v>
      </c>
      <c r="B217" s="461"/>
      <c r="C217" s="461"/>
      <c r="D217" s="461"/>
      <c r="E217" s="461"/>
    </row>
    <row r="218" spans="1:5" ht="18" hidden="1" customHeight="1" outlineLevel="1">
      <c r="A218" s="151" t="s">
        <v>47</v>
      </c>
      <c r="B218" s="152" t="s">
        <v>181</v>
      </c>
      <c r="C218" s="153">
        <v>980401</v>
      </c>
      <c r="D218" s="153">
        <v>75719</v>
      </c>
      <c r="E218" s="153">
        <v>1056120</v>
      </c>
    </row>
    <row r="219" spans="1:5" ht="18" hidden="1" customHeight="1" outlineLevel="1">
      <c r="A219" s="151" t="s">
        <v>47</v>
      </c>
      <c r="B219" s="152" t="s">
        <v>182</v>
      </c>
      <c r="C219" s="153">
        <v>303672</v>
      </c>
      <c r="D219" s="153">
        <v>591175</v>
      </c>
      <c r="E219" s="153">
        <v>894847</v>
      </c>
    </row>
    <row r="220" spans="1:5" ht="18" hidden="1" customHeight="1" outlineLevel="1">
      <c r="A220" s="151" t="s">
        <v>47</v>
      </c>
      <c r="B220" s="152" t="s">
        <v>250</v>
      </c>
      <c r="C220" s="153">
        <v>0</v>
      </c>
      <c r="D220" s="153">
        <v>516451</v>
      </c>
      <c r="E220" s="153">
        <v>516451</v>
      </c>
    </row>
    <row r="221" spans="1:5" ht="18" hidden="1" customHeight="1" outlineLevel="1">
      <c r="A221" s="151" t="s">
        <v>47</v>
      </c>
      <c r="B221" s="152" t="s">
        <v>183</v>
      </c>
      <c r="C221" s="153">
        <v>1339182</v>
      </c>
      <c r="D221" s="153">
        <v>91484335</v>
      </c>
      <c r="E221" s="153">
        <v>92823517</v>
      </c>
    </row>
    <row r="222" spans="1:5" ht="18" hidden="1" customHeight="1" outlineLevel="1">
      <c r="A222" s="151" t="s">
        <v>47</v>
      </c>
      <c r="B222" s="152" t="s">
        <v>184</v>
      </c>
      <c r="C222" s="153">
        <v>889596</v>
      </c>
      <c r="D222" s="153">
        <v>41013705</v>
      </c>
      <c r="E222" s="153">
        <v>41903301</v>
      </c>
    </row>
    <row r="223" spans="1:5" ht="18" hidden="1" customHeight="1" outlineLevel="1">
      <c r="A223" s="151" t="s">
        <v>47</v>
      </c>
      <c r="B223" s="152" t="s">
        <v>251</v>
      </c>
      <c r="C223" s="153">
        <v>0</v>
      </c>
      <c r="D223" s="153">
        <v>358133</v>
      </c>
      <c r="E223" s="153">
        <v>358133</v>
      </c>
    </row>
    <row r="224" spans="1:5" ht="18" hidden="1" customHeight="1" outlineLevel="1">
      <c r="A224" s="151" t="s">
        <v>47</v>
      </c>
      <c r="B224" s="152" t="s">
        <v>185</v>
      </c>
      <c r="C224" s="153">
        <v>3649260</v>
      </c>
      <c r="D224" s="153">
        <v>78033865</v>
      </c>
      <c r="E224" s="153">
        <v>81683125</v>
      </c>
    </row>
    <row r="225" spans="1:5" ht="18" hidden="1" customHeight="1" outlineLevel="1">
      <c r="A225" s="151" t="s">
        <v>47</v>
      </c>
      <c r="B225" s="152" t="s">
        <v>186</v>
      </c>
      <c r="C225" s="153">
        <v>2091545</v>
      </c>
      <c r="D225" s="153">
        <v>277349702</v>
      </c>
      <c r="E225" s="153">
        <v>279441247</v>
      </c>
    </row>
    <row r="226" spans="1:5" ht="18" hidden="1" customHeight="1" outlineLevel="1">
      <c r="A226" s="151" t="s">
        <v>47</v>
      </c>
      <c r="B226" s="152" t="s">
        <v>244</v>
      </c>
      <c r="C226" s="153">
        <v>73904</v>
      </c>
      <c r="D226" s="153">
        <v>0</v>
      </c>
      <c r="E226" s="153">
        <v>73904</v>
      </c>
    </row>
    <row r="227" spans="1:5" ht="18" hidden="1" customHeight="1" outlineLevel="1">
      <c r="A227" s="151" t="s">
        <v>47</v>
      </c>
      <c r="B227" s="152" t="s">
        <v>187</v>
      </c>
      <c r="C227" s="153">
        <v>286653</v>
      </c>
      <c r="D227" s="153">
        <v>764</v>
      </c>
      <c r="E227" s="153">
        <v>287417</v>
      </c>
    </row>
    <row r="228" spans="1:5" ht="18" hidden="1" customHeight="1" outlineLevel="1">
      <c r="A228" s="151" t="s">
        <v>47</v>
      </c>
      <c r="B228" s="152" t="s">
        <v>188</v>
      </c>
      <c r="C228" s="153">
        <v>36335</v>
      </c>
      <c r="D228" s="153">
        <v>3124886</v>
      </c>
      <c r="E228" s="153">
        <v>3161221</v>
      </c>
    </row>
    <row r="229" spans="1:5" ht="18" hidden="1" customHeight="1" outlineLevel="1">
      <c r="A229" s="151" t="s">
        <v>47</v>
      </c>
      <c r="B229" s="152" t="s">
        <v>189</v>
      </c>
      <c r="C229" s="153">
        <v>61996</v>
      </c>
      <c r="D229" s="153">
        <v>4583939.7300000004</v>
      </c>
      <c r="E229" s="153">
        <v>4645935.7300000004</v>
      </c>
    </row>
    <row r="230" spans="1:5" ht="18" hidden="1" customHeight="1" outlineLevel="1">
      <c r="A230" s="151" t="s">
        <v>47</v>
      </c>
      <c r="B230" s="152" t="s">
        <v>190</v>
      </c>
      <c r="C230" s="153">
        <v>1082764</v>
      </c>
      <c r="D230" s="153">
        <v>72085302</v>
      </c>
      <c r="E230" s="153">
        <v>73168066</v>
      </c>
    </row>
    <row r="231" spans="1:5" ht="18" hidden="1" customHeight="1" outlineLevel="1">
      <c r="A231" s="151" t="s">
        <v>47</v>
      </c>
      <c r="B231" s="152" t="s">
        <v>191</v>
      </c>
      <c r="C231" s="153">
        <v>2309415</v>
      </c>
      <c r="D231" s="153">
        <v>4323836</v>
      </c>
      <c r="E231" s="153">
        <v>6633251</v>
      </c>
    </row>
    <row r="232" spans="1:5" ht="18" hidden="1" customHeight="1" outlineLevel="1">
      <c r="A232" s="151" t="s">
        <v>47</v>
      </c>
      <c r="B232" s="152" t="s">
        <v>252</v>
      </c>
      <c r="C232" s="153">
        <v>23813.279999999999</v>
      </c>
      <c r="D232" s="153">
        <v>42335</v>
      </c>
      <c r="E232" s="153">
        <v>66148.28</v>
      </c>
    </row>
    <row r="233" spans="1:5" ht="18" hidden="1" customHeight="1" outlineLevel="1">
      <c r="A233" s="151" t="s">
        <v>47</v>
      </c>
      <c r="B233" s="152" t="s">
        <v>192</v>
      </c>
      <c r="C233" s="153">
        <v>256844</v>
      </c>
      <c r="D233" s="154"/>
      <c r="E233" s="153">
        <v>256844</v>
      </c>
    </row>
    <row r="234" spans="1:5" ht="18" hidden="1" customHeight="1" outlineLevel="1">
      <c r="A234" s="151" t="s">
        <v>47</v>
      </c>
      <c r="B234" s="152" t="s">
        <v>247</v>
      </c>
      <c r="C234" s="153">
        <v>0</v>
      </c>
      <c r="D234" s="154"/>
      <c r="E234" s="153">
        <v>0</v>
      </c>
    </row>
    <row r="235" spans="1:5" ht="18" hidden="1" customHeight="1" outlineLevel="1">
      <c r="A235" s="151" t="s">
        <v>47</v>
      </c>
      <c r="B235" s="152" t="s">
        <v>193</v>
      </c>
      <c r="C235" s="153">
        <v>24174321</v>
      </c>
      <c r="D235" s="153">
        <v>114692669</v>
      </c>
      <c r="E235" s="153">
        <v>138866990</v>
      </c>
    </row>
    <row r="236" spans="1:5" ht="18" hidden="1" customHeight="1" outlineLevel="1">
      <c r="A236" s="151" t="s">
        <v>47</v>
      </c>
      <c r="B236" s="152" t="s">
        <v>194</v>
      </c>
      <c r="C236" s="153">
        <v>145441</v>
      </c>
      <c r="D236" s="153">
        <v>2090893</v>
      </c>
      <c r="E236" s="153">
        <v>2236334</v>
      </c>
    </row>
    <row r="237" spans="1:5" ht="18" hidden="1" customHeight="1" outlineLevel="1">
      <c r="A237" s="151" t="s">
        <v>47</v>
      </c>
      <c r="B237" s="152" t="s">
        <v>195</v>
      </c>
      <c r="C237" s="153">
        <v>234365.19</v>
      </c>
      <c r="D237" s="153">
        <v>1212554.645</v>
      </c>
      <c r="E237" s="153">
        <v>1446919.835</v>
      </c>
    </row>
    <row r="238" spans="1:5" ht="18" hidden="1" customHeight="1" outlineLevel="1">
      <c r="A238" s="151" t="s">
        <v>47</v>
      </c>
      <c r="B238" s="152" t="s">
        <v>196</v>
      </c>
      <c r="C238" s="153">
        <v>817322</v>
      </c>
      <c r="D238" s="153">
        <v>1513362</v>
      </c>
      <c r="E238" s="153">
        <v>2330684</v>
      </c>
    </row>
    <row r="239" spans="1:5" ht="18" hidden="1" customHeight="1" outlineLevel="1">
      <c r="A239" s="151" t="s">
        <v>47</v>
      </c>
      <c r="B239" s="152" t="s">
        <v>253</v>
      </c>
      <c r="C239" s="154"/>
      <c r="D239" s="154"/>
      <c r="E239" s="153">
        <v>0</v>
      </c>
    </row>
    <row r="240" spans="1:5" ht="18" customHeight="1" collapsed="1">
      <c r="A240" s="151" t="s">
        <v>67</v>
      </c>
      <c r="B240" s="155" t="s">
        <v>234</v>
      </c>
      <c r="C240" s="153">
        <f>SUM($C$218:$C$239)</f>
        <v>38756829.469999999</v>
      </c>
      <c r="D240" s="153">
        <f>SUM($D$218:$D$239)</f>
        <v>693093626.375</v>
      </c>
      <c r="E240" s="153">
        <f>SUM($E$218:$E$239)</f>
        <v>731850455.84500003</v>
      </c>
    </row>
    <row r="241" spans="1:5" ht="18" hidden="1" customHeight="1" outlineLevel="1">
      <c r="A241" s="151" t="s">
        <v>47</v>
      </c>
      <c r="B241" s="152" t="s">
        <v>181</v>
      </c>
      <c r="C241" s="153">
        <v>10618252</v>
      </c>
      <c r="D241" s="153">
        <v>18280</v>
      </c>
      <c r="E241" s="153">
        <v>10636532</v>
      </c>
    </row>
    <row r="242" spans="1:5" ht="18" hidden="1" customHeight="1" outlineLevel="1">
      <c r="A242" s="151" t="s">
        <v>47</v>
      </c>
      <c r="B242" s="152" t="s">
        <v>182</v>
      </c>
      <c r="C242" s="153">
        <v>2246719</v>
      </c>
      <c r="D242" s="153">
        <v>7184938</v>
      </c>
      <c r="E242" s="153">
        <v>9431657</v>
      </c>
    </row>
    <row r="243" spans="1:5" ht="18" hidden="1" customHeight="1" outlineLevel="1">
      <c r="A243" s="151" t="s">
        <v>47</v>
      </c>
      <c r="B243" s="152" t="s">
        <v>250</v>
      </c>
      <c r="C243" s="153">
        <v>0</v>
      </c>
      <c r="D243" s="153">
        <v>9921372</v>
      </c>
      <c r="E243" s="153">
        <v>9921372</v>
      </c>
    </row>
    <row r="244" spans="1:5" ht="18" hidden="1" customHeight="1" outlineLevel="1">
      <c r="A244" s="151" t="s">
        <v>47</v>
      </c>
      <c r="B244" s="152" t="s">
        <v>183</v>
      </c>
      <c r="C244" s="153">
        <v>50301391</v>
      </c>
      <c r="D244" s="153">
        <v>692107887</v>
      </c>
      <c r="E244" s="153">
        <v>742409278</v>
      </c>
    </row>
    <row r="245" spans="1:5" ht="18" hidden="1" customHeight="1" outlineLevel="1">
      <c r="A245" s="151" t="s">
        <v>47</v>
      </c>
      <c r="B245" s="152" t="s">
        <v>184</v>
      </c>
      <c r="C245" s="153">
        <v>19974000</v>
      </c>
      <c r="D245" s="153">
        <v>236545319</v>
      </c>
      <c r="E245" s="153">
        <v>256519319</v>
      </c>
    </row>
    <row r="246" spans="1:5" ht="18" hidden="1" customHeight="1" outlineLevel="1">
      <c r="A246" s="151" t="s">
        <v>47</v>
      </c>
      <c r="B246" s="152" t="s">
        <v>251</v>
      </c>
      <c r="C246" s="153">
        <v>51729</v>
      </c>
      <c r="D246" s="153">
        <v>5255994</v>
      </c>
      <c r="E246" s="153">
        <v>5307723</v>
      </c>
    </row>
    <row r="247" spans="1:5" ht="18" hidden="1" customHeight="1" outlineLevel="1">
      <c r="A247" s="151" t="s">
        <v>47</v>
      </c>
      <c r="B247" s="152" t="s">
        <v>185</v>
      </c>
      <c r="C247" s="153">
        <v>41883077</v>
      </c>
      <c r="D247" s="153">
        <v>622369622</v>
      </c>
      <c r="E247" s="153">
        <v>664252699</v>
      </c>
    </row>
    <row r="248" spans="1:5" ht="18" hidden="1" customHeight="1" outlineLevel="1">
      <c r="A248" s="151" t="s">
        <v>47</v>
      </c>
      <c r="B248" s="152" t="s">
        <v>186</v>
      </c>
      <c r="C248" s="153">
        <v>7505104</v>
      </c>
      <c r="D248" s="153">
        <v>661996809</v>
      </c>
      <c r="E248" s="153">
        <v>669501913</v>
      </c>
    </row>
    <row r="249" spans="1:5" ht="18" hidden="1" customHeight="1" outlineLevel="1">
      <c r="A249" s="151" t="s">
        <v>47</v>
      </c>
      <c r="B249" s="152" t="s">
        <v>244</v>
      </c>
      <c r="C249" s="153">
        <v>1453458</v>
      </c>
      <c r="D249" s="153">
        <v>80984</v>
      </c>
      <c r="E249" s="153">
        <v>1534442</v>
      </c>
    </row>
    <row r="250" spans="1:5" ht="18" hidden="1" customHeight="1" outlineLevel="1">
      <c r="A250" s="151" t="s">
        <v>47</v>
      </c>
      <c r="B250" s="152" t="s">
        <v>187</v>
      </c>
      <c r="C250" s="153">
        <v>1993923</v>
      </c>
      <c r="D250" s="153">
        <v>484661</v>
      </c>
      <c r="E250" s="153">
        <v>2478584</v>
      </c>
    </row>
    <row r="251" spans="1:5" ht="18" hidden="1" customHeight="1" outlineLevel="1">
      <c r="A251" s="151" t="s">
        <v>47</v>
      </c>
      <c r="B251" s="152" t="s">
        <v>188</v>
      </c>
      <c r="C251" s="153">
        <v>1429486</v>
      </c>
      <c r="D251" s="153">
        <v>60747976</v>
      </c>
      <c r="E251" s="153">
        <v>62177462</v>
      </c>
    </row>
    <row r="252" spans="1:5" ht="18" hidden="1" customHeight="1" outlineLevel="1">
      <c r="A252" s="151" t="s">
        <v>47</v>
      </c>
      <c r="B252" s="152" t="s">
        <v>189</v>
      </c>
      <c r="C252" s="153">
        <v>4464536.1278868504</v>
      </c>
      <c r="D252" s="153">
        <v>25596588.810131799</v>
      </c>
      <c r="E252" s="153">
        <v>30061124.938018698</v>
      </c>
    </row>
    <row r="253" spans="1:5" ht="18" hidden="1" customHeight="1" outlineLevel="1">
      <c r="A253" s="151" t="s">
        <v>47</v>
      </c>
      <c r="B253" s="152" t="s">
        <v>190</v>
      </c>
      <c r="C253" s="153">
        <v>11296000</v>
      </c>
      <c r="D253" s="153">
        <v>430233992</v>
      </c>
      <c r="E253" s="153">
        <v>441529992</v>
      </c>
    </row>
    <row r="254" spans="1:5" ht="18" hidden="1" customHeight="1" outlineLevel="1">
      <c r="A254" s="151" t="s">
        <v>47</v>
      </c>
      <c r="B254" s="152" t="s">
        <v>191</v>
      </c>
      <c r="C254" s="153">
        <v>0</v>
      </c>
      <c r="D254" s="153">
        <v>0</v>
      </c>
      <c r="E254" s="153">
        <v>0</v>
      </c>
    </row>
    <row r="255" spans="1:5" ht="18" hidden="1" customHeight="1" outlineLevel="1">
      <c r="A255" s="151" t="s">
        <v>47</v>
      </c>
      <c r="B255" s="152" t="s">
        <v>252</v>
      </c>
      <c r="C255" s="153">
        <v>38251.199999999997</v>
      </c>
      <c r="D255" s="153">
        <v>70075</v>
      </c>
      <c r="E255" s="153">
        <v>108326.2</v>
      </c>
    </row>
    <row r="256" spans="1:5" ht="18" hidden="1" customHeight="1" outlineLevel="1">
      <c r="A256" s="151" t="s">
        <v>47</v>
      </c>
      <c r="B256" s="152" t="s">
        <v>192</v>
      </c>
      <c r="C256" s="154"/>
      <c r="D256" s="154"/>
      <c r="E256" s="153">
        <v>0</v>
      </c>
    </row>
    <row r="257" spans="1:5" ht="18" hidden="1" customHeight="1" outlineLevel="1">
      <c r="A257" s="151" t="s">
        <v>47</v>
      </c>
      <c r="B257" s="152" t="s">
        <v>247</v>
      </c>
      <c r="C257" s="153">
        <v>45136</v>
      </c>
      <c r="D257" s="154"/>
      <c r="E257" s="153">
        <v>45136</v>
      </c>
    </row>
    <row r="258" spans="1:5" ht="18" hidden="1" customHeight="1" outlineLevel="1">
      <c r="A258" s="151" t="s">
        <v>47</v>
      </c>
      <c r="B258" s="152" t="s">
        <v>193</v>
      </c>
      <c r="C258" s="153">
        <v>36753000</v>
      </c>
      <c r="D258" s="153">
        <v>444081600</v>
      </c>
      <c r="E258" s="153">
        <v>480834600</v>
      </c>
    </row>
    <row r="259" spans="1:5" ht="18" hidden="1" customHeight="1" outlineLevel="1">
      <c r="A259" s="151" t="s">
        <v>47</v>
      </c>
      <c r="B259" s="152" t="s">
        <v>194</v>
      </c>
      <c r="C259" s="153">
        <v>10632042</v>
      </c>
      <c r="D259" s="153">
        <v>25011641</v>
      </c>
      <c r="E259" s="153">
        <v>35643683</v>
      </c>
    </row>
    <row r="260" spans="1:5" ht="18" hidden="1" customHeight="1" outlineLevel="1">
      <c r="A260" s="151" t="s">
        <v>47</v>
      </c>
      <c r="B260" s="152" t="s">
        <v>195</v>
      </c>
      <c r="C260" s="153">
        <v>3537472.7450000001</v>
      </c>
      <c r="D260" s="153">
        <v>47699472.740997002</v>
      </c>
      <c r="E260" s="153">
        <v>51236945.485996999</v>
      </c>
    </row>
    <row r="261" spans="1:5" ht="18" hidden="1" customHeight="1" outlineLevel="1">
      <c r="A261" s="151" t="s">
        <v>47</v>
      </c>
      <c r="B261" s="152" t="s">
        <v>196</v>
      </c>
      <c r="C261" s="153">
        <v>3015736</v>
      </c>
      <c r="D261" s="153">
        <v>40124029</v>
      </c>
      <c r="E261" s="153">
        <v>43139765</v>
      </c>
    </row>
    <row r="262" spans="1:5" ht="18" hidden="1" customHeight="1" outlineLevel="1">
      <c r="A262" s="151" t="s">
        <v>47</v>
      </c>
      <c r="B262" s="152" t="s">
        <v>253</v>
      </c>
      <c r="C262" s="153">
        <v>83056</v>
      </c>
      <c r="D262" s="153">
        <v>2137324</v>
      </c>
      <c r="E262" s="153">
        <v>2220380</v>
      </c>
    </row>
    <row r="263" spans="1:5" ht="18" customHeight="1" collapsed="1">
      <c r="A263" s="151" t="s">
        <v>69</v>
      </c>
      <c r="B263" s="155" t="s">
        <v>235</v>
      </c>
      <c r="C263" s="153">
        <f>SUM($C$241:$C$262)</f>
        <v>207322369.07288685</v>
      </c>
      <c r="D263" s="153">
        <f>SUM($D$241:$D$262)</f>
        <v>3311668564.5511289</v>
      </c>
      <c r="E263" s="153">
        <f>SUM($E$241:$E$262)</f>
        <v>3518990933.6240158</v>
      </c>
    </row>
    <row r="264" spans="1:5" ht="18" hidden="1" customHeight="1" outlineLevel="1">
      <c r="A264" s="151" t="s">
        <v>47</v>
      </c>
      <c r="B264" s="152" t="s">
        <v>181</v>
      </c>
      <c r="C264" s="153">
        <v>24518955</v>
      </c>
      <c r="D264" s="153">
        <v>912</v>
      </c>
      <c r="E264" s="153">
        <v>24519867</v>
      </c>
    </row>
    <row r="265" spans="1:5" ht="18" hidden="1" customHeight="1" outlineLevel="1">
      <c r="A265" s="151" t="s">
        <v>47</v>
      </c>
      <c r="B265" s="152" t="s">
        <v>182</v>
      </c>
      <c r="C265" s="153">
        <v>-845166.68492793303</v>
      </c>
      <c r="D265" s="153">
        <v>7149815.6849279301</v>
      </c>
      <c r="E265" s="153">
        <v>6304649</v>
      </c>
    </row>
    <row r="266" spans="1:5" ht="18" hidden="1" customHeight="1" outlineLevel="1">
      <c r="A266" s="151" t="s">
        <v>47</v>
      </c>
      <c r="B266" s="152" t="s">
        <v>250</v>
      </c>
      <c r="C266" s="153">
        <v>0</v>
      </c>
      <c r="D266" s="153">
        <v>23350208</v>
      </c>
      <c r="E266" s="153">
        <v>23350208</v>
      </c>
    </row>
    <row r="267" spans="1:5" ht="18" hidden="1" customHeight="1" outlineLevel="1">
      <c r="A267" s="151" t="s">
        <v>47</v>
      </c>
      <c r="B267" s="152" t="s">
        <v>183</v>
      </c>
      <c r="C267" s="153">
        <v>121479669</v>
      </c>
      <c r="D267" s="153">
        <v>849596035</v>
      </c>
      <c r="E267" s="153">
        <v>971075704</v>
      </c>
    </row>
    <row r="268" spans="1:5" ht="18" hidden="1" customHeight="1" outlineLevel="1">
      <c r="A268" s="151" t="s">
        <v>47</v>
      </c>
      <c r="B268" s="152" t="s">
        <v>184</v>
      </c>
      <c r="C268" s="153">
        <v>1184068</v>
      </c>
      <c r="D268" s="153">
        <v>250880905</v>
      </c>
      <c r="E268" s="153">
        <v>252064973</v>
      </c>
    </row>
    <row r="269" spans="1:5" ht="18" hidden="1" customHeight="1" outlineLevel="1">
      <c r="A269" s="151" t="s">
        <v>47</v>
      </c>
      <c r="B269" s="152" t="s">
        <v>251</v>
      </c>
      <c r="C269" s="153">
        <v>1951730</v>
      </c>
      <c r="D269" s="153">
        <v>8099032</v>
      </c>
      <c r="E269" s="153">
        <v>10050762</v>
      </c>
    </row>
    <row r="270" spans="1:5" ht="18" hidden="1" customHeight="1" outlineLevel="1">
      <c r="A270" s="151" t="s">
        <v>47</v>
      </c>
      <c r="B270" s="152" t="s">
        <v>185</v>
      </c>
      <c r="C270" s="153">
        <v>83693334</v>
      </c>
      <c r="D270" s="153">
        <v>400342979</v>
      </c>
      <c r="E270" s="153">
        <v>484036313</v>
      </c>
    </row>
    <row r="271" spans="1:5" ht="18" hidden="1" customHeight="1" outlineLevel="1">
      <c r="A271" s="151" t="s">
        <v>47</v>
      </c>
      <c r="B271" s="152" t="s">
        <v>186</v>
      </c>
      <c r="C271" s="153">
        <v>194263210</v>
      </c>
      <c r="D271" s="153">
        <v>784463618</v>
      </c>
      <c r="E271" s="153">
        <v>978726828</v>
      </c>
    </row>
    <row r="272" spans="1:5" ht="18" hidden="1" customHeight="1" outlineLevel="1">
      <c r="A272" s="151" t="s">
        <v>47</v>
      </c>
      <c r="B272" s="152" t="s">
        <v>244</v>
      </c>
      <c r="C272" s="153">
        <v>4539484</v>
      </c>
      <c r="D272" s="153">
        <v>341726</v>
      </c>
      <c r="E272" s="153">
        <v>4881210</v>
      </c>
    </row>
    <row r="273" spans="1:5" ht="18" hidden="1" customHeight="1" outlineLevel="1">
      <c r="A273" s="151" t="s">
        <v>47</v>
      </c>
      <c r="B273" s="152" t="s">
        <v>187</v>
      </c>
      <c r="C273" s="153">
        <v>9719323</v>
      </c>
      <c r="D273" s="153">
        <v>898579</v>
      </c>
      <c r="E273" s="153">
        <v>10617902</v>
      </c>
    </row>
    <row r="274" spans="1:5" ht="18" hidden="1" customHeight="1" outlineLevel="1">
      <c r="A274" s="151" t="s">
        <v>47</v>
      </c>
      <c r="B274" s="152" t="s">
        <v>188</v>
      </c>
      <c r="C274" s="153">
        <v>4106961</v>
      </c>
      <c r="D274" s="153">
        <v>47277681</v>
      </c>
      <c r="E274" s="153">
        <v>51384642</v>
      </c>
    </row>
    <row r="275" spans="1:5" ht="18" hidden="1" customHeight="1" outlineLevel="1">
      <c r="A275" s="151" t="s">
        <v>47</v>
      </c>
      <c r="B275" s="152" t="s">
        <v>189</v>
      </c>
      <c r="C275" s="153">
        <v>9049174.2180119902</v>
      </c>
      <c r="D275" s="153">
        <v>42086947.772481799</v>
      </c>
      <c r="E275" s="153">
        <v>51136121.990493797</v>
      </c>
    </row>
    <row r="276" spans="1:5" ht="18" hidden="1" customHeight="1" outlineLevel="1">
      <c r="A276" s="151" t="s">
        <v>47</v>
      </c>
      <c r="B276" s="152" t="s">
        <v>190</v>
      </c>
      <c r="C276" s="153">
        <v>31289009</v>
      </c>
      <c r="D276" s="153">
        <v>363764877</v>
      </c>
      <c r="E276" s="153">
        <v>395053886</v>
      </c>
    </row>
    <row r="277" spans="1:5" ht="18" hidden="1" customHeight="1" outlineLevel="1">
      <c r="A277" s="151" t="s">
        <v>47</v>
      </c>
      <c r="B277" s="152" t="s">
        <v>191</v>
      </c>
      <c r="C277" s="153">
        <v>2560580</v>
      </c>
      <c r="D277" s="153">
        <v>4794086</v>
      </c>
      <c r="E277" s="153">
        <v>7354666</v>
      </c>
    </row>
    <row r="278" spans="1:5" ht="18" hidden="1" customHeight="1" outlineLevel="1">
      <c r="A278" s="151" t="s">
        <v>47</v>
      </c>
      <c r="B278" s="152" t="s">
        <v>252</v>
      </c>
      <c r="C278" s="153">
        <v>1000000</v>
      </c>
      <c r="D278" s="153">
        <v>3379211</v>
      </c>
      <c r="E278" s="153">
        <v>4379211</v>
      </c>
    </row>
    <row r="279" spans="1:5" ht="18" hidden="1" customHeight="1" outlineLevel="1">
      <c r="A279" s="151" t="s">
        <v>47</v>
      </c>
      <c r="B279" s="152" t="s">
        <v>192</v>
      </c>
      <c r="C279" s="153">
        <v>3147248</v>
      </c>
      <c r="D279" s="154"/>
      <c r="E279" s="153">
        <v>3147248</v>
      </c>
    </row>
    <row r="280" spans="1:5" ht="18" hidden="1" customHeight="1" outlineLevel="1">
      <c r="A280" s="151" t="s">
        <v>47</v>
      </c>
      <c r="B280" s="152" t="s">
        <v>247</v>
      </c>
      <c r="C280" s="153">
        <v>3164839</v>
      </c>
      <c r="D280" s="154"/>
      <c r="E280" s="153">
        <v>3164839</v>
      </c>
    </row>
    <row r="281" spans="1:5" ht="18" hidden="1" customHeight="1" outlineLevel="1">
      <c r="A281" s="151" t="s">
        <v>47</v>
      </c>
      <c r="B281" s="152" t="s">
        <v>193</v>
      </c>
      <c r="C281" s="153">
        <v>287774350</v>
      </c>
      <c r="D281" s="153">
        <v>237991741</v>
      </c>
      <c r="E281" s="153">
        <v>525766091</v>
      </c>
    </row>
    <row r="282" spans="1:5" ht="18" hidden="1" customHeight="1" outlineLevel="1">
      <c r="A282" s="151" t="s">
        <v>47</v>
      </c>
      <c r="B282" s="152" t="s">
        <v>194</v>
      </c>
      <c r="C282" s="153">
        <v>12779616</v>
      </c>
      <c r="D282" s="153">
        <v>14917546</v>
      </c>
      <c r="E282" s="153">
        <v>27697162</v>
      </c>
    </row>
    <row r="283" spans="1:5" ht="18" hidden="1" customHeight="1" outlineLevel="1">
      <c r="A283" s="151" t="s">
        <v>47</v>
      </c>
      <c r="B283" s="152" t="s">
        <v>195</v>
      </c>
      <c r="C283" s="153">
        <v>1437134.50798441</v>
      </c>
      <c r="D283" s="153">
        <v>22339983.4920156</v>
      </c>
      <c r="E283" s="153">
        <v>23777118</v>
      </c>
    </row>
    <row r="284" spans="1:5" ht="18" hidden="1" customHeight="1" outlineLevel="1">
      <c r="A284" s="151" t="s">
        <v>47</v>
      </c>
      <c r="B284" s="152" t="s">
        <v>196</v>
      </c>
      <c r="C284" s="153">
        <v>-1717317</v>
      </c>
      <c r="D284" s="153">
        <v>20632257</v>
      </c>
      <c r="E284" s="153">
        <v>18914940</v>
      </c>
    </row>
    <row r="285" spans="1:5" ht="18" hidden="1" customHeight="1" outlineLevel="1">
      <c r="A285" s="151" t="s">
        <v>47</v>
      </c>
      <c r="B285" s="152" t="s">
        <v>253</v>
      </c>
      <c r="C285" s="153">
        <v>2767000</v>
      </c>
      <c r="D285" s="153">
        <v>9909303</v>
      </c>
      <c r="E285" s="153">
        <v>12676303</v>
      </c>
    </row>
    <row r="286" spans="1:5" ht="18" customHeight="1" collapsed="1">
      <c r="A286" s="151" t="s">
        <v>71</v>
      </c>
      <c r="B286" s="155" t="s">
        <v>236</v>
      </c>
      <c r="C286" s="153">
        <f>SUM($C$264:$C$285)</f>
        <v>797863201.04106843</v>
      </c>
      <c r="D286" s="153">
        <f>SUM($D$264:$D$285)</f>
        <v>3092217442.9494257</v>
      </c>
      <c r="E286" s="153">
        <f>SUM($E$264:$E$285)</f>
        <v>3890080643.9904938</v>
      </c>
    </row>
    <row r="287" spans="1:5" ht="18" hidden="1" customHeight="1" outlineLevel="1">
      <c r="A287" s="151" t="s">
        <v>47</v>
      </c>
      <c r="B287" s="152" t="s">
        <v>181</v>
      </c>
      <c r="C287" s="153">
        <v>16909451</v>
      </c>
      <c r="D287" s="153">
        <v>629</v>
      </c>
      <c r="E287" s="153">
        <v>16910080</v>
      </c>
    </row>
    <row r="288" spans="1:5" ht="18" hidden="1" customHeight="1" outlineLevel="1">
      <c r="A288" s="151" t="s">
        <v>47</v>
      </c>
      <c r="B288" s="152" t="s">
        <v>182</v>
      </c>
      <c r="C288" s="153">
        <v>-112331.11768824</v>
      </c>
      <c r="D288" s="153">
        <v>950282.11768824002</v>
      </c>
      <c r="E288" s="153">
        <v>837951</v>
      </c>
    </row>
    <row r="289" spans="1:5" ht="18" hidden="1" customHeight="1" outlineLevel="1">
      <c r="A289" s="151" t="s">
        <v>47</v>
      </c>
      <c r="B289" s="152" t="s">
        <v>250</v>
      </c>
      <c r="C289" s="153">
        <v>0</v>
      </c>
      <c r="D289" s="153">
        <v>28247</v>
      </c>
      <c r="E289" s="153">
        <v>28247</v>
      </c>
    </row>
    <row r="290" spans="1:5" ht="18" hidden="1" customHeight="1" outlineLevel="1">
      <c r="A290" s="151" t="s">
        <v>47</v>
      </c>
      <c r="B290" s="152" t="s">
        <v>183</v>
      </c>
      <c r="C290" s="153">
        <v>37613653</v>
      </c>
      <c r="D290" s="153">
        <v>263059747</v>
      </c>
      <c r="E290" s="153">
        <v>300673400</v>
      </c>
    </row>
    <row r="291" spans="1:5" ht="18" hidden="1" customHeight="1" outlineLevel="1">
      <c r="A291" s="151" t="s">
        <v>47</v>
      </c>
      <c r="B291" s="152" t="s">
        <v>184</v>
      </c>
      <c r="C291" s="153">
        <v>171902</v>
      </c>
      <c r="D291" s="153">
        <v>36422757</v>
      </c>
      <c r="E291" s="153">
        <v>36594659</v>
      </c>
    </row>
    <row r="292" spans="1:5" ht="18" hidden="1" customHeight="1" outlineLevel="1">
      <c r="A292" s="151" t="s">
        <v>47</v>
      </c>
      <c r="B292" s="152" t="s">
        <v>251</v>
      </c>
      <c r="C292" s="153">
        <v>266559</v>
      </c>
      <c r="D292" s="153">
        <v>3692248</v>
      </c>
      <c r="E292" s="153">
        <v>3958807</v>
      </c>
    </row>
    <row r="293" spans="1:5" ht="18" hidden="1" customHeight="1" outlineLevel="1">
      <c r="A293" s="151" t="s">
        <v>47</v>
      </c>
      <c r="B293" s="152" t="s">
        <v>185</v>
      </c>
      <c r="C293" s="153">
        <v>42395524</v>
      </c>
      <c r="D293" s="153">
        <v>202796916</v>
      </c>
      <c r="E293" s="153">
        <v>245192440</v>
      </c>
    </row>
    <row r="294" spans="1:5" ht="18" hidden="1" customHeight="1" outlineLevel="1">
      <c r="A294" s="151" t="s">
        <v>47</v>
      </c>
      <c r="B294" s="152" t="s">
        <v>186</v>
      </c>
      <c r="C294" s="153">
        <v>24263924</v>
      </c>
      <c r="D294" s="153">
        <v>170396426</v>
      </c>
      <c r="E294" s="153">
        <v>194660350</v>
      </c>
    </row>
    <row r="295" spans="1:5" ht="18" hidden="1" customHeight="1" outlineLevel="1">
      <c r="A295" s="151" t="s">
        <v>47</v>
      </c>
      <c r="B295" s="152" t="s">
        <v>244</v>
      </c>
      <c r="C295" s="153">
        <v>731204</v>
      </c>
      <c r="D295" s="153">
        <v>55044</v>
      </c>
      <c r="E295" s="153">
        <v>786248</v>
      </c>
    </row>
    <row r="296" spans="1:5" ht="18" hidden="1" customHeight="1" outlineLevel="1">
      <c r="A296" s="151" t="s">
        <v>47</v>
      </c>
      <c r="B296" s="152" t="s">
        <v>187</v>
      </c>
      <c r="C296" s="153">
        <v>82072</v>
      </c>
      <c r="D296" s="153">
        <v>7588</v>
      </c>
      <c r="E296" s="153">
        <v>89660</v>
      </c>
    </row>
    <row r="297" spans="1:5" ht="18" hidden="1" customHeight="1" outlineLevel="1">
      <c r="A297" s="151" t="s">
        <v>47</v>
      </c>
      <c r="B297" s="152" t="s">
        <v>188</v>
      </c>
      <c r="C297" s="153">
        <v>458011</v>
      </c>
      <c r="D297" s="153">
        <v>5901815</v>
      </c>
      <c r="E297" s="153">
        <v>6359826</v>
      </c>
    </row>
    <row r="298" spans="1:5" ht="18" hidden="1" customHeight="1" outlineLevel="1">
      <c r="A298" s="151" t="s">
        <v>47</v>
      </c>
      <c r="B298" s="152" t="s">
        <v>189</v>
      </c>
      <c r="C298" s="153">
        <v>124014.189121438</v>
      </c>
      <c r="D298" s="153">
        <v>1262291.1361127</v>
      </c>
      <c r="E298" s="153">
        <v>1386305.32523413</v>
      </c>
    </row>
    <row r="299" spans="1:5" ht="18" hidden="1" customHeight="1" outlineLevel="1">
      <c r="A299" s="151" t="s">
        <v>47</v>
      </c>
      <c r="B299" s="152" t="s">
        <v>190</v>
      </c>
      <c r="C299" s="153">
        <v>8272906</v>
      </c>
      <c r="D299" s="153">
        <v>96180505</v>
      </c>
      <c r="E299" s="153">
        <v>104453411</v>
      </c>
    </row>
    <row r="300" spans="1:5" ht="18" hidden="1" customHeight="1" outlineLevel="1">
      <c r="A300" s="151" t="s">
        <v>47</v>
      </c>
      <c r="B300" s="152" t="s">
        <v>191</v>
      </c>
      <c r="C300" s="153">
        <v>0</v>
      </c>
      <c r="D300" s="153">
        <v>195734</v>
      </c>
      <c r="E300" s="153">
        <v>195734</v>
      </c>
    </row>
    <row r="301" spans="1:5" ht="18" hidden="1" customHeight="1" outlineLevel="1">
      <c r="A301" s="151" t="s">
        <v>47</v>
      </c>
      <c r="B301" s="152" t="s">
        <v>252</v>
      </c>
      <c r="C301" s="154"/>
      <c r="D301" s="154"/>
      <c r="E301" s="153">
        <v>0</v>
      </c>
    </row>
    <row r="302" spans="1:5" ht="18" hidden="1" customHeight="1" outlineLevel="1">
      <c r="A302" s="151" t="s">
        <v>47</v>
      </c>
      <c r="B302" s="152" t="s">
        <v>192</v>
      </c>
      <c r="C302" s="153">
        <v>223194</v>
      </c>
      <c r="D302" s="154"/>
      <c r="E302" s="153">
        <v>223194</v>
      </c>
    </row>
    <row r="303" spans="1:5" ht="18" hidden="1" customHeight="1" outlineLevel="1">
      <c r="A303" s="151" t="s">
        <v>47</v>
      </c>
      <c r="B303" s="152" t="s">
        <v>247</v>
      </c>
      <c r="C303" s="153">
        <v>39774</v>
      </c>
      <c r="D303" s="154"/>
      <c r="E303" s="153">
        <v>39774</v>
      </c>
    </row>
    <row r="304" spans="1:5" ht="18" hidden="1" customHeight="1" outlineLevel="1">
      <c r="A304" s="151" t="s">
        <v>47</v>
      </c>
      <c r="B304" s="152" t="s">
        <v>193</v>
      </c>
      <c r="C304" s="153">
        <v>6012024</v>
      </c>
      <c r="D304" s="153">
        <v>31741863</v>
      </c>
      <c r="E304" s="153">
        <v>37753887</v>
      </c>
    </row>
    <row r="305" spans="1:5" ht="18" hidden="1" customHeight="1" outlineLevel="1">
      <c r="A305" s="151" t="s">
        <v>47</v>
      </c>
      <c r="B305" s="152" t="s">
        <v>194</v>
      </c>
      <c r="C305" s="153">
        <v>892577</v>
      </c>
      <c r="D305" s="153">
        <v>1476518</v>
      </c>
      <c r="E305" s="153">
        <v>2369095</v>
      </c>
    </row>
    <row r="306" spans="1:5" ht="18" hidden="1" customHeight="1" outlineLevel="1">
      <c r="A306" s="151" t="s">
        <v>47</v>
      </c>
      <c r="B306" s="152" t="s">
        <v>195</v>
      </c>
      <c r="C306" s="153">
        <v>326629.24862060201</v>
      </c>
      <c r="D306" s="153">
        <v>5077388.7513793996</v>
      </c>
      <c r="E306" s="153">
        <v>5404018</v>
      </c>
    </row>
    <row r="307" spans="1:5" ht="18" hidden="1" customHeight="1" outlineLevel="1">
      <c r="A307" s="151" t="s">
        <v>47</v>
      </c>
      <c r="B307" s="152" t="s">
        <v>196</v>
      </c>
      <c r="C307" s="153">
        <v>306668</v>
      </c>
      <c r="D307" s="153">
        <v>4256332</v>
      </c>
      <c r="E307" s="153">
        <v>4563000</v>
      </c>
    </row>
    <row r="308" spans="1:5" ht="18" hidden="1" customHeight="1" outlineLevel="1">
      <c r="A308" s="151" t="s">
        <v>47</v>
      </c>
      <c r="B308" s="152" t="s">
        <v>253</v>
      </c>
      <c r="C308" s="153">
        <v>3391207</v>
      </c>
      <c r="D308" s="153">
        <v>12564827</v>
      </c>
      <c r="E308" s="153">
        <v>15956034</v>
      </c>
    </row>
    <row r="309" spans="1:5" ht="18" customHeight="1" collapsed="1">
      <c r="A309" s="151" t="s">
        <v>73</v>
      </c>
      <c r="B309" s="155" t="s">
        <v>237</v>
      </c>
      <c r="C309" s="153">
        <f>SUM($C$287:$C$308)</f>
        <v>142368962.32005379</v>
      </c>
      <c r="D309" s="153">
        <f>SUM($D$287:$D$308)</f>
        <v>836067158.00518024</v>
      </c>
      <c r="E309" s="153">
        <f>SUM($E$287:$E$308)</f>
        <v>978436120.32523417</v>
      </c>
    </row>
    <row r="310" spans="1:5" ht="18" hidden="1" customHeight="1" outlineLevel="1">
      <c r="A310" s="151" t="s">
        <v>47</v>
      </c>
      <c r="B310" s="152" t="s">
        <v>181</v>
      </c>
      <c r="C310" s="153">
        <v>41428406</v>
      </c>
      <c r="D310" s="153">
        <v>1541</v>
      </c>
      <c r="E310" s="153">
        <v>41429947</v>
      </c>
    </row>
    <row r="311" spans="1:5" ht="18" hidden="1" customHeight="1" outlineLevel="1">
      <c r="A311" s="151" t="s">
        <v>47</v>
      </c>
      <c r="B311" s="152" t="s">
        <v>182</v>
      </c>
      <c r="C311" s="153">
        <v>-957497.80261617305</v>
      </c>
      <c r="D311" s="153">
        <v>8100097.8026161697</v>
      </c>
      <c r="E311" s="153">
        <v>7142600</v>
      </c>
    </row>
    <row r="312" spans="1:5" ht="18" hidden="1" customHeight="1" outlineLevel="1">
      <c r="A312" s="151" t="s">
        <v>47</v>
      </c>
      <c r="B312" s="152" t="s">
        <v>250</v>
      </c>
      <c r="C312" s="153">
        <v>0</v>
      </c>
      <c r="D312" s="153">
        <v>23378455</v>
      </c>
      <c r="E312" s="153">
        <v>23378455</v>
      </c>
    </row>
    <row r="313" spans="1:5" ht="18" hidden="1" customHeight="1" outlineLevel="1">
      <c r="A313" s="151" t="s">
        <v>47</v>
      </c>
      <c r="B313" s="152" t="s">
        <v>183</v>
      </c>
      <c r="C313" s="153">
        <v>159093322</v>
      </c>
      <c r="D313" s="153">
        <v>1112655782</v>
      </c>
      <c r="E313" s="153">
        <v>1271749104</v>
      </c>
    </row>
    <row r="314" spans="1:5" ht="18" hidden="1" customHeight="1" outlineLevel="1">
      <c r="A314" s="151" t="s">
        <v>47</v>
      </c>
      <c r="B314" s="152" t="s">
        <v>184</v>
      </c>
      <c r="C314" s="153">
        <v>1355970</v>
      </c>
      <c r="D314" s="153">
        <v>287303662</v>
      </c>
      <c r="E314" s="153">
        <v>288659632</v>
      </c>
    </row>
    <row r="315" spans="1:5" ht="18" hidden="1" customHeight="1" outlineLevel="1">
      <c r="A315" s="151" t="s">
        <v>47</v>
      </c>
      <c r="B315" s="152" t="s">
        <v>251</v>
      </c>
      <c r="C315" s="153">
        <v>2218289</v>
      </c>
      <c r="D315" s="153">
        <v>11791280</v>
      </c>
      <c r="E315" s="153">
        <v>14009569</v>
      </c>
    </row>
    <row r="316" spans="1:5" ht="18" hidden="1" customHeight="1" outlineLevel="1">
      <c r="A316" s="151" t="s">
        <v>47</v>
      </c>
      <c r="B316" s="152" t="s">
        <v>185</v>
      </c>
      <c r="C316" s="153">
        <v>126088858</v>
      </c>
      <c r="D316" s="153">
        <v>603139895</v>
      </c>
      <c r="E316" s="153">
        <v>729228753</v>
      </c>
    </row>
    <row r="317" spans="1:5" ht="18" hidden="1" customHeight="1" outlineLevel="1">
      <c r="A317" s="151" t="s">
        <v>47</v>
      </c>
      <c r="B317" s="152" t="s">
        <v>186</v>
      </c>
      <c r="C317" s="153">
        <v>218527134</v>
      </c>
      <c r="D317" s="153">
        <v>954860044</v>
      </c>
      <c r="E317" s="153">
        <v>1173387178</v>
      </c>
    </row>
    <row r="318" spans="1:5" ht="18" hidden="1" customHeight="1" outlineLevel="1">
      <c r="A318" s="151" t="s">
        <v>47</v>
      </c>
      <c r="B318" s="152" t="s">
        <v>244</v>
      </c>
      <c r="C318" s="153">
        <v>5270688</v>
      </c>
      <c r="D318" s="153">
        <v>396770</v>
      </c>
      <c r="E318" s="153">
        <v>5667458</v>
      </c>
    </row>
    <row r="319" spans="1:5" ht="18" hidden="1" customHeight="1" outlineLevel="1">
      <c r="A319" s="151" t="s">
        <v>47</v>
      </c>
      <c r="B319" s="152" t="s">
        <v>187</v>
      </c>
      <c r="C319" s="153">
        <v>9801395</v>
      </c>
      <c r="D319" s="153">
        <v>906167</v>
      </c>
      <c r="E319" s="153">
        <v>10707562</v>
      </c>
    </row>
    <row r="320" spans="1:5" ht="18" hidden="1" customHeight="1" outlineLevel="1">
      <c r="A320" s="151" t="s">
        <v>47</v>
      </c>
      <c r="B320" s="152" t="s">
        <v>188</v>
      </c>
      <c r="C320" s="153">
        <v>4564972</v>
      </c>
      <c r="D320" s="153">
        <v>53179496</v>
      </c>
      <c r="E320" s="153">
        <v>57744468</v>
      </c>
    </row>
    <row r="321" spans="1:5" ht="18" hidden="1" customHeight="1" outlineLevel="1">
      <c r="A321" s="151" t="s">
        <v>47</v>
      </c>
      <c r="B321" s="152" t="s">
        <v>189</v>
      </c>
      <c r="C321" s="153">
        <v>9173188.4071334302</v>
      </c>
      <c r="D321" s="153">
        <v>43349238.908594497</v>
      </c>
      <c r="E321" s="153">
        <v>52522427.315727897</v>
      </c>
    </row>
    <row r="322" spans="1:5" ht="18" hidden="1" customHeight="1" outlineLevel="1">
      <c r="A322" s="151" t="s">
        <v>47</v>
      </c>
      <c r="B322" s="152" t="s">
        <v>190</v>
      </c>
      <c r="C322" s="153">
        <v>39561915</v>
      </c>
      <c r="D322" s="153">
        <v>459945382</v>
      </c>
      <c r="E322" s="153">
        <v>499507297</v>
      </c>
    </row>
    <row r="323" spans="1:5" ht="18" hidden="1" customHeight="1" outlineLevel="1">
      <c r="A323" s="151" t="s">
        <v>47</v>
      </c>
      <c r="B323" s="152" t="s">
        <v>191</v>
      </c>
      <c r="C323" s="153">
        <v>2560580</v>
      </c>
      <c r="D323" s="153">
        <v>4989820</v>
      </c>
      <c r="E323" s="153">
        <v>7550400</v>
      </c>
    </row>
    <row r="324" spans="1:5" ht="18" hidden="1" customHeight="1" outlineLevel="1">
      <c r="A324" s="151" t="s">
        <v>47</v>
      </c>
      <c r="B324" s="152" t="s">
        <v>252</v>
      </c>
      <c r="C324" s="153">
        <v>1000000</v>
      </c>
      <c r="D324" s="153">
        <v>3379211</v>
      </c>
      <c r="E324" s="153">
        <v>4379211</v>
      </c>
    </row>
    <row r="325" spans="1:5" ht="18" hidden="1" customHeight="1" outlineLevel="1">
      <c r="A325" s="151" t="s">
        <v>47</v>
      </c>
      <c r="B325" s="152" t="s">
        <v>192</v>
      </c>
      <c r="C325" s="153">
        <v>3370442</v>
      </c>
      <c r="D325" s="153">
        <v>0</v>
      </c>
      <c r="E325" s="153">
        <v>3370442</v>
      </c>
    </row>
    <row r="326" spans="1:5" ht="18" hidden="1" customHeight="1" outlineLevel="1">
      <c r="A326" s="151" t="s">
        <v>47</v>
      </c>
      <c r="B326" s="152" t="s">
        <v>247</v>
      </c>
      <c r="C326" s="153">
        <v>3204613</v>
      </c>
      <c r="D326" s="153">
        <v>0</v>
      </c>
      <c r="E326" s="153">
        <v>3204613</v>
      </c>
    </row>
    <row r="327" spans="1:5" ht="18" hidden="1" customHeight="1" outlineLevel="1">
      <c r="A327" s="151" t="s">
        <v>47</v>
      </c>
      <c r="B327" s="152" t="s">
        <v>193</v>
      </c>
      <c r="C327" s="153">
        <v>293786374</v>
      </c>
      <c r="D327" s="153">
        <v>269733604</v>
      </c>
      <c r="E327" s="153">
        <v>563519978</v>
      </c>
    </row>
    <row r="328" spans="1:5" ht="18" hidden="1" customHeight="1" outlineLevel="1">
      <c r="A328" s="151" t="s">
        <v>47</v>
      </c>
      <c r="B328" s="152" t="s">
        <v>194</v>
      </c>
      <c r="C328" s="153">
        <v>13672193</v>
      </c>
      <c r="D328" s="153">
        <v>16394064</v>
      </c>
      <c r="E328" s="153">
        <v>30066257</v>
      </c>
    </row>
    <row r="329" spans="1:5" ht="18" hidden="1" customHeight="1" outlineLevel="1">
      <c r="A329" s="151" t="s">
        <v>47</v>
      </c>
      <c r="B329" s="152" t="s">
        <v>195</v>
      </c>
      <c r="C329" s="153">
        <v>1763763.75660501</v>
      </c>
      <c r="D329" s="153">
        <v>27417372.243395001</v>
      </c>
      <c r="E329" s="153">
        <v>29181136</v>
      </c>
    </row>
    <row r="330" spans="1:5" ht="18" hidden="1" customHeight="1" outlineLevel="1">
      <c r="A330" s="151" t="s">
        <v>47</v>
      </c>
      <c r="B330" s="152" t="s">
        <v>196</v>
      </c>
      <c r="C330" s="153">
        <v>-1410649</v>
      </c>
      <c r="D330" s="153">
        <v>24888589</v>
      </c>
      <c r="E330" s="153">
        <v>23477940</v>
      </c>
    </row>
    <row r="331" spans="1:5" ht="18" hidden="1" customHeight="1" outlineLevel="1">
      <c r="A331" s="151" t="s">
        <v>47</v>
      </c>
      <c r="B331" s="152" t="s">
        <v>253</v>
      </c>
      <c r="C331" s="153">
        <v>6158207</v>
      </c>
      <c r="D331" s="153">
        <v>22474130</v>
      </c>
      <c r="E331" s="153">
        <v>28632337</v>
      </c>
    </row>
    <row r="332" spans="1:5" ht="18" customHeight="1" collapsed="1">
      <c r="A332" s="151" t="s">
        <v>75</v>
      </c>
      <c r="B332" s="155" t="s">
        <v>238</v>
      </c>
      <c r="C332" s="153">
        <f>SUM($C$310:$C$331)</f>
        <v>940232163.36112237</v>
      </c>
      <c r="D332" s="153">
        <f>SUM($D$310:$D$331)</f>
        <v>3928284600.9546056</v>
      </c>
      <c r="E332" s="153">
        <f>SUM($E$310:$E$331)</f>
        <v>4868516764.3157272</v>
      </c>
    </row>
    <row r="333" spans="1:5" ht="18" hidden="1" customHeight="1" outlineLevel="1">
      <c r="A333" s="151" t="s">
        <v>47</v>
      </c>
      <c r="B333" s="158" t="s">
        <v>181</v>
      </c>
      <c r="C333" s="153">
        <v>0</v>
      </c>
      <c r="D333" s="153">
        <v>0</v>
      </c>
      <c r="E333" s="153">
        <v>0</v>
      </c>
    </row>
    <row r="334" spans="1:5" ht="18" hidden="1" customHeight="1" outlineLevel="1">
      <c r="A334" s="151" t="s">
        <v>47</v>
      </c>
      <c r="B334" s="158" t="s">
        <v>182</v>
      </c>
      <c r="C334" s="154"/>
      <c r="D334" s="154"/>
      <c r="E334" s="153">
        <v>0</v>
      </c>
    </row>
    <row r="335" spans="1:5" ht="18" hidden="1" customHeight="1" outlineLevel="1">
      <c r="A335" s="151" t="s">
        <v>47</v>
      </c>
      <c r="B335" s="158" t="s">
        <v>250</v>
      </c>
      <c r="C335" s="153">
        <v>0</v>
      </c>
      <c r="D335" s="153">
        <v>26063</v>
      </c>
      <c r="E335" s="153">
        <v>26063</v>
      </c>
    </row>
    <row r="336" spans="1:5" ht="18" hidden="1" customHeight="1" outlineLevel="1">
      <c r="A336" s="151" t="s">
        <v>47</v>
      </c>
      <c r="B336" s="158" t="s">
        <v>183</v>
      </c>
      <c r="C336" s="153">
        <v>0</v>
      </c>
      <c r="D336" s="153">
        <v>0</v>
      </c>
      <c r="E336" s="153">
        <v>0</v>
      </c>
    </row>
    <row r="337" spans="1:5" ht="18" hidden="1" customHeight="1" outlineLevel="1">
      <c r="A337" s="151" t="s">
        <v>47</v>
      </c>
      <c r="B337" s="158" t="s">
        <v>184</v>
      </c>
      <c r="C337" s="153">
        <v>0</v>
      </c>
      <c r="D337" s="153">
        <v>0</v>
      </c>
      <c r="E337" s="153">
        <v>0</v>
      </c>
    </row>
    <row r="338" spans="1:5" ht="18" hidden="1" customHeight="1" outlineLevel="1">
      <c r="A338" s="151" t="s">
        <v>47</v>
      </c>
      <c r="B338" s="158" t="s">
        <v>251</v>
      </c>
      <c r="C338" s="154"/>
      <c r="D338" s="154"/>
      <c r="E338" s="153">
        <v>0</v>
      </c>
    </row>
    <row r="339" spans="1:5" ht="18" hidden="1" customHeight="1" outlineLevel="1">
      <c r="A339" s="151" t="s">
        <v>47</v>
      </c>
      <c r="B339" s="158" t="s">
        <v>185</v>
      </c>
      <c r="C339" s="153">
        <v>0</v>
      </c>
      <c r="D339" s="153">
        <v>0</v>
      </c>
      <c r="E339" s="153">
        <v>0</v>
      </c>
    </row>
    <row r="340" spans="1:5" ht="18" hidden="1" customHeight="1" outlineLevel="1">
      <c r="A340" s="151" t="s">
        <v>47</v>
      </c>
      <c r="B340" s="158" t="s">
        <v>186</v>
      </c>
      <c r="C340" s="154"/>
      <c r="D340" s="154"/>
      <c r="E340" s="153">
        <v>0</v>
      </c>
    </row>
    <row r="341" spans="1:5" ht="18" hidden="1" customHeight="1" outlineLevel="1">
      <c r="A341" s="151" t="s">
        <v>47</v>
      </c>
      <c r="B341" s="158" t="s">
        <v>244</v>
      </c>
      <c r="C341" s="153">
        <v>0</v>
      </c>
      <c r="D341" s="153">
        <v>0</v>
      </c>
      <c r="E341" s="153">
        <v>0</v>
      </c>
    </row>
    <row r="342" spans="1:5" ht="18" hidden="1" customHeight="1" outlineLevel="1">
      <c r="A342" s="151" t="s">
        <v>47</v>
      </c>
      <c r="B342" s="158" t="s">
        <v>187</v>
      </c>
      <c r="C342" s="153">
        <v>0</v>
      </c>
      <c r="D342" s="153">
        <v>0</v>
      </c>
      <c r="E342" s="153">
        <v>0</v>
      </c>
    </row>
    <row r="343" spans="1:5" ht="18" hidden="1" customHeight="1" outlineLevel="1">
      <c r="A343" s="151" t="s">
        <v>47</v>
      </c>
      <c r="B343" s="158" t="s">
        <v>188</v>
      </c>
      <c r="C343" s="153">
        <v>0</v>
      </c>
      <c r="D343" s="153">
        <v>0</v>
      </c>
      <c r="E343" s="153">
        <v>0</v>
      </c>
    </row>
    <row r="344" spans="1:5" ht="18" hidden="1" customHeight="1" outlineLevel="1">
      <c r="A344" s="151" t="s">
        <v>47</v>
      </c>
      <c r="B344" s="158" t="s">
        <v>189</v>
      </c>
      <c r="C344" s="153">
        <v>0</v>
      </c>
      <c r="D344" s="153">
        <v>0</v>
      </c>
      <c r="E344" s="153">
        <v>0</v>
      </c>
    </row>
    <row r="345" spans="1:5" ht="18" hidden="1" customHeight="1" outlineLevel="1">
      <c r="A345" s="151" t="s">
        <v>47</v>
      </c>
      <c r="B345" s="158" t="s">
        <v>190</v>
      </c>
      <c r="C345" s="153">
        <v>11031686</v>
      </c>
      <c r="D345" s="153">
        <v>128253977</v>
      </c>
      <c r="E345" s="153">
        <v>139285663</v>
      </c>
    </row>
    <row r="346" spans="1:5" ht="18" hidden="1" customHeight="1" outlineLevel="1">
      <c r="A346" s="151" t="s">
        <v>47</v>
      </c>
      <c r="B346" s="158" t="s">
        <v>191</v>
      </c>
      <c r="C346" s="153">
        <v>0</v>
      </c>
      <c r="D346" s="153">
        <v>0</v>
      </c>
      <c r="E346" s="153">
        <v>0</v>
      </c>
    </row>
    <row r="347" spans="1:5" ht="18" hidden="1" customHeight="1" outlineLevel="1">
      <c r="A347" s="151" t="s">
        <v>47</v>
      </c>
      <c r="B347" s="158" t="s">
        <v>252</v>
      </c>
      <c r="C347" s="154"/>
      <c r="D347" s="154"/>
      <c r="E347" s="153">
        <v>0</v>
      </c>
    </row>
    <row r="348" spans="1:5" ht="18" hidden="1" customHeight="1" outlineLevel="1">
      <c r="A348" s="151" t="s">
        <v>47</v>
      </c>
      <c r="B348" s="158" t="s">
        <v>192</v>
      </c>
      <c r="C348" s="154"/>
      <c r="D348" s="154"/>
      <c r="E348" s="153">
        <v>0</v>
      </c>
    </row>
    <row r="349" spans="1:5" ht="18" hidden="1" customHeight="1" outlineLevel="1">
      <c r="A349" s="151" t="s">
        <v>47</v>
      </c>
      <c r="B349" s="158" t="s">
        <v>247</v>
      </c>
      <c r="C349" s="154"/>
      <c r="D349" s="154"/>
      <c r="E349" s="153">
        <v>0</v>
      </c>
    </row>
    <row r="350" spans="1:5" ht="18" hidden="1" customHeight="1" outlineLevel="1">
      <c r="A350" s="151" t="s">
        <v>47</v>
      </c>
      <c r="B350" s="158" t="s">
        <v>193</v>
      </c>
      <c r="C350" s="153">
        <v>69787502</v>
      </c>
      <c r="D350" s="153">
        <v>0</v>
      </c>
      <c r="E350" s="153">
        <v>69787502</v>
      </c>
    </row>
    <row r="351" spans="1:5" ht="18" hidden="1" customHeight="1" outlineLevel="1">
      <c r="A351" s="151" t="s">
        <v>47</v>
      </c>
      <c r="B351" s="158" t="s">
        <v>194</v>
      </c>
      <c r="C351" s="154"/>
      <c r="D351" s="154"/>
      <c r="E351" s="153">
        <v>0</v>
      </c>
    </row>
    <row r="352" spans="1:5" ht="18" hidden="1" customHeight="1" outlineLevel="1">
      <c r="A352" s="151" t="s">
        <v>47</v>
      </c>
      <c r="B352" s="158" t="s">
        <v>195</v>
      </c>
      <c r="C352" s="154"/>
      <c r="D352" s="154"/>
      <c r="E352" s="153">
        <v>0</v>
      </c>
    </row>
    <row r="353" spans="1:5" ht="18" hidden="1" customHeight="1" outlineLevel="1">
      <c r="A353" s="151" t="s">
        <v>47</v>
      </c>
      <c r="B353" s="158" t="s">
        <v>196</v>
      </c>
      <c r="C353" s="153">
        <v>0</v>
      </c>
      <c r="D353" s="153">
        <v>0</v>
      </c>
      <c r="E353" s="153">
        <v>0</v>
      </c>
    </row>
    <row r="354" spans="1:5" ht="18" hidden="1" customHeight="1" outlineLevel="1">
      <c r="A354" s="151" t="s">
        <v>47</v>
      </c>
      <c r="B354" s="158" t="s">
        <v>253</v>
      </c>
      <c r="C354" s="154"/>
      <c r="D354" s="154"/>
      <c r="E354" s="153">
        <v>0</v>
      </c>
    </row>
    <row r="355" spans="1:5" ht="18" customHeight="1" collapsed="1">
      <c r="A355" s="151" t="s">
        <v>77</v>
      </c>
      <c r="B355" s="158" t="s">
        <v>239</v>
      </c>
      <c r="C355" s="153">
        <f>SUM($C$333:$C$354)</f>
        <v>80819188</v>
      </c>
      <c r="D355" s="153">
        <f>SUM($D$333:$D$354)</f>
        <v>128280040</v>
      </c>
      <c r="E355" s="153">
        <f>SUM($E$333:$E$354)</f>
        <v>209099228</v>
      </c>
    </row>
    <row r="356" spans="1:5" ht="18" hidden="1" customHeight="1" outlineLevel="1">
      <c r="A356" s="151" t="s">
        <v>47</v>
      </c>
      <c r="B356" s="158" t="s">
        <v>181</v>
      </c>
      <c r="C356" s="153">
        <v>53027059</v>
      </c>
      <c r="D356" s="153">
        <v>95540</v>
      </c>
      <c r="E356" s="153">
        <v>53122599</v>
      </c>
    </row>
    <row r="357" spans="1:5" ht="18" hidden="1" customHeight="1" outlineLevel="1">
      <c r="A357" s="151" t="s">
        <v>47</v>
      </c>
      <c r="B357" s="158" t="s">
        <v>182</v>
      </c>
      <c r="C357" s="153">
        <v>1592893.1973838301</v>
      </c>
      <c r="D357" s="153">
        <v>15876210.802616199</v>
      </c>
      <c r="E357" s="153">
        <v>17469104</v>
      </c>
    </row>
    <row r="358" spans="1:5" ht="18" hidden="1" customHeight="1" outlineLevel="1">
      <c r="A358" s="151" t="s">
        <v>47</v>
      </c>
      <c r="B358" s="158" t="s">
        <v>250</v>
      </c>
      <c r="C358" s="153">
        <v>0</v>
      </c>
      <c r="D358" s="153">
        <v>33842341</v>
      </c>
      <c r="E358" s="153">
        <v>33842341</v>
      </c>
    </row>
    <row r="359" spans="1:5" ht="18" hidden="1" customHeight="1" outlineLevel="1">
      <c r="A359" s="151" t="s">
        <v>47</v>
      </c>
      <c r="B359" s="158" t="s">
        <v>183</v>
      </c>
      <c r="C359" s="153">
        <v>210733895</v>
      </c>
      <c r="D359" s="153">
        <v>1896248004</v>
      </c>
      <c r="E359" s="153">
        <v>2106981899</v>
      </c>
    </row>
    <row r="360" spans="1:5" ht="18" hidden="1" customHeight="1" outlineLevel="1">
      <c r="A360" s="151" t="s">
        <v>47</v>
      </c>
      <c r="B360" s="158" t="s">
        <v>184</v>
      </c>
      <c r="C360" s="153">
        <v>22219566</v>
      </c>
      <c r="D360" s="153">
        <v>564862686</v>
      </c>
      <c r="E360" s="153">
        <v>587082252</v>
      </c>
    </row>
    <row r="361" spans="1:5" ht="18" hidden="1" customHeight="1" outlineLevel="1">
      <c r="A361" s="151" t="s">
        <v>47</v>
      </c>
      <c r="B361" s="158" t="s">
        <v>251</v>
      </c>
      <c r="C361" s="153">
        <v>2270018</v>
      </c>
      <c r="D361" s="153">
        <v>17405407</v>
      </c>
      <c r="E361" s="153">
        <v>19675425</v>
      </c>
    </row>
    <row r="362" spans="1:5" ht="18" hidden="1" customHeight="1" outlineLevel="1">
      <c r="A362" s="151" t="s">
        <v>47</v>
      </c>
      <c r="B362" s="158" t="s">
        <v>185</v>
      </c>
      <c r="C362" s="153">
        <v>171621195</v>
      </c>
      <c r="D362" s="153">
        <v>1303543382</v>
      </c>
      <c r="E362" s="153">
        <v>1475164577</v>
      </c>
    </row>
    <row r="363" spans="1:5" ht="18" hidden="1" customHeight="1" outlineLevel="1">
      <c r="A363" s="151" t="s">
        <v>47</v>
      </c>
      <c r="B363" s="158" t="s">
        <v>186</v>
      </c>
      <c r="C363" s="153">
        <v>228123783</v>
      </c>
      <c r="D363" s="153">
        <v>1894206555</v>
      </c>
      <c r="E363" s="153">
        <v>2122330338</v>
      </c>
    </row>
    <row r="364" spans="1:5" ht="18" hidden="1" customHeight="1" outlineLevel="1">
      <c r="A364" s="151" t="s">
        <v>47</v>
      </c>
      <c r="B364" s="158" t="s">
        <v>244</v>
      </c>
      <c r="C364" s="153">
        <v>6798050</v>
      </c>
      <c r="D364" s="153">
        <v>477754</v>
      </c>
      <c r="E364" s="153">
        <v>7275804</v>
      </c>
    </row>
    <row r="365" spans="1:5" ht="18" hidden="1" customHeight="1" outlineLevel="1">
      <c r="A365" s="151" t="s">
        <v>47</v>
      </c>
      <c r="B365" s="158" t="s">
        <v>187</v>
      </c>
      <c r="C365" s="153">
        <v>12081971</v>
      </c>
      <c r="D365" s="153">
        <v>1391592</v>
      </c>
      <c r="E365" s="153">
        <v>13473563</v>
      </c>
    </row>
    <row r="366" spans="1:5" ht="18" hidden="1" customHeight="1" outlineLevel="1">
      <c r="A366" s="151" t="s">
        <v>47</v>
      </c>
      <c r="B366" s="158" t="s">
        <v>188</v>
      </c>
      <c r="C366" s="153">
        <v>6030793</v>
      </c>
      <c r="D366" s="153">
        <v>117052358</v>
      </c>
      <c r="E366" s="153">
        <v>123083151</v>
      </c>
    </row>
    <row r="367" spans="1:5" ht="18" hidden="1" customHeight="1" outlineLevel="1">
      <c r="A367" s="151" t="s">
        <v>47</v>
      </c>
      <c r="B367" s="158" t="s">
        <v>189</v>
      </c>
      <c r="C367" s="153">
        <v>13699720.535020299</v>
      </c>
      <c r="D367" s="153">
        <v>73529767.448726296</v>
      </c>
      <c r="E367" s="153">
        <v>87229487.983746603</v>
      </c>
    </row>
    <row r="368" spans="1:5" ht="18" hidden="1" customHeight="1" outlineLevel="1">
      <c r="A368" s="151" t="s">
        <v>47</v>
      </c>
      <c r="B368" s="158" t="s">
        <v>190</v>
      </c>
      <c r="C368" s="153">
        <v>62972365</v>
      </c>
      <c r="D368" s="153">
        <v>1090518653</v>
      </c>
      <c r="E368" s="153">
        <v>1153491018</v>
      </c>
    </row>
    <row r="369" spans="1:5" ht="18" hidden="1" customHeight="1" outlineLevel="1">
      <c r="A369" s="151" t="s">
        <v>47</v>
      </c>
      <c r="B369" s="158" t="s">
        <v>191</v>
      </c>
      <c r="C369" s="153">
        <v>4869995</v>
      </c>
      <c r="D369" s="153">
        <v>9313656</v>
      </c>
      <c r="E369" s="153">
        <v>14183651</v>
      </c>
    </row>
    <row r="370" spans="1:5" ht="18" hidden="1" customHeight="1" outlineLevel="1">
      <c r="A370" s="151" t="s">
        <v>47</v>
      </c>
      <c r="B370" s="158" t="s">
        <v>252</v>
      </c>
      <c r="C370" s="153">
        <v>1062064.48</v>
      </c>
      <c r="D370" s="153">
        <v>3491621</v>
      </c>
      <c r="E370" s="153">
        <v>4553685.4800000004</v>
      </c>
    </row>
    <row r="371" spans="1:5" ht="18" hidden="1" customHeight="1" outlineLevel="1">
      <c r="A371" s="151" t="s">
        <v>47</v>
      </c>
      <c r="B371" s="158" t="s">
        <v>192</v>
      </c>
      <c r="C371" s="153">
        <v>3627286</v>
      </c>
      <c r="D371" s="153">
        <v>0</v>
      </c>
      <c r="E371" s="153">
        <v>3627286</v>
      </c>
    </row>
    <row r="372" spans="1:5" ht="18" hidden="1" customHeight="1" outlineLevel="1">
      <c r="A372" s="151" t="s">
        <v>47</v>
      </c>
      <c r="B372" s="158" t="s">
        <v>247</v>
      </c>
      <c r="C372" s="153">
        <v>3249749</v>
      </c>
      <c r="D372" s="153">
        <v>0</v>
      </c>
      <c r="E372" s="153">
        <v>3249749</v>
      </c>
    </row>
    <row r="373" spans="1:5" ht="18" hidden="1" customHeight="1" outlineLevel="1">
      <c r="A373" s="151" t="s">
        <v>47</v>
      </c>
      <c r="B373" s="158" t="s">
        <v>193</v>
      </c>
      <c r="C373" s="153">
        <v>424501197</v>
      </c>
      <c r="D373" s="153">
        <v>828507873</v>
      </c>
      <c r="E373" s="153">
        <v>1253009070</v>
      </c>
    </row>
    <row r="374" spans="1:5" ht="18" hidden="1" customHeight="1" outlineLevel="1">
      <c r="A374" s="151" t="s">
        <v>47</v>
      </c>
      <c r="B374" s="158" t="s">
        <v>194</v>
      </c>
      <c r="C374" s="153">
        <v>24449676</v>
      </c>
      <c r="D374" s="153">
        <v>43496598</v>
      </c>
      <c r="E374" s="153">
        <v>67946274</v>
      </c>
    </row>
    <row r="375" spans="1:5" ht="18" hidden="1" customHeight="1" outlineLevel="1">
      <c r="A375" s="151" t="s">
        <v>47</v>
      </c>
      <c r="B375" s="158" t="s">
        <v>195</v>
      </c>
      <c r="C375" s="153">
        <v>5535601.6916050101</v>
      </c>
      <c r="D375" s="153">
        <v>76329399.629391998</v>
      </c>
      <c r="E375" s="153">
        <v>81865001.320997</v>
      </c>
    </row>
    <row r="376" spans="1:5" ht="18" hidden="1" customHeight="1" outlineLevel="1">
      <c r="A376" s="151" t="s">
        <v>47</v>
      </c>
      <c r="B376" s="158" t="s">
        <v>196</v>
      </c>
      <c r="C376" s="153">
        <v>2422409</v>
      </c>
      <c r="D376" s="153">
        <v>66525980</v>
      </c>
      <c r="E376" s="153">
        <v>68948389</v>
      </c>
    </row>
    <row r="377" spans="1:5" ht="18" hidden="1" customHeight="1" outlineLevel="1">
      <c r="A377" s="151" t="s">
        <v>47</v>
      </c>
      <c r="B377" s="158" t="s">
        <v>253</v>
      </c>
      <c r="C377" s="153">
        <v>6241263</v>
      </c>
      <c r="D377" s="153">
        <v>24611454</v>
      </c>
      <c r="E377" s="153">
        <v>30852717</v>
      </c>
    </row>
    <row r="378" spans="1:5" ht="18" customHeight="1" collapsed="1">
      <c r="A378" s="151" t="s">
        <v>79</v>
      </c>
      <c r="B378" s="159" t="s">
        <v>240</v>
      </c>
      <c r="C378" s="153">
        <f>SUM($C$356:$C$377)</f>
        <v>1267130549.9040093</v>
      </c>
      <c r="D378" s="153">
        <f>SUM($D$356:$D$377)</f>
        <v>8061326831.8807344</v>
      </c>
      <c r="E378" s="153">
        <f>SUM($E$356:$E$377)</f>
        <v>9328457381.7847424</v>
      </c>
    </row>
    <row r="379" spans="1:5" ht="18" hidden="1" customHeight="1" outlineLevel="1">
      <c r="A379" s="151" t="s">
        <v>47</v>
      </c>
      <c r="B379" s="158" t="s">
        <v>181</v>
      </c>
      <c r="C379" s="153">
        <v>4053424</v>
      </c>
      <c r="D379" s="153">
        <v>150</v>
      </c>
      <c r="E379" s="153">
        <v>4053574</v>
      </c>
    </row>
    <row r="380" spans="1:5" ht="18" hidden="1" customHeight="1" outlineLevel="1">
      <c r="A380" s="151" t="s">
        <v>47</v>
      </c>
      <c r="B380" s="158" t="s">
        <v>182</v>
      </c>
      <c r="C380" s="153">
        <v>-211507.19738382701</v>
      </c>
      <c r="D380" s="153">
        <v>1789277.1973838301</v>
      </c>
      <c r="E380" s="153">
        <v>1577770</v>
      </c>
    </row>
    <row r="381" spans="1:5" ht="18" hidden="1" customHeight="1" outlineLevel="1">
      <c r="A381" s="151" t="s">
        <v>47</v>
      </c>
      <c r="B381" s="158" t="s">
        <v>250</v>
      </c>
      <c r="C381" s="153">
        <v>0</v>
      </c>
      <c r="D381" s="153">
        <v>165431</v>
      </c>
      <c r="E381" s="153">
        <v>165431</v>
      </c>
    </row>
    <row r="382" spans="1:5" ht="18" hidden="1" customHeight="1" outlineLevel="1">
      <c r="A382" s="151" t="s">
        <v>47</v>
      </c>
      <c r="B382" s="158" t="s">
        <v>183</v>
      </c>
      <c r="C382" s="153">
        <v>22984403</v>
      </c>
      <c r="D382" s="153">
        <v>160746718</v>
      </c>
      <c r="E382" s="153">
        <v>183731121</v>
      </c>
    </row>
    <row r="383" spans="1:5" ht="18" hidden="1" customHeight="1" outlineLevel="1">
      <c r="A383" s="151" t="s">
        <v>47</v>
      </c>
      <c r="B383" s="158" t="s">
        <v>184</v>
      </c>
      <c r="C383" s="153">
        <v>309601</v>
      </c>
      <c r="D383" s="153">
        <v>65598405</v>
      </c>
      <c r="E383" s="153">
        <v>65908006</v>
      </c>
    </row>
    <row r="384" spans="1:5" ht="18" hidden="1" customHeight="1" outlineLevel="1">
      <c r="A384" s="151" t="s">
        <v>47</v>
      </c>
      <c r="B384" s="158" t="s">
        <v>251</v>
      </c>
      <c r="C384" s="153">
        <v>32947</v>
      </c>
      <c r="D384" s="153">
        <v>391198</v>
      </c>
      <c r="E384" s="153">
        <v>424145</v>
      </c>
    </row>
    <row r="385" spans="1:5" ht="18" hidden="1" customHeight="1" outlineLevel="1">
      <c r="A385" s="151" t="s">
        <v>47</v>
      </c>
      <c r="B385" s="158" t="s">
        <v>185</v>
      </c>
      <c r="C385" s="153">
        <v>3206436</v>
      </c>
      <c r="D385" s="153">
        <v>108899805</v>
      </c>
      <c r="E385" s="153">
        <v>112106241</v>
      </c>
    </row>
    <row r="386" spans="1:5" ht="18" hidden="1" customHeight="1" outlineLevel="1">
      <c r="A386" s="151" t="s">
        <v>47</v>
      </c>
      <c r="B386" s="158" t="s">
        <v>186</v>
      </c>
      <c r="C386" s="153">
        <v>65895055</v>
      </c>
      <c r="D386" s="153">
        <v>193678890</v>
      </c>
      <c r="E386" s="153">
        <v>259573945</v>
      </c>
    </row>
    <row r="387" spans="1:5" ht="18" hidden="1" customHeight="1" outlineLevel="1">
      <c r="A387" s="151" t="s">
        <v>47</v>
      </c>
      <c r="B387" s="158" t="s">
        <v>244</v>
      </c>
      <c r="C387" s="153">
        <v>280279</v>
      </c>
      <c r="D387" s="153">
        <v>21099</v>
      </c>
      <c r="E387" s="153">
        <v>301378</v>
      </c>
    </row>
    <row r="388" spans="1:5" ht="18" hidden="1" customHeight="1" outlineLevel="1">
      <c r="A388" s="151" t="s">
        <v>47</v>
      </c>
      <c r="B388" s="158" t="s">
        <v>187</v>
      </c>
      <c r="C388" s="153">
        <v>974474</v>
      </c>
      <c r="D388" s="153">
        <v>90092</v>
      </c>
      <c r="E388" s="153">
        <v>1064566</v>
      </c>
    </row>
    <row r="389" spans="1:5" ht="18" hidden="1" customHeight="1" outlineLevel="1">
      <c r="A389" s="151" t="s">
        <v>47</v>
      </c>
      <c r="B389" s="158" t="s">
        <v>188</v>
      </c>
      <c r="C389" s="153">
        <v>197219</v>
      </c>
      <c r="D389" s="153">
        <v>2605552</v>
      </c>
      <c r="E389" s="153">
        <v>2802771</v>
      </c>
    </row>
    <row r="390" spans="1:5" ht="18" hidden="1" customHeight="1" outlineLevel="1">
      <c r="A390" s="151" t="s">
        <v>47</v>
      </c>
      <c r="B390" s="158" t="s">
        <v>189</v>
      </c>
      <c r="C390" s="153">
        <v>342509.86939419201</v>
      </c>
      <c r="D390" s="153">
        <v>3835952.70118566</v>
      </c>
      <c r="E390" s="153">
        <v>4178462.5705798501</v>
      </c>
    </row>
    <row r="391" spans="1:5" ht="18" hidden="1" customHeight="1" outlineLevel="1">
      <c r="A391" s="151" t="s">
        <v>47</v>
      </c>
      <c r="B391" s="158" t="s">
        <v>190</v>
      </c>
      <c r="C391" s="153">
        <v>18610389</v>
      </c>
      <c r="D391" s="153">
        <v>52317062</v>
      </c>
      <c r="E391" s="153">
        <v>70927451</v>
      </c>
    </row>
    <row r="392" spans="1:5" ht="18" hidden="1" customHeight="1" outlineLevel="1">
      <c r="A392" s="151" t="s">
        <v>47</v>
      </c>
      <c r="B392" s="158" t="s">
        <v>191</v>
      </c>
      <c r="C392" s="153">
        <v>305037</v>
      </c>
      <c r="D392" s="153">
        <v>571109</v>
      </c>
      <c r="E392" s="153">
        <v>876146</v>
      </c>
    </row>
    <row r="393" spans="1:5" ht="18" hidden="1" customHeight="1" outlineLevel="1">
      <c r="A393" s="151" t="s">
        <v>47</v>
      </c>
      <c r="B393" s="158" t="s">
        <v>252</v>
      </c>
      <c r="C393" s="154"/>
      <c r="D393" s="153">
        <v>109202</v>
      </c>
      <c r="E393" s="153">
        <v>109202</v>
      </c>
    </row>
    <row r="394" spans="1:5" ht="18" hidden="1" customHeight="1" outlineLevel="1">
      <c r="A394" s="151" t="s">
        <v>47</v>
      </c>
      <c r="B394" s="158" t="s">
        <v>192</v>
      </c>
      <c r="C394" s="153">
        <v>266674</v>
      </c>
      <c r="D394" s="154"/>
      <c r="E394" s="153">
        <v>266674</v>
      </c>
    </row>
    <row r="395" spans="1:5" ht="18" hidden="1" customHeight="1" outlineLevel="1">
      <c r="A395" s="151" t="s">
        <v>47</v>
      </c>
      <c r="B395" s="158" t="s">
        <v>247</v>
      </c>
      <c r="C395" s="153">
        <v>40643</v>
      </c>
      <c r="D395" s="154"/>
      <c r="E395" s="153">
        <v>40643</v>
      </c>
    </row>
    <row r="396" spans="1:5" ht="18" hidden="1" customHeight="1" outlineLevel="1">
      <c r="A396" s="151" t="s">
        <v>47</v>
      </c>
      <c r="B396" s="158" t="s">
        <v>193</v>
      </c>
      <c r="C396" s="153">
        <v>92174456</v>
      </c>
      <c r="D396" s="153">
        <v>72141810</v>
      </c>
      <c r="E396" s="153">
        <v>164316266</v>
      </c>
    </row>
    <row r="397" spans="1:5" ht="18" hidden="1" customHeight="1" outlineLevel="1">
      <c r="A397" s="151" t="s">
        <v>47</v>
      </c>
      <c r="B397" s="158" t="s">
        <v>194</v>
      </c>
      <c r="C397" s="153">
        <v>2940321</v>
      </c>
      <c r="D397" s="153">
        <v>4863935</v>
      </c>
      <c r="E397" s="153">
        <v>7804256</v>
      </c>
    </row>
    <row r="398" spans="1:5" ht="18" hidden="1" customHeight="1" outlineLevel="1">
      <c r="A398" s="151" t="s">
        <v>47</v>
      </c>
      <c r="B398" s="158" t="s">
        <v>195</v>
      </c>
      <c r="C398" s="153">
        <v>383471.36257898301</v>
      </c>
      <c r="D398" s="153">
        <v>5960989.6374210203</v>
      </c>
      <c r="E398" s="153">
        <v>6344461</v>
      </c>
    </row>
    <row r="399" spans="1:5" ht="18" hidden="1" customHeight="1" outlineLevel="1">
      <c r="A399" s="151" t="s">
        <v>47</v>
      </c>
      <c r="B399" s="158" t="s">
        <v>196</v>
      </c>
      <c r="C399" s="153">
        <v>1239481</v>
      </c>
      <c r="D399" s="153">
        <v>4126164</v>
      </c>
      <c r="E399" s="153">
        <v>5365645</v>
      </c>
    </row>
    <row r="400" spans="1:5" ht="18" hidden="1" customHeight="1" outlineLevel="1">
      <c r="A400" s="151" t="s">
        <v>47</v>
      </c>
      <c r="B400" s="158" t="s">
        <v>253</v>
      </c>
      <c r="C400" s="153">
        <v>124214.805086482</v>
      </c>
      <c r="D400" s="153">
        <v>24756.194913517698</v>
      </c>
      <c r="E400" s="153">
        <v>148971</v>
      </c>
    </row>
    <row r="401" spans="1:5" ht="18" customHeight="1" collapsed="1">
      <c r="A401" s="151" t="s">
        <v>81</v>
      </c>
      <c r="B401" s="159" t="s">
        <v>241</v>
      </c>
      <c r="C401" s="153">
        <f>SUM($C$379:$C$400)</f>
        <v>214149527.83967584</v>
      </c>
      <c r="D401" s="153">
        <f>SUM($D$379:$D$400)</f>
        <v>677937597.73090398</v>
      </c>
      <c r="E401" s="153">
        <f>SUM($E$379:$E$400)</f>
        <v>892087125.57057989</v>
      </c>
    </row>
    <row r="402" spans="1:5" ht="18" hidden="1" customHeight="1" outlineLevel="1">
      <c r="A402" s="151" t="s">
        <v>47</v>
      </c>
      <c r="B402" s="152" t="s">
        <v>181</v>
      </c>
      <c r="C402" s="153">
        <v>57080483</v>
      </c>
      <c r="D402" s="153">
        <v>95690</v>
      </c>
      <c r="E402" s="153">
        <v>57176173</v>
      </c>
    </row>
    <row r="403" spans="1:5" ht="18" hidden="1" customHeight="1" outlineLevel="1">
      <c r="A403" s="151" t="s">
        <v>47</v>
      </c>
      <c r="B403" s="152" t="s">
        <v>182</v>
      </c>
      <c r="C403" s="153">
        <v>1381386</v>
      </c>
      <c r="D403" s="153">
        <v>17665488</v>
      </c>
      <c r="E403" s="153">
        <v>19046874</v>
      </c>
    </row>
    <row r="404" spans="1:5" ht="18" hidden="1" customHeight="1" outlineLevel="1">
      <c r="A404" s="151" t="s">
        <v>47</v>
      </c>
      <c r="B404" s="152" t="s">
        <v>250</v>
      </c>
      <c r="C404" s="153">
        <v>0</v>
      </c>
      <c r="D404" s="153">
        <v>34007772</v>
      </c>
      <c r="E404" s="153">
        <v>34007772</v>
      </c>
    </row>
    <row r="405" spans="1:5" ht="18" hidden="1" customHeight="1" outlineLevel="1">
      <c r="A405" s="151" t="s">
        <v>47</v>
      </c>
      <c r="B405" s="152" t="s">
        <v>183</v>
      </c>
      <c r="C405" s="153">
        <v>233718298</v>
      </c>
      <c r="D405" s="153">
        <v>2056994722</v>
      </c>
      <c r="E405" s="153">
        <v>2290713020</v>
      </c>
    </row>
    <row r="406" spans="1:5" ht="18" hidden="1" customHeight="1" outlineLevel="1">
      <c r="A406" s="151" t="s">
        <v>47</v>
      </c>
      <c r="B406" s="152" t="s">
        <v>184</v>
      </c>
      <c r="C406" s="153">
        <v>22529167</v>
      </c>
      <c r="D406" s="153">
        <v>630461091</v>
      </c>
      <c r="E406" s="153">
        <v>652990258</v>
      </c>
    </row>
    <row r="407" spans="1:5" ht="18" hidden="1" customHeight="1" outlineLevel="1">
      <c r="A407" s="151" t="s">
        <v>47</v>
      </c>
      <c r="B407" s="152" t="s">
        <v>251</v>
      </c>
      <c r="C407" s="153">
        <v>2302965</v>
      </c>
      <c r="D407" s="153">
        <v>17796605</v>
      </c>
      <c r="E407" s="153">
        <v>20099570</v>
      </c>
    </row>
    <row r="408" spans="1:5" ht="18" hidden="1" customHeight="1" outlineLevel="1">
      <c r="A408" s="151" t="s">
        <v>47</v>
      </c>
      <c r="B408" s="152" t="s">
        <v>185</v>
      </c>
      <c r="C408" s="153">
        <v>174827631</v>
      </c>
      <c r="D408" s="153">
        <v>1412443187</v>
      </c>
      <c r="E408" s="153">
        <v>1587270818</v>
      </c>
    </row>
    <row r="409" spans="1:5" ht="18" hidden="1" customHeight="1" outlineLevel="1">
      <c r="A409" s="151" t="s">
        <v>47</v>
      </c>
      <c r="B409" s="152" t="s">
        <v>186</v>
      </c>
      <c r="C409" s="153">
        <v>294018838</v>
      </c>
      <c r="D409" s="153">
        <v>2087885445</v>
      </c>
      <c r="E409" s="153">
        <v>2381904283</v>
      </c>
    </row>
    <row r="410" spans="1:5" ht="18" hidden="1" customHeight="1" outlineLevel="1">
      <c r="A410" s="151" t="s">
        <v>47</v>
      </c>
      <c r="B410" s="152" t="s">
        <v>244</v>
      </c>
      <c r="C410" s="153">
        <v>7078329</v>
      </c>
      <c r="D410" s="153">
        <v>498853</v>
      </c>
      <c r="E410" s="153">
        <v>7577182</v>
      </c>
    </row>
    <row r="411" spans="1:5" ht="18" hidden="1" customHeight="1" outlineLevel="1">
      <c r="A411" s="151" t="s">
        <v>47</v>
      </c>
      <c r="B411" s="152" t="s">
        <v>187</v>
      </c>
      <c r="C411" s="153">
        <v>13056445</v>
      </c>
      <c r="D411" s="153">
        <v>1481684</v>
      </c>
      <c r="E411" s="153">
        <v>14538129</v>
      </c>
    </row>
    <row r="412" spans="1:5" ht="18" hidden="1" customHeight="1" outlineLevel="1">
      <c r="A412" s="151" t="s">
        <v>47</v>
      </c>
      <c r="B412" s="152" t="s">
        <v>188</v>
      </c>
      <c r="C412" s="153">
        <v>6228012</v>
      </c>
      <c r="D412" s="153">
        <v>119657910</v>
      </c>
      <c r="E412" s="153">
        <v>125885922</v>
      </c>
    </row>
    <row r="413" spans="1:5" ht="18" hidden="1" customHeight="1" outlineLevel="1">
      <c r="A413" s="151" t="s">
        <v>47</v>
      </c>
      <c r="B413" s="152" t="s">
        <v>189</v>
      </c>
      <c r="C413" s="153">
        <v>14042230.404414499</v>
      </c>
      <c r="D413" s="153">
        <v>77365720.149912</v>
      </c>
      <c r="E413" s="153">
        <v>91407950.5543264</v>
      </c>
    </row>
    <row r="414" spans="1:5" ht="18" hidden="1" customHeight="1" outlineLevel="1">
      <c r="A414" s="151" t="s">
        <v>47</v>
      </c>
      <c r="B414" s="152" t="s">
        <v>190</v>
      </c>
      <c r="C414" s="153">
        <v>81582754</v>
      </c>
      <c r="D414" s="153">
        <v>1142835715</v>
      </c>
      <c r="E414" s="153">
        <v>1224418469</v>
      </c>
    </row>
    <row r="415" spans="1:5" ht="18" hidden="1" customHeight="1" outlineLevel="1">
      <c r="A415" s="151" t="s">
        <v>47</v>
      </c>
      <c r="B415" s="152" t="s">
        <v>191</v>
      </c>
      <c r="C415" s="153">
        <v>5175032</v>
      </c>
      <c r="D415" s="153">
        <v>9884765</v>
      </c>
      <c r="E415" s="153">
        <v>15059797</v>
      </c>
    </row>
    <row r="416" spans="1:5" ht="18" hidden="1" customHeight="1" outlineLevel="1">
      <c r="A416" s="151" t="s">
        <v>47</v>
      </c>
      <c r="B416" s="152" t="s">
        <v>252</v>
      </c>
      <c r="C416" s="153">
        <v>1062064.48</v>
      </c>
      <c r="D416" s="153">
        <v>3600823</v>
      </c>
      <c r="E416" s="153">
        <v>4662887.4800000004</v>
      </c>
    </row>
    <row r="417" spans="1:5" ht="18" hidden="1" customHeight="1" outlineLevel="1">
      <c r="A417" s="151" t="s">
        <v>47</v>
      </c>
      <c r="B417" s="152" t="s">
        <v>192</v>
      </c>
      <c r="C417" s="153">
        <v>3893960</v>
      </c>
      <c r="D417" s="153">
        <v>0</v>
      </c>
      <c r="E417" s="153">
        <v>3893960</v>
      </c>
    </row>
    <row r="418" spans="1:5" ht="18" hidden="1" customHeight="1" outlineLevel="1">
      <c r="A418" s="151" t="s">
        <v>47</v>
      </c>
      <c r="B418" s="152" t="s">
        <v>247</v>
      </c>
      <c r="C418" s="153">
        <v>3290392</v>
      </c>
      <c r="D418" s="153">
        <v>0</v>
      </c>
      <c r="E418" s="153">
        <v>3290392</v>
      </c>
    </row>
    <row r="419" spans="1:5" ht="18" hidden="1" customHeight="1" outlineLevel="1">
      <c r="A419" s="151" t="s">
        <v>47</v>
      </c>
      <c r="B419" s="152" t="s">
        <v>193</v>
      </c>
      <c r="C419" s="153">
        <v>516675653</v>
      </c>
      <c r="D419" s="153">
        <v>900649683</v>
      </c>
      <c r="E419" s="153">
        <v>1417325336</v>
      </c>
    </row>
    <row r="420" spans="1:5" ht="18" hidden="1" customHeight="1" outlineLevel="1">
      <c r="A420" s="151" t="s">
        <v>47</v>
      </c>
      <c r="B420" s="152" t="s">
        <v>194</v>
      </c>
      <c r="C420" s="153">
        <v>27389997</v>
      </c>
      <c r="D420" s="153">
        <v>48360533</v>
      </c>
      <c r="E420" s="153">
        <v>75750530</v>
      </c>
    </row>
    <row r="421" spans="1:5" ht="18" hidden="1" customHeight="1" outlineLevel="1">
      <c r="A421" s="151" t="s">
        <v>47</v>
      </c>
      <c r="B421" s="152" t="s">
        <v>195</v>
      </c>
      <c r="C421" s="153">
        <v>5919073.0541839898</v>
      </c>
      <c r="D421" s="153">
        <v>82290389.266812995</v>
      </c>
      <c r="E421" s="153">
        <v>88209462.320997</v>
      </c>
    </row>
    <row r="422" spans="1:5" ht="18" hidden="1" customHeight="1" outlineLevel="1">
      <c r="A422" s="151" t="s">
        <v>47</v>
      </c>
      <c r="B422" s="152" t="s">
        <v>196</v>
      </c>
      <c r="C422" s="153">
        <v>3661890</v>
      </c>
      <c r="D422" s="153">
        <v>70652144</v>
      </c>
      <c r="E422" s="153">
        <v>74314034</v>
      </c>
    </row>
    <row r="423" spans="1:5" ht="18" hidden="1" customHeight="1" outlineLevel="1">
      <c r="A423" s="151" t="s">
        <v>47</v>
      </c>
      <c r="B423" s="152" t="s">
        <v>253</v>
      </c>
      <c r="C423" s="153">
        <v>6365477.8050864805</v>
      </c>
      <c r="D423" s="153">
        <v>24636210.194913499</v>
      </c>
      <c r="E423" s="153">
        <v>31001688</v>
      </c>
    </row>
    <row r="424" spans="1:5" ht="18" customHeight="1" collapsed="1">
      <c r="A424" s="151" t="s">
        <v>83</v>
      </c>
      <c r="B424" s="155" t="s">
        <v>242</v>
      </c>
      <c r="C424" s="153">
        <f>SUM($C$402:$C$423)</f>
        <v>1481280077.743685</v>
      </c>
      <c r="D424" s="153">
        <f>SUM($D$402:$D$423)</f>
        <v>8739264429.611639</v>
      </c>
      <c r="E424" s="153">
        <f>SUM($E$402:$E$423)</f>
        <v>10220544507.355322</v>
      </c>
    </row>
    <row r="425" spans="1:5">
      <c r="B425" s="146"/>
    </row>
    <row r="426" spans="1:5">
      <c r="B426" s="146"/>
    </row>
    <row r="427" spans="1:5">
      <c r="B427" s="146"/>
    </row>
    <row r="428" spans="1:5">
      <c r="B428" s="146"/>
    </row>
    <row r="429" spans="1:5">
      <c r="B429" s="146"/>
    </row>
    <row r="430" spans="1:5">
      <c r="B430" s="146"/>
    </row>
    <row r="431" spans="1:5">
      <c r="B431" s="146"/>
    </row>
  </sheetData>
  <mergeCells count="9">
    <mergeCell ref="A8:E8"/>
    <mergeCell ref="A101:E101"/>
    <mergeCell ref="A217:E217"/>
    <mergeCell ref="A1:E1"/>
    <mergeCell ref="A2:E2"/>
    <mergeCell ref="A3:E3"/>
    <mergeCell ref="A4:C5"/>
    <mergeCell ref="D4:E5"/>
    <mergeCell ref="A7:E7"/>
  </mergeCells>
  <printOptions gridLinesSet="0"/>
  <pageMargins left="0.67" right="0.62" top="0.7" bottom="0.66" header="0.5" footer="0.5"/>
  <pageSetup firstPageNumber="26" fitToHeight="0" orientation="landscape" useFirstPageNumber="1" r:id="rId1"/>
  <headerFooter alignWithMargins="0">
    <oddFooter>&amp;L&amp;"-,Regular"Note: Numbers may not foot due to rounding.&amp;C&amp;"-,Regular"&amp;P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3634"/>
    <pageSetUpPr fitToPage="1"/>
  </sheetPr>
  <dimension ref="A1:F564"/>
  <sheetViews>
    <sheetView showGridLines="0" zoomScaleNormal="100" workbookViewId="0">
      <selection sqref="A1:E1"/>
    </sheetView>
  </sheetViews>
  <sheetFormatPr defaultRowHeight="12.75" outlineLevelRow="1"/>
  <cols>
    <col min="1" max="1" width="4.5703125" style="126" customWidth="1"/>
    <col min="2" max="2" width="48.5703125" style="126" customWidth="1"/>
    <col min="3" max="5" width="24.7109375" style="126" customWidth="1"/>
    <col min="6" max="16384" width="9.140625" style="126"/>
  </cols>
  <sheetData>
    <row r="1" spans="1:6" ht="15">
      <c r="A1" s="452" t="s">
        <v>174</v>
      </c>
      <c r="B1" s="452"/>
      <c r="C1" s="452"/>
      <c r="D1" s="452"/>
      <c r="E1" s="452"/>
    </row>
    <row r="2" spans="1:6" ht="15">
      <c r="A2" s="452" t="s">
        <v>175</v>
      </c>
      <c r="B2" s="452"/>
      <c r="C2" s="452"/>
      <c r="D2" s="452"/>
      <c r="E2" s="452"/>
    </row>
    <row r="3" spans="1:6" ht="15">
      <c r="A3" s="452" t="s">
        <v>176</v>
      </c>
      <c r="B3" s="452"/>
      <c r="C3" s="452"/>
      <c r="D3" s="452"/>
      <c r="E3" s="452"/>
    </row>
    <row r="4" spans="1:6" ht="15">
      <c r="A4" s="127"/>
      <c r="B4" s="127"/>
      <c r="C4" s="127"/>
      <c r="D4" s="127" t="s">
        <v>255</v>
      </c>
      <c r="E4" s="128"/>
    </row>
    <row r="5" spans="1:6" ht="27.2" customHeight="1" thickBot="1">
      <c r="A5" s="466" t="s">
        <v>34</v>
      </c>
      <c r="B5" s="466"/>
      <c r="C5" s="466"/>
      <c r="D5" s="466"/>
      <c r="E5" s="466"/>
    </row>
    <row r="6" spans="1:6" ht="15.75" thickBot="1">
      <c r="A6" s="127"/>
      <c r="B6" s="127"/>
      <c r="C6" s="131" t="s">
        <v>178</v>
      </c>
      <c r="D6" s="131" t="s">
        <v>179</v>
      </c>
      <c r="E6" s="131" t="s">
        <v>171</v>
      </c>
    </row>
    <row r="7" spans="1:6" ht="15.2" customHeight="1">
      <c r="A7" s="453" t="s">
        <v>180</v>
      </c>
      <c r="B7" s="453"/>
      <c r="C7" s="453"/>
      <c r="D7" s="453"/>
      <c r="E7" s="453"/>
    </row>
    <row r="8" spans="1:6" ht="15.2" hidden="1" customHeight="1" outlineLevel="1">
      <c r="A8" s="132"/>
      <c r="B8" s="133" t="s">
        <v>256</v>
      </c>
      <c r="C8" s="134">
        <v>0</v>
      </c>
      <c r="D8" s="134">
        <v>0</v>
      </c>
      <c r="E8" s="134">
        <v>0</v>
      </c>
      <c r="F8" s="160"/>
    </row>
    <row r="9" spans="1:6" ht="15.2" hidden="1" customHeight="1" outlineLevel="1">
      <c r="A9" s="132"/>
      <c r="B9" s="133" t="s">
        <v>181</v>
      </c>
      <c r="C9" s="134">
        <v>68866878</v>
      </c>
      <c r="D9" s="134">
        <v>0</v>
      </c>
      <c r="E9" s="134">
        <v>68866878</v>
      </c>
      <c r="F9" s="160"/>
    </row>
    <row r="10" spans="1:6" ht="15.2" hidden="1" customHeight="1" outlineLevel="1">
      <c r="A10" s="132"/>
      <c r="B10" s="133" t="s">
        <v>182</v>
      </c>
      <c r="C10" s="134">
        <v>46769378</v>
      </c>
      <c r="D10" s="134">
        <v>46491574</v>
      </c>
      <c r="E10" s="134">
        <v>93260952</v>
      </c>
      <c r="F10" s="160"/>
    </row>
    <row r="11" spans="1:6" ht="15.2" hidden="1" customHeight="1" outlineLevel="1">
      <c r="A11" s="132"/>
      <c r="B11" s="133" t="s">
        <v>250</v>
      </c>
      <c r="C11" s="134">
        <v>0</v>
      </c>
      <c r="D11" s="134">
        <v>0</v>
      </c>
      <c r="E11" s="134">
        <v>0</v>
      </c>
      <c r="F11" s="160"/>
    </row>
    <row r="12" spans="1:6" ht="15.2" hidden="1" customHeight="1" outlineLevel="1">
      <c r="A12" s="132"/>
      <c r="B12" s="133" t="s">
        <v>257</v>
      </c>
      <c r="C12" s="134">
        <v>0</v>
      </c>
      <c r="D12" s="134">
        <v>0</v>
      </c>
      <c r="E12" s="134">
        <v>0</v>
      </c>
      <c r="F12" s="160"/>
    </row>
    <row r="13" spans="1:6" ht="15.2" hidden="1" customHeight="1" outlineLevel="1">
      <c r="A13" s="132"/>
      <c r="B13" s="133" t="s">
        <v>258</v>
      </c>
      <c r="C13" s="134">
        <v>0</v>
      </c>
      <c r="D13" s="134">
        <v>4080075</v>
      </c>
      <c r="E13" s="134">
        <v>4080075</v>
      </c>
      <c r="F13" s="160"/>
    </row>
    <row r="14" spans="1:6" ht="15.2" hidden="1" customHeight="1" outlineLevel="1">
      <c r="A14" s="132"/>
      <c r="B14" s="133" t="s">
        <v>183</v>
      </c>
      <c r="C14" s="134">
        <v>240960522</v>
      </c>
      <c r="D14" s="134">
        <v>1705548638</v>
      </c>
      <c r="E14" s="134">
        <v>1946509160</v>
      </c>
      <c r="F14" s="160"/>
    </row>
    <row r="15" spans="1:6" ht="15.2" hidden="1" customHeight="1" outlineLevel="1">
      <c r="A15" s="132"/>
      <c r="B15" s="133" t="s">
        <v>184</v>
      </c>
      <c r="C15" s="134">
        <v>48365516</v>
      </c>
      <c r="D15" s="134">
        <v>564597008</v>
      </c>
      <c r="E15" s="134">
        <v>612962524</v>
      </c>
      <c r="F15" s="160"/>
    </row>
    <row r="16" spans="1:6" ht="15.2" hidden="1" customHeight="1" outlineLevel="1">
      <c r="A16" s="132"/>
      <c r="B16" s="133" t="s">
        <v>251</v>
      </c>
      <c r="C16" s="134">
        <v>1273117</v>
      </c>
      <c r="D16" s="134">
        <v>11040477</v>
      </c>
      <c r="E16" s="134">
        <v>12313594</v>
      </c>
      <c r="F16" s="160"/>
    </row>
    <row r="17" spans="1:6" ht="15.2" hidden="1" customHeight="1" outlineLevel="1">
      <c r="A17" s="132"/>
      <c r="B17" s="133" t="s">
        <v>185</v>
      </c>
      <c r="C17" s="134">
        <v>258322617</v>
      </c>
      <c r="D17" s="134">
        <v>1334617928</v>
      </c>
      <c r="E17" s="134">
        <v>1592940545</v>
      </c>
      <c r="F17" s="160"/>
    </row>
    <row r="18" spans="1:6" ht="15.2" hidden="1" customHeight="1" outlineLevel="1">
      <c r="A18" s="132"/>
      <c r="B18" s="133" t="s">
        <v>253</v>
      </c>
      <c r="C18" s="134">
        <v>65057191</v>
      </c>
      <c r="D18" s="134"/>
      <c r="E18" s="134">
        <v>65057191</v>
      </c>
      <c r="F18" s="160"/>
    </row>
    <row r="19" spans="1:6" ht="15.2" hidden="1" customHeight="1" outlineLevel="1">
      <c r="A19" s="132"/>
      <c r="B19" s="133" t="s">
        <v>186</v>
      </c>
      <c r="C19" s="134">
        <v>355417592</v>
      </c>
      <c r="D19" s="134">
        <v>2940346770</v>
      </c>
      <c r="E19" s="134">
        <v>3295764362</v>
      </c>
      <c r="F19" s="160"/>
    </row>
    <row r="20" spans="1:6" ht="15.2" hidden="1" customHeight="1" outlineLevel="1">
      <c r="A20" s="132"/>
      <c r="B20" s="133" t="s">
        <v>244</v>
      </c>
      <c r="C20" s="134">
        <v>46902818</v>
      </c>
      <c r="D20" s="134">
        <v>3077596</v>
      </c>
      <c r="E20" s="134">
        <v>49980414</v>
      </c>
      <c r="F20" s="160"/>
    </row>
    <row r="21" spans="1:6" ht="15.2" hidden="1" customHeight="1" outlineLevel="1">
      <c r="A21" s="132"/>
      <c r="B21" s="133" t="s">
        <v>187</v>
      </c>
      <c r="C21" s="134">
        <v>25211496</v>
      </c>
      <c r="D21" s="134">
        <v>63027</v>
      </c>
      <c r="E21" s="134">
        <v>25274523</v>
      </c>
      <c r="F21" s="160"/>
    </row>
    <row r="22" spans="1:6" ht="15.2" hidden="1" customHeight="1" outlineLevel="1">
      <c r="A22" s="132"/>
      <c r="B22" s="133" t="s">
        <v>188</v>
      </c>
      <c r="C22" s="134">
        <v>1826053</v>
      </c>
      <c r="D22" s="134">
        <v>74387180</v>
      </c>
      <c r="E22" s="134">
        <v>76213233</v>
      </c>
      <c r="F22" s="160"/>
    </row>
    <row r="23" spans="1:6" ht="15.2" hidden="1" customHeight="1" outlineLevel="1">
      <c r="A23" s="132"/>
      <c r="B23" s="133" t="s">
        <v>189</v>
      </c>
      <c r="C23" s="134">
        <v>24414195.173585046</v>
      </c>
      <c r="D23" s="134">
        <v>178238513.95641488</v>
      </c>
      <c r="E23" s="134">
        <v>202652709.12999994</v>
      </c>
      <c r="F23" s="160"/>
    </row>
    <row r="24" spans="1:6" ht="15.2" hidden="1" customHeight="1" outlineLevel="1">
      <c r="A24" s="132"/>
      <c r="B24" s="133" t="s">
        <v>190</v>
      </c>
      <c r="C24" s="134">
        <v>150914243</v>
      </c>
      <c r="D24" s="134">
        <v>1730895344</v>
      </c>
      <c r="E24" s="134">
        <v>1881809587</v>
      </c>
      <c r="F24" s="160"/>
    </row>
    <row r="25" spans="1:6" ht="15.2" hidden="1" customHeight="1" outlineLevel="1">
      <c r="A25" s="132"/>
      <c r="B25" s="133" t="s">
        <v>191</v>
      </c>
      <c r="C25" s="134">
        <v>6820186</v>
      </c>
      <c r="D25" s="134">
        <v>13906684</v>
      </c>
      <c r="E25" s="134">
        <v>20726870</v>
      </c>
      <c r="F25" s="160"/>
    </row>
    <row r="26" spans="1:6" ht="15.2" hidden="1" customHeight="1" outlineLevel="1">
      <c r="A26" s="132"/>
      <c r="B26" s="133" t="s">
        <v>192</v>
      </c>
      <c r="C26" s="134">
        <v>5098807</v>
      </c>
      <c r="D26" s="135"/>
      <c r="E26" s="134">
        <v>5098807</v>
      </c>
      <c r="F26" s="160"/>
    </row>
    <row r="27" spans="1:6" ht="15.2" hidden="1" customHeight="1" outlineLevel="1">
      <c r="A27" s="132"/>
      <c r="B27" s="133" t="s">
        <v>247</v>
      </c>
      <c r="C27" s="134">
        <v>2623223</v>
      </c>
      <c r="D27" s="135"/>
      <c r="E27" s="134">
        <v>2623223</v>
      </c>
      <c r="F27" s="160"/>
    </row>
    <row r="28" spans="1:6" ht="15.2" hidden="1" customHeight="1" outlineLevel="1">
      <c r="A28" s="132"/>
      <c r="B28" s="133" t="s">
        <v>193</v>
      </c>
      <c r="C28" s="134">
        <v>314865831</v>
      </c>
      <c r="D28" s="134">
        <v>1304837410</v>
      </c>
      <c r="E28" s="134">
        <v>1619703241</v>
      </c>
      <c r="F28" s="160"/>
    </row>
    <row r="29" spans="1:6" ht="15.2" hidden="1" customHeight="1" outlineLevel="1">
      <c r="A29" s="132"/>
      <c r="B29" s="133" t="s">
        <v>194</v>
      </c>
      <c r="C29" s="134">
        <v>121216969</v>
      </c>
      <c r="D29" s="134">
        <v>159689499</v>
      </c>
      <c r="E29" s="134">
        <v>280906468</v>
      </c>
      <c r="F29" s="160"/>
    </row>
    <row r="30" spans="1:6" ht="15.2" hidden="1" customHeight="1" outlineLevel="1">
      <c r="A30" s="132"/>
      <c r="B30" s="133" t="s">
        <v>195</v>
      </c>
      <c r="C30" s="134">
        <v>33953398</v>
      </c>
      <c r="D30" s="134">
        <v>349995290</v>
      </c>
      <c r="E30" s="134">
        <v>383948688</v>
      </c>
      <c r="F30" s="160"/>
    </row>
    <row r="31" spans="1:6" ht="15.2" hidden="1" customHeight="1" outlineLevel="1">
      <c r="A31" s="132"/>
      <c r="B31" s="133" t="s">
        <v>196</v>
      </c>
      <c r="C31" s="134">
        <v>64205750</v>
      </c>
      <c r="D31" s="134">
        <v>241953518</v>
      </c>
      <c r="E31" s="134">
        <v>306159268</v>
      </c>
      <c r="F31" s="160"/>
    </row>
    <row r="32" spans="1:6" ht="15.2" customHeight="1" collapsed="1">
      <c r="A32" s="132" t="s">
        <v>37</v>
      </c>
      <c r="B32" s="137" t="s">
        <v>197</v>
      </c>
      <c r="C32" s="134">
        <f>SUM($C$8:$C$31)</f>
        <v>1883085780.1735849</v>
      </c>
      <c r="D32" s="134">
        <f>SUM($D$8:$D$31)</f>
        <v>10663766531.956415</v>
      </c>
      <c r="E32" s="134">
        <f>SUM($E$8:$E$31)</f>
        <v>12546852312.130001</v>
      </c>
      <c r="F32" s="160"/>
    </row>
    <row r="33" spans="1:6" ht="15.2" hidden="1" customHeight="1" outlineLevel="1">
      <c r="A33" s="132"/>
      <c r="B33" s="133" t="s">
        <v>256</v>
      </c>
      <c r="C33" s="134">
        <v>0</v>
      </c>
      <c r="D33" s="134">
        <v>0</v>
      </c>
      <c r="E33" s="134">
        <v>0</v>
      </c>
      <c r="F33" s="160"/>
    </row>
    <row r="34" spans="1:6" ht="15.2" hidden="1" customHeight="1" outlineLevel="1">
      <c r="A34" s="132"/>
      <c r="B34" s="133" t="s">
        <v>181</v>
      </c>
      <c r="C34" s="134">
        <v>30000396</v>
      </c>
      <c r="D34" s="134">
        <v>0</v>
      </c>
      <c r="E34" s="134">
        <v>30000396</v>
      </c>
      <c r="F34" s="160"/>
    </row>
    <row r="35" spans="1:6" ht="15.2" hidden="1" customHeight="1" outlineLevel="1">
      <c r="A35" s="132"/>
      <c r="B35" s="133" t="s">
        <v>182</v>
      </c>
      <c r="C35" s="134">
        <v>1500</v>
      </c>
      <c r="D35" s="134">
        <v>875763</v>
      </c>
      <c r="E35" s="134">
        <v>877263</v>
      </c>
      <c r="F35" s="160"/>
    </row>
    <row r="36" spans="1:6" ht="15.2" hidden="1" customHeight="1" outlineLevel="1">
      <c r="A36" s="132"/>
      <c r="B36" s="133" t="s">
        <v>250</v>
      </c>
      <c r="C36" s="134">
        <v>0</v>
      </c>
      <c r="D36" s="134">
        <v>0</v>
      </c>
      <c r="E36" s="134">
        <v>0</v>
      </c>
      <c r="F36" s="160"/>
    </row>
    <row r="37" spans="1:6" ht="15.2" hidden="1" customHeight="1" outlineLevel="1">
      <c r="A37" s="132"/>
      <c r="B37" s="133" t="s">
        <v>257</v>
      </c>
      <c r="C37" s="134">
        <v>0</v>
      </c>
      <c r="D37" s="134">
        <v>0</v>
      </c>
      <c r="E37" s="134">
        <v>0</v>
      </c>
      <c r="F37" s="160"/>
    </row>
    <row r="38" spans="1:6" ht="15.2" hidden="1" customHeight="1" outlineLevel="1">
      <c r="A38" s="132"/>
      <c r="B38" s="133" t="s">
        <v>258</v>
      </c>
      <c r="C38" s="134">
        <v>0</v>
      </c>
      <c r="D38" s="134">
        <v>0</v>
      </c>
      <c r="E38" s="134">
        <v>0</v>
      </c>
      <c r="F38" s="160"/>
    </row>
    <row r="39" spans="1:6" ht="15.2" hidden="1" customHeight="1" outlineLevel="1">
      <c r="A39" s="132"/>
      <c r="B39" s="133" t="s">
        <v>183</v>
      </c>
      <c r="C39" s="134">
        <v>57980889</v>
      </c>
      <c r="D39" s="134">
        <v>378396643</v>
      </c>
      <c r="E39" s="134">
        <v>436377532</v>
      </c>
      <c r="F39" s="160"/>
    </row>
    <row r="40" spans="1:6" ht="15.2" hidden="1" customHeight="1" outlineLevel="1">
      <c r="A40" s="132"/>
      <c r="B40" s="133" t="s">
        <v>184</v>
      </c>
      <c r="C40" s="134">
        <v>5232220</v>
      </c>
      <c r="D40" s="134">
        <v>33424768</v>
      </c>
      <c r="E40" s="134">
        <v>38656988</v>
      </c>
      <c r="F40" s="160"/>
    </row>
    <row r="41" spans="1:6" ht="15.2" hidden="1" customHeight="1" outlineLevel="1">
      <c r="A41" s="132"/>
      <c r="B41" s="133" t="s">
        <v>251</v>
      </c>
      <c r="C41" s="134">
        <v>113967</v>
      </c>
      <c r="D41" s="134">
        <v>5319323</v>
      </c>
      <c r="E41" s="134">
        <v>5433290</v>
      </c>
      <c r="F41" s="160"/>
    </row>
    <row r="42" spans="1:6" ht="15.2" hidden="1" customHeight="1" outlineLevel="1">
      <c r="A42" s="132"/>
      <c r="B42" s="133" t="s">
        <v>185</v>
      </c>
      <c r="C42" s="134">
        <v>49349866</v>
      </c>
      <c r="D42" s="134">
        <v>357844794</v>
      </c>
      <c r="E42" s="134">
        <v>407194660</v>
      </c>
      <c r="F42" s="160"/>
    </row>
    <row r="43" spans="1:6" ht="15.2" hidden="1" customHeight="1" outlineLevel="1">
      <c r="A43" s="132"/>
      <c r="B43" s="133" t="s">
        <v>253</v>
      </c>
      <c r="C43" s="134">
        <v>0</v>
      </c>
      <c r="D43" s="134">
        <v>4</v>
      </c>
      <c r="E43" s="134">
        <v>4</v>
      </c>
      <c r="F43" s="160"/>
    </row>
    <row r="44" spans="1:6" ht="15.2" hidden="1" customHeight="1" outlineLevel="1">
      <c r="A44" s="132"/>
      <c r="B44" s="133" t="s">
        <v>186</v>
      </c>
      <c r="C44" s="134">
        <v>27345891</v>
      </c>
      <c r="D44" s="134">
        <v>346575376</v>
      </c>
      <c r="E44" s="134">
        <v>373921267</v>
      </c>
      <c r="F44" s="160"/>
    </row>
    <row r="45" spans="1:6" ht="15.2" hidden="1" customHeight="1" outlineLevel="1">
      <c r="A45" s="132"/>
      <c r="B45" s="133" t="s">
        <v>244</v>
      </c>
      <c r="C45" s="134">
        <v>0</v>
      </c>
      <c r="D45" s="134">
        <v>8575</v>
      </c>
      <c r="E45" s="134">
        <v>8575</v>
      </c>
      <c r="F45" s="160"/>
    </row>
    <row r="46" spans="1:6" ht="15.2" hidden="1" customHeight="1" outlineLevel="1">
      <c r="A46" s="132"/>
      <c r="B46" s="133" t="s">
        <v>187</v>
      </c>
      <c r="C46" s="134">
        <v>0</v>
      </c>
      <c r="D46" s="134">
        <v>5947</v>
      </c>
      <c r="E46" s="134">
        <v>5947</v>
      </c>
      <c r="F46" s="160"/>
    </row>
    <row r="47" spans="1:6" ht="15.2" hidden="1" customHeight="1" outlineLevel="1">
      <c r="A47" s="132"/>
      <c r="B47" s="133" t="s">
        <v>188</v>
      </c>
      <c r="C47" s="134">
        <v>396157</v>
      </c>
      <c r="D47" s="134">
        <v>1357579</v>
      </c>
      <c r="E47" s="134">
        <v>1753736</v>
      </c>
      <c r="F47" s="160"/>
    </row>
    <row r="48" spans="1:6" ht="15.2" hidden="1" customHeight="1" outlineLevel="1">
      <c r="A48" s="132"/>
      <c r="B48" s="133" t="s">
        <v>189</v>
      </c>
      <c r="C48" s="134">
        <v>0</v>
      </c>
      <c r="D48" s="134">
        <v>0</v>
      </c>
      <c r="E48" s="134">
        <v>0</v>
      </c>
      <c r="F48" s="160"/>
    </row>
    <row r="49" spans="1:6" ht="15.2" hidden="1" customHeight="1" outlineLevel="1">
      <c r="A49" s="132"/>
      <c r="B49" s="133" t="s">
        <v>190</v>
      </c>
      <c r="C49" s="134">
        <v>9052784</v>
      </c>
      <c r="D49" s="134">
        <v>389849714</v>
      </c>
      <c r="E49" s="134">
        <v>398902498</v>
      </c>
      <c r="F49" s="160"/>
    </row>
    <row r="50" spans="1:6" ht="15.2" hidden="1" customHeight="1" outlineLevel="1">
      <c r="A50" s="132"/>
      <c r="B50" s="133" t="s">
        <v>191</v>
      </c>
      <c r="C50" s="135"/>
      <c r="D50" s="135"/>
      <c r="E50" s="134">
        <v>0</v>
      </c>
      <c r="F50" s="160"/>
    </row>
    <row r="51" spans="1:6" ht="15.2" hidden="1" customHeight="1" outlineLevel="1">
      <c r="A51" s="132"/>
      <c r="B51" s="133" t="s">
        <v>192</v>
      </c>
      <c r="C51" s="135"/>
      <c r="D51" s="135"/>
      <c r="E51" s="134">
        <v>0</v>
      </c>
      <c r="F51" s="160"/>
    </row>
    <row r="52" spans="1:6" ht="15.2" hidden="1" customHeight="1" outlineLevel="1">
      <c r="A52" s="132"/>
      <c r="B52" s="133" t="s">
        <v>247</v>
      </c>
      <c r="C52" s="135"/>
      <c r="D52" s="135"/>
      <c r="E52" s="134">
        <v>0</v>
      </c>
      <c r="F52" s="160"/>
    </row>
    <row r="53" spans="1:6" ht="15.2" hidden="1" customHeight="1" outlineLevel="1">
      <c r="A53" s="132"/>
      <c r="B53" s="133" t="s">
        <v>193</v>
      </c>
      <c r="C53" s="134">
        <v>32880768</v>
      </c>
      <c r="D53" s="134">
        <v>219984651</v>
      </c>
      <c r="E53" s="134">
        <v>252865419</v>
      </c>
      <c r="F53" s="160"/>
    </row>
    <row r="54" spans="1:6" ht="15.2" hidden="1" customHeight="1" outlineLevel="1">
      <c r="A54" s="132"/>
      <c r="B54" s="133" t="s">
        <v>194</v>
      </c>
      <c r="C54" s="134">
        <v>0</v>
      </c>
      <c r="D54" s="134">
        <v>4517492</v>
      </c>
      <c r="E54" s="134">
        <v>4517492</v>
      </c>
      <c r="F54" s="160"/>
    </row>
    <row r="55" spans="1:6" ht="15.2" hidden="1" customHeight="1" outlineLevel="1">
      <c r="A55" s="132"/>
      <c r="B55" s="133" t="s">
        <v>195</v>
      </c>
      <c r="C55" s="135"/>
      <c r="D55" s="134">
        <v>8158562</v>
      </c>
      <c r="E55" s="134">
        <v>8158562</v>
      </c>
      <c r="F55" s="160"/>
    </row>
    <row r="56" spans="1:6" ht="15.2" hidden="1" customHeight="1" outlineLevel="1">
      <c r="A56" s="132"/>
      <c r="B56" s="133" t="s">
        <v>196</v>
      </c>
      <c r="C56" s="134">
        <v>13718</v>
      </c>
      <c r="D56" s="134">
        <v>27817489</v>
      </c>
      <c r="E56" s="134">
        <v>27831207</v>
      </c>
      <c r="F56" s="160"/>
    </row>
    <row r="57" spans="1:6" ht="15.2" customHeight="1" collapsed="1">
      <c r="A57" s="132" t="s">
        <v>39</v>
      </c>
      <c r="B57" s="137" t="s">
        <v>198</v>
      </c>
      <c r="C57" s="134">
        <f>SUM($C$33:$C$56)</f>
        <v>212368156</v>
      </c>
      <c r="D57" s="134">
        <f>SUM($D$33:$D$56)</f>
        <v>1774136680</v>
      </c>
      <c r="E57" s="134">
        <f>SUM($E$33:$E$56)</f>
        <v>1986504836</v>
      </c>
      <c r="F57" s="160"/>
    </row>
    <row r="58" spans="1:6" ht="15.2" hidden="1" customHeight="1" outlineLevel="1">
      <c r="A58" s="132"/>
      <c r="B58" s="133" t="s">
        <v>256</v>
      </c>
      <c r="C58" s="134">
        <v>0</v>
      </c>
      <c r="D58" s="134">
        <v>0</v>
      </c>
      <c r="E58" s="134">
        <v>0</v>
      </c>
      <c r="F58" s="160"/>
    </row>
    <row r="59" spans="1:6" ht="15.2" hidden="1" customHeight="1" outlineLevel="1">
      <c r="A59" s="132"/>
      <c r="B59" s="133" t="s">
        <v>181</v>
      </c>
      <c r="C59" s="134">
        <v>98867274</v>
      </c>
      <c r="D59" s="134">
        <v>0</v>
      </c>
      <c r="E59" s="134">
        <v>98867274</v>
      </c>
      <c r="F59" s="160"/>
    </row>
    <row r="60" spans="1:6" ht="15.2" hidden="1" customHeight="1" outlineLevel="1">
      <c r="A60" s="132"/>
      <c r="B60" s="133" t="s">
        <v>182</v>
      </c>
      <c r="C60" s="134">
        <v>46770878</v>
      </c>
      <c r="D60" s="134">
        <v>47367337</v>
      </c>
      <c r="E60" s="134">
        <v>94138215</v>
      </c>
      <c r="F60" s="160"/>
    </row>
    <row r="61" spans="1:6" ht="15.2" hidden="1" customHeight="1" outlineLevel="1">
      <c r="A61" s="132"/>
      <c r="B61" s="133" t="s">
        <v>250</v>
      </c>
      <c r="C61" s="134">
        <v>0</v>
      </c>
      <c r="D61" s="134">
        <v>0</v>
      </c>
      <c r="E61" s="134">
        <v>0</v>
      </c>
      <c r="F61" s="160"/>
    </row>
    <row r="62" spans="1:6" ht="15.2" hidden="1" customHeight="1" outlineLevel="1">
      <c r="A62" s="132"/>
      <c r="B62" s="133" t="s">
        <v>257</v>
      </c>
      <c r="C62" s="134">
        <v>0</v>
      </c>
      <c r="D62" s="134">
        <v>0</v>
      </c>
      <c r="E62" s="134">
        <v>0</v>
      </c>
      <c r="F62" s="160"/>
    </row>
    <row r="63" spans="1:6" ht="15.2" hidden="1" customHeight="1" outlineLevel="1">
      <c r="A63" s="132"/>
      <c r="B63" s="133" t="s">
        <v>258</v>
      </c>
      <c r="C63" s="134">
        <v>0</v>
      </c>
      <c r="D63" s="134">
        <v>4080075</v>
      </c>
      <c r="E63" s="134">
        <v>4080075</v>
      </c>
      <c r="F63" s="160"/>
    </row>
    <row r="64" spans="1:6" ht="15.2" hidden="1" customHeight="1" outlineLevel="1">
      <c r="A64" s="132"/>
      <c r="B64" s="133" t="s">
        <v>183</v>
      </c>
      <c r="C64" s="134">
        <v>298941411</v>
      </c>
      <c r="D64" s="134">
        <v>2083945281</v>
      </c>
      <c r="E64" s="134">
        <v>2382886692</v>
      </c>
      <c r="F64" s="160"/>
    </row>
    <row r="65" spans="1:6" ht="15.2" hidden="1" customHeight="1" outlineLevel="1">
      <c r="A65" s="132"/>
      <c r="B65" s="133" t="s">
        <v>184</v>
      </c>
      <c r="C65" s="134">
        <v>53597736</v>
      </c>
      <c r="D65" s="134">
        <v>598021776</v>
      </c>
      <c r="E65" s="134">
        <v>651619512</v>
      </c>
      <c r="F65" s="160"/>
    </row>
    <row r="66" spans="1:6" ht="15.2" hidden="1" customHeight="1" outlineLevel="1">
      <c r="A66" s="132"/>
      <c r="B66" s="133" t="s">
        <v>251</v>
      </c>
      <c r="C66" s="134">
        <v>1387084</v>
      </c>
      <c r="D66" s="134">
        <v>16359800</v>
      </c>
      <c r="E66" s="134">
        <v>17746884</v>
      </c>
      <c r="F66" s="160"/>
    </row>
    <row r="67" spans="1:6" ht="15.2" hidden="1" customHeight="1" outlineLevel="1">
      <c r="A67" s="132"/>
      <c r="B67" s="133" t="s">
        <v>185</v>
      </c>
      <c r="C67" s="134">
        <v>307672483</v>
      </c>
      <c r="D67" s="134">
        <v>1692462722</v>
      </c>
      <c r="E67" s="134">
        <v>2000135205</v>
      </c>
      <c r="F67" s="160"/>
    </row>
    <row r="68" spans="1:6" ht="15.2" hidden="1" customHeight="1" outlineLevel="1">
      <c r="A68" s="132"/>
      <c r="B68" s="133" t="s">
        <v>253</v>
      </c>
      <c r="C68" s="134">
        <v>65057191</v>
      </c>
      <c r="D68" s="134">
        <v>4</v>
      </c>
      <c r="E68" s="134">
        <v>65057195</v>
      </c>
      <c r="F68" s="160"/>
    </row>
    <row r="69" spans="1:6" ht="15.2" hidden="1" customHeight="1" outlineLevel="1">
      <c r="A69" s="132"/>
      <c r="B69" s="133" t="s">
        <v>186</v>
      </c>
      <c r="C69" s="134">
        <v>382763483</v>
      </c>
      <c r="D69" s="134">
        <v>3286922146</v>
      </c>
      <c r="E69" s="134">
        <v>3669685629</v>
      </c>
      <c r="F69" s="160"/>
    </row>
    <row r="70" spans="1:6" ht="15.2" hidden="1" customHeight="1" outlineLevel="1">
      <c r="A70" s="132"/>
      <c r="B70" s="133" t="s">
        <v>244</v>
      </c>
      <c r="C70" s="134">
        <v>46902818</v>
      </c>
      <c r="D70" s="134">
        <v>3086171</v>
      </c>
      <c r="E70" s="134">
        <v>49988989</v>
      </c>
      <c r="F70" s="160"/>
    </row>
    <row r="71" spans="1:6" ht="15.2" hidden="1" customHeight="1" outlineLevel="1">
      <c r="A71" s="132"/>
      <c r="B71" s="133" t="s">
        <v>187</v>
      </c>
      <c r="C71" s="134">
        <v>25211496</v>
      </c>
      <c r="D71" s="134">
        <v>68974</v>
      </c>
      <c r="E71" s="134">
        <v>25280470</v>
      </c>
      <c r="F71" s="160"/>
    </row>
    <row r="72" spans="1:6" ht="15.2" hidden="1" customHeight="1" outlineLevel="1">
      <c r="A72" s="132"/>
      <c r="B72" s="133" t="s">
        <v>188</v>
      </c>
      <c r="C72" s="134">
        <v>2222210</v>
      </c>
      <c r="D72" s="134">
        <v>75744759</v>
      </c>
      <c r="E72" s="134">
        <v>77966969</v>
      </c>
      <c r="F72" s="160"/>
    </row>
    <row r="73" spans="1:6" ht="15.2" hidden="1" customHeight="1" outlineLevel="1">
      <c r="A73" s="132"/>
      <c r="B73" s="133" t="s">
        <v>189</v>
      </c>
      <c r="C73" s="134">
        <v>24414195.173585046</v>
      </c>
      <c r="D73" s="134">
        <v>178238513.95641488</v>
      </c>
      <c r="E73" s="134">
        <v>202652709.12999994</v>
      </c>
      <c r="F73" s="160"/>
    </row>
    <row r="74" spans="1:6" ht="15.2" hidden="1" customHeight="1" outlineLevel="1">
      <c r="A74" s="132"/>
      <c r="B74" s="133" t="s">
        <v>190</v>
      </c>
      <c r="C74" s="134">
        <v>159967027</v>
      </c>
      <c r="D74" s="134">
        <v>2120745058</v>
      </c>
      <c r="E74" s="134">
        <v>2280712085</v>
      </c>
      <c r="F74" s="160"/>
    </row>
    <row r="75" spans="1:6" ht="15.2" hidden="1" customHeight="1" outlineLevel="1">
      <c r="A75" s="132"/>
      <c r="B75" s="133" t="s">
        <v>191</v>
      </c>
      <c r="C75" s="134">
        <v>6820186</v>
      </c>
      <c r="D75" s="134">
        <v>13906684</v>
      </c>
      <c r="E75" s="134">
        <v>20726870</v>
      </c>
      <c r="F75" s="160"/>
    </row>
    <row r="76" spans="1:6" ht="15.2" hidden="1" customHeight="1" outlineLevel="1">
      <c r="A76" s="132"/>
      <c r="B76" s="133" t="s">
        <v>192</v>
      </c>
      <c r="C76" s="134">
        <v>5098807</v>
      </c>
      <c r="D76" s="134">
        <v>0</v>
      </c>
      <c r="E76" s="134">
        <v>5098807</v>
      </c>
      <c r="F76" s="160"/>
    </row>
    <row r="77" spans="1:6" ht="15.2" hidden="1" customHeight="1" outlineLevel="1">
      <c r="A77" s="132"/>
      <c r="B77" s="133" t="s">
        <v>247</v>
      </c>
      <c r="C77" s="134">
        <v>2623223</v>
      </c>
      <c r="D77" s="134">
        <v>0</v>
      </c>
      <c r="E77" s="134">
        <v>2623223</v>
      </c>
      <c r="F77" s="160"/>
    </row>
    <row r="78" spans="1:6" ht="15.2" hidden="1" customHeight="1" outlineLevel="1">
      <c r="A78" s="132"/>
      <c r="B78" s="133" t="s">
        <v>193</v>
      </c>
      <c r="C78" s="134">
        <v>347746599</v>
      </c>
      <c r="D78" s="134">
        <v>1524822061</v>
      </c>
      <c r="E78" s="134">
        <v>1872568660</v>
      </c>
      <c r="F78" s="160"/>
    </row>
    <row r="79" spans="1:6" ht="15.2" hidden="1" customHeight="1" outlineLevel="1">
      <c r="A79" s="132"/>
      <c r="B79" s="133" t="s">
        <v>194</v>
      </c>
      <c r="C79" s="134">
        <v>121216969</v>
      </c>
      <c r="D79" s="134">
        <v>164206991</v>
      </c>
      <c r="E79" s="134">
        <v>285423960</v>
      </c>
      <c r="F79" s="160"/>
    </row>
    <row r="80" spans="1:6" ht="15.2" hidden="1" customHeight="1" outlineLevel="1">
      <c r="A80" s="132"/>
      <c r="B80" s="133" t="s">
        <v>195</v>
      </c>
      <c r="C80" s="134">
        <v>33953398</v>
      </c>
      <c r="D80" s="134">
        <v>358153852</v>
      </c>
      <c r="E80" s="134">
        <v>392107250</v>
      </c>
      <c r="F80" s="160"/>
    </row>
    <row r="81" spans="1:6" ht="15.2" hidden="1" customHeight="1" outlineLevel="1">
      <c r="A81" s="132"/>
      <c r="B81" s="133" t="s">
        <v>196</v>
      </c>
      <c r="C81" s="134">
        <v>64219468</v>
      </c>
      <c r="D81" s="134">
        <v>269771007</v>
      </c>
      <c r="E81" s="134">
        <v>333990475</v>
      </c>
      <c r="F81" s="160"/>
    </row>
    <row r="82" spans="1:6" ht="15.2" customHeight="1" collapsed="1">
      <c r="A82" s="132" t="s">
        <v>41</v>
      </c>
      <c r="B82" s="137" t="s">
        <v>199</v>
      </c>
      <c r="C82" s="134">
        <f>SUM($C$58:$C$81)</f>
        <v>2095453936.1735849</v>
      </c>
      <c r="D82" s="134">
        <f>SUM($D$58:$D$81)</f>
        <v>12437903211.956415</v>
      </c>
      <c r="E82" s="134">
        <f>SUM($E$58:$E$81)</f>
        <v>14533357148.129999</v>
      </c>
      <c r="F82" s="160"/>
    </row>
    <row r="83" spans="1:6" ht="15.2" hidden="1" customHeight="1" outlineLevel="1">
      <c r="A83" s="132"/>
      <c r="B83" s="133" t="s">
        <v>256</v>
      </c>
      <c r="C83" s="134">
        <v>0</v>
      </c>
      <c r="D83" s="134">
        <v>1319260</v>
      </c>
      <c r="E83" s="134">
        <v>1319260</v>
      </c>
      <c r="F83" s="160"/>
    </row>
    <row r="84" spans="1:6" ht="15.2" hidden="1" customHeight="1" outlineLevel="1">
      <c r="A84" s="132"/>
      <c r="B84" s="133" t="s">
        <v>181</v>
      </c>
      <c r="C84" s="134">
        <v>6128</v>
      </c>
      <c r="D84" s="134">
        <v>0</v>
      </c>
      <c r="E84" s="134">
        <v>6128</v>
      </c>
      <c r="F84" s="160"/>
    </row>
    <row r="85" spans="1:6" ht="15.2" hidden="1" customHeight="1" outlineLevel="1">
      <c r="A85" s="132"/>
      <c r="B85" s="133" t="s">
        <v>182</v>
      </c>
      <c r="C85" s="135"/>
      <c r="D85" s="135"/>
      <c r="E85" s="134">
        <v>0</v>
      </c>
      <c r="F85" s="160"/>
    </row>
    <row r="86" spans="1:6" ht="15.2" hidden="1" customHeight="1" outlineLevel="1">
      <c r="A86" s="132"/>
      <c r="B86" s="133" t="s">
        <v>250</v>
      </c>
      <c r="C86" s="134">
        <v>0</v>
      </c>
      <c r="D86" s="134">
        <v>0</v>
      </c>
      <c r="E86" s="134">
        <v>0</v>
      </c>
      <c r="F86" s="160"/>
    </row>
    <row r="87" spans="1:6" ht="15.2" hidden="1" customHeight="1" outlineLevel="1">
      <c r="A87" s="132"/>
      <c r="B87" s="133" t="s">
        <v>257</v>
      </c>
      <c r="C87" s="134">
        <v>0</v>
      </c>
      <c r="D87" s="134">
        <v>0</v>
      </c>
      <c r="E87" s="134">
        <v>0</v>
      </c>
      <c r="F87" s="160"/>
    </row>
    <row r="88" spans="1:6" ht="15.2" hidden="1" customHeight="1" outlineLevel="1">
      <c r="A88" s="132"/>
      <c r="B88" s="133" t="s">
        <v>258</v>
      </c>
      <c r="C88" s="134">
        <v>0</v>
      </c>
      <c r="D88" s="134">
        <v>0</v>
      </c>
      <c r="E88" s="134">
        <v>0</v>
      </c>
      <c r="F88" s="160"/>
    </row>
    <row r="89" spans="1:6" ht="15.2" hidden="1" customHeight="1" outlineLevel="1">
      <c r="A89" s="132"/>
      <c r="B89" s="133" t="s">
        <v>183</v>
      </c>
      <c r="C89" s="134">
        <v>1476535</v>
      </c>
      <c r="D89" s="134">
        <v>6103409</v>
      </c>
      <c r="E89" s="134">
        <v>7579944</v>
      </c>
      <c r="F89" s="160"/>
    </row>
    <row r="90" spans="1:6" ht="15.2" hidden="1" customHeight="1" outlineLevel="1">
      <c r="A90" s="132"/>
      <c r="B90" s="133" t="s">
        <v>184</v>
      </c>
      <c r="C90" s="134">
        <v>118901</v>
      </c>
      <c r="D90" s="134">
        <v>1008538</v>
      </c>
      <c r="E90" s="134">
        <v>1127439</v>
      </c>
      <c r="F90" s="160"/>
    </row>
    <row r="91" spans="1:6" ht="15.2" hidden="1" customHeight="1" outlineLevel="1">
      <c r="A91" s="132"/>
      <c r="B91" s="133" t="s">
        <v>251</v>
      </c>
      <c r="C91" s="135"/>
      <c r="D91" s="135"/>
      <c r="E91" s="134">
        <v>0</v>
      </c>
      <c r="F91" s="160"/>
    </row>
    <row r="92" spans="1:6" ht="15.2" hidden="1" customHeight="1" outlineLevel="1">
      <c r="A92" s="132"/>
      <c r="B92" s="133" t="s">
        <v>185</v>
      </c>
      <c r="C92" s="134">
        <v>649617</v>
      </c>
      <c r="D92" s="134">
        <v>3410351</v>
      </c>
      <c r="E92" s="134">
        <v>4059968</v>
      </c>
      <c r="F92" s="160"/>
    </row>
    <row r="93" spans="1:6" ht="15.2" hidden="1" customHeight="1" outlineLevel="1">
      <c r="A93" s="132"/>
      <c r="B93" s="133" t="s">
        <v>253</v>
      </c>
      <c r="C93" s="134"/>
      <c r="D93" s="134"/>
      <c r="E93" s="134">
        <v>0</v>
      </c>
      <c r="F93" s="160"/>
    </row>
    <row r="94" spans="1:6" ht="15.2" hidden="1" customHeight="1" outlineLevel="1">
      <c r="A94" s="132"/>
      <c r="B94" s="133" t="s">
        <v>186</v>
      </c>
      <c r="C94" s="134">
        <v>345573</v>
      </c>
      <c r="D94" s="134">
        <v>3309814</v>
      </c>
      <c r="E94" s="134">
        <v>3655387</v>
      </c>
      <c r="F94" s="160"/>
    </row>
    <row r="95" spans="1:6" ht="15.2" hidden="1" customHeight="1" outlineLevel="1">
      <c r="A95" s="132"/>
      <c r="B95" s="133" t="s">
        <v>244</v>
      </c>
      <c r="C95" s="134">
        <v>0</v>
      </c>
      <c r="D95" s="134">
        <v>0</v>
      </c>
      <c r="E95" s="134">
        <v>0</v>
      </c>
      <c r="F95" s="160"/>
    </row>
    <row r="96" spans="1:6" ht="15.2" hidden="1" customHeight="1" outlineLevel="1">
      <c r="A96" s="132"/>
      <c r="B96" s="133" t="s">
        <v>187</v>
      </c>
      <c r="C96" s="134">
        <v>2000</v>
      </c>
      <c r="D96" s="134">
        <v>49078</v>
      </c>
      <c r="E96" s="134">
        <v>51078</v>
      </c>
      <c r="F96" s="160"/>
    </row>
    <row r="97" spans="1:6" ht="15.2" hidden="1" customHeight="1" outlineLevel="1">
      <c r="A97" s="132"/>
      <c r="B97" s="133" t="s">
        <v>188</v>
      </c>
      <c r="C97" s="134">
        <v>0</v>
      </c>
      <c r="D97" s="134">
        <v>0</v>
      </c>
      <c r="E97" s="134">
        <v>0</v>
      </c>
      <c r="F97" s="160"/>
    </row>
    <row r="98" spans="1:6" ht="15.2" hidden="1" customHeight="1" outlineLevel="1">
      <c r="A98" s="132"/>
      <c r="B98" s="133" t="s">
        <v>189</v>
      </c>
      <c r="C98" s="134">
        <v>0</v>
      </c>
      <c r="D98" s="134">
        <v>0</v>
      </c>
      <c r="E98" s="134">
        <v>0</v>
      </c>
      <c r="F98" s="160"/>
    </row>
    <row r="99" spans="1:6" ht="15.2" hidden="1" customHeight="1" outlineLevel="1">
      <c r="A99" s="132"/>
      <c r="B99" s="133" t="s">
        <v>190</v>
      </c>
      <c r="C99" s="134">
        <v>464493</v>
      </c>
      <c r="D99" s="134">
        <v>967222</v>
      </c>
      <c r="E99" s="134">
        <v>1431715</v>
      </c>
      <c r="F99" s="160"/>
    </row>
    <row r="100" spans="1:6" ht="15.2" hidden="1" customHeight="1" outlineLevel="1">
      <c r="A100" s="132"/>
      <c r="B100" s="133" t="s">
        <v>191</v>
      </c>
      <c r="C100" s="135"/>
      <c r="D100" s="134">
        <v>0</v>
      </c>
      <c r="E100" s="134">
        <v>0</v>
      </c>
      <c r="F100" s="160"/>
    </row>
    <row r="101" spans="1:6" ht="15.2" hidden="1" customHeight="1" outlineLevel="1">
      <c r="A101" s="132"/>
      <c r="B101" s="133" t="s">
        <v>192</v>
      </c>
      <c r="C101" s="135"/>
      <c r="D101" s="135"/>
      <c r="E101" s="134">
        <v>0</v>
      </c>
      <c r="F101" s="160"/>
    </row>
    <row r="102" spans="1:6" ht="15.2" hidden="1" customHeight="1" outlineLevel="1">
      <c r="A102" s="132"/>
      <c r="B102" s="133" t="s">
        <v>247</v>
      </c>
      <c r="C102" s="135"/>
      <c r="D102" s="135"/>
      <c r="E102" s="134">
        <v>0</v>
      </c>
      <c r="F102" s="160"/>
    </row>
    <row r="103" spans="1:6" ht="15.2" hidden="1" customHeight="1" outlineLevel="1">
      <c r="A103" s="132"/>
      <c r="B103" s="133" t="s">
        <v>193</v>
      </c>
      <c r="C103" s="134">
        <v>98663</v>
      </c>
      <c r="D103" s="134">
        <v>1063375</v>
      </c>
      <c r="E103" s="134">
        <v>1162038</v>
      </c>
      <c r="F103" s="160"/>
    </row>
    <row r="104" spans="1:6" ht="15.2" hidden="1" customHeight="1" outlineLevel="1">
      <c r="A104" s="132"/>
      <c r="B104" s="133" t="s">
        <v>194</v>
      </c>
      <c r="C104" s="135"/>
      <c r="D104" s="135"/>
      <c r="E104" s="134">
        <v>0</v>
      </c>
      <c r="F104" s="160"/>
    </row>
    <row r="105" spans="1:6" ht="15.2" hidden="1" customHeight="1" outlineLevel="1">
      <c r="A105" s="132"/>
      <c r="B105" s="133" t="s">
        <v>195</v>
      </c>
      <c r="C105" s="135"/>
      <c r="D105" s="134">
        <v>5464.86</v>
      </c>
      <c r="E105" s="134">
        <v>5464.86</v>
      </c>
      <c r="F105" s="160"/>
    </row>
    <row r="106" spans="1:6" ht="15.2" hidden="1" customHeight="1" outlineLevel="1">
      <c r="A106" s="132"/>
      <c r="B106" s="133" t="s">
        <v>196</v>
      </c>
      <c r="C106" s="134">
        <v>0</v>
      </c>
      <c r="D106" s="134">
        <v>0</v>
      </c>
      <c r="E106" s="134">
        <v>0</v>
      </c>
      <c r="F106" s="160"/>
    </row>
    <row r="107" spans="1:6" ht="15.2" customHeight="1" collapsed="1">
      <c r="A107" s="132" t="s">
        <v>43</v>
      </c>
      <c r="B107" s="137" t="s">
        <v>200</v>
      </c>
      <c r="C107" s="134">
        <f>SUM($C$83:$C$106)</f>
        <v>3161910</v>
      </c>
      <c r="D107" s="134">
        <f>SUM($D$83:$D$106)</f>
        <v>17236511.859999999</v>
      </c>
      <c r="E107" s="134">
        <f>SUM($E$83:$E$106)</f>
        <v>20398421.859999999</v>
      </c>
      <c r="F107" s="160"/>
    </row>
    <row r="108" spans="1:6" ht="15.2" hidden="1" customHeight="1" outlineLevel="1">
      <c r="A108" s="132"/>
      <c r="B108" s="133" t="s">
        <v>256</v>
      </c>
      <c r="C108" s="134">
        <v>0</v>
      </c>
      <c r="D108" s="134">
        <v>0</v>
      </c>
      <c r="E108" s="134">
        <v>0</v>
      </c>
      <c r="F108" s="160"/>
    </row>
    <row r="109" spans="1:6" ht="15.2" hidden="1" customHeight="1" outlineLevel="1">
      <c r="A109" s="132"/>
      <c r="B109" s="133" t="s">
        <v>181</v>
      </c>
      <c r="C109" s="134">
        <v>140680</v>
      </c>
      <c r="D109" s="134">
        <v>0</v>
      </c>
      <c r="E109" s="134">
        <v>140680</v>
      </c>
      <c r="F109" s="160"/>
    </row>
    <row r="110" spans="1:6" ht="15.2" hidden="1" customHeight="1" outlineLevel="1">
      <c r="A110" s="132"/>
      <c r="B110" s="133" t="s">
        <v>182</v>
      </c>
      <c r="C110" s="134">
        <v>379712</v>
      </c>
      <c r="D110" s="134">
        <v>152599</v>
      </c>
      <c r="E110" s="134">
        <v>532311</v>
      </c>
      <c r="F110" s="160"/>
    </row>
    <row r="111" spans="1:6" ht="15.2" hidden="1" customHeight="1" outlineLevel="1">
      <c r="A111" s="132"/>
      <c r="B111" s="133" t="s">
        <v>250</v>
      </c>
      <c r="C111" s="134">
        <v>0</v>
      </c>
      <c r="D111" s="134">
        <v>0</v>
      </c>
      <c r="E111" s="134">
        <v>0</v>
      </c>
      <c r="F111" s="160"/>
    </row>
    <row r="112" spans="1:6" ht="15.2" hidden="1" customHeight="1" outlineLevel="1">
      <c r="A112" s="132"/>
      <c r="B112" s="133" t="s">
        <v>257</v>
      </c>
      <c r="C112" s="134">
        <v>0</v>
      </c>
      <c r="D112" s="134">
        <v>0</v>
      </c>
      <c r="E112" s="134">
        <v>0</v>
      </c>
      <c r="F112" s="160"/>
    </row>
    <row r="113" spans="1:6" ht="15.2" hidden="1" customHeight="1" outlineLevel="1">
      <c r="A113" s="132"/>
      <c r="B113" s="133" t="s">
        <v>258</v>
      </c>
      <c r="C113" s="134">
        <v>0</v>
      </c>
      <c r="D113" s="134">
        <v>306291</v>
      </c>
      <c r="E113" s="134">
        <v>306291</v>
      </c>
      <c r="F113" s="160"/>
    </row>
    <row r="114" spans="1:6" ht="15.2" hidden="1" customHeight="1" outlineLevel="1">
      <c r="A114" s="132"/>
      <c r="B114" s="133" t="s">
        <v>183</v>
      </c>
      <c r="C114" s="134">
        <v>1324653</v>
      </c>
      <c r="D114" s="134">
        <v>10772541</v>
      </c>
      <c r="E114" s="134">
        <v>12097194</v>
      </c>
      <c r="F114" s="160"/>
    </row>
    <row r="115" spans="1:6" ht="15.2" hidden="1" customHeight="1" outlineLevel="1">
      <c r="A115" s="132"/>
      <c r="B115" s="133" t="s">
        <v>184</v>
      </c>
      <c r="C115" s="134">
        <v>644135</v>
      </c>
      <c r="D115" s="134">
        <v>6273339</v>
      </c>
      <c r="E115" s="134">
        <v>6917474</v>
      </c>
      <c r="F115" s="160"/>
    </row>
    <row r="116" spans="1:6" ht="15.2" hidden="1" customHeight="1" outlineLevel="1">
      <c r="A116" s="132"/>
      <c r="B116" s="133" t="s">
        <v>251</v>
      </c>
      <c r="C116" s="134">
        <v>19008</v>
      </c>
      <c r="D116" s="134">
        <v>165992</v>
      </c>
      <c r="E116" s="134">
        <v>185000</v>
      </c>
      <c r="F116" s="160"/>
    </row>
    <row r="117" spans="1:6" ht="15.2" hidden="1" customHeight="1" outlineLevel="1">
      <c r="A117" s="132"/>
      <c r="B117" s="133" t="s">
        <v>185</v>
      </c>
      <c r="C117" s="134">
        <v>1979838</v>
      </c>
      <c r="D117" s="134">
        <v>9274033</v>
      </c>
      <c r="E117" s="134">
        <v>11253871</v>
      </c>
      <c r="F117" s="160"/>
    </row>
    <row r="118" spans="1:6" ht="15.2" hidden="1" customHeight="1" outlineLevel="1">
      <c r="A118" s="132"/>
      <c r="B118" s="133" t="s">
        <v>253</v>
      </c>
      <c r="C118" s="134">
        <v>318829</v>
      </c>
      <c r="D118" s="134"/>
      <c r="E118" s="134">
        <v>318829</v>
      </c>
      <c r="F118" s="160"/>
    </row>
    <row r="119" spans="1:6" ht="15.2" hidden="1" customHeight="1" outlineLevel="1">
      <c r="A119" s="132"/>
      <c r="B119" s="133" t="s">
        <v>186</v>
      </c>
      <c r="C119" s="134">
        <v>2080958</v>
      </c>
      <c r="D119" s="134">
        <v>16158715</v>
      </c>
      <c r="E119" s="134">
        <v>18239673</v>
      </c>
      <c r="F119" s="160"/>
    </row>
    <row r="120" spans="1:6" ht="15.2" hidden="1" customHeight="1" outlineLevel="1">
      <c r="A120" s="132"/>
      <c r="B120" s="133" t="s">
        <v>244</v>
      </c>
      <c r="C120" s="134">
        <v>136744</v>
      </c>
      <c r="D120" s="134">
        <v>7400</v>
      </c>
      <c r="E120" s="134">
        <v>144144</v>
      </c>
      <c r="F120" s="160"/>
    </row>
    <row r="121" spans="1:6" ht="15.2" hidden="1" customHeight="1" outlineLevel="1">
      <c r="A121" s="132"/>
      <c r="B121" s="133" t="s">
        <v>187</v>
      </c>
      <c r="C121" s="134">
        <v>161290</v>
      </c>
      <c r="D121" s="134">
        <v>-1073</v>
      </c>
      <c r="E121" s="134">
        <v>160217</v>
      </c>
      <c r="F121" s="160"/>
    </row>
    <row r="122" spans="1:6" ht="15.2" hidden="1" customHeight="1" outlineLevel="1">
      <c r="A122" s="132"/>
      <c r="B122" s="133" t="s">
        <v>188</v>
      </c>
      <c r="C122" s="134">
        <v>5289</v>
      </c>
      <c r="D122" s="134">
        <v>215463</v>
      </c>
      <c r="E122" s="134">
        <v>220752</v>
      </c>
      <c r="F122" s="160"/>
    </row>
    <row r="123" spans="1:6" ht="15.2" hidden="1" customHeight="1" outlineLevel="1">
      <c r="A123" s="132"/>
      <c r="B123" s="133" t="s">
        <v>189</v>
      </c>
      <c r="C123" s="134">
        <v>1479.2</v>
      </c>
      <c r="D123" s="134">
        <v>42604.02</v>
      </c>
      <c r="E123" s="134">
        <v>44083.219999999994</v>
      </c>
      <c r="F123" s="160"/>
    </row>
    <row r="124" spans="1:6" ht="15.2" hidden="1" customHeight="1" outlineLevel="1">
      <c r="A124" s="132"/>
      <c r="B124" s="133" t="s">
        <v>190</v>
      </c>
      <c r="C124" s="134">
        <v>0</v>
      </c>
      <c r="D124" s="134">
        <v>37154</v>
      </c>
      <c r="E124" s="134">
        <v>37154</v>
      </c>
      <c r="F124" s="160"/>
    </row>
    <row r="125" spans="1:6" ht="15.2" hidden="1" customHeight="1" outlineLevel="1">
      <c r="A125" s="132"/>
      <c r="B125" s="133" t="s">
        <v>191</v>
      </c>
      <c r="C125" s="135"/>
      <c r="D125" s="134">
        <v>0</v>
      </c>
      <c r="E125" s="134">
        <v>0</v>
      </c>
      <c r="F125" s="160"/>
    </row>
    <row r="126" spans="1:6" ht="15.2" hidden="1" customHeight="1" outlineLevel="1">
      <c r="A126" s="132"/>
      <c r="B126" s="133" t="s">
        <v>192</v>
      </c>
      <c r="C126" s="135"/>
      <c r="D126" s="135"/>
      <c r="E126" s="134">
        <v>0</v>
      </c>
      <c r="F126" s="160"/>
    </row>
    <row r="127" spans="1:6" ht="15.2" hidden="1" customHeight="1" outlineLevel="1">
      <c r="A127" s="132"/>
      <c r="B127" s="133" t="s">
        <v>247</v>
      </c>
      <c r="C127" s="135"/>
      <c r="D127" s="135"/>
      <c r="E127" s="134">
        <v>0</v>
      </c>
      <c r="F127" s="160"/>
    </row>
    <row r="128" spans="1:6" ht="15.2" hidden="1" customHeight="1" outlineLevel="1">
      <c r="A128" s="132"/>
      <c r="B128" s="133" t="s">
        <v>193</v>
      </c>
      <c r="C128" s="134">
        <v>103319</v>
      </c>
      <c r="D128" s="134">
        <v>2786654</v>
      </c>
      <c r="E128" s="134">
        <v>2889973</v>
      </c>
      <c r="F128" s="160"/>
    </row>
    <row r="129" spans="1:6" ht="15.2" hidden="1" customHeight="1" outlineLevel="1">
      <c r="A129" s="132"/>
      <c r="B129" s="133" t="s">
        <v>194</v>
      </c>
      <c r="C129" s="134">
        <v>332312</v>
      </c>
      <c r="D129" s="134">
        <v>206137</v>
      </c>
      <c r="E129" s="134">
        <v>538449</v>
      </c>
      <c r="F129" s="160"/>
    </row>
    <row r="130" spans="1:6" ht="15.2" hidden="1" customHeight="1" outlineLevel="1">
      <c r="A130" s="132"/>
      <c r="B130" s="133" t="s">
        <v>195</v>
      </c>
      <c r="C130" s="134">
        <v>221236.22</v>
      </c>
      <c r="D130" s="134">
        <v>2567147.7100000004</v>
      </c>
      <c r="E130" s="134">
        <v>2788383.9300000006</v>
      </c>
      <c r="F130" s="160"/>
    </row>
    <row r="131" spans="1:6" ht="15.2" hidden="1" customHeight="1" outlineLevel="1">
      <c r="A131" s="132"/>
      <c r="B131" s="133" t="s">
        <v>196</v>
      </c>
      <c r="C131" s="134">
        <v>80118</v>
      </c>
      <c r="D131" s="134">
        <v>168462</v>
      </c>
      <c r="E131" s="134">
        <v>248580</v>
      </c>
      <c r="F131" s="160"/>
    </row>
    <row r="132" spans="1:6" ht="15.2" customHeight="1" collapsed="1">
      <c r="A132" s="132" t="s">
        <v>45</v>
      </c>
      <c r="B132" s="137" t="s">
        <v>201</v>
      </c>
      <c r="C132" s="134">
        <f>SUM($C$108:$C$131)</f>
        <v>7929600.4199999999</v>
      </c>
      <c r="D132" s="134">
        <f>SUM($D$108:$D$131)</f>
        <v>49133458.730000004</v>
      </c>
      <c r="E132" s="134">
        <f>SUM($E$108:$E$131)</f>
        <v>57063059.149999999</v>
      </c>
      <c r="F132" s="160"/>
    </row>
    <row r="133" spans="1:6" ht="15.2" hidden="1" customHeight="1" outlineLevel="1">
      <c r="A133" s="132"/>
      <c r="B133" s="133" t="s">
        <v>256</v>
      </c>
      <c r="C133" s="134">
        <v>0</v>
      </c>
      <c r="D133" s="134">
        <v>0</v>
      </c>
      <c r="E133" s="134">
        <v>0</v>
      </c>
      <c r="F133" s="160"/>
    </row>
    <row r="134" spans="1:6" ht="15.2" hidden="1" customHeight="1" outlineLevel="1">
      <c r="A134" s="132"/>
      <c r="B134" s="133" t="s">
        <v>181</v>
      </c>
      <c r="C134" s="134">
        <v>-251692</v>
      </c>
      <c r="D134" s="134">
        <v>-5528</v>
      </c>
      <c r="E134" s="134">
        <v>-257220</v>
      </c>
      <c r="F134" s="160"/>
    </row>
    <row r="135" spans="1:6" ht="15.2" hidden="1" customHeight="1" outlineLevel="1">
      <c r="A135" s="132"/>
      <c r="B135" s="133" t="s">
        <v>182</v>
      </c>
      <c r="C135" s="134">
        <v>317795</v>
      </c>
      <c r="D135" s="134">
        <v>458073</v>
      </c>
      <c r="E135" s="134">
        <v>775868</v>
      </c>
      <c r="F135" s="160"/>
    </row>
    <row r="136" spans="1:6" ht="15.2" hidden="1" customHeight="1" outlineLevel="1">
      <c r="A136" s="132"/>
      <c r="B136" s="133" t="s">
        <v>250</v>
      </c>
      <c r="C136" s="134">
        <v>0</v>
      </c>
      <c r="D136" s="134">
        <v>0</v>
      </c>
      <c r="E136" s="134">
        <v>0</v>
      </c>
      <c r="F136" s="160"/>
    </row>
    <row r="137" spans="1:6" ht="15.2" hidden="1" customHeight="1" outlineLevel="1">
      <c r="A137" s="132"/>
      <c r="B137" s="133" t="s">
        <v>257</v>
      </c>
      <c r="C137" s="134">
        <v>0</v>
      </c>
      <c r="D137" s="134">
        <v>-3385.5</v>
      </c>
      <c r="E137" s="134">
        <v>-3385.5</v>
      </c>
      <c r="F137" s="160"/>
    </row>
    <row r="138" spans="1:6" ht="15.2" hidden="1" customHeight="1" outlineLevel="1">
      <c r="A138" s="132"/>
      <c r="B138" s="133" t="s">
        <v>258</v>
      </c>
      <c r="C138" s="134">
        <v>0</v>
      </c>
      <c r="D138" s="134">
        <v>315665</v>
      </c>
      <c r="E138" s="134">
        <v>315665</v>
      </c>
      <c r="F138" s="160"/>
    </row>
    <row r="139" spans="1:6" ht="15.2" hidden="1" customHeight="1" outlineLevel="1">
      <c r="A139" s="132"/>
      <c r="B139" s="133" t="s">
        <v>183</v>
      </c>
      <c r="C139" s="134">
        <v>1061321</v>
      </c>
      <c r="D139" s="134">
        <v>4221591</v>
      </c>
      <c r="E139" s="134">
        <v>5282912</v>
      </c>
      <c r="F139" s="160"/>
    </row>
    <row r="140" spans="1:6" ht="15.2" hidden="1" customHeight="1" outlineLevel="1">
      <c r="A140" s="132"/>
      <c r="B140" s="133" t="s">
        <v>184</v>
      </c>
      <c r="C140" s="134">
        <v>-313097</v>
      </c>
      <c r="D140" s="134">
        <v>-1141331</v>
      </c>
      <c r="E140" s="134">
        <v>-1454428</v>
      </c>
      <c r="F140" s="160"/>
    </row>
    <row r="141" spans="1:6" ht="15.2" hidden="1" customHeight="1" outlineLevel="1">
      <c r="A141" s="132"/>
      <c r="B141" s="133" t="s">
        <v>251</v>
      </c>
      <c r="C141" s="134">
        <v>123279</v>
      </c>
      <c r="D141" s="134">
        <v>335689</v>
      </c>
      <c r="E141" s="134">
        <v>458968</v>
      </c>
      <c r="F141" s="160"/>
    </row>
    <row r="142" spans="1:6" ht="15.2" hidden="1" customHeight="1" outlineLevel="1">
      <c r="A142" s="132"/>
      <c r="B142" s="133" t="s">
        <v>185</v>
      </c>
      <c r="C142" s="134">
        <v>813964</v>
      </c>
      <c r="D142" s="134">
        <v>-12889029</v>
      </c>
      <c r="E142" s="134">
        <v>-12075065</v>
      </c>
      <c r="F142" s="160"/>
    </row>
    <row r="143" spans="1:6" ht="15.2" hidden="1" customHeight="1" outlineLevel="1">
      <c r="A143" s="132"/>
      <c r="B143" s="133" t="s">
        <v>253</v>
      </c>
      <c r="C143" s="134">
        <v>1526513</v>
      </c>
      <c r="D143" s="134">
        <v>-274000</v>
      </c>
      <c r="E143" s="134">
        <v>1252513</v>
      </c>
      <c r="F143" s="160"/>
    </row>
    <row r="144" spans="1:6" ht="15.2" hidden="1" customHeight="1" outlineLevel="1">
      <c r="A144" s="132"/>
      <c r="B144" s="133" t="s">
        <v>186</v>
      </c>
      <c r="C144" s="134">
        <v>11580167</v>
      </c>
      <c r="D144" s="134">
        <v>99124243</v>
      </c>
      <c r="E144" s="134">
        <v>110704410</v>
      </c>
      <c r="F144" s="160"/>
    </row>
    <row r="145" spans="1:6" ht="15.2" hidden="1" customHeight="1" outlineLevel="1">
      <c r="A145" s="132"/>
      <c r="B145" s="133" t="s">
        <v>244</v>
      </c>
      <c r="C145" s="134">
        <v>729192</v>
      </c>
      <c r="D145" s="134">
        <v>83182</v>
      </c>
      <c r="E145" s="134">
        <v>812374</v>
      </c>
      <c r="F145" s="160"/>
    </row>
    <row r="146" spans="1:6" ht="15.2" hidden="1" customHeight="1" outlineLevel="1">
      <c r="A146" s="132"/>
      <c r="B146" s="133" t="s">
        <v>187</v>
      </c>
      <c r="C146" s="134">
        <v>79039</v>
      </c>
      <c r="D146" s="134">
        <v>-80616</v>
      </c>
      <c r="E146" s="134">
        <v>-1577</v>
      </c>
      <c r="F146" s="160"/>
    </row>
    <row r="147" spans="1:6" ht="15.2" hidden="1" customHeight="1" outlineLevel="1">
      <c r="A147" s="132"/>
      <c r="B147" s="133" t="s">
        <v>188</v>
      </c>
      <c r="C147" s="134">
        <v>-196915</v>
      </c>
      <c r="D147" s="134">
        <v>348520</v>
      </c>
      <c r="E147" s="134">
        <v>151605</v>
      </c>
      <c r="F147" s="160"/>
    </row>
    <row r="148" spans="1:6" ht="15.2" hidden="1" customHeight="1" outlineLevel="1">
      <c r="A148" s="132"/>
      <c r="B148" s="133" t="s">
        <v>189</v>
      </c>
      <c r="C148" s="134">
        <v>453695.84024866729</v>
      </c>
      <c r="D148" s="134">
        <v>4894047.2223256733</v>
      </c>
      <c r="E148" s="134">
        <v>5347743.062574341</v>
      </c>
      <c r="F148" s="160"/>
    </row>
    <row r="149" spans="1:6" ht="15.2" hidden="1" customHeight="1" outlineLevel="1">
      <c r="A149" s="132"/>
      <c r="B149" s="133" t="s">
        <v>190</v>
      </c>
      <c r="C149" s="134">
        <v>1648115</v>
      </c>
      <c r="D149" s="134">
        <v>25026470</v>
      </c>
      <c r="E149" s="134">
        <v>26674585</v>
      </c>
      <c r="F149" s="160"/>
    </row>
    <row r="150" spans="1:6" ht="15.2" hidden="1" customHeight="1" outlineLevel="1">
      <c r="A150" s="132"/>
      <c r="B150" s="133" t="s">
        <v>191</v>
      </c>
      <c r="C150" s="134">
        <v>-155900</v>
      </c>
      <c r="D150" s="134">
        <v>0</v>
      </c>
      <c r="E150" s="134">
        <v>-155900</v>
      </c>
      <c r="F150" s="160"/>
    </row>
    <row r="151" spans="1:6" ht="15.2" hidden="1" customHeight="1" outlineLevel="1">
      <c r="A151" s="132"/>
      <c r="B151" s="133" t="s">
        <v>192</v>
      </c>
      <c r="C151" s="134">
        <v>59318</v>
      </c>
      <c r="D151" s="135"/>
      <c r="E151" s="134">
        <v>59318</v>
      </c>
      <c r="F151" s="160"/>
    </row>
    <row r="152" spans="1:6" ht="15.2" hidden="1" customHeight="1" outlineLevel="1">
      <c r="A152" s="132"/>
      <c r="B152" s="133" t="s">
        <v>247</v>
      </c>
      <c r="C152" s="134">
        <v>87612</v>
      </c>
      <c r="D152" s="135"/>
      <c r="E152" s="134">
        <v>87612</v>
      </c>
      <c r="F152" s="160"/>
    </row>
    <row r="153" spans="1:6" ht="15.2" hidden="1" customHeight="1" outlineLevel="1">
      <c r="A153" s="132"/>
      <c r="B153" s="133" t="s">
        <v>193</v>
      </c>
      <c r="C153" s="134">
        <v>2773555</v>
      </c>
      <c r="D153" s="134">
        <v>777686</v>
      </c>
      <c r="E153" s="134">
        <v>3551241</v>
      </c>
      <c r="F153" s="160"/>
    </row>
    <row r="154" spans="1:6" ht="15.2" hidden="1" customHeight="1" outlineLevel="1">
      <c r="A154" s="132"/>
      <c r="B154" s="133" t="s">
        <v>194</v>
      </c>
      <c r="C154" s="134">
        <v>893615</v>
      </c>
      <c r="D154" s="134">
        <v>2969786</v>
      </c>
      <c r="E154" s="134">
        <v>3863401</v>
      </c>
      <c r="F154" s="160"/>
    </row>
    <row r="155" spans="1:6" ht="15.2" hidden="1" customHeight="1" outlineLevel="1">
      <c r="A155" s="132"/>
      <c r="B155" s="133" t="s">
        <v>195</v>
      </c>
      <c r="C155" s="134">
        <v>1104052.9099999999</v>
      </c>
      <c r="D155" s="134">
        <v>12202462.400000017</v>
      </c>
      <c r="E155" s="134">
        <v>13306515.310000017</v>
      </c>
      <c r="F155" s="160"/>
    </row>
    <row r="156" spans="1:6" ht="15.2" hidden="1" customHeight="1" outlineLevel="1">
      <c r="A156" s="132"/>
      <c r="B156" s="133" t="s">
        <v>196</v>
      </c>
      <c r="C156" s="134">
        <v>894946</v>
      </c>
      <c r="D156" s="134">
        <v>14275577</v>
      </c>
      <c r="E156" s="134">
        <v>15170523</v>
      </c>
      <c r="F156" s="160"/>
    </row>
    <row r="157" spans="1:6" ht="15.2" customHeight="1" collapsed="1">
      <c r="A157" s="132" t="s">
        <v>59</v>
      </c>
      <c r="B157" s="137" t="s">
        <v>202</v>
      </c>
      <c r="C157" s="134">
        <f>SUM($C$133:$C$156)</f>
        <v>23228575.750248667</v>
      </c>
      <c r="D157" s="134">
        <f>SUM($D$133:$D$156)</f>
        <v>150639102.12232569</v>
      </c>
      <c r="E157" s="134">
        <f>SUM($E$133:$E$156)</f>
        <v>173867677.87257433</v>
      </c>
      <c r="F157" s="160"/>
    </row>
    <row r="158" spans="1:6" ht="15.2" hidden="1" customHeight="1" outlineLevel="1">
      <c r="A158" s="132"/>
      <c r="B158" s="133" t="s">
        <v>256</v>
      </c>
      <c r="C158" s="134">
        <v>0</v>
      </c>
      <c r="D158" s="134">
        <v>1319260</v>
      </c>
      <c r="E158" s="134">
        <v>1319260</v>
      </c>
      <c r="F158" s="160"/>
    </row>
    <row r="159" spans="1:6" ht="15.2" hidden="1" customHeight="1" outlineLevel="1">
      <c r="A159" s="132"/>
      <c r="B159" s="133" t="s">
        <v>181</v>
      </c>
      <c r="C159" s="134">
        <v>98984414</v>
      </c>
      <c r="D159" s="134">
        <v>5528</v>
      </c>
      <c r="E159" s="134">
        <v>98989942</v>
      </c>
      <c r="F159" s="160"/>
    </row>
    <row r="160" spans="1:6" ht="15.2" hidden="1" customHeight="1" outlineLevel="1">
      <c r="A160" s="132"/>
      <c r="B160" s="133" t="s">
        <v>182</v>
      </c>
      <c r="C160" s="134">
        <v>46073371</v>
      </c>
      <c r="D160" s="134">
        <v>46756665</v>
      </c>
      <c r="E160" s="134">
        <v>92830036</v>
      </c>
      <c r="F160" s="160"/>
    </row>
    <row r="161" spans="1:6" ht="15.2" hidden="1" customHeight="1" outlineLevel="1">
      <c r="A161" s="132"/>
      <c r="B161" s="133" t="s">
        <v>250</v>
      </c>
      <c r="C161" s="134">
        <v>0</v>
      </c>
      <c r="D161" s="134">
        <v>0</v>
      </c>
      <c r="E161" s="134">
        <v>0</v>
      </c>
      <c r="F161" s="160"/>
    </row>
    <row r="162" spans="1:6" ht="15.2" hidden="1" customHeight="1" outlineLevel="1">
      <c r="A162" s="132"/>
      <c r="B162" s="133" t="s">
        <v>257</v>
      </c>
      <c r="C162" s="134">
        <v>0</v>
      </c>
      <c r="D162" s="134">
        <v>3385.5</v>
      </c>
      <c r="E162" s="134">
        <v>3385.5</v>
      </c>
      <c r="F162" s="160"/>
    </row>
    <row r="163" spans="1:6" ht="15.2" hidden="1" customHeight="1" outlineLevel="1">
      <c r="A163" s="132"/>
      <c r="B163" s="133" t="s">
        <v>258</v>
      </c>
      <c r="C163" s="134">
        <v>0</v>
      </c>
      <c r="D163" s="134">
        <v>3458119</v>
      </c>
      <c r="E163" s="134">
        <v>3458119</v>
      </c>
      <c r="F163" s="160"/>
    </row>
    <row r="164" spans="1:6" ht="15.2" hidden="1" customHeight="1" outlineLevel="1">
      <c r="A164" s="132"/>
      <c r="B164" s="133" t="s">
        <v>183</v>
      </c>
      <c r="C164" s="134">
        <v>298031972</v>
      </c>
      <c r="D164" s="134">
        <v>2075054558</v>
      </c>
      <c r="E164" s="134">
        <v>2373086530</v>
      </c>
      <c r="F164" s="160"/>
    </row>
    <row r="165" spans="1:6" ht="15.2" hidden="1" customHeight="1" outlineLevel="1">
      <c r="A165" s="132"/>
      <c r="B165" s="133" t="s">
        <v>184</v>
      </c>
      <c r="C165" s="134">
        <v>53385599</v>
      </c>
      <c r="D165" s="134">
        <v>593898306</v>
      </c>
      <c r="E165" s="134">
        <v>647283905</v>
      </c>
      <c r="F165" s="160"/>
    </row>
    <row r="166" spans="1:6" ht="15.2" hidden="1" customHeight="1" outlineLevel="1">
      <c r="A166" s="132"/>
      <c r="B166" s="133" t="s">
        <v>251</v>
      </c>
      <c r="C166" s="134">
        <v>1244797</v>
      </c>
      <c r="D166" s="134">
        <v>15858119</v>
      </c>
      <c r="E166" s="134">
        <v>17102916</v>
      </c>
      <c r="F166" s="160"/>
    </row>
    <row r="167" spans="1:6" ht="15.2" hidden="1" customHeight="1" outlineLevel="1">
      <c r="A167" s="132"/>
      <c r="B167" s="133" t="s">
        <v>185</v>
      </c>
      <c r="C167" s="134">
        <v>305528298</v>
      </c>
      <c r="D167" s="134">
        <v>1699488069</v>
      </c>
      <c r="E167" s="134">
        <v>2005016367</v>
      </c>
      <c r="F167" s="160"/>
    </row>
    <row r="168" spans="1:6" ht="15.2" hidden="1" customHeight="1" outlineLevel="1">
      <c r="A168" s="132"/>
      <c r="B168" s="133" t="s">
        <v>253</v>
      </c>
      <c r="C168" s="134">
        <v>63211849</v>
      </c>
      <c r="D168" s="134">
        <v>274004</v>
      </c>
      <c r="E168" s="134">
        <v>63485853</v>
      </c>
      <c r="F168" s="160"/>
    </row>
    <row r="169" spans="1:6" ht="15.2" hidden="1" customHeight="1" outlineLevel="1">
      <c r="A169" s="132"/>
      <c r="B169" s="133" t="s">
        <v>186</v>
      </c>
      <c r="C169" s="134">
        <v>369447931</v>
      </c>
      <c r="D169" s="134">
        <v>3174949002</v>
      </c>
      <c r="E169" s="134">
        <v>3544396933</v>
      </c>
      <c r="F169" s="160"/>
    </row>
    <row r="170" spans="1:6" ht="15.2" hidden="1" customHeight="1" outlineLevel="1">
      <c r="A170" s="132"/>
      <c r="B170" s="133" t="s">
        <v>244</v>
      </c>
      <c r="C170" s="134">
        <v>46036882</v>
      </c>
      <c r="D170" s="134">
        <v>2995589</v>
      </c>
      <c r="E170" s="134">
        <v>49032471</v>
      </c>
      <c r="F170" s="160"/>
    </row>
    <row r="171" spans="1:6" ht="15.2" hidden="1" customHeight="1" outlineLevel="1">
      <c r="A171" s="132"/>
      <c r="B171" s="133" t="s">
        <v>187</v>
      </c>
      <c r="C171" s="134">
        <v>24973167</v>
      </c>
      <c r="D171" s="134">
        <v>199741</v>
      </c>
      <c r="E171" s="134">
        <v>25172908</v>
      </c>
      <c r="F171" s="160"/>
    </row>
    <row r="172" spans="1:6" ht="15.2" hidden="1" customHeight="1" outlineLevel="1">
      <c r="A172" s="132"/>
      <c r="B172" s="133" t="s">
        <v>188</v>
      </c>
      <c r="C172" s="134">
        <v>2413836</v>
      </c>
      <c r="D172" s="134">
        <v>75180776</v>
      </c>
      <c r="E172" s="134">
        <v>77594612</v>
      </c>
      <c r="F172" s="160"/>
    </row>
    <row r="173" spans="1:6" ht="15.2" hidden="1" customHeight="1" outlineLevel="1">
      <c r="A173" s="132"/>
      <c r="B173" s="133" t="s">
        <v>189</v>
      </c>
      <c r="C173" s="134">
        <v>23959020.13333638</v>
      </c>
      <c r="D173" s="134">
        <v>173301862.71408918</v>
      </c>
      <c r="E173" s="134">
        <v>197260882.84742558</v>
      </c>
      <c r="F173" s="160"/>
    </row>
    <row r="174" spans="1:6" ht="15.2" hidden="1" customHeight="1" outlineLevel="1">
      <c r="A174" s="132"/>
      <c r="B174" s="133" t="s">
        <v>190</v>
      </c>
      <c r="C174" s="134">
        <v>158783405</v>
      </c>
      <c r="D174" s="134">
        <v>2096648656</v>
      </c>
      <c r="E174" s="134">
        <v>2255432061</v>
      </c>
      <c r="F174" s="160"/>
    </row>
    <row r="175" spans="1:6" ht="15.2" hidden="1" customHeight="1" outlineLevel="1">
      <c r="A175" s="132"/>
      <c r="B175" s="133" t="s">
        <v>191</v>
      </c>
      <c r="C175" s="134">
        <v>6976086</v>
      </c>
      <c r="D175" s="134">
        <v>13906684</v>
      </c>
      <c r="E175" s="134">
        <v>20882770</v>
      </c>
      <c r="F175" s="160"/>
    </row>
    <row r="176" spans="1:6" ht="15.2" hidden="1" customHeight="1" outlineLevel="1">
      <c r="A176" s="132"/>
      <c r="B176" s="133" t="s">
        <v>192</v>
      </c>
      <c r="C176" s="134">
        <v>5039489</v>
      </c>
      <c r="D176" s="134">
        <v>0</v>
      </c>
      <c r="E176" s="134">
        <v>5039489</v>
      </c>
      <c r="F176" s="160"/>
    </row>
    <row r="177" spans="1:6" ht="15.2" hidden="1" customHeight="1" outlineLevel="1">
      <c r="A177" s="132"/>
      <c r="B177" s="133" t="s">
        <v>247</v>
      </c>
      <c r="C177" s="134">
        <v>2535611</v>
      </c>
      <c r="D177" s="134">
        <v>0</v>
      </c>
      <c r="E177" s="134">
        <v>2535611</v>
      </c>
      <c r="F177" s="160"/>
    </row>
    <row r="178" spans="1:6" ht="15.2" hidden="1" customHeight="1" outlineLevel="1">
      <c r="A178" s="132"/>
      <c r="B178" s="133" t="s">
        <v>193</v>
      </c>
      <c r="C178" s="134">
        <v>344968388</v>
      </c>
      <c r="D178" s="134">
        <v>1522321096</v>
      </c>
      <c r="E178" s="134">
        <v>1867289484</v>
      </c>
      <c r="F178" s="160"/>
    </row>
    <row r="179" spans="1:6" ht="15.2" hidden="1" customHeight="1" outlineLevel="1">
      <c r="A179" s="132"/>
      <c r="B179" s="133" t="s">
        <v>194</v>
      </c>
      <c r="C179" s="134">
        <v>119991042</v>
      </c>
      <c r="D179" s="134">
        <v>161031068</v>
      </c>
      <c r="E179" s="134">
        <v>281022110</v>
      </c>
      <c r="F179" s="160"/>
    </row>
    <row r="180" spans="1:6" ht="15.2" hidden="1" customHeight="1" outlineLevel="1">
      <c r="A180" s="132"/>
      <c r="B180" s="133" t="s">
        <v>195</v>
      </c>
      <c r="C180" s="134">
        <v>32628108.870000001</v>
      </c>
      <c r="D180" s="134">
        <v>343389706.75</v>
      </c>
      <c r="E180" s="134">
        <v>376017815.62</v>
      </c>
      <c r="F180" s="160"/>
    </row>
    <row r="181" spans="1:6" ht="15.2" hidden="1" customHeight="1" outlineLevel="1">
      <c r="A181" s="132"/>
      <c r="B181" s="133" t="s">
        <v>196</v>
      </c>
      <c r="C181" s="134">
        <v>63244404</v>
      </c>
      <c r="D181" s="134">
        <v>255326968</v>
      </c>
      <c r="E181" s="134">
        <v>318571372</v>
      </c>
      <c r="F181" s="160"/>
    </row>
    <row r="182" spans="1:6" ht="15.2" customHeight="1" collapsed="1">
      <c r="A182" s="132" t="s">
        <v>61</v>
      </c>
      <c r="B182" s="137" t="s">
        <v>203</v>
      </c>
      <c r="C182" s="134">
        <f>SUM($C$158:$C$181)</f>
        <v>2067457670.0033362</v>
      </c>
      <c r="D182" s="134">
        <f>SUM($D$158:$D$181)</f>
        <v>12255367162.964088</v>
      </c>
      <c r="E182" s="134">
        <f>SUM($E$158:$E$181)</f>
        <v>14322824832.967426</v>
      </c>
      <c r="F182" s="160"/>
    </row>
    <row r="183" spans="1:6" ht="15.2" hidden="1" customHeight="1" outlineLevel="1">
      <c r="A183" s="132"/>
      <c r="B183" s="133" t="s">
        <v>256</v>
      </c>
      <c r="C183" s="134">
        <v>0</v>
      </c>
      <c r="D183" s="134">
        <v>575264</v>
      </c>
      <c r="E183" s="134">
        <v>575264</v>
      </c>
      <c r="F183" s="160"/>
    </row>
    <row r="184" spans="1:6" ht="15.2" hidden="1" customHeight="1" outlineLevel="1">
      <c r="A184" s="132"/>
      <c r="B184" s="133" t="s">
        <v>181</v>
      </c>
      <c r="C184" s="134">
        <v>2496373.0632354049</v>
      </c>
      <c r="D184" s="134">
        <v>346684</v>
      </c>
      <c r="E184" s="134">
        <v>2843057.0632354049</v>
      </c>
      <c r="F184" s="160"/>
    </row>
    <row r="185" spans="1:6" ht="15.2" hidden="1" customHeight="1" outlineLevel="1">
      <c r="A185" s="132"/>
      <c r="B185" s="133" t="s">
        <v>182</v>
      </c>
      <c r="C185" s="134">
        <v>510173</v>
      </c>
      <c r="D185" s="134">
        <v>1094059</v>
      </c>
      <c r="E185" s="134">
        <v>1604232</v>
      </c>
      <c r="F185" s="160"/>
    </row>
    <row r="186" spans="1:6" ht="15.2" hidden="1" customHeight="1" outlineLevel="1">
      <c r="A186" s="132"/>
      <c r="B186" s="133" t="s">
        <v>250</v>
      </c>
      <c r="C186" s="134">
        <v>0</v>
      </c>
      <c r="D186" s="134">
        <v>0</v>
      </c>
      <c r="E186" s="134">
        <v>0</v>
      </c>
      <c r="F186" s="160"/>
    </row>
    <row r="187" spans="1:6" ht="15.2" hidden="1" customHeight="1" outlineLevel="1">
      <c r="A187" s="132"/>
      <c r="B187" s="133" t="s">
        <v>257</v>
      </c>
      <c r="C187" s="134">
        <v>0</v>
      </c>
      <c r="D187" s="134">
        <v>0</v>
      </c>
      <c r="E187" s="134">
        <v>0</v>
      </c>
      <c r="F187" s="160"/>
    </row>
    <row r="188" spans="1:6" ht="15.2" hidden="1" customHeight="1" outlineLevel="1">
      <c r="A188" s="132"/>
      <c r="B188" s="133" t="s">
        <v>258</v>
      </c>
      <c r="C188" s="134">
        <v>0</v>
      </c>
      <c r="D188" s="134">
        <v>1885</v>
      </c>
      <c r="E188" s="134">
        <v>1885</v>
      </c>
      <c r="F188" s="160"/>
    </row>
    <row r="189" spans="1:6" ht="15.2" hidden="1" customHeight="1" outlineLevel="1">
      <c r="A189" s="132"/>
      <c r="B189" s="133" t="s">
        <v>183</v>
      </c>
      <c r="C189" s="134">
        <v>3514333</v>
      </c>
      <c r="D189" s="134">
        <v>118568211</v>
      </c>
      <c r="E189" s="134">
        <v>122082544</v>
      </c>
      <c r="F189" s="160"/>
    </row>
    <row r="190" spans="1:6" ht="15.2" hidden="1" customHeight="1" outlineLevel="1">
      <c r="A190" s="132"/>
      <c r="B190" s="133" t="s">
        <v>184</v>
      </c>
      <c r="C190" s="134">
        <v>1259916</v>
      </c>
      <c r="D190" s="134">
        <v>46618041</v>
      </c>
      <c r="E190" s="134">
        <v>47877957</v>
      </c>
      <c r="F190" s="160"/>
    </row>
    <row r="191" spans="1:6" ht="15.2" hidden="1" customHeight="1" outlineLevel="1">
      <c r="A191" s="132"/>
      <c r="B191" s="133" t="s">
        <v>251</v>
      </c>
      <c r="C191" s="134">
        <v>500</v>
      </c>
      <c r="D191" s="134">
        <v>-186438</v>
      </c>
      <c r="E191" s="134">
        <v>-185938</v>
      </c>
      <c r="F191" s="160"/>
    </row>
    <row r="192" spans="1:6" ht="15.2" hidden="1" customHeight="1" outlineLevel="1">
      <c r="A192" s="132"/>
      <c r="B192" s="133" t="s">
        <v>185</v>
      </c>
      <c r="C192" s="134">
        <v>7842641</v>
      </c>
      <c r="D192" s="134">
        <v>110889419</v>
      </c>
      <c r="E192" s="134">
        <v>118732060</v>
      </c>
      <c r="F192" s="160"/>
    </row>
    <row r="193" spans="1:6" ht="15.2" hidden="1" customHeight="1" outlineLevel="1">
      <c r="A193" s="132"/>
      <c r="B193" s="133" t="s">
        <v>253</v>
      </c>
      <c r="C193" s="134">
        <v>66689</v>
      </c>
      <c r="D193" s="134">
        <v>0</v>
      </c>
      <c r="E193" s="134">
        <v>66689</v>
      </c>
      <c r="F193" s="160"/>
    </row>
    <row r="194" spans="1:6" ht="15.2" hidden="1" customHeight="1" outlineLevel="1">
      <c r="A194" s="132"/>
      <c r="B194" s="133" t="s">
        <v>186</v>
      </c>
      <c r="C194" s="134">
        <v>5104001</v>
      </c>
      <c r="D194" s="134">
        <v>192585589</v>
      </c>
      <c r="E194" s="134">
        <v>197689590</v>
      </c>
      <c r="F194" s="160"/>
    </row>
    <row r="195" spans="1:6" ht="15.2" hidden="1" customHeight="1" outlineLevel="1">
      <c r="A195" s="132"/>
      <c r="B195" s="133" t="s">
        <v>244</v>
      </c>
      <c r="C195" s="134">
        <v>438193</v>
      </c>
      <c r="D195" s="134">
        <v>0</v>
      </c>
      <c r="E195" s="134">
        <v>438193</v>
      </c>
      <c r="F195" s="160"/>
    </row>
    <row r="196" spans="1:6" ht="15.2" hidden="1" customHeight="1" outlineLevel="1">
      <c r="A196" s="132"/>
      <c r="B196" s="133" t="s">
        <v>187</v>
      </c>
      <c r="C196" s="134">
        <v>125540</v>
      </c>
      <c r="D196" s="134">
        <v>104945</v>
      </c>
      <c r="E196" s="134">
        <v>230485</v>
      </c>
      <c r="F196" s="160"/>
    </row>
    <row r="197" spans="1:6" ht="15.2" hidden="1" customHeight="1" outlineLevel="1">
      <c r="A197" s="132"/>
      <c r="B197" s="133" t="s">
        <v>188</v>
      </c>
      <c r="C197" s="134">
        <v>-3366</v>
      </c>
      <c r="D197" s="134">
        <v>1286619</v>
      </c>
      <c r="E197" s="134">
        <v>1283253</v>
      </c>
      <c r="F197" s="160"/>
    </row>
    <row r="198" spans="1:6" ht="15.2" hidden="1" customHeight="1" outlineLevel="1">
      <c r="A198" s="132"/>
      <c r="B198" s="133" t="s">
        <v>189</v>
      </c>
      <c r="C198" s="134">
        <v>167860.15892247739</v>
      </c>
      <c r="D198" s="134">
        <v>7064551.436684126</v>
      </c>
      <c r="E198" s="134">
        <v>7232411.5956066037</v>
      </c>
      <c r="F198" s="160"/>
    </row>
    <row r="199" spans="1:6" ht="15.2" hidden="1" customHeight="1" outlineLevel="1">
      <c r="A199" s="132"/>
      <c r="B199" s="133" t="s">
        <v>190</v>
      </c>
      <c r="C199" s="134">
        <v>1748818</v>
      </c>
      <c r="D199" s="134">
        <v>48678586</v>
      </c>
      <c r="E199" s="134">
        <v>50427404</v>
      </c>
      <c r="F199" s="160"/>
    </row>
    <row r="200" spans="1:6" ht="15.2" hidden="1" customHeight="1" outlineLevel="1">
      <c r="A200" s="132"/>
      <c r="B200" s="133" t="s">
        <v>191</v>
      </c>
      <c r="C200" s="134">
        <v>38590</v>
      </c>
      <c r="D200" s="134">
        <v>28599</v>
      </c>
      <c r="E200" s="134">
        <v>67189</v>
      </c>
      <c r="F200" s="160"/>
    </row>
    <row r="201" spans="1:6" ht="15.2" hidden="1" customHeight="1" outlineLevel="1">
      <c r="A201" s="132"/>
      <c r="B201" s="133" t="s">
        <v>192</v>
      </c>
      <c r="C201" s="134">
        <v>75000</v>
      </c>
      <c r="D201" s="134">
        <v>0</v>
      </c>
      <c r="E201" s="134">
        <v>75000</v>
      </c>
      <c r="F201" s="160"/>
    </row>
    <row r="202" spans="1:6" ht="15.2" hidden="1" customHeight="1" outlineLevel="1">
      <c r="A202" s="132"/>
      <c r="B202" s="133" t="s">
        <v>247</v>
      </c>
      <c r="C202" s="134">
        <v>27000</v>
      </c>
      <c r="D202" s="134">
        <v>0</v>
      </c>
      <c r="E202" s="134">
        <v>27000</v>
      </c>
      <c r="F202" s="160"/>
    </row>
    <row r="203" spans="1:6" ht="15.2" hidden="1" customHeight="1" outlineLevel="1">
      <c r="A203" s="132"/>
      <c r="B203" s="133" t="s">
        <v>193</v>
      </c>
      <c r="C203" s="134">
        <v>11363710</v>
      </c>
      <c r="D203" s="134">
        <v>85357364</v>
      </c>
      <c r="E203" s="134">
        <v>96721074</v>
      </c>
      <c r="F203" s="160"/>
    </row>
    <row r="204" spans="1:6" ht="15.2" hidden="1" customHeight="1" outlineLevel="1">
      <c r="A204" s="132"/>
      <c r="B204" s="133" t="s">
        <v>194</v>
      </c>
      <c r="C204" s="134">
        <v>2256819</v>
      </c>
      <c r="D204" s="134">
        <v>2851970</v>
      </c>
      <c r="E204" s="134">
        <v>5108789</v>
      </c>
      <c r="F204" s="160"/>
    </row>
    <row r="205" spans="1:6" ht="15.2" hidden="1" customHeight="1" outlineLevel="1">
      <c r="A205" s="132"/>
      <c r="B205" s="133" t="s">
        <v>195</v>
      </c>
      <c r="C205" s="134">
        <v>160689.96700976725</v>
      </c>
      <c r="D205" s="134">
        <v>6768381.3579902351</v>
      </c>
      <c r="E205" s="134">
        <v>6929071.325000002</v>
      </c>
      <c r="F205" s="160"/>
    </row>
    <row r="206" spans="1:6" ht="15.2" hidden="1" customHeight="1" outlineLevel="1">
      <c r="A206" s="132"/>
      <c r="B206" s="133" t="s">
        <v>196</v>
      </c>
      <c r="C206" s="134">
        <v>1797949</v>
      </c>
      <c r="D206" s="134">
        <v>5101533</v>
      </c>
      <c r="E206" s="134">
        <v>6899482</v>
      </c>
      <c r="F206" s="160"/>
    </row>
    <row r="207" spans="1:6" ht="15.2" customHeight="1" collapsed="1">
      <c r="A207" s="132" t="s">
        <v>63</v>
      </c>
      <c r="B207" s="137" t="s">
        <v>204</v>
      </c>
      <c r="C207" s="134">
        <f>SUM($C$183:$C$206)</f>
        <v>38991429.189167649</v>
      </c>
      <c r="D207" s="134">
        <f>SUM($D$183:$D$206)</f>
        <v>627735262.7946744</v>
      </c>
      <c r="E207" s="134">
        <f>SUM($E$183:$E$206)</f>
        <v>666726691.98384213</v>
      </c>
      <c r="F207" s="160"/>
    </row>
    <row r="208" spans="1:6" ht="15.2" hidden="1" customHeight="1" outlineLevel="1">
      <c r="A208" s="132"/>
      <c r="B208" s="133" t="s">
        <v>256</v>
      </c>
      <c r="C208" s="134">
        <v>0</v>
      </c>
      <c r="D208" s="134">
        <v>0</v>
      </c>
      <c r="E208" s="134">
        <v>0</v>
      </c>
      <c r="F208" s="160"/>
    </row>
    <row r="209" spans="1:6" ht="15.2" hidden="1" customHeight="1" outlineLevel="1">
      <c r="A209" s="132"/>
      <c r="B209" s="133" t="s">
        <v>181</v>
      </c>
      <c r="C209" s="134">
        <v>23267543.437999994</v>
      </c>
      <c r="D209" s="134">
        <v>0</v>
      </c>
      <c r="E209" s="134">
        <v>23267543.437999994</v>
      </c>
      <c r="F209" s="160"/>
    </row>
    <row r="210" spans="1:6" ht="15.2" hidden="1" customHeight="1" outlineLevel="1">
      <c r="A210" s="132"/>
      <c r="B210" s="133" t="s">
        <v>182</v>
      </c>
      <c r="C210" s="134">
        <v>39753971.299999997</v>
      </c>
      <c r="D210" s="134">
        <v>35957879.700000003</v>
      </c>
      <c r="E210" s="134">
        <v>75711851</v>
      </c>
      <c r="F210" s="160"/>
    </row>
    <row r="211" spans="1:6" ht="15.2" hidden="1" customHeight="1" outlineLevel="1">
      <c r="A211" s="132"/>
      <c r="B211" s="133" t="s">
        <v>250</v>
      </c>
      <c r="C211" s="134">
        <v>0</v>
      </c>
      <c r="D211" s="134">
        <v>0</v>
      </c>
      <c r="E211" s="134">
        <v>0</v>
      </c>
      <c r="F211" s="160"/>
    </row>
    <row r="212" spans="1:6" ht="15.2" hidden="1" customHeight="1" outlineLevel="1">
      <c r="A212" s="132"/>
      <c r="B212" s="133" t="s">
        <v>257</v>
      </c>
      <c r="C212" s="134">
        <v>0</v>
      </c>
      <c r="D212" s="134">
        <v>0</v>
      </c>
      <c r="E212" s="134">
        <v>0</v>
      </c>
      <c r="F212" s="160"/>
    </row>
    <row r="213" spans="1:6" ht="15.2" hidden="1" customHeight="1" outlineLevel="1">
      <c r="A213" s="132"/>
      <c r="B213" s="133" t="s">
        <v>258</v>
      </c>
      <c r="C213" s="134">
        <v>0</v>
      </c>
      <c r="D213" s="134">
        <v>3304405</v>
      </c>
      <c r="E213" s="134">
        <v>3304405</v>
      </c>
      <c r="F213" s="160"/>
    </row>
    <row r="214" spans="1:6" ht="15.2" hidden="1" customHeight="1" outlineLevel="1">
      <c r="A214" s="132"/>
      <c r="B214" s="133" t="s">
        <v>183</v>
      </c>
      <c r="C214" s="134">
        <v>99446595</v>
      </c>
      <c r="D214" s="134">
        <v>763477057</v>
      </c>
      <c r="E214" s="134">
        <v>862923652</v>
      </c>
      <c r="F214" s="160"/>
    </row>
    <row r="215" spans="1:6" ht="15.2" hidden="1" customHeight="1" outlineLevel="1">
      <c r="A215" s="132"/>
      <c r="B215" s="133" t="s">
        <v>184</v>
      </c>
      <c r="C215" s="134">
        <v>33214245</v>
      </c>
      <c r="D215" s="134">
        <v>403170932</v>
      </c>
      <c r="E215" s="134">
        <v>436385177</v>
      </c>
      <c r="F215" s="160"/>
    </row>
    <row r="216" spans="1:6" ht="15.2" hidden="1" customHeight="1" outlineLevel="1">
      <c r="A216" s="132"/>
      <c r="B216" s="133" t="s">
        <v>251</v>
      </c>
      <c r="C216" s="134">
        <v>90154</v>
      </c>
      <c r="D216" s="134">
        <v>2839163</v>
      </c>
      <c r="E216" s="134">
        <v>2929317</v>
      </c>
      <c r="F216" s="160"/>
    </row>
    <row r="217" spans="1:6" ht="15.2" hidden="1" customHeight="1" outlineLevel="1">
      <c r="A217" s="132"/>
      <c r="B217" s="133" t="s">
        <v>185</v>
      </c>
      <c r="C217" s="134">
        <v>128275603</v>
      </c>
      <c r="D217" s="134">
        <v>541928082</v>
      </c>
      <c r="E217" s="134">
        <v>670203685</v>
      </c>
      <c r="F217" s="160"/>
    </row>
    <row r="218" spans="1:6" ht="15.2" hidden="1" customHeight="1" outlineLevel="1">
      <c r="A218" s="132"/>
      <c r="B218" s="133" t="s">
        <v>253</v>
      </c>
      <c r="C218" s="134">
        <v>55298698</v>
      </c>
      <c r="D218" s="134"/>
      <c r="E218" s="134">
        <v>55298698</v>
      </c>
      <c r="F218" s="160"/>
    </row>
    <row r="219" spans="1:6" ht="15.2" hidden="1" customHeight="1" outlineLevel="1">
      <c r="A219" s="132"/>
      <c r="B219" s="133" t="s">
        <v>186</v>
      </c>
      <c r="C219" s="134">
        <v>302104953</v>
      </c>
      <c r="D219" s="134">
        <v>1830719999</v>
      </c>
      <c r="E219" s="134">
        <v>2132824952</v>
      </c>
      <c r="F219" s="160"/>
    </row>
    <row r="220" spans="1:6" ht="15.2" hidden="1" customHeight="1" outlineLevel="1">
      <c r="A220" s="132"/>
      <c r="B220" s="133" t="s">
        <v>244</v>
      </c>
      <c r="C220" s="134">
        <v>39868370</v>
      </c>
      <c r="D220" s="134">
        <v>2699916</v>
      </c>
      <c r="E220" s="134">
        <v>42568286</v>
      </c>
      <c r="F220" s="160"/>
    </row>
    <row r="221" spans="1:6" ht="15.2" hidden="1" customHeight="1" outlineLevel="1">
      <c r="A221" s="132"/>
      <c r="B221" s="133" t="s">
        <v>187</v>
      </c>
      <c r="C221" s="134">
        <v>21429752</v>
      </c>
      <c r="D221" s="134">
        <v>64564</v>
      </c>
      <c r="E221" s="134">
        <v>21494316</v>
      </c>
      <c r="F221" s="160"/>
    </row>
    <row r="222" spans="1:6" ht="15.2" hidden="1" customHeight="1" outlineLevel="1">
      <c r="A222" s="132"/>
      <c r="B222" s="133" t="s">
        <v>188</v>
      </c>
      <c r="C222" s="135"/>
      <c r="D222" s="134">
        <v>64197031</v>
      </c>
      <c r="E222" s="134">
        <v>64197031</v>
      </c>
      <c r="F222" s="160"/>
    </row>
    <row r="223" spans="1:6" ht="15.2" hidden="1" customHeight="1" outlineLevel="1">
      <c r="A223" s="132"/>
      <c r="B223" s="133" t="s">
        <v>189</v>
      </c>
      <c r="C223" s="134">
        <v>20744801.669891752</v>
      </c>
      <c r="D223" s="134">
        <v>149417170.99652505</v>
      </c>
      <c r="E223" s="134">
        <v>170161972.66641679</v>
      </c>
      <c r="F223" s="160"/>
    </row>
    <row r="224" spans="1:6" ht="15.2" hidden="1" customHeight="1" outlineLevel="1">
      <c r="A224" s="132"/>
      <c r="B224" s="133" t="s">
        <v>190</v>
      </c>
      <c r="C224" s="134">
        <v>88545682</v>
      </c>
      <c r="D224" s="134">
        <v>1322774888</v>
      </c>
      <c r="E224" s="134">
        <v>1411320570</v>
      </c>
      <c r="F224" s="160"/>
    </row>
    <row r="225" spans="1:6" ht="15.2" hidden="1" customHeight="1" outlineLevel="1">
      <c r="A225" s="132"/>
      <c r="B225" s="133" t="s">
        <v>191</v>
      </c>
      <c r="C225" s="134">
        <v>5794350</v>
      </c>
      <c r="D225" s="134">
        <v>10775916</v>
      </c>
      <c r="E225" s="134">
        <v>16570266</v>
      </c>
      <c r="F225" s="160"/>
    </row>
    <row r="226" spans="1:6" ht="15.2" hidden="1" customHeight="1" outlineLevel="1">
      <c r="A226" s="132"/>
      <c r="B226" s="133" t="s">
        <v>192</v>
      </c>
      <c r="C226" s="134">
        <v>4333966</v>
      </c>
      <c r="D226" s="135"/>
      <c r="E226" s="134">
        <v>4333966</v>
      </c>
      <c r="F226" s="160"/>
    </row>
    <row r="227" spans="1:6" ht="15.2" hidden="1" customHeight="1" outlineLevel="1">
      <c r="A227" s="132"/>
      <c r="B227" s="133" t="s">
        <v>247</v>
      </c>
      <c r="C227" s="134">
        <v>2229737</v>
      </c>
      <c r="D227" s="135"/>
      <c r="E227" s="134">
        <v>2229737</v>
      </c>
      <c r="F227" s="160"/>
    </row>
    <row r="228" spans="1:6" ht="15.2" hidden="1" customHeight="1" outlineLevel="1">
      <c r="A228" s="132"/>
      <c r="B228" s="133" t="s">
        <v>193</v>
      </c>
      <c r="C228" s="134">
        <v>101315934</v>
      </c>
      <c r="D228" s="134">
        <v>706743317</v>
      </c>
      <c r="E228" s="134">
        <v>808059251</v>
      </c>
      <c r="F228" s="160"/>
    </row>
    <row r="229" spans="1:6" ht="15.2" hidden="1" customHeight="1" outlineLevel="1">
      <c r="A229" s="132"/>
      <c r="B229" s="133" t="s">
        <v>194</v>
      </c>
      <c r="C229" s="134">
        <v>103034896</v>
      </c>
      <c r="D229" s="134">
        <v>133841336</v>
      </c>
      <c r="E229" s="134">
        <v>236876232</v>
      </c>
      <c r="F229" s="160"/>
    </row>
    <row r="230" spans="1:6" ht="15.2" hidden="1" customHeight="1" outlineLevel="1">
      <c r="A230" s="132"/>
      <c r="B230" s="133" t="s">
        <v>195</v>
      </c>
      <c r="C230" s="134">
        <v>28856948.900000002</v>
      </c>
      <c r="D230" s="134">
        <v>291708786.66000003</v>
      </c>
      <c r="E230" s="134">
        <v>320565735.56</v>
      </c>
      <c r="F230" s="160"/>
    </row>
    <row r="231" spans="1:6" ht="15.2" hidden="1" customHeight="1" outlineLevel="1">
      <c r="A231" s="132"/>
      <c r="B231" s="133" t="s">
        <v>196</v>
      </c>
      <c r="C231" s="134">
        <v>54509683</v>
      </c>
      <c r="D231" s="134">
        <v>173387920</v>
      </c>
      <c r="E231" s="134">
        <v>227897603</v>
      </c>
      <c r="F231" s="160"/>
    </row>
    <row r="232" spans="1:6" ht="15.2" customHeight="1" collapsed="1">
      <c r="A232" s="132" t="s">
        <v>65</v>
      </c>
      <c r="B232" s="137" t="s">
        <v>205</v>
      </c>
      <c r="C232" s="134">
        <f>SUM($C$208:$C$231)</f>
        <v>1152115883.3078916</v>
      </c>
      <c r="D232" s="134">
        <f>SUM($D$208:$D$231)</f>
        <v>6437008363.3565245</v>
      </c>
      <c r="E232" s="134">
        <f>SUM($E$208:$E$231)</f>
        <v>7589124246.6644173</v>
      </c>
      <c r="F232" s="160"/>
    </row>
    <row r="233" spans="1:6" ht="15.2" hidden="1" customHeight="1" outlineLevel="1">
      <c r="A233" s="132"/>
      <c r="B233" s="133" t="s">
        <v>256</v>
      </c>
      <c r="C233" s="134">
        <v>0</v>
      </c>
      <c r="D233" s="134">
        <v>241073</v>
      </c>
      <c r="E233" s="134">
        <v>241073</v>
      </c>
      <c r="F233" s="160"/>
    </row>
    <row r="234" spans="1:6" ht="15.2" hidden="1" customHeight="1" outlineLevel="1">
      <c r="A234" s="132"/>
      <c r="B234" s="133" t="s">
        <v>181</v>
      </c>
      <c r="C234" s="134">
        <v>51197030.170000002</v>
      </c>
      <c r="D234" s="134">
        <v>0</v>
      </c>
      <c r="E234" s="134">
        <v>51197030.170000002</v>
      </c>
      <c r="F234" s="160"/>
    </row>
    <row r="235" spans="1:6" ht="15.2" hidden="1" customHeight="1" outlineLevel="1">
      <c r="A235" s="132"/>
      <c r="B235" s="133" t="s">
        <v>182</v>
      </c>
      <c r="C235" s="134">
        <v>4080440</v>
      </c>
      <c r="D235" s="134">
        <v>8636213</v>
      </c>
      <c r="E235" s="134">
        <v>12716653</v>
      </c>
      <c r="F235" s="160"/>
    </row>
    <row r="236" spans="1:6" ht="15.2" hidden="1" customHeight="1" outlineLevel="1">
      <c r="A236" s="132"/>
      <c r="B236" s="133" t="s">
        <v>250</v>
      </c>
      <c r="C236" s="134">
        <v>0</v>
      </c>
      <c r="D236" s="134">
        <v>0</v>
      </c>
      <c r="E236" s="134">
        <v>0</v>
      </c>
      <c r="F236" s="160"/>
    </row>
    <row r="237" spans="1:6" ht="15.2" hidden="1" customHeight="1" outlineLevel="1">
      <c r="A237" s="132"/>
      <c r="B237" s="133" t="s">
        <v>257</v>
      </c>
      <c r="C237" s="134">
        <v>177215.13</v>
      </c>
      <c r="D237" s="134">
        <v>0</v>
      </c>
      <c r="E237" s="134">
        <v>177215.13</v>
      </c>
      <c r="F237" s="160"/>
    </row>
    <row r="238" spans="1:6" ht="15.2" hidden="1" customHeight="1" outlineLevel="1">
      <c r="A238" s="132"/>
      <c r="B238" s="133" t="s">
        <v>258</v>
      </c>
      <c r="C238" s="134">
        <v>0</v>
      </c>
      <c r="D238" s="134">
        <v>1207008</v>
      </c>
      <c r="E238" s="134">
        <v>1207008</v>
      </c>
      <c r="F238" s="160"/>
    </row>
    <row r="239" spans="1:6" ht="15.2" hidden="1" customHeight="1" outlineLevel="1">
      <c r="A239" s="132"/>
      <c r="B239" s="133" t="s">
        <v>183</v>
      </c>
      <c r="C239" s="134">
        <v>116238665</v>
      </c>
      <c r="D239" s="134">
        <v>818479820</v>
      </c>
      <c r="E239" s="134">
        <v>934718485</v>
      </c>
      <c r="F239" s="160"/>
    </row>
    <row r="240" spans="1:6" ht="15.2" hidden="1" customHeight="1" outlineLevel="1">
      <c r="A240" s="132"/>
      <c r="B240" s="133" t="s">
        <v>184</v>
      </c>
      <c r="C240" s="134">
        <v>9921309</v>
      </c>
      <c r="D240" s="134">
        <v>52298645</v>
      </c>
      <c r="E240" s="134">
        <v>62219954</v>
      </c>
      <c r="F240" s="160"/>
    </row>
    <row r="241" spans="1:6" ht="15.2" hidden="1" customHeight="1" outlineLevel="1">
      <c r="A241" s="132"/>
      <c r="B241" s="133" t="s">
        <v>251</v>
      </c>
      <c r="C241" s="134">
        <v>942825</v>
      </c>
      <c r="D241" s="134">
        <v>12514045</v>
      </c>
      <c r="E241" s="134">
        <v>13456870</v>
      </c>
      <c r="F241" s="160"/>
    </row>
    <row r="242" spans="1:6" ht="15.2" hidden="1" customHeight="1" outlineLevel="1">
      <c r="A242" s="132"/>
      <c r="B242" s="133" t="s">
        <v>185</v>
      </c>
      <c r="C242" s="134">
        <v>102621343</v>
      </c>
      <c r="D242" s="134">
        <v>598843775</v>
      </c>
      <c r="E242" s="134">
        <v>701465118</v>
      </c>
      <c r="F242" s="160"/>
    </row>
    <row r="243" spans="1:6" ht="15.2" hidden="1" customHeight="1" outlineLevel="1">
      <c r="A243" s="132"/>
      <c r="B243" s="133" t="s">
        <v>253</v>
      </c>
      <c r="C243" s="134">
        <v>733205</v>
      </c>
      <c r="D243" s="134">
        <v>0</v>
      </c>
      <c r="E243" s="134">
        <v>733205</v>
      </c>
      <c r="F243" s="160"/>
    </row>
    <row r="244" spans="1:6" ht="15.2" hidden="1" customHeight="1" outlineLevel="1">
      <c r="A244" s="132"/>
      <c r="B244" s="133" t="s">
        <v>186</v>
      </c>
      <c r="C244" s="134">
        <v>89791621</v>
      </c>
      <c r="D244" s="134">
        <v>770018732</v>
      </c>
      <c r="E244" s="134">
        <v>859810353</v>
      </c>
      <c r="F244" s="160"/>
    </row>
    <row r="245" spans="1:6" ht="15.2" hidden="1" customHeight="1" outlineLevel="1">
      <c r="A245" s="132"/>
      <c r="B245" s="133" t="s">
        <v>244</v>
      </c>
      <c r="C245" s="134">
        <v>3048733</v>
      </c>
      <c r="D245" s="134">
        <v>252306</v>
      </c>
      <c r="E245" s="134">
        <v>3301039</v>
      </c>
      <c r="F245" s="160"/>
    </row>
    <row r="246" spans="1:6" ht="15.2" hidden="1" customHeight="1" outlineLevel="1">
      <c r="A246" s="132"/>
      <c r="B246" s="133" t="s">
        <v>187</v>
      </c>
      <c r="C246" s="134">
        <v>1946063</v>
      </c>
      <c r="D246" s="134">
        <v>112724</v>
      </c>
      <c r="E246" s="134">
        <v>2058787</v>
      </c>
      <c r="F246" s="160"/>
    </row>
    <row r="247" spans="1:6" ht="15.2" hidden="1" customHeight="1" outlineLevel="1">
      <c r="A247" s="132"/>
      <c r="B247" s="133" t="s">
        <v>188</v>
      </c>
      <c r="C247" s="134">
        <v>613189</v>
      </c>
      <c r="D247" s="134">
        <v>185256</v>
      </c>
      <c r="E247" s="134">
        <v>798445</v>
      </c>
      <c r="F247" s="160"/>
    </row>
    <row r="248" spans="1:6" ht="15.2" hidden="1" customHeight="1" outlineLevel="1">
      <c r="A248" s="132"/>
      <c r="B248" s="133" t="s">
        <v>189</v>
      </c>
      <c r="C248" s="134">
        <v>570138.55099703744</v>
      </c>
      <c r="D248" s="134">
        <v>1676485.209002953</v>
      </c>
      <c r="E248" s="134">
        <v>2246623.7599999905</v>
      </c>
      <c r="F248" s="160"/>
    </row>
    <row r="249" spans="1:6" ht="15.2" hidden="1" customHeight="1" outlineLevel="1">
      <c r="A249" s="132"/>
      <c r="B249" s="133" t="s">
        <v>190</v>
      </c>
      <c r="C249" s="134">
        <v>58012997</v>
      </c>
      <c r="D249" s="134">
        <v>523418840</v>
      </c>
      <c r="E249" s="134">
        <v>581431837</v>
      </c>
      <c r="F249" s="160"/>
    </row>
    <row r="250" spans="1:6" ht="15.2" hidden="1" customHeight="1" outlineLevel="1">
      <c r="A250" s="132"/>
      <c r="B250" s="133" t="s">
        <v>191</v>
      </c>
      <c r="C250" s="134">
        <v>497504</v>
      </c>
      <c r="D250" s="134">
        <v>1014434</v>
      </c>
      <c r="E250" s="134">
        <v>1511938</v>
      </c>
      <c r="F250" s="160"/>
    </row>
    <row r="251" spans="1:6" ht="15.2" hidden="1" customHeight="1" outlineLevel="1">
      <c r="A251" s="132"/>
      <c r="B251" s="133" t="s">
        <v>192</v>
      </c>
      <c r="C251" s="134">
        <v>383299</v>
      </c>
      <c r="D251" s="135"/>
      <c r="E251" s="134">
        <v>383299</v>
      </c>
      <c r="F251" s="160"/>
    </row>
    <row r="252" spans="1:6" ht="15.2" hidden="1" customHeight="1" outlineLevel="1">
      <c r="A252" s="132"/>
      <c r="B252" s="133" t="s">
        <v>247</v>
      </c>
      <c r="C252" s="134">
        <v>183386</v>
      </c>
      <c r="D252" s="135"/>
      <c r="E252" s="134">
        <v>183386</v>
      </c>
      <c r="F252" s="160"/>
    </row>
    <row r="253" spans="1:6" ht="15.2" hidden="1" customHeight="1" outlineLevel="1">
      <c r="A253" s="132"/>
      <c r="B253" s="133" t="s">
        <v>193</v>
      </c>
      <c r="C253" s="134">
        <v>161683440</v>
      </c>
      <c r="D253" s="134">
        <v>589386974</v>
      </c>
      <c r="E253" s="134">
        <v>751070414</v>
      </c>
      <c r="F253" s="160"/>
    </row>
    <row r="254" spans="1:6" ht="15.2" hidden="1" customHeight="1" outlineLevel="1">
      <c r="A254" s="132"/>
      <c r="B254" s="133" t="s">
        <v>194</v>
      </c>
      <c r="C254" s="134">
        <v>0</v>
      </c>
      <c r="D254" s="134">
        <v>0</v>
      </c>
      <c r="E254" s="134">
        <v>0</v>
      </c>
      <c r="F254" s="160"/>
    </row>
    <row r="255" spans="1:6" ht="15.2" hidden="1" customHeight="1" outlineLevel="1">
      <c r="A255" s="132"/>
      <c r="B255" s="133" t="s">
        <v>195</v>
      </c>
      <c r="C255" s="134">
        <v>694458.76000000024</v>
      </c>
      <c r="D255" s="134">
        <v>13251331.1</v>
      </c>
      <c r="E255" s="134">
        <v>13945789.859999999</v>
      </c>
      <c r="F255" s="160"/>
    </row>
    <row r="256" spans="1:6" ht="15.2" hidden="1" customHeight="1" outlineLevel="1">
      <c r="A256" s="132"/>
      <c r="B256" s="133" t="s">
        <v>196</v>
      </c>
      <c r="C256" s="134">
        <v>1747110</v>
      </c>
      <c r="D256" s="134">
        <v>4884891</v>
      </c>
      <c r="E256" s="134">
        <v>6632001</v>
      </c>
      <c r="F256" s="160"/>
    </row>
    <row r="257" spans="1:6" ht="15.2" customHeight="1" collapsed="1">
      <c r="A257" s="132" t="s">
        <v>67</v>
      </c>
      <c r="B257" s="137" t="s">
        <v>206</v>
      </c>
      <c r="C257" s="134">
        <f>SUM($C$233:$C$256)</f>
        <v>605083971.61099696</v>
      </c>
      <c r="D257" s="134">
        <f>SUM($D$233:$D$256)</f>
        <v>3396422552.3090029</v>
      </c>
      <c r="E257" s="134">
        <f>SUM($E$233:$E$256)</f>
        <v>4001506523.9200006</v>
      </c>
      <c r="F257" s="160"/>
    </row>
    <row r="258" spans="1:6" ht="15.2" hidden="1" customHeight="1" outlineLevel="1">
      <c r="A258" s="132"/>
      <c r="B258" s="133" t="s">
        <v>256</v>
      </c>
      <c r="C258" s="134">
        <v>0</v>
      </c>
      <c r="D258" s="134">
        <v>0</v>
      </c>
      <c r="E258" s="134">
        <v>0</v>
      </c>
      <c r="F258" s="160"/>
    </row>
    <row r="259" spans="1:6" ht="15.2" hidden="1" customHeight="1" outlineLevel="1">
      <c r="A259" s="132"/>
      <c r="B259" s="133" t="s">
        <v>181</v>
      </c>
      <c r="C259" s="134">
        <v>1943263</v>
      </c>
      <c r="D259" s="134">
        <v>800</v>
      </c>
      <c r="E259" s="134">
        <v>1944063</v>
      </c>
      <c r="F259" s="160"/>
    </row>
    <row r="260" spans="1:6" ht="15.2" hidden="1" customHeight="1" outlineLevel="1">
      <c r="A260" s="132"/>
      <c r="B260" s="133" t="s">
        <v>182</v>
      </c>
      <c r="C260" s="135"/>
      <c r="D260" s="135"/>
      <c r="E260" s="134">
        <v>0</v>
      </c>
      <c r="F260" s="160"/>
    </row>
    <row r="261" spans="1:6" ht="15.2" hidden="1" customHeight="1" outlineLevel="1">
      <c r="A261" s="132"/>
      <c r="B261" s="133" t="s">
        <v>250</v>
      </c>
      <c r="C261" s="134">
        <v>0</v>
      </c>
      <c r="D261" s="134">
        <v>0</v>
      </c>
      <c r="E261" s="134">
        <v>0</v>
      </c>
      <c r="F261" s="160"/>
    </row>
    <row r="262" spans="1:6" ht="15.2" hidden="1" customHeight="1" outlineLevel="1">
      <c r="A262" s="132"/>
      <c r="B262" s="133" t="s">
        <v>257</v>
      </c>
      <c r="C262" s="134">
        <v>0</v>
      </c>
      <c r="D262" s="134">
        <v>0</v>
      </c>
      <c r="E262" s="134">
        <v>0</v>
      </c>
      <c r="F262" s="160"/>
    </row>
    <row r="263" spans="1:6" ht="15.2" hidden="1" customHeight="1" outlineLevel="1">
      <c r="A263" s="132"/>
      <c r="B263" s="133" t="s">
        <v>258</v>
      </c>
      <c r="C263" s="134">
        <v>0</v>
      </c>
      <c r="D263" s="134">
        <v>0</v>
      </c>
      <c r="E263" s="134">
        <v>0</v>
      </c>
      <c r="F263" s="160"/>
    </row>
    <row r="264" spans="1:6" ht="15.2" hidden="1" customHeight="1" outlineLevel="1">
      <c r="A264" s="132"/>
      <c r="B264" s="133" t="s">
        <v>183</v>
      </c>
      <c r="C264" s="134">
        <v>15777055</v>
      </c>
      <c r="D264" s="134">
        <v>142085289</v>
      </c>
      <c r="E264" s="134">
        <v>157862344</v>
      </c>
      <c r="F264" s="160"/>
    </row>
    <row r="265" spans="1:6" ht="15.2" hidden="1" customHeight="1" outlineLevel="1">
      <c r="A265" s="132"/>
      <c r="B265" s="133" t="s">
        <v>184</v>
      </c>
      <c r="C265" s="134">
        <v>2388680</v>
      </c>
      <c r="D265" s="134">
        <v>71041710</v>
      </c>
      <c r="E265" s="134">
        <v>73430390</v>
      </c>
      <c r="F265" s="160"/>
    </row>
    <row r="266" spans="1:6" ht="15.2" hidden="1" customHeight="1" outlineLevel="1">
      <c r="A266" s="132"/>
      <c r="B266" s="133" t="s">
        <v>251</v>
      </c>
      <c r="C266" s="134">
        <v>123870</v>
      </c>
      <c r="D266" s="134">
        <v>1081709</v>
      </c>
      <c r="E266" s="134">
        <v>1205579</v>
      </c>
      <c r="F266" s="160"/>
    </row>
    <row r="267" spans="1:6" ht="15.2" hidden="1" customHeight="1" outlineLevel="1">
      <c r="A267" s="132"/>
      <c r="B267" s="133" t="s">
        <v>185</v>
      </c>
      <c r="C267" s="134">
        <v>14249404</v>
      </c>
      <c r="D267" s="134">
        <v>282804551</v>
      </c>
      <c r="E267" s="134">
        <v>297053955</v>
      </c>
      <c r="F267" s="160"/>
    </row>
    <row r="268" spans="1:6" ht="15.2" hidden="1" customHeight="1" outlineLevel="1">
      <c r="A268" s="132"/>
      <c r="B268" s="133" t="s">
        <v>253</v>
      </c>
      <c r="C268" s="134">
        <v>170136</v>
      </c>
      <c r="D268" s="134"/>
      <c r="E268" s="134">
        <v>170136</v>
      </c>
      <c r="F268" s="160"/>
    </row>
    <row r="269" spans="1:6" ht="15.2" hidden="1" customHeight="1" outlineLevel="1">
      <c r="A269" s="132"/>
      <c r="B269" s="133" t="s">
        <v>186</v>
      </c>
      <c r="C269" s="134">
        <v>17936407</v>
      </c>
      <c r="D269" s="134">
        <v>154141283</v>
      </c>
      <c r="E269" s="134">
        <v>172077690</v>
      </c>
      <c r="F269" s="160"/>
    </row>
    <row r="270" spans="1:6" ht="15.2" hidden="1" customHeight="1" outlineLevel="1">
      <c r="A270" s="132"/>
      <c r="B270" s="133" t="s">
        <v>244</v>
      </c>
      <c r="C270" s="134">
        <v>0</v>
      </c>
      <c r="D270" s="134">
        <v>0</v>
      </c>
      <c r="E270" s="134">
        <v>0</v>
      </c>
      <c r="F270" s="160"/>
    </row>
    <row r="271" spans="1:6" ht="15.2" hidden="1" customHeight="1" outlineLevel="1">
      <c r="A271" s="132"/>
      <c r="B271" s="133" t="s">
        <v>187</v>
      </c>
      <c r="C271" s="134">
        <v>689133</v>
      </c>
      <c r="D271" s="134">
        <v>0</v>
      </c>
      <c r="E271" s="134">
        <v>689133</v>
      </c>
      <c r="F271" s="160"/>
    </row>
    <row r="272" spans="1:6" ht="15.2" hidden="1" customHeight="1" outlineLevel="1">
      <c r="A272" s="132"/>
      <c r="B272" s="133" t="s">
        <v>188</v>
      </c>
      <c r="C272" s="134">
        <v>100383</v>
      </c>
      <c r="D272" s="134">
        <v>3642330</v>
      </c>
      <c r="E272" s="134">
        <v>3742713</v>
      </c>
      <c r="F272" s="160"/>
    </row>
    <row r="273" spans="1:6" ht="15.2" hidden="1" customHeight="1" outlineLevel="1">
      <c r="A273" s="132"/>
      <c r="B273" s="133" t="s">
        <v>189</v>
      </c>
      <c r="C273" s="134">
        <v>926310.87534615118</v>
      </c>
      <c r="D273" s="134">
        <v>9967140.6729417257</v>
      </c>
      <c r="E273" s="134">
        <v>10893451.548287876</v>
      </c>
      <c r="F273" s="160"/>
    </row>
    <row r="274" spans="1:6" ht="15.2" hidden="1" customHeight="1" outlineLevel="1">
      <c r="A274" s="132"/>
      <c r="B274" s="133" t="s">
        <v>190</v>
      </c>
      <c r="C274" s="134">
        <v>4959177</v>
      </c>
      <c r="D274" s="134">
        <v>39328608</v>
      </c>
      <c r="E274" s="134">
        <v>44287785</v>
      </c>
      <c r="F274" s="160"/>
    </row>
    <row r="275" spans="1:6" ht="15.2" hidden="1" customHeight="1" outlineLevel="1">
      <c r="A275" s="132"/>
      <c r="B275" s="133" t="s">
        <v>191</v>
      </c>
      <c r="C275" s="135"/>
      <c r="D275" s="135"/>
      <c r="E275" s="134">
        <v>0</v>
      </c>
      <c r="F275" s="160"/>
    </row>
    <row r="276" spans="1:6" ht="15.2" hidden="1" customHeight="1" outlineLevel="1">
      <c r="A276" s="132"/>
      <c r="B276" s="133" t="s">
        <v>192</v>
      </c>
      <c r="C276" s="135"/>
      <c r="D276" s="135"/>
      <c r="E276" s="134">
        <v>0</v>
      </c>
      <c r="F276" s="160"/>
    </row>
    <row r="277" spans="1:6" ht="15.2" hidden="1" customHeight="1" outlineLevel="1">
      <c r="A277" s="132"/>
      <c r="B277" s="133" t="s">
        <v>247</v>
      </c>
      <c r="C277" s="135"/>
      <c r="D277" s="135"/>
      <c r="E277" s="134">
        <v>0</v>
      </c>
      <c r="F277" s="160"/>
    </row>
    <row r="278" spans="1:6" ht="15.2" hidden="1" customHeight="1" outlineLevel="1">
      <c r="A278" s="132"/>
      <c r="B278" s="133" t="s">
        <v>193</v>
      </c>
      <c r="C278" s="134">
        <v>51934193</v>
      </c>
      <c r="D278" s="134">
        <v>106491901</v>
      </c>
      <c r="E278" s="134">
        <v>158426094</v>
      </c>
      <c r="F278" s="160"/>
    </row>
    <row r="279" spans="1:6" ht="15.2" hidden="1" customHeight="1" outlineLevel="1">
      <c r="A279" s="132"/>
      <c r="B279" s="133" t="s">
        <v>194</v>
      </c>
      <c r="C279" s="134">
        <v>5634874</v>
      </c>
      <c r="D279" s="134">
        <v>10614491</v>
      </c>
      <c r="E279" s="134">
        <v>16249365</v>
      </c>
      <c r="F279" s="160"/>
    </row>
    <row r="280" spans="1:6" ht="15.2" hidden="1" customHeight="1" outlineLevel="1">
      <c r="A280" s="132"/>
      <c r="B280" s="133" t="s">
        <v>195</v>
      </c>
      <c r="C280" s="134">
        <v>2323101.2861685967</v>
      </c>
      <c r="D280" s="134">
        <v>27308676.573831409</v>
      </c>
      <c r="E280" s="134">
        <v>29631777.860000007</v>
      </c>
      <c r="F280" s="160"/>
    </row>
    <row r="281" spans="1:6" ht="15.2" hidden="1" customHeight="1" outlineLevel="1">
      <c r="A281" s="132"/>
      <c r="B281" s="133" t="s">
        <v>196</v>
      </c>
      <c r="C281" s="134">
        <v>4460943</v>
      </c>
      <c r="D281" s="134">
        <v>50947239</v>
      </c>
      <c r="E281" s="134">
        <v>55408182</v>
      </c>
      <c r="F281" s="160"/>
    </row>
    <row r="282" spans="1:6" ht="15.2" customHeight="1" collapsed="1">
      <c r="A282" s="132" t="s">
        <v>69</v>
      </c>
      <c r="B282" s="137" t="s">
        <v>207</v>
      </c>
      <c r="C282" s="134">
        <f>SUM($C$258:$C$281)</f>
        <v>123616930.16151474</v>
      </c>
      <c r="D282" s="134">
        <f>SUM($D$258:$D$281)</f>
        <v>899455728.24677312</v>
      </c>
      <c r="E282" s="134">
        <f>SUM($E$258:$E$281)</f>
        <v>1023072658.4082879</v>
      </c>
      <c r="F282" s="160"/>
    </row>
    <row r="283" spans="1:6" ht="15.2" hidden="1" customHeight="1" outlineLevel="1">
      <c r="A283" s="132"/>
      <c r="B283" s="133" t="s">
        <v>256</v>
      </c>
      <c r="C283" s="134">
        <v>0</v>
      </c>
      <c r="D283" s="134">
        <v>816337</v>
      </c>
      <c r="E283" s="134">
        <v>816337</v>
      </c>
      <c r="F283" s="160"/>
    </row>
    <row r="284" spans="1:6" ht="15.2" hidden="1" customHeight="1" outlineLevel="1">
      <c r="A284" s="132"/>
      <c r="B284" s="133" t="s">
        <v>181</v>
      </c>
      <c r="C284" s="134">
        <v>78904209.671235397</v>
      </c>
      <c r="D284" s="134">
        <v>347484</v>
      </c>
      <c r="E284" s="134">
        <v>79251693.671235397</v>
      </c>
      <c r="F284" s="160"/>
    </row>
    <row r="285" spans="1:6" ht="15.2" hidden="1" customHeight="1" outlineLevel="1">
      <c r="A285" s="132"/>
      <c r="B285" s="133" t="s">
        <v>182</v>
      </c>
      <c r="C285" s="134">
        <v>44344584.299999997</v>
      </c>
      <c r="D285" s="134">
        <v>45688151.700000003</v>
      </c>
      <c r="E285" s="134">
        <v>90032736</v>
      </c>
      <c r="F285" s="160"/>
    </row>
    <row r="286" spans="1:6" ht="15.2" hidden="1" customHeight="1" outlineLevel="1">
      <c r="A286" s="132"/>
      <c r="B286" s="133" t="s">
        <v>250</v>
      </c>
      <c r="C286" s="134">
        <v>0</v>
      </c>
      <c r="D286" s="134">
        <v>0</v>
      </c>
      <c r="E286" s="134">
        <v>0</v>
      </c>
      <c r="F286" s="160"/>
    </row>
    <row r="287" spans="1:6" ht="15.2" hidden="1" customHeight="1" outlineLevel="1">
      <c r="A287" s="132"/>
      <c r="B287" s="133" t="s">
        <v>257</v>
      </c>
      <c r="C287" s="134">
        <v>177215.13</v>
      </c>
      <c r="D287" s="134">
        <v>0</v>
      </c>
      <c r="E287" s="134">
        <v>177215.13</v>
      </c>
      <c r="F287" s="160"/>
    </row>
    <row r="288" spans="1:6" ht="15.2" hidden="1" customHeight="1" outlineLevel="1">
      <c r="A288" s="132"/>
      <c r="B288" s="133" t="s">
        <v>258</v>
      </c>
      <c r="C288" s="134">
        <v>0</v>
      </c>
      <c r="D288" s="134">
        <v>4513298</v>
      </c>
      <c r="E288" s="134">
        <v>4513298</v>
      </c>
      <c r="F288" s="160"/>
    </row>
    <row r="289" spans="1:6" ht="15.2" hidden="1" customHeight="1" outlineLevel="1">
      <c r="A289" s="132"/>
      <c r="B289" s="133" t="s">
        <v>183</v>
      </c>
      <c r="C289" s="134">
        <v>234976648</v>
      </c>
      <c r="D289" s="134">
        <v>1842610377</v>
      </c>
      <c r="E289" s="134">
        <v>2077587025</v>
      </c>
      <c r="F289" s="160"/>
    </row>
    <row r="290" spans="1:6" ht="15.2" hidden="1" customHeight="1" outlineLevel="1">
      <c r="A290" s="132"/>
      <c r="B290" s="133" t="s">
        <v>184</v>
      </c>
      <c r="C290" s="134">
        <v>46784150</v>
      </c>
      <c r="D290" s="134">
        <v>573129328</v>
      </c>
      <c r="E290" s="134">
        <v>619913478</v>
      </c>
      <c r="F290" s="160"/>
    </row>
    <row r="291" spans="1:6" ht="15.2" hidden="1" customHeight="1" outlineLevel="1">
      <c r="A291" s="132"/>
      <c r="B291" s="133" t="s">
        <v>251</v>
      </c>
      <c r="C291" s="134">
        <v>1157349</v>
      </c>
      <c r="D291" s="134">
        <v>16248479</v>
      </c>
      <c r="E291" s="134">
        <v>17405828</v>
      </c>
      <c r="F291" s="160"/>
    </row>
    <row r="292" spans="1:6" ht="15.2" hidden="1" customHeight="1" outlineLevel="1">
      <c r="A292" s="132"/>
      <c r="B292" s="133" t="s">
        <v>185</v>
      </c>
      <c r="C292" s="134">
        <v>252988991</v>
      </c>
      <c r="D292" s="134">
        <v>1534465827</v>
      </c>
      <c r="E292" s="134">
        <v>1787454818</v>
      </c>
      <c r="F292" s="160"/>
    </row>
    <row r="293" spans="1:6" ht="15.2" hidden="1" customHeight="1" outlineLevel="1">
      <c r="A293" s="132"/>
      <c r="B293" s="133" t="s">
        <v>253</v>
      </c>
      <c r="C293" s="134">
        <v>56268728</v>
      </c>
      <c r="D293" s="134">
        <v>0</v>
      </c>
      <c r="E293" s="134">
        <v>56268728</v>
      </c>
      <c r="F293" s="160"/>
    </row>
    <row r="294" spans="1:6" ht="15.2" hidden="1" customHeight="1" outlineLevel="1">
      <c r="A294" s="132"/>
      <c r="B294" s="133" t="s">
        <v>186</v>
      </c>
      <c r="C294" s="134">
        <v>414936982</v>
      </c>
      <c r="D294" s="134">
        <v>2947465603</v>
      </c>
      <c r="E294" s="134">
        <v>3362402585</v>
      </c>
      <c r="F294" s="160"/>
    </row>
    <row r="295" spans="1:6" ht="15.2" hidden="1" customHeight="1" outlineLevel="1">
      <c r="A295" s="132"/>
      <c r="B295" s="133" t="s">
        <v>244</v>
      </c>
      <c r="C295" s="134">
        <v>43355296</v>
      </c>
      <c r="D295" s="134">
        <v>2952222</v>
      </c>
      <c r="E295" s="134">
        <v>46307518</v>
      </c>
      <c r="F295" s="160"/>
    </row>
    <row r="296" spans="1:6" ht="15.2" hidden="1" customHeight="1" outlineLevel="1">
      <c r="A296" s="132"/>
      <c r="B296" s="133" t="s">
        <v>187</v>
      </c>
      <c r="C296" s="134">
        <v>24190488</v>
      </c>
      <c r="D296" s="134">
        <v>282233</v>
      </c>
      <c r="E296" s="134">
        <v>24472721</v>
      </c>
      <c r="F296" s="160"/>
    </row>
    <row r="297" spans="1:6" ht="15.2" hidden="1" customHeight="1" outlineLevel="1">
      <c r="A297" s="132"/>
      <c r="B297" s="133" t="s">
        <v>188</v>
      </c>
      <c r="C297" s="134">
        <v>710206</v>
      </c>
      <c r="D297" s="134">
        <v>69311236</v>
      </c>
      <c r="E297" s="134">
        <v>70021442</v>
      </c>
      <c r="F297" s="160"/>
    </row>
    <row r="298" spans="1:6" ht="15.2" hidden="1" customHeight="1" outlineLevel="1">
      <c r="A298" s="132"/>
      <c r="B298" s="133" t="s">
        <v>189</v>
      </c>
      <c r="C298" s="134">
        <v>22409111.255157419</v>
      </c>
      <c r="D298" s="134">
        <v>168125348.31515384</v>
      </c>
      <c r="E298" s="134">
        <v>190534459.57031125</v>
      </c>
      <c r="F298" s="160"/>
    </row>
    <row r="299" spans="1:6" ht="15.2" hidden="1" customHeight="1" outlineLevel="1">
      <c r="A299" s="132"/>
      <c r="B299" s="133" t="s">
        <v>190</v>
      </c>
      <c r="C299" s="134">
        <v>153266674</v>
      </c>
      <c r="D299" s="134">
        <v>1934200922</v>
      </c>
      <c r="E299" s="134">
        <v>2087467596</v>
      </c>
      <c r="F299" s="160"/>
    </row>
    <row r="300" spans="1:6" ht="15.2" hidden="1" customHeight="1" outlineLevel="1">
      <c r="A300" s="132"/>
      <c r="B300" s="133" t="s">
        <v>191</v>
      </c>
      <c r="C300" s="134">
        <v>6330444</v>
      </c>
      <c r="D300" s="134">
        <v>11818949</v>
      </c>
      <c r="E300" s="134">
        <v>18149393</v>
      </c>
      <c r="F300" s="160"/>
    </row>
    <row r="301" spans="1:6" ht="15.2" hidden="1" customHeight="1" outlineLevel="1">
      <c r="A301" s="132"/>
      <c r="B301" s="133" t="s">
        <v>192</v>
      </c>
      <c r="C301" s="134">
        <v>4792265</v>
      </c>
      <c r="D301" s="134">
        <v>0</v>
      </c>
      <c r="E301" s="134">
        <v>4792265</v>
      </c>
      <c r="F301" s="160"/>
    </row>
    <row r="302" spans="1:6" ht="15.2" hidden="1" customHeight="1" outlineLevel="1">
      <c r="A302" s="132"/>
      <c r="B302" s="133" t="s">
        <v>247</v>
      </c>
      <c r="C302" s="134">
        <v>2440123</v>
      </c>
      <c r="D302" s="134">
        <v>0</v>
      </c>
      <c r="E302" s="134">
        <v>2440123</v>
      </c>
      <c r="F302" s="160"/>
    </row>
    <row r="303" spans="1:6" ht="15.2" hidden="1" customHeight="1" outlineLevel="1">
      <c r="A303" s="132"/>
      <c r="B303" s="133" t="s">
        <v>193</v>
      </c>
      <c r="C303" s="134">
        <v>326297277</v>
      </c>
      <c r="D303" s="134">
        <v>1487979556</v>
      </c>
      <c r="E303" s="134">
        <v>1814276833</v>
      </c>
      <c r="F303" s="160"/>
    </row>
    <row r="304" spans="1:6" ht="15.2" hidden="1" customHeight="1" outlineLevel="1">
      <c r="A304" s="132"/>
      <c r="B304" s="133" t="s">
        <v>194</v>
      </c>
      <c r="C304" s="134">
        <v>110926589</v>
      </c>
      <c r="D304" s="134">
        <v>147307797</v>
      </c>
      <c r="E304" s="134">
        <v>258234386</v>
      </c>
      <c r="F304" s="160"/>
    </row>
    <row r="305" spans="1:6" ht="15.2" hidden="1" customHeight="1" outlineLevel="1">
      <c r="A305" s="132"/>
      <c r="B305" s="133" t="s">
        <v>195</v>
      </c>
      <c r="C305" s="134">
        <v>32035198.913178369</v>
      </c>
      <c r="D305" s="134">
        <v>339037175.69182169</v>
      </c>
      <c r="E305" s="134">
        <v>371072374.60500008</v>
      </c>
      <c r="F305" s="160"/>
    </row>
    <row r="306" spans="1:6" ht="15.2" hidden="1" customHeight="1" outlineLevel="1">
      <c r="A306" s="132"/>
      <c r="B306" s="133" t="s">
        <v>196</v>
      </c>
      <c r="C306" s="134">
        <v>62515685</v>
      </c>
      <c r="D306" s="134">
        <v>234321583</v>
      </c>
      <c r="E306" s="134">
        <v>296837268</v>
      </c>
      <c r="F306" s="160"/>
    </row>
    <row r="307" spans="1:6" ht="15.2" customHeight="1" collapsed="1">
      <c r="A307" s="132" t="s">
        <v>71</v>
      </c>
      <c r="B307" s="137" t="s">
        <v>208</v>
      </c>
      <c r="C307" s="134">
        <f>SUM($C$283:$C$306)</f>
        <v>1919808214.2695713</v>
      </c>
      <c r="D307" s="134">
        <f>SUM($D$283:$D$306)</f>
        <v>11360621906.706976</v>
      </c>
      <c r="E307" s="134">
        <f>SUM($E$283:$E$306)</f>
        <v>13280430120.976547</v>
      </c>
      <c r="F307" s="160"/>
    </row>
    <row r="308" spans="1:6" ht="15.2" hidden="1" customHeight="1" outlineLevel="1">
      <c r="A308" s="132"/>
      <c r="B308" s="133" t="s">
        <v>256</v>
      </c>
      <c r="C308" s="134">
        <v>0</v>
      </c>
      <c r="D308" s="134">
        <v>0</v>
      </c>
      <c r="E308" s="134">
        <v>0</v>
      </c>
      <c r="F308" s="160"/>
    </row>
    <row r="309" spans="1:6" ht="15.2" hidden="1" customHeight="1" outlineLevel="1">
      <c r="A309" s="132"/>
      <c r="B309" s="133" t="s">
        <v>181</v>
      </c>
      <c r="C309" s="134">
        <v>0</v>
      </c>
      <c r="D309" s="134">
        <v>0</v>
      </c>
      <c r="E309" s="134">
        <v>0</v>
      </c>
      <c r="F309" s="160"/>
    </row>
    <row r="310" spans="1:6" ht="15.2" hidden="1" customHeight="1" outlineLevel="1">
      <c r="A310" s="132"/>
      <c r="B310" s="133" t="s">
        <v>182</v>
      </c>
      <c r="C310" s="134">
        <v>0</v>
      </c>
      <c r="D310" s="134">
        <v>32444</v>
      </c>
      <c r="E310" s="134">
        <v>32444</v>
      </c>
      <c r="F310" s="160"/>
    </row>
    <row r="311" spans="1:6" ht="15.2" hidden="1" customHeight="1" outlineLevel="1">
      <c r="A311" s="132"/>
      <c r="B311" s="133" t="s">
        <v>250</v>
      </c>
      <c r="C311" s="134">
        <v>0</v>
      </c>
      <c r="D311" s="134">
        <v>0</v>
      </c>
      <c r="E311" s="134">
        <v>0</v>
      </c>
      <c r="F311" s="160"/>
    </row>
    <row r="312" spans="1:6" ht="15.2" hidden="1" customHeight="1" outlineLevel="1">
      <c r="A312" s="132"/>
      <c r="B312" s="133" t="s">
        <v>257</v>
      </c>
      <c r="C312" s="134">
        <v>0</v>
      </c>
      <c r="D312" s="134">
        <v>0</v>
      </c>
      <c r="E312" s="134">
        <v>0</v>
      </c>
      <c r="F312" s="160"/>
    </row>
    <row r="313" spans="1:6" ht="15.2" hidden="1" customHeight="1" outlineLevel="1">
      <c r="A313" s="132"/>
      <c r="B313" s="133" t="s">
        <v>258</v>
      </c>
      <c r="C313" s="134">
        <v>0</v>
      </c>
      <c r="D313" s="134">
        <v>0</v>
      </c>
      <c r="E313" s="134">
        <v>0</v>
      </c>
      <c r="F313" s="160"/>
    </row>
    <row r="314" spans="1:6" ht="15.2" hidden="1" customHeight="1" outlineLevel="1">
      <c r="A314" s="132"/>
      <c r="B314" s="133" t="s">
        <v>183</v>
      </c>
      <c r="C314" s="135"/>
      <c r="D314" s="134">
        <v>6904</v>
      </c>
      <c r="E314" s="134">
        <v>6904</v>
      </c>
      <c r="F314" s="160"/>
    </row>
    <row r="315" spans="1:6" ht="15.2" hidden="1" customHeight="1" outlineLevel="1">
      <c r="A315" s="132"/>
      <c r="B315" s="133" t="s">
        <v>184</v>
      </c>
      <c r="C315" s="134">
        <v>105</v>
      </c>
      <c r="D315" s="134">
        <v>0</v>
      </c>
      <c r="E315" s="134">
        <v>105</v>
      </c>
      <c r="F315" s="160"/>
    </row>
    <row r="316" spans="1:6" ht="15.2" hidden="1" customHeight="1" outlineLevel="1">
      <c r="A316" s="132"/>
      <c r="B316" s="133" t="s">
        <v>251</v>
      </c>
      <c r="C316" s="135"/>
      <c r="D316" s="135"/>
      <c r="E316" s="134">
        <v>0</v>
      </c>
      <c r="F316" s="160"/>
    </row>
    <row r="317" spans="1:6" ht="15.2" hidden="1" customHeight="1" outlineLevel="1">
      <c r="A317" s="132"/>
      <c r="B317" s="133" t="s">
        <v>185</v>
      </c>
      <c r="C317" s="134">
        <v>681187</v>
      </c>
      <c r="D317" s="134">
        <v>6165678</v>
      </c>
      <c r="E317" s="134">
        <v>6846865</v>
      </c>
      <c r="F317" s="160"/>
    </row>
    <row r="318" spans="1:6" ht="15.2" hidden="1" customHeight="1" outlineLevel="1">
      <c r="A318" s="132"/>
      <c r="B318" s="133" t="s">
        <v>253</v>
      </c>
      <c r="C318" s="134"/>
      <c r="D318" s="134"/>
      <c r="E318" s="134">
        <v>0</v>
      </c>
      <c r="F318" s="160"/>
    </row>
    <row r="319" spans="1:6" ht="15.2" hidden="1" customHeight="1" outlineLevel="1">
      <c r="A319" s="132"/>
      <c r="B319" s="133" t="s">
        <v>186</v>
      </c>
      <c r="C319" s="135">
        <v>1262</v>
      </c>
      <c r="D319" s="135">
        <v>1640279</v>
      </c>
      <c r="E319" s="134">
        <v>1641541</v>
      </c>
      <c r="F319" s="160"/>
    </row>
    <row r="320" spans="1:6" ht="15.2" hidden="1" customHeight="1" outlineLevel="1">
      <c r="A320" s="132"/>
      <c r="B320" s="133" t="s">
        <v>244</v>
      </c>
      <c r="C320" s="134">
        <v>0</v>
      </c>
      <c r="D320" s="134">
        <v>0</v>
      </c>
      <c r="E320" s="134">
        <v>0</v>
      </c>
      <c r="F320" s="160"/>
    </row>
    <row r="321" spans="1:6" ht="15.2" hidden="1" customHeight="1" outlineLevel="1">
      <c r="A321" s="132"/>
      <c r="B321" s="133" t="s">
        <v>187</v>
      </c>
      <c r="C321" s="134">
        <v>0</v>
      </c>
      <c r="D321" s="134">
        <v>0</v>
      </c>
      <c r="E321" s="134">
        <v>0</v>
      </c>
      <c r="F321" s="160"/>
    </row>
    <row r="322" spans="1:6" ht="15.2" hidden="1" customHeight="1" outlineLevel="1">
      <c r="A322" s="132"/>
      <c r="B322" s="133" t="s">
        <v>188</v>
      </c>
      <c r="C322" s="134">
        <v>0</v>
      </c>
      <c r="D322" s="134">
        <v>0</v>
      </c>
      <c r="E322" s="134">
        <v>0</v>
      </c>
      <c r="F322" s="160"/>
    </row>
    <row r="323" spans="1:6" ht="15.2" hidden="1" customHeight="1" outlineLevel="1">
      <c r="A323" s="132"/>
      <c r="B323" s="133" t="s">
        <v>189</v>
      </c>
      <c r="C323" s="134">
        <v>0</v>
      </c>
      <c r="D323" s="134">
        <v>0</v>
      </c>
      <c r="E323" s="134">
        <v>0</v>
      </c>
      <c r="F323" s="160"/>
    </row>
    <row r="324" spans="1:6" ht="15.2" hidden="1" customHeight="1" outlineLevel="1">
      <c r="A324" s="132"/>
      <c r="B324" s="133" t="s">
        <v>190</v>
      </c>
      <c r="C324" s="134">
        <v>271298</v>
      </c>
      <c r="D324" s="134">
        <v>3149997</v>
      </c>
      <c r="E324" s="134">
        <v>3421295</v>
      </c>
      <c r="F324" s="160"/>
    </row>
    <row r="325" spans="1:6" ht="15.2" hidden="1" customHeight="1" outlineLevel="1">
      <c r="A325" s="132"/>
      <c r="B325" s="133" t="s">
        <v>191</v>
      </c>
      <c r="C325" s="135"/>
      <c r="D325" s="135"/>
      <c r="E325" s="134">
        <v>0</v>
      </c>
      <c r="F325" s="160"/>
    </row>
    <row r="326" spans="1:6" ht="15.2" hidden="1" customHeight="1" outlineLevel="1">
      <c r="A326" s="132"/>
      <c r="B326" s="133" t="s">
        <v>192</v>
      </c>
      <c r="C326" s="135"/>
      <c r="D326" s="135"/>
      <c r="E326" s="134">
        <v>0</v>
      </c>
      <c r="F326" s="160"/>
    </row>
    <row r="327" spans="1:6" ht="15.2" hidden="1" customHeight="1" outlineLevel="1">
      <c r="A327" s="132"/>
      <c r="B327" s="133" t="s">
        <v>247</v>
      </c>
      <c r="C327" s="135"/>
      <c r="D327" s="135"/>
      <c r="E327" s="134">
        <v>0</v>
      </c>
      <c r="F327" s="160"/>
    </row>
    <row r="328" spans="1:6" ht="15.2" hidden="1" customHeight="1" outlineLevel="1">
      <c r="A328" s="132"/>
      <c r="B328" s="133" t="s">
        <v>193</v>
      </c>
      <c r="C328" s="134">
        <v>451534</v>
      </c>
      <c r="D328" s="134">
        <v>462040</v>
      </c>
      <c r="E328" s="134">
        <v>913574</v>
      </c>
      <c r="F328" s="160"/>
    </row>
    <row r="329" spans="1:6" ht="15.2" hidden="1" customHeight="1" outlineLevel="1">
      <c r="A329" s="132"/>
      <c r="B329" s="133" t="s">
        <v>194</v>
      </c>
      <c r="C329" s="134">
        <v>0</v>
      </c>
      <c r="D329" s="135"/>
      <c r="E329" s="134">
        <v>0</v>
      </c>
      <c r="F329" s="160"/>
    </row>
    <row r="330" spans="1:6" ht="15.2" hidden="1" customHeight="1" outlineLevel="1">
      <c r="A330" s="132"/>
      <c r="B330" s="133" t="s">
        <v>195</v>
      </c>
      <c r="C330" s="135"/>
      <c r="D330" s="135"/>
      <c r="E330" s="134">
        <v>0</v>
      </c>
      <c r="F330" s="160"/>
    </row>
    <row r="331" spans="1:6" ht="15.2" hidden="1" customHeight="1" outlineLevel="1">
      <c r="A331" s="132"/>
      <c r="B331" s="133" t="s">
        <v>196</v>
      </c>
      <c r="C331" s="134">
        <v>0</v>
      </c>
      <c r="D331" s="134">
        <v>0</v>
      </c>
      <c r="E331" s="134">
        <v>0</v>
      </c>
      <c r="F331" s="160"/>
    </row>
    <row r="332" spans="1:6" ht="15.2" customHeight="1" collapsed="1">
      <c r="A332" s="132" t="s">
        <v>73</v>
      </c>
      <c r="B332" s="137" t="s">
        <v>145</v>
      </c>
      <c r="C332" s="134">
        <f>SUM($C$308:$C$331)</f>
        <v>1405386</v>
      </c>
      <c r="D332" s="134">
        <f>SUM($D$308:$D$331)</f>
        <v>11457342</v>
      </c>
      <c r="E332" s="134">
        <f>SUM($E$308:$E$331)</f>
        <v>12862728</v>
      </c>
      <c r="F332" s="160"/>
    </row>
    <row r="333" spans="1:6" ht="15.2" hidden="1" customHeight="1" outlineLevel="1">
      <c r="A333" s="132"/>
      <c r="B333" s="133" t="s">
        <v>256</v>
      </c>
      <c r="C333" s="134">
        <v>0</v>
      </c>
      <c r="D333" s="134">
        <v>816337</v>
      </c>
      <c r="E333" s="134">
        <v>816337</v>
      </c>
      <c r="F333" s="160"/>
    </row>
    <row r="334" spans="1:6" ht="15.2" hidden="1" customHeight="1" outlineLevel="1">
      <c r="A334" s="132"/>
      <c r="B334" s="133" t="s">
        <v>181</v>
      </c>
      <c r="C334" s="134">
        <v>78904209.671235397</v>
      </c>
      <c r="D334" s="134">
        <v>347484</v>
      </c>
      <c r="E334" s="134">
        <v>79251693.671235397</v>
      </c>
      <c r="F334" s="160"/>
    </row>
    <row r="335" spans="1:6" ht="15.2" hidden="1" customHeight="1" outlineLevel="1">
      <c r="A335" s="132"/>
      <c r="B335" s="133" t="s">
        <v>182</v>
      </c>
      <c r="C335" s="134">
        <v>44344584.299999997</v>
      </c>
      <c r="D335" s="134">
        <v>45720595.700000003</v>
      </c>
      <c r="E335" s="134">
        <v>90065180</v>
      </c>
      <c r="F335" s="160"/>
    </row>
    <row r="336" spans="1:6" ht="15.2" hidden="1" customHeight="1" outlineLevel="1">
      <c r="A336" s="132"/>
      <c r="B336" s="133" t="s">
        <v>250</v>
      </c>
      <c r="C336" s="134">
        <v>0</v>
      </c>
      <c r="D336" s="134">
        <v>0</v>
      </c>
      <c r="E336" s="134">
        <v>0</v>
      </c>
      <c r="F336" s="160"/>
    </row>
    <row r="337" spans="1:6" ht="15.2" hidden="1" customHeight="1" outlineLevel="1">
      <c r="A337" s="132"/>
      <c r="B337" s="133" t="s">
        <v>257</v>
      </c>
      <c r="C337" s="134">
        <v>177215.13</v>
      </c>
      <c r="D337" s="134">
        <v>0</v>
      </c>
      <c r="E337" s="134">
        <v>177215.13</v>
      </c>
      <c r="F337" s="160"/>
    </row>
    <row r="338" spans="1:6" ht="15.2" hidden="1" customHeight="1" outlineLevel="1">
      <c r="A338" s="132"/>
      <c r="B338" s="133" t="s">
        <v>258</v>
      </c>
      <c r="C338" s="134">
        <v>0</v>
      </c>
      <c r="D338" s="134">
        <v>4513298</v>
      </c>
      <c r="E338" s="134">
        <v>4513298</v>
      </c>
      <c r="F338" s="160"/>
    </row>
    <row r="339" spans="1:6" ht="15.2" hidden="1" customHeight="1" outlineLevel="1">
      <c r="A339" s="132"/>
      <c r="B339" s="133" t="s">
        <v>183</v>
      </c>
      <c r="C339" s="134">
        <v>234976648</v>
      </c>
      <c r="D339" s="134">
        <v>1842617281</v>
      </c>
      <c r="E339" s="134">
        <v>2077593929</v>
      </c>
      <c r="F339" s="160"/>
    </row>
    <row r="340" spans="1:6" ht="15.2" hidden="1" customHeight="1" outlineLevel="1">
      <c r="A340" s="132"/>
      <c r="B340" s="133" t="s">
        <v>184</v>
      </c>
      <c r="C340" s="134">
        <v>46784255</v>
      </c>
      <c r="D340" s="134">
        <v>573129328</v>
      </c>
      <c r="E340" s="134">
        <v>619913583</v>
      </c>
      <c r="F340" s="160"/>
    </row>
    <row r="341" spans="1:6" ht="15.2" hidden="1" customHeight="1" outlineLevel="1">
      <c r="A341" s="132"/>
      <c r="B341" s="133" t="s">
        <v>251</v>
      </c>
      <c r="C341" s="134">
        <v>1157349</v>
      </c>
      <c r="D341" s="134">
        <v>16248479</v>
      </c>
      <c r="E341" s="134">
        <v>17405828</v>
      </c>
      <c r="F341" s="160"/>
    </row>
    <row r="342" spans="1:6" ht="15.2" hidden="1" customHeight="1" outlineLevel="1">
      <c r="A342" s="132"/>
      <c r="B342" s="133" t="s">
        <v>185</v>
      </c>
      <c r="C342" s="134">
        <v>253670178</v>
      </c>
      <c r="D342" s="134">
        <v>1540631505</v>
      </c>
      <c r="E342" s="134">
        <v>1794301683</v>
      </c>
      <c r="F342" s="160"/>
    </row>
    <row r="343" spans="1:6" ht="15.2" hidden="1" customHeight="1" outlineLevel="1">
      <c r="A343" s="132"/>
      <c r="B343" s="133" t="s">
        <v>253</v>
      </c>
      <c r="C343" s="134">
        <v>56268728</v>
      </c>
      <c r="D343" s="134">
        <v>0</v>
      </c>
      <c r="E343" s="134">
        <v>56268728</v>
      </c>
      <c r="F343" s="160"/>
    </row>
    <row r="344" spans="1:6" ht="15.2" hidden="1" customHeight="1" outlineLevel="1">
      <c r="A344" s="132"/>
      <c r="B344" s="133" t="s">
        <v>186</v>
      </c>
      <c r="C344" s="134">
        <v>414938244</v>
      </c>
      <c r="D344" s="134">
        <v>2949105882</v>
      </c>
      <c r="E344" s="134">
        <v>3364044126</v>
      </c>
      <c r="F344" s="160"/>
    </row>
    <row r="345" spans="1:6" ht="15.2" hidden="1" customHeight="1" outlineLevel="1">
      <c r="A345" s="132"/>
      <c r="B345" s="133" t="s">
        <v>244</v>
      </c>
      <c r="C345" s="134">
        <v>43355296</v>
      </c>
      <c r="D345" s="134">
        <v>2952222</v>
      </c>
      <c r="E345" s="134">
        <v>46307518</v>
      </c>
      <c r="F345" s="160"/>
    </row>
    <row r="346" spans="1:6" ht="15.2" hidden="1" customHeight="1" outlineLevel="1">
      <c r="A346" s="132"/>
      <c r="B346" s="133" t="s">
        <v>187</v>
      </c>
      <c r="C346" s="134">
        <v>24190488</v>
      </c>
      <c r="D346" s="134">
        <v>282233</v>
      </c>
      <c r="E346" s="134">
        <v>24472721</v>
      </c>
      <c r="F346" s="160"/>
    </row>
    <row r="347" spans="1:6" ht="15.2" hidden="1" customHeight="1" outlineLevel="1">
      <c r="A347" s="132"/>
      <c r="B347" s="133" t="s">
        <v>188</v>
      </c>
      <c r="C347" s="134">
        <v>710206</v>
      </c>
      <c r="D347" s="134">
        <v>69311236</v>
      </c>
      <c r="E347" s="134">
        <v>70021442</v>
      </c>
      <c r="F347" s="160"/>
    </row>
    <row r="348" spans="1:6" ht="15.2" hidden="1" customHeight="1" outlineLevel="1">
      <c r="A348" s="132"/>
      <c r="B348" s="133" t="s">
        <v>189</v>
      </c>
      <c r="C348" s="134">
        <v>22409111.255157419</v>
      </c>
      <c r="D348" s="134">
        <v>168125348.31515384</v>
      </c>
      <c r="E348" s="134">
        <v>190534459.57031125</v>
      </c>
      <c r="F348" s="160"/>
    </row>
    <row r="349" spans="1:6" ht="15.2" hidden="1" customHeight="1" outlineLevel="1">
      <c r="A349" s="132"/>
      <c r="B349" s="133" t="s">
        <v>190</v>
      </c>
      <c r="C349" s="134">
        <v>153537972</v>
      </c>
      <c r="D349" s="134">
        <v>1937350919</v>
      </c>
      <c r="E349" s="134">
        <v>2090888891</v>
      </c>
      <c r="F349" s="160"/>
    </row>
    <row r="350" spans="1:6" ht="15.2" hidden="1" customHeight="1" outlineLevel="1">
      <c r="A350" s="132"/>
      <c r="B350" s="133" t="s">
        <v>191</v>
      </c>
      <c r="C350" s="134">
        <v>6330444</v>
      </c>
      <c r="D350" s="134">
        <v>11818949</v>
      </c>
      <c r="E350" s="134">
        <v>18149393</v>
      </c>
      <c r="F350" s="160"/>
    </row>
    <row r="351" spans="1:6" ht="15.2" hidden="1" customHeight="1" outlineLevel="1">
      <c r="A351" s="132"/>
      <c r="B351" s="133" t="s">
        <v>192</v>
      </c>
      <c r="C351" s="134">
        <v>4792265</v>
      </c>
      <c r="D351" s="134">
        <v>0</v>
      </c>
      <c r="E351" s="134">
        <v>4792265</v>
      </c>
      <c r="F351" s="160"/>
    </row>
    <row r="352" spans="1:6" ht="15.2" hidden="1" customHeight="1" outlineLevel="1">
      <c r="A352" s="132"/>
      <c r="B352" s="133" t="s">
        <v>247</v>
      </c>
      <c r="C352" s="134">
        <v>2440123</v>
      </c>
      <c r="D352" s="134">
        <v>0</v>
      </c>
      <c r="E352" s="134">
        <v>2440123</v>
      </c>
      <c r="F352" s="160"/>
    </row>
    <row r="353" spans="1:6" ht="15.2" hidden="1" customHeight="1" outlineLevel="1">
      <c r="A353" s="132"/>
      <c r="B353" s="133" t="s">
        <v>193</v>
      </c>
      <c r="C353" s="134">
        <v>326748811</v>
      </c>
      <c r="D353" s="134">
        <v>1488441596</v>
      </c>
      <c r="E353" s="134">
        <v>1815190407</v>
      </c>
      <c r="F353" s="160"/>
    </row>
    <row r="354" spans="1:6" ht="15.2" hidden="1" customHeight="1" outlineLevel="1">
      <c r="A354" s="132"/>
      <c r="B354" s="133" t="s">
        <v>194</v>
      </c>
      <c r="C354" s="134">
        <v>110926589</v>
      </c>
      <c r="D354" s="134">
        <v>147307797</v>
      </c>
      <c r="E354" s="134">
        <v>258234386</v>
      </c>
      <c r="F354" s="160"/>
    </row>
    <row r="355" spans="1:6" ht="15.2" hidden="1" customHeight="1" outlineLevel="1">
      <c r="A355" s="132"/>
      <c r="B355" s="133" t="s">
        <v>195</v>
      </c>
      <c r="C355" s="134">
        <v>32035198.913178369</v>
      </c>
      <c r="D355" s="134">
        <v>339037175.69182169</v>
      </c>
      <c r="E355" s="134">
        <v>371072374.60500008</v>
      </c>
      <c r="F355" s="160"/>
    </row>
    <row r="356" spans="1:6" ht="15.2" hidden="1" customHeight="1" outlineLevel="1">
      <c r="A356" s="132"/>
      <c r="B356" s="133" t="s">
        <v>196</v>
      </c>
      <c r="C356" s="134">
        <v>62515685</v>
      </c>
      <c r="D356" s="134">
        <v>234321583</v>
      </c>
      <c r="E356" s="134">
        <v>296837268</v>
      </c>
      <c r="F356" s="160"/>
    </row>
    <row r="357" spans="1:6" ht="15.2" customHeight="1" collapsed="1">
      <c r="A357" s="132" t="s">
        <v>75</v>
      </c>
      <c r="B357" s="137" t="s">
        <v>209</v>
      </c>
      <c r="C357" s="134">
        <f>SUM($C$333:$C$356)</f>
        <v>1921213600.2695713</v>
      </c>
      <c r="D357" s="134">
        <f>SUM($D$333:$D$356)</f>
        <v>11372079248.706976</v>
      </c>
      <c r="E357" s="134">
        <f>SUM($E$333:$E$356)</f>
        <v>13293292848.976547</v>
      </c>
      <c r="F357" s="160"/>
    </row>
    <row r="358" spans="1:6" ht="15.2" hidden="1" customHeight="1" outlineLevel="1">
      <c r="A358" s="132"/>
      <c r="B358" s="133" t="s">
        <v>256</v>
      </c>
      <c r="C358" s="134">
        <v>0</v>
      </c>
      <c r="D358" s="134">
        <v>502923</v>
      </c>
      <c r="E358" s="134">
        <v>502923</v>
      </c>
      <c r="F358" s="160"/>
    </row>
    <row r="359" spans="1:6" ht="15.2" hidden="1" customHeight="1" outlineLevel="1">
      <c r="A359" s="132"/>
      <c r="B359" s="133" t="s">
        <v>181</v>
      </c>
      <c r="C359" s="134">
        <v>20080204.328764603</v>
      </c>
      <c r="D359" s="134">
        <v>-341956</v>
      </c>
      <c r="E359" s="134">
        <v>19738248.328764603</v>
      </c>
      <c r="F359" s="160"/>
    </row>
    <row r="360" spans="1:6" ht="15.2" hidden="1" customHeight="1" outlineLevel="1">
      <c r="A360" s="132"/>
      <c r="B360" s="133" t="s">
        <v>182</v>
      </c>
      <c r="C360" s="134">
        <v>1728786.700000003</v>
      </c>
      <c r="D360" s="134">
        <v>1036069.299999997</v>
      </c>
      <c r="E360" s="134">
        <v>2764856</v>
      </c>
      <c r="F360" s="160"/>
    </row>
    <row r="361" spans="1:6" ht="15.2" hidden="1" customHeight="1" outlineLevel="1">
      <c r="A361" s="132"/>
      <c r="B361" s="133" t="s">
        <v>250</v>
      </c>
      <c r="C361" s="134">
        <v>0</v>
      </c>
      <c r="D361" s="134">
        <v>0</v>
      </c>
      <c r="E361" s="134">
        <v>0</v>
      </c>
      <c r="F361" s="160"/>
    </row>
    <row r="362" spans="1:6" ht="15.2" hidden="1" customHeight="1" outlineLevel="1">
      <c r="A362" s="132"/>
      <c r="B362" s="133" t="s">
        <v>257</v>
      </c>
      <c r="C362" s="134">
        <v>-177215.13</v>
      </c>
      <c r="D362" s="134">
        <v>3385.5</v>
      </c>
      <c r="E362" s="134">
        <v>-173829.63</v>
      </c>
      <c r="F362" s="160"/>
    </row>
    <row r="363" spans="1:6" ht="15.2" hidden="1" customHeight="1" outlineLevel="1">
      <c r="A363" s="132"/>
      <c r="B363" s="133" t="s">
        <v>258</v>
      </c>
      <c r="C363" s="134">
        <v>0</v>
      </c>
      <c r="D363" s="134">
        <v>-1055179</v>
      </c>
      <c r="E363" s="134">
        <v>-1055179</v>
      </c>
      <c r="F363" s="160"/>
    </row>
    <row r="364" spans="1:6" ht="15.2" hidden="1" customHeight="1" outlineLevel="1">
      <c r="A364" s="132"/>
      <c r="B364" s="133" t="s">
        <v>183</v>
      </c>
      <c r="C364" s="134">
        <v>63055324</v>
      </c>
      <c r="D364" s="134">
        <v>232437277</v>
      </c>
      <c r="E364" s="134">
        <v>295492601</v>
      </c>
      <c r="F364" s="160"/>
    </row>
    <row r="365" spans="1:6" ht="15.2" hidden="1" customHeight="1" outlineLevel="1">
      <c r="A365" s="132"/>
      <c r="B365" s="133" t="s">
        <v>184</v>
      </c>
      <c r="C365" s="134">
        <v>6601344</v>
      </c>
      <c r="D365" s="134">
        <v>20768978</v>
      </c>
      <c r="E365" s="134">
        <v>27370322</v>
      </c>
      <c r="F365" s="160"/>
    </row>
    <row r="366" spans="1:6" ht="15.2" hidden="1" customHeight="1" outlineLevel="1">
      <c r="A366" s="132"/>
      <c r="B366" s="133" t="s">
        <v>251</v>
      </c>
      <c r="C366" s="134">
        <v>87448</v>
      </c>
      <c r="D366" s="134">
        <v>-390360</v>
      </c>
      <c r="E366" s="134">
        <v>-302912</v>
      </c>
      <c r="F366" s="160"/>
    </row>
    <row r="367" spans="1:6" ht="15.2" hidden="1" customHeight="1" outlineLevel="1">
      <c r="A367" s="132"/>
      <c r="B367" s="133" t="s">
        <v>185</v>
      </c>
      <c r="C367" s="134">
        <v>51858120</v>
      </c>
      <c r="D367" s="134">
        <v>158856564</v>
      </c>
      <c r="E367" s="134">
        <v>210714684</v>
      </c>
      <c r="F367" s="160"/>
    </row>
    <row r="368" spans="1:6" ht="15.2" hidden="1" customHeight="1" outlineLevel="1">
      <c r="A368" s="132"/>
      <c r="B368" s="133" t="s">
        <v>253</v>
      </c>
      <c r="C368" s="134">
        <v>6943121</v>
      </c>
      <c r="D368" s="134">
        <v>274004</v>
      </c>
      <c r="E368" s="134">
        <v>7217125</v>
      </c>
      <c r="F368" s="160"/>
    </row>
    <row r="369" spans="1:6" ht="15.2" hidden="1" customHeight="1" outlineLevel="1">
      <c r="A369" s="132"/>
      <c r="B369" s="133" t="s">
        <v>186</v>
      </c>
      <c r="C369" s="134">
        <v>-45490313</v>
      </c>
      <c r="D369" s="134">
        <v>225843120</v>
      </c>
      <c r="E369" s="134">
        <v>180352807</v>
      </c>
      <c r="F369" s="160"/>
    </row>
    <row r="370" spans="1:6" ht="15.2" hidden="1" customHeight="1" outlineLevel="1">
      <c r="A370" s="132"/>
      <c r="B370" s="133" t="s">
        <v>244</v>
      </c>
      <c r="C370" s="134">
        <v>2681586</v>
      </c>
      <c r="D370" s="134">
        <v>43367</v>
      </c>
      <c r="E370" s="134">
        <v>2724953</v>
      </c>
      <c r="F370" s="160"/>
    </row>
    <row r="371" spans="1:6" ht="15.2" hidden="1" customHeight="1" outlineLevel="1">
      <c r="A371" s="132"/>
      <c r="B371" s="133" t="s">
        <v>187</v>
      </c>
      <c r="C371" s="134">
        <v>782679</v>
      </c>
      <c r="D371" s="134">
        <v>-82492</v>
      </c>
      <c r="E371" s="134">
        <v>700187</v>
      </c>
      <c r="F371" s="160"/>
    </row>
    <row r="372" spans="1:6" ht="15.2" hidden="1" customHeight="1" outlineLevel="1">
      <c r="A372" s="132"/>
      <c r="B372" s="133" t="s">
        <v>188</v>
      </c>
      <c r="C372" s="134">
        <v>1703630</v>
      </c>
      <c r="D372" s="134">
        <v>5869540</v>
      </c>
      <c r="E372" s="134">
        <v>7573170</v>
      </c>
      <c r="F372" s="160"/>
    </row>
    <row r="373" spans="1:6" ht="15.2" hidden="1" customHeight="1" outlineLevel="1">
      <c r="A373" s="132"/>
      <c r="B373" s="133" t="s">
        <v>189</v>
      </c>
      <c r="C373" s="134">
        <v>1549908.8781789616</v>
      </c>
      <c r="D373" s="134">
        <v>5176514.3989353478</v>
      </c>
      <c r="E373" s="134">
        <v>6726423.2771143094</v>
      </c>
      <c r="F373" s="160"/>
    </row>
    <row r="374" spans="1:6" ht="15.2" hidden="1" customHeight="1" outlineLevel="1">
      <c r="A374" s="132"/>
      <c r="B374" s="133" t="s">
        <v>190</v>
      </c>
      <c r="C374" s="134">
        <v>5245433</v>
      </c>
      <c r="D374" s="134">
        <v>159297737</v>
      </c>
      <c r="E374" s="134">
        <v>164543170</v>
      </c>
      <c r="F374" s="160"/>
    </row>
    <row r="375" spans="1:6" ht="15.2" hidden="1" customHeight="1" outlineLevel="1">
      <c r="A375" s="132"/>
      <c r="B375" s="133" t="s">
        <v>191</v>
      </c>
      <c r="C375" s="134">
        <v>645642</v>
      </c>
      <c r="D375" s="134">
        <v>2087735</v>
      </c>
      <c r="E375" s="134">
        <v>2733377</v>
      </c>
      <c r="F375" s="160"/>
    </row>
    <row r="376" spans="1:6" ht="15.2" hidden="1" customHeight="1" outlineLevel="1">
      <c r="A376" s="132"/>
      <c r="B376" s="133" t="s">
        <v>192</v>
      </c>
      <c r="C376" s="134">
        <v>247224</v>
      </c>
      <c r="D376" s="134">
        <v>0</v>
      </c>
      <c r="E376" s="134">
        <v>247224</v>
      </c>
      <c r="F376" s="160"/>
    </row>
    <row r="377" spans="1:6" ht="15.2" hidden="1" customHeight="1" outlineLevel="1">
      <c r="A377" s="132"/>
      <c r="B377" s="133" t="s">
        <v>247</v>
      </c>
      <c r="C377" s="134">
        <v>95488</v>
      </c>
      <c r="D377" s="134">
        <v>0</v>
      </c>
      <c r="E377" s="134">
        <v>95488</v>
      </c>
      <c r="F377" s="160"/>
    </row>
    <row r="378" spans="1:6" ht="15.2" hidden="1" customHeight="1" outlineLevel="1">
      <c r="A378" s="132"/>
      <c r="B378" s="133" t="s">
        <v>193</v>
      </c>
      <c r="C378" s="134">
        <v>18219577</v>
      </c>
      <c r="D378" s="134">
        <v>33879500</v>
      </c>
      <c r="E378" s="134">
        <v>52099077</v>
      </c>
      <c r="F378" s="160"/>
    </row>
    <row r="379" spans="1:6" ht="15.2" hidden="1" customHeight="1" outlineLevel="1">
      <c r="A379" s="132"/>
      <c r="B379" s="133" t="s">
        <v>194</v>
      </c>
      <c r="C379" s="134">
        <v>9064453</v>
      </c>
      <c r="D379" s="134">
        <v>13723271</v>
      </c>
      <c r="E379" s="134">
        <v>22787724</v>
      </c>
      <c r="F379" s="160"/>
    </row>
    <row r="380" spans="1:6" ht="15.2" hidden="1" customHeight="1" outlineLevel="1">
      <c r="A380" s="132"/>
      <c r="B380" s="133" t="s">
        <v>195</v>
      </c>
      <c r="C380" s="134">
        <v>592909.95682163164</v>
      </c>
      <c r="D380" s="134">
        <v>4352531.0581783056</v>
      </c>
      <c r="E380" s="134">
        <v>4945441.0149999373</v>
      </c>
      <c r="F380" s="160"/>
    </row>
    <row r="381" spans="1:6" ht="15.2" hidden="1" customHeight="1" outlineLevel="1">
      <c r="A381" s="132"/>
      <c r="B381" s="133" t="s">
        <v>196</v>
      </c>
      <c r="C381" s="134">
        <v>728719</v>
      </c>
      <c r="D381" s="134">
        <v>21005385</v>
      </c>
      <c r="E381" s="134">
        <v>21734104</v>
      </c>
      <c r="F381" s="160"/>
    </row>
    <row r="382" spans="1:6" ht="15.2" customHeight="1" collapsed="1">
      <c r="A382" s="132" t="s">
        <v>77</v>
      </c>
      <c r="B382" s="137" t="s">
        <v>210</v>
      </c>
      <c r="C382" s="134">
        <f>SUM($C$358:$C$381)</f>
        <v>146244069.73376518</v>
      </c>
      <c r="D382" s="134">
        <f>SUM($D$358:$D$381)</f>
        <v>883287914.25711358</v>
      </c>
      <c r="E382" s="134">
        <f>SUM($E$358:$E$381)</f>
        <v>1029531983.9908788</v>
      </c>
      <c r="F382" s="160"/>
    </row>
    <row r="383" spans="1:6" ht="15.2" customHeight="1">
      <c r="A383" s="454" t="s">
        <v>211</v>
      </c>
      <c r="B383" s="454"/>
      <c r="C383" s="454"/>
      <c r="D383" s="454"/>
      <c r="E383" s="454"/>
    </row>
    <row r="384" spans="1:6" ht="15.2" hidden="1" customHeight="1" outlineLevel="1">
      <c r="A384" s="138"/>
      <c r="B384" s="133" t="s">
        <v>256</v>
      </c>
      <c r="C384" s="134">
        <v>0</v>
      </c>
      <c r="D384" s="134">
        <v>0</v>
      </c>
      <c r="E384" s="134">
        <v>0</v>
      </c>
      <c r="F384" s="160"/>
    </row>
    <row r="385" spans="1:6" ht="15.2" hidden="1" customHeight="1" outlineLevel="1">
      <c r="A385" s="138"/>
      <c r="B385" s="133" t="s">
        <v>181</v>
      </c>
      <c r="C385" s="134">
        <v>252178</v>
      </c>
      <c r="D385" s="134">
        <v>218</v>
      </c>
      <c r="E385" s="134">
        <v>252396</v>
      </c>
      <c r="F385" s="160"/>
    </row>
    <row r="386" spans="1:6" ht="15.2" hidden="1" customHeight="1" outlineLevel="1">
      <c r="A386" s="138"/>
      <c r="B386" s="133" t="s">
        <v>182</v>
      </c>
      <c r="C386" s="134">
        <v>0</v>
      </c>
      <c r="D386" s="134">
        <v>30377</v>
      </c>
      <c r="E386" s="134">
        <v>30377</v>
      </c>
      <c r="F386" s="160"/>
    </row>
    <row r="387" spans="1:6" ht="15.2" hidden="1" customHeight="1" outlineLevel="1">
      <c r="A387" s="138"/>
      <c r="B387" s="133" t="s">
        <v>250</v>
      </c>
      <c r="C387" s="134">
        <v>0</v>
      </c>
      <c r="D387" s="134">
        <v>0</v>
      </c>
      <c r="E387" s="134">
        <v>0</v>
      </c>
      <c r="F387" s="160"/>
    </row>
    <row r="388" spans="1:6" ht="15.2" hidden="1" customHeight="1" outlineLevel="1">
      <c r="A388" s="138"/>
      <c r="B388" s="133" t="s">
        <v>257</v>
      </c>
      <c r="C388" s="134">
        <v>0</v>
      </c>
      <c r="D388" s="134">
        <v>0</v>
      </c>
      <c r="E388" s="134">
        <v>0</v>
      </c>
      <c r="F388" s="160"/>
    </row>
    <row r="389" spans="1:6" ht="15.2" hidden="1" customHeight="1" outlineLevel="1">
      <c r="A389" s="138"/>
      <c r="B389" s="133" t="s">
        <v>258</v>
      </c>
      <c r="C389" s="134">
        <v>0</v>
      </c>
      <c r="D389" s="134">
        <v>17519</v>
      </c>
      <c r="E389" s="134">
        <v>17519</v>
      </c>
      <c r="F389" s="160"/>
    </row>
    <row r="390" spans="1:6" ht="15.2" hidden="1" customHeight="1" outlineLevel="1">
      <c r="A390" s="138"/>
      <c r="B390" s="133" t="s">
        <v>183</v>
      </c>
      <c r="C390" s="134">
        <v>717489</v>
      </c>
      <c r="D390" s="134">
        <v>7039707</v>
      </c>
      <c r="E390" s="134">
        <v>7757196</v>
      </c>
      <c r="F390" s="160"/>
    </row>
    <row r="391" spans="1:6" ht="15.2" hidden="1" customHeight="1" outlineLevel="1">
      <c r="A391" s="138"/>
      <c r="B391" s="133" t="s">
        <v>184</v>
      </c>
      <c r="C391" s="134">
        <v>113726</v>
      </c>
      <c r="D391" s="134">
        <v>2962358</v>
      </c>
      <c r="E391" s="134">
        <v>3076084</v>
      </c>
      <c r="F391" s="160"/>
    </row>
    <row r="392" spans="1:6" ht="15.2" hidden="1" customHeight="1" outlineLevel="1">
      <c r="A392" s="138"/>
      <c r="B392" s="133" t="s">
        <v>251</v>
      </c>
      <c r="C392" s="134">
        <v>0</v>
      </c>
      <c r="D392" s="134">
        <v>0</v>
      </c>
      <c r="E392" s="134">
        <v>0</v>
      </c>
      <c r="F392" s="160"/>
    </row>
    <row r="393" spans="1:6" ht="15.2" hidden="1" customHeight="1" outlineLevel="1">
      <c r="A393" s="138"/>
      <c r="B393" s="133" t="s">
        <v>185</v>
      </c>
      <c r="C393" s="134">
        <v>782333</v>
      </c>
      <c r="D393" s="134">
        <v>6268280</v>
      </c>
      <c r="E393" s="134">
        <v>7050613</v>
      </c>
      <c r="F393" s="160"/>
    </row>
    <row r="394" spans="1:6" ht="15.2" hidden="1" customHeight="1" outlineLevel="1">
      <c r="A394" s="138"/>
      <c r="B394" s="133" t="s">
        <v>253</v>
      </c>
      <c r="C394" s="134">
        <v>16928</v>
      </c>
      <c r="D394" s="134">
        <v>0</v>
      </c>
      <c r="E394" s="134">
        <v>16928</v>
      </c>
      <c r="F394" s="160"/>
    </row>
    <row r="395" spans="1:6" ht="15.2" hidden="1" customHeight="1" outlineLevel="1">
      <c r="A395" s="138"/>
      <c r="B395" s="133" t="s">
        <v>186</v>
      </c>
      <c r="C395" s="134">
        <v>561502</v>
      </c>
      <c r="D395" s="134">
        <v>5429033</v>
      </c>
      <c r="E395" s="134">
        <v>5990535</v>
      </c>
      <c r="F395" s="160"/>
    </row>
    <row r="396" spans="1:6" ht="15.2" hidden="1" customHeight="1" outlineLevel="1">
      <c r="A396" s="138"/>
      <c r="B396" s="133" t="s">
        <v>244</v>
      </c>
      <c r="C396" s="134">
        <v>0</v>
      </c>
      <c r="D396" s="134">
        <v>0</v>
      </c>
      <c r="E396" s="134">
        <v>0</v>
      </c>
      <c r="F396" s="160"/>
    </row>
    <row r="397" spans="1:6" ht="15.2" hidden="1" customHeight="1" outlineLevel="1">
      <c r="A397" s="138"/>
      <c r="B397" s="133" t="s">
        <v>187</v>
      </c>
      <c r="C397" s="134">
        <v>226975</v>
      </c>
      <c r="D397" s="134">
        <v>10515</v>
      </c>
      <c r="E397" s="134">
        <v>237490</v>
      </c>
      <c r="F397" s="160"/>
    </row>
    <row r="398" spans="1:6" ht="15.2" hidden="1" customHeight="1" outlineLevel="1">
      <c r="A398" s="138"/>
      <c r="B398" s="133" t="s">
        <v>188</v>
      </c>
      <c r="C398" s="134">
        <v>13176</v>
      </c>
      <c r="D398" s="134">
        <v>489018</v>
      </c>
      <c r="E398" s="134">
        <v>502194</v>
      </c>
      <c r="F398" s="160"/>
    </row>
    <row r="399" spans="1:6" ht="15.2" hidden="1" customHeight="1" outlineLevel="1">
      <c r="A399" s="138"/>
      <c r="B399" s="133" t="s">
        <v>189</v>
      </c>
      <c r="C399" s="135"/>
      <c r="D399" s="135"/>
      <c r="E399" s="134">
        <v>0</v>
      </c>
      <c r="F399" s="160"/>
    </row>
    <row r="400" spans="1:6" ht="15.2" hidden="1" customHeight="1" outlineLevel="1">
      <c r="A400" s="138"/>
      <c r="B400" s="133" t="s">
        <v>190</v>
      </c>
      <c r="C400" s="134">
        <v>16219</v>
      </c>
      <c r="D400" s="134">
        <v>217367</v>
      </c>
      <c r="E400" s="134">
        <v>233586</v>
      </c>
      <c r="F400" s="160"/>
    </row>
    <row r="401" spans="1:6" ht="15.2" hidden="1" customHeight="1" outlineLevel="1">
      <c r="A401" s="138"/>
      <c r="B401" s="133" t="s">
        <v>191</v>
      </c>
      <c r="C401" s="135"/>
      <c r="D401" s="135"/>
      <c r="E401" s="134">
        <v>0</v>
      </c>
      <c r="F401" s="160"/>
    </row>
    <row r="402" spans="1:6" ht="15.2" hidden="1" customHeight="1" outlineLevel="1">
      <c r="A402" s="138"/>
      <c r="B402" s="133" t="s">
        <v>192</v>
      </c>
      <c r="C402" s="135"/>
      <c r="D402" s="135"/>
      <c r="E402" s="134">
        <v>0</v>
      </c>
      <c r="F402" s="160"/>
    </row>
    <row r="403" spans="1:6" ht="15.2" hidden="1" customHeight="1" outlineLevel="1">
      <c r="A403" s="138"/>
      <c r="B403" s="133" t="s">
        <v>247</v>
      </c>
      <c r="C403" s="135"/>
      <c r="D403" s="135"/>
      <c r="E403" s="134">
        <v>0</v>
      </c>
      <c r="F403" s="160"/>
    </row>
    <row r="404" spans="1:6" ht="15.2" hidden="1" customHeight="1" outlineLevel="1">
      <c r="A404" s="138"/>
      <c r="B404" s="133" t="s">
        <v>193</v>
      </c>
      <c r="C404" s="134">
        <v>133398</v>
      </c>
      <c r="D404" s="134">
        <v>990456</v>
      </c>
      <c r="E404" s="134">
        <v>1123854</v>
      </c>
      <c r="F404" s="160"/>
    </row>
    <row r="405" spans="1:6" ht="15.2" hidden="1" customHeight="1" outlineLevel="1">
      <c r="A405" s="138"/>
      <c r="B405" s="133" t="s">
        <v>194</v>
      </c>
      <c r="C405" s="135"/>
      <c r="D405" s="135"/>
      <c r="E405" s="134">
        <v>0</v>
      </c>
      <c r="F405" s="160"/>
    </row>
    <row r="406" spans="1:6" ht="15.2" hidden="1" customHeight="1" outlineLevel="1">
      <c r="A406" s="138"/>
      <c r="B406" s="133" t="s">
        <v>195</v>
      </c>
      <c r="C406" s="134">
        <v>133174.95733930485</v>
      </c>
      <c r="D406" s="134">
        <v>1579571.042660695</v>
      </c>
      <c r="E406" s="134">
        <v>1712746</v>
      </c>
      <c r="F406" s="160"/>
    </row>
    <row r="407" spans="1:6" ht="15.2" hidden="1" customHeight="1" outlineLevel="1">
      <c r="A407" s="138"/>
      <c r="B407" s="133" t="s">
        <v>196</v>
      </c>
      <c r="C407" s="134">
        <v>0</v>
      </c>
      <c r="D407" s="134">
        <v>0</v>
      </c>
      <c r="E407" s="134">
        <v>0</v>
      </c>
      <c r="F407" s="160"/>
    </row>
    <row r="408" spans="1:6" ht="15.2" customHeight="1" collapsed="1">
      <c r="A408" s="138" t="s">
        <v>79</v>
      </c>
      <c r="B408" s="137" t="s">
        <v>212</v>
      </c>
      <c r="C408" s="134">
        <f>SUM($C$384:$C$407)</f>
        <v>2967098.957339305</v>
      </c>
      <c r="D408" s="134">
        <f>SUM($D$384:$D$407)</f>
        <v>25034419.042660695</v>
      </c>
      <c r="E408" s="134">
        <f>SUM($E$384:$E$407)</f>
        <v>28001518</v>
      </c>
      <c r="F408" s="160"/>
    </row>
    <row r="409" spans="1:6" ht="15.2" hidden="1" customHeight="1" outlineLevel="1">
      <c r="A409" s="138"/>
      <c r="B409" s="133" t="s">
        <v>256</v>
      </c>
      <c r="C409" s="134">
        <v>0</v>
      </c>
      <c r="D409" s="134">
        <v>0</v>
      </c>
      <c r="E409" s="134">
        <v>0</v>
      </c>
      <c r="F409" s="160"/>
    </row>
    <row r="410" spans="1:6" ht="15.2" hidden="1" customHeight="1" outlineLevel="1">
      <c r="A410" s="138"/>
      <c r="B410" s="133" t="s">
        <v>181</v>
      </c>
      <c r="C410" s="134">
        <v>-242</v>
      </c>
      <c r="D410" s="134">
        <v>242</v>
      </c>
      <c r="E410" s="134">
        <v>0</v>
      </c>
      <c r="F410" s="160"/>
    </row>
    <row r="411" spans="1:6" ht="15.2" hidden="1" customHeight="1" outlineLevel="1">
      <c r="A411" s="138"/>
      <c r="B411" s="133" t="s">
        <v>182</v>
      </c>
      <c r="C411" s="134">
        <v>8533</v>
      </c>
      <c r="D411" s="134">
        <v>138943</v>
      </c>
      <c r="E411" s="134">
        <v>147476</v>
      </c>
      <c r="F411" s="160"/>
    </row>
    <row r="412" spans="1:6" ht="15.2" hidden="1" customHeight="1" outlineLevel="1">
      <c r="A412" s="138"/>
      <c r="B412" s="133" t="s">
        <v>250</v>
      </c>
      <c r="C412" s="134">
        <v>0</v>
      </c>
      <c r="D412" s="134">
        <v>0</v>
      </c>
      <c r="E412" s="134">
        <v>0</v>
      </c>
      <c r="F412" s="160"/>
    </row>
    <row r="413" spans="1:6" ht="15.2" hidden="1" customHeight="1" outlineLevel="1">
      <c r="A413" s="138"/>
      <c r="B413" s="133" t="s">
        <v>257</v>
      </c>
      <c r="C413" s="134">
        <v>0</v>
      </c>
      <c r="D413" s="134">
        <v>0</v>
      </c>
      <c r="E413" s="134">
        <v>0</v>
      </c>
      <c r="F413" s="160"/>
    </row>
    <row r="414" spans="1:6" ht="15.2" hidden="1" customHeight="1" outlineLevel="1">
      <c r="A414" s="138"/>
      <c r="B414" s="133" t="s">
        <v>258</v>
      </c>
      <c r="C414" s="134">
        <v>0</v>
      </c>
      <c r="D414" s="134">
        <v>0</v>
      </c>
      <c r="E414" s="134">
        <v>0</v>
      </c>
      <c r="F414" s="160"/>
    </row>
    <row r="415" spans="1:6" ht="15.2" hidden="1" customHeight="1" outlineLevel="1">
      <c r="A415" s="138"/>
      <c r="B415" s="133" t="s">
        <v>183</v>
      </c>
      <c r="C415" s="134">
        <v>4458606</v>
      </c>
      <c r="D415" s="134">
        <v>46657821</v>
      </c>
      <c r="E415" s="134">
        <v>51116427</v>
      </c>
      <c r="F415" s="160"/>
    </row>
    <row r="416" spans="1:6" ht="15.2" hidden="1" customHeight="1" outlineLevel="1">
      <c r="A416" s="138"/>
      <c r="B416" s="133" t="s">
        <v>184</v>
      </c>
      <c r="C416" s="134">
        <v>162316</v>
      </c>
      <c r="D416" s="134">
        <v>4228029</v>
      </c>
      <c r="E416" s="134">
        <v>4390345</v>
      </c>
      <c r="F416" s="160"/>
    </row>
    <row r="417" spans="1:6" ht="15.2" hidden="1" customHeight="1" outlineLevel="1">
      <c r="A417" s="138"/>
      <c r="B417" s="133" t="s">
        <v>251</v>
      </c>
      <c r="C417" s="135"/>
      <c r="D417" s="135"/>
      <c r="E417" s="134">
        <v>0</v>
      </c>
      <c r="F417" s="160"/>
    </row>
    <row r="418" spans="1:6" ht="15.2" hidden="1" customHeight="1" outlineLevel="1">
      <c r="A418" s="138"/>
      <c r="B418" s="133" t="s">
        <v>185</v>
      </c>
      <c r="C418" s="134">
        <v>572911</v>
      </c>
      <c r="D418" s="134">
        <v>5561338</v>
      </c>
      <c r="E418" s="134">
        <v>6134249</v>
      </c>
      <c r="F418" s="160"/>
    </row>
    <row r="419" spans="1:6" ht="15.2" hidden="1" customHeight="1" outlineLevel="1">
      <c r="A419" s="138"/>
      <c r="B419" s="133" t="s">
        <v>253</v>
      </c>
      <c r="C419" s="134">
        <v>22639</v>
      </c>
      <c r="D419" s="134">
        <v>0</v>
      </c>
      <c r="E419" s="134">
        <v>22639</v>
      </c>
      <c r="F419" s="160"/>
    </row>
    <row r="420" spans="1:6" ht="15.2" hidden="1" customHeight="1" outlineLevel="1">
      <c r="A420" s="138"/>
      <c r="B420" s="133" t="s">
        <v>186</v>
      </c>
      <c r="C420" s="134">
        <v>3519656</v>
      </c>
      <c r="D420" s="134">
        <v>34030728</v>
      </c>
      <c r="E420" s="134">
        <v>37550384</v>
      </c>
      <c r="F420" s="160"/>
    </row>
    <row r="421" spans="1:6" ht="15.2" hidden="1" customHeight="1" outlineLevel="1">
      <c r="A421" s="138"/>
      <c r="B421" s="133" t="s">
        <v>244</v>
      </c>
      <c r="C421" s="134">
        <v>0</v>
      </c>
      <c r="D421" s="134">
        <v>0</v>
      </c>
      <c r="E421" s="134">
        <v>0</v>
      </c>
      <c r="F421" s="160"/>
    </row>
    <row r="422" spans="1:6" ht="15.2" hidden="1" customHeight="1" outlineLevel="1">
      <c r="A422" s="138"/>
      <c r="B422" s="133" t="s">
        <v>187</v>
      </c>
      <c r="C422" s="134">
        <v>92528</v>
      </c>
      <c r="D422" s="134">
        <v>4286</v>
      </c>
      <c r="E422" s="134">
        <v>96814</v>
      </c>
      <c r="F422" s="160"/>
    </row>
    <row r="423" spans="1:6" ht="15.2" hidden="1" customHeight="1" outlineLevel="1">
      <c r="A423" s="138"/>
      <c r="B423" s="133" t="s">
        <v>188</v>
      </c>
      <c r="C423" s="134">
        <v>703</v>
      </c>
      <c r="D423" s="134">
        <v>26110</v>
      </c>
      <c r="E423" s="134">
        <v>26813</v>
      </c>
      <c r="F423" s="160"/>
    </row>
    <row r="424" spans="1:6" ht="15.2" hidden="1" customHeight="1" outlineLevel="1">
      <c r="A424" s="138"/>
      <c r="B424" s="133" t="s">
        <v>189</v>
      </c>
      <c r="C424" s="135"/>
      <c r="D424" s="135"/>
      <c r="E424" s="134">
        <v>0</v>
      </c>
      <c r="F424" s="160"/>
    </row>
    <row r="425" spans="1:6" ht="15.2" hidden="1" customHeight="1" outlineLevel="1">
      <c r="A425" s="138"/>
      <c r="B425" s="133" t="s">
        <v>190</v>
      </c>
      <c r="C425" s="134">
        <v>570895</v>
      </c>
      <c r="D425" s="134">
        <v>7650887</v>
      </c>
      <c r="E425" s="134">
        <v>8221782</v>
      </c>
      <c r="F425" s="160"/>
    </row>
    <row r="426" spans="1:6" ht="15.2" hidden="1" customHeight="1" outlineLevel="1">
      <c r="A426" s="138"/>
      <c r="B426" s="133" t="s">
        <v>191</v>
      </c>
      <c r="C426" s="135"/>
      <c r="D426" s="134">
        <v>67642</v>
      </c>
      <c r="E426" s="134">
        <v>67642</v>
      </c>
      <c r="F426" s="160"/>
    </row>
    <row r="427" spans="1:6" ht="15.2" hidden="1" customHeight="1" outlineLevel="1">
      <c r="A427" s="138"/>
      <c r="B427" s="133" t="s">
        <v>192</v>
      </c>
      <c r="C427" s="135"/>
      <c r="D427" s="135"/>
      <c r="E427" s="134">
        <v>0</v>
      </c>
      <c r="F427" s="160"/>
    </row>
    <row r="428" spans="1:6" ht="15.2" hidden="1" customHeight="1" outlineLevel="1">
      <c r="A428" s="138"/>
      <c r="B428" s="133" t="s">
        <v>247</v>
      </c>
      <c r="C428" s="134">
        <v>16261</v>
      </c>
      <c r="D428" s="135"/>
      <c r="E428" s="134">
        <v>16261</v>
      </c>
      <c r="F428" s="160"/>
    </row>
    <row r="429" spans="1:6" ht="15.2" hidden="1" customHeight="1" outlineLevel="1">
      <c r="A429" s="138"/>
      <c r="B429" s="133" t="s">
        <v>193</v>
      </c>
      <c r="C429" s="134">
        <v>5476732</v>
      </c>
      <c r="D429" s="134">
        <v>7058769</v>
      </c>
      <c r="E429" s="134">
        <v>12535501</v>
      </c>
      <c r="F429" s="160"/>
    </row>
    <row r="430" spans="1:6" ht="15.2" hidden="1" customHeight="1" outlineLevel="1">
      <c r="A430" s="138"/>
      <c r="B430" s="133" t="s">
        <v>194</v>
      </c>
      <c r="C430" s="135"/>
      <c r="D430" s="135"/>
      <c r="E430" s="134">
        <v>0</v>
      </c>
      <c r="F430" s="160"/>
    </row>
    <row r="431" spans="1:6" ht="15.2" hidden="1" customHeight="1" outlineLevel="1">
      <c r="A431" s="138"/>
      <c r="B431" s="133" t="s">
        <v>195</v>
      </c>
      <c r="C431" s="135"/>
      <c r="D431" s="135"/>
      <c r="E431" s="134">
        <v>0</v>
      </c>
      <c r="F431" s="160"/>
    </row>
    <row r="432" spans="1:6" ht="15.2" hidden="1" customHeight="1" outlineLevel="1">
      <c r="A432" s="138"/>
      <c r="B432" s="133" t="s">
        <v>196</v>
      </c>
      <c r="C432" s="134">
        <v>0</v>
      </c>
      <c r="D432" s="134">
        <v>0</v>
      </c>
      <c r="E432" s="134">
        <v>0</v>
      </c>
      <c r="F432" s="160"/>
    </row>
    <row r="433" spans="1:6" ht="15.2" customHeight="1" collapsed="1">
      <c r="A433" s="138" t="s">
        <v>81</v>
      </c>
      <c r="B433" s="137" t="s">
        <v>213</v>
      </c>
      <c r="C433" s="134">
        <f>SUM($C$409:$C$432)</f>
        <v>14901538</v>
      </c>
      <c r="D433" s="134">
        <f>SUM($D$409:$D$432)</f>
        <v>105424795</v>
      </c>
      <c r="E433" s="134">
        <f>SUM($E$409:$E$432)</f>
        <v>120326333</v>
      </c>
      <c r="F433" s="160"/>
    </row>
    <row r="434" spans="1:6" ht="15.2" hidden="1" customHeight="1" outlineLevel="1">
      <c r="A434" s="138"/>
      <c r="B434" s="133" t="s">
        <v>256</v>
      </c>
      <c r="C434" s="134">
        <v>0</v>
      </c>
      <c r="D434" s="134">
        <v>1396428</v>
      </c>
      <c r="E434" s="134">
        <v>1396428</v>
      </c>
      <c r="F434" s="160"/>
    </row>
    <row r="435" spans="1:6" ht="15.2" hidden="1" customHeight="1" outlineLevel="1">
      <c r="A435" s="138"/>
      <c r="B435" s="133" t="s">
        <v>181</v>
      </c>
      <c r="C435" s="134">
        <v>559969</v>
      </c>
      <c r="D435" s="134">
        <v>484</v>
      </c>
      <c r="E435" s="134">
        <v>560453</v>
      </c>
      <c r="F435" s="160"/>
    </row>
    <row r="436" spans="1:6" ht="15.2" hidden="1" customHeight="1" outlineLevel="1">
      <c r="A436" s="138"/>
      <c r="B436" s="133" t="s">
        <v>182</v>
      </c>
      <c r="C436" s="134">
        <v>0</v>
      </c>
      <c r="D436" s="134">
        <v>4004</v>
      </c>
      <c r="E436" s="134">
        <v>4004</v>
      </c>
      <c r="F436" s="160"/>
    </row>
    <row r="437" spans="1:6" ht="15.2" hidden="1" customHeight="1" outlineLevel="1">
      <c r="A437" s="138"/>
      <c r="B437" s="133" t="s">
        <v>250</v>
      </c>
      <c r="C437" s="134">
        <v>0</v>
      </c>
      <c r="D437" s="134">
        <v>0</v>
      </c>
      <c r="E437" s="134">
        <v>0</v>
      </c>
      <c r="F437" s="160"/>
    </row>
    <row r="438" spans="1:6" ht="15.2" hidden="1" customHeight="1" outlineLevel="1">
      <c r="A438" s="138"/>
      <c r="B438" s="133" t="s">
        <v>257</v>
      </c>
      <c r="C438" s="134">
        <v>0</v>
      </c>
      <c r="D438" s="134">
        <v>4545.42</v>
      </c>
      <c r="E438" s="134">
        <v>4545.42</v>
      </c>
      <c r="F438" s="160"/>
    </row>
    <row r="439" spans="1:6" ht="15.2" hidden="1" customHeight="1" outlineLevel="1">
      <c r="A439" s="138"/>
      <c r="B439" s="133" t="s">
        <v>258</v>
      </c>
      <c r="C439" s="134">
        <v>0</v>
      </c>
      <c r="D439" s="134">
        <v>266753</v>
      </c>
      <c r="E439" s="134">
        <v>266753</v>
      </c>
      <c r="F439" s="160"/>
    </row>
    <row r="440" spans="1:6" ht="15.2" hidden="1" customHeight="1" outlineLevel="1">
      <c r="A440" s="138"/>
      <c r="B440" s="133" t="s">
        <v>183</v>
      </c>
      <c r="C440" s="134">
        <v>2630091</v>
      </c>
      <c r="D440" s="134">
        <v>25805360</v>
      </c>
      <c r="E440" s="134">
        <v>28435451</v>
      </c>
      <c r="F440" s="160"/>
    </row>
    <row r="441" spans="1:6" ht="15.2" hidden="1" customHeight="1" outlineLevel="1">
      <c r="A441" s="138"/>
      <c r="B441" s="133" t="s">
        <v>184</v>
      </c>
      <c r="C441" s="134">
        <v>619586</v>
      </c>
      <c r="D441" s="134">
        <v>16139086</v>
      </c>
      <c r="E441" s="134">
        <v>16758672</v>
      </c>
      <c r="F441" s="160"/>
    </row>
    <row r="442" spans="1:6" ht="15.2" hidden="1" customHeight="1" outlineLevel="1">
      <c r="A442" s="138"/>
      <c r="B442" s="133" t="s">
        <v>251</v>
      </c>
      <c r="C442" s="134">
        <v>1093</v>
      </c>
      <c r="D442" s="134">
        <v>23194</v>
      </c>
      <c r="E442" s="134">
        <v>24287</v>
      </c>
      <c r="F442" s="160"/>
    </row>
    <row r="443" spans="1:6" ht="15.2" hidden="1" customHeight="1" outlineLevel="1">
      <c r="A443" s="138"/>
      <c r="B443" s="133" t="s">
        <v>185</v>
      </c>
      <c r="C443" s="134">
        <v>2930581</v>
      </c>
      <c r="D443" s="134">
        <v>23563161</v>
      </c>
      <c r="E443" s="134">
        <v>26493742</v>
      </c>
      <c r="F443" s="160"/>
    </row>
    <row r="444" spans="1:6" ht="15.2" hidden="1" customHeight="1" outlineLevel="1">
      <c r="A444" s="138"/>
      <c r="B444" s="133" t="s">
        <v>253</v>
      </c>
      <c r="C444" s="134">
        <v>126741</v>
      </c>
      <c r="D444" s="134">
        <v>46250</v>
      </c>
      <c r="E444" s="134">
        <v>172991</v>
      </c>
      <c r="F444" s="160"/>
    </row>
    <row r="445" spans="1:6" ht="15.2" hidden="1" customHeight="1" outlineLevel="1">
      <c r="A445" s="138"/>
      <c r="B445" s="133" t="s">
        <v>186</v>
      </c>
      <c r="C445" s="134">
        <v>5634540</v>
      </c>
      <c r="D445" s="134">
        <v>54479040</v>
      </c>
      <c r="E445" s="134">
        <v>60113580</v>
      </c>
      <c r="F445" s="160"/>
    </row>
    <row r="446" spans="1:6" ht="15.2" hidden="1" customHeight="1" outlineLevel="1">
      <c r="A446" s="138"/>
      <c r="B446" s="133" t="s">
        <v>244</v>
      </c>
      <c r="C446" s="134">
        <v>14474</v>
      </c>
      <c r="D446" s="134">
        <v>1017</v>
      </c>
      <c r="E446" s="134">
        <v>15491</v>
      </c>
      <c r="F446" s="160"/>
    </row>
    <row r="447" spans="1:6" ht="15.2" hidden="1" customHeight="1" outlineLevel="1">
      <c r="A447" s="138"/>
      <c r="B447" s="133" t="s">
        <v>187</v>
      </c>
      <c r="C447" s="134">
        <v>39399</v>
      </c>
      <c r="D447" s="134">
        <v>1825</v>
      </c>
      <c r="E447" s="134">
        <v>41224</v>
      </c>
      <c r="F447" s="160"/>
    </row>
    <row r="448" spans="1:6" ht="15.2" hidden="1" customHeight="1" outlineLevel="1">
      <c r="A448" s="138"/>
      <c r="B448" s="133" t="s">
        <v>188</v>
      </c>
      <c r="C448" s="134">
        <v>45610</v>
      </c>
      <c r="D448" s="134">
        <v>1692805</v>
      </c>
      <c r="E448" s="134">
        <v>1738415</v>
      </c>
      <c r="F448" s="160"/>
    </row>
    <row r="449" spans="1:6" ht="15.2" hidden="1" customHeight="1" outlineLevel="1">
      <c r="A449" s="138"/>
      <c r="B449" s="133" t="s">
        <v>189</v>
      </c>
      <c r="C449" s="134">
        <v>325948.23412170418</v>
      </c>
      <c r="D449" s="134">
        <v>2564815.245878295</v>
      </c>
      <c r="E449" s="134">
        <v>2890763.4799999991</v>
      </c>
      <c r="F449" s="160"/>
    </row>
    <row r="450" spans="1:6" ht="15.2" hidden="1" customHeight="1" outlineLevel="1">
      <c r="A450" s="138"/>
      <c r="B450" s="133" t="s">
        <v>190</v>
      </c>
      <c r="C450" s="134">
        <v>1904846</v>
      </c>
      <c r="D450" s="134">
        <v>25527944</v>
      </c>
      <c r="E450" s="134">
        <v>27432790</v>
      </c>
      <c r="F450" s="160"/>
    </row>
    <row r="451" spans="1:6" ht="15.2" hidden="1" customHeight="1" outlineLevel="1">
      <c r="A451" s="138"/>
      <c r="B451" s="133" t="s">
        <v>191</v>
      </c>
      <c r="C451" s="135"/>
      <c r="D451" s="135"/>
      <c r="E451" s="134">
        <v>0</v>
      </c>
      <c r="F451" s="160"/>
    </row>
    <row r="452" spans="1:6" ht="15.2" hidden="1" customHeight="1" outlineLevel="1">
      <c r="A452" s="138"/>
      <c r="B452" s="133" t="s">
        <v>192</v>
      </c>
      <c r="C452" s="134">
        <v>48599</v>
      </c>
      <c r="D452" s="135"/>
      <c r="E452" s="134">
        <v>48599</v>
      </c>
      <c r="F452" s="160"/>
    </row>
    <row r="453" spans="1:6" ht="15.2" hidden="1" customHeight="1" outlineLevel="1">
      <c r="A453" s="138"/>
      <c r="B453" s="133" t="s">
        <v>247</v>
      </c>
      <c r="C453" s="135">
        <v>268</v>
      </c>
      <c r="D453" s="135"/>
      <c r="E453" s="134">
        <v>268</v>
      </c>
      <c r="F453" s="160"/>
    </row>
    <row r="454" spans="1:6" ht="15.2" hidden="1" customHeight="1" outlineLevel="1">
      <c r="A454" s="138"/>
      <c r="B454" s="133" t="s">
        <v>193</v>
      </c>
      <c r="C454" s="134">
        <v>1317138</v>
      </c>
      <c r="D454" s="134">
        <v>16273709</v>
      </c>
      <c r="E454" s="134">
        <v>17590847</v>
      </c>
      <c r="F454" s="160"/>
    </row>
    <row r="455" spans="1:6" ht="15.2" hidden="1" customHeight="1" outlineLevel="1">
      <c r="A455" s="138"/>
      <c r="B455" s="133" t="s">
        <v>194</v>
      </c>
      <c r="C455" s="134">
        <v>25889</v>
      </c>
      <c r="D455" s="134">
        <v>34105</v>
      </c>
      <c r="E455" s="134">
        <v>59994</v>
      </c>
      <c r="F455" s="160"/>
    </row>
    <row r="456" spans="1:6" ht="15.2" hidden="1" customHeight="1" outlineLevel="1">
      <c r="A456" s="138"/>
      <c r="B456" s="133" t="s">
        <v>195</v>
      </c>
      <c r="C456" s="134">
        <v>5917.8727190938725</v>
      </c>
      <c r="D456" s="134">
        <v>70191.127280906134</v>
      </c>
      <c r="E456" s="134">
        <v>76109</v>
      </c>
      <c r="F456" s="160"/>
    </row>
    <row r="457" spans="1:6" ht="15.2" hidden="1" customHeight="1" outlineLevel="1">
      <c r="A457" s="138"/>
      <c r="B457" s="133" t="s">
        <v>196</v>
      </c>
      <c r="C457" s="134">
        <v>194291</v>
      </c>
      <c r="D457" s="134">
        <v>2642629</v>
      </c>
      <c r="E457" s="134">
        <v>2836920</v>
      </c>
      <c r="F457" s="160"/>
    </row>
    <row r="458" spans="1:6" ht="15.2" customHeight="1" collapsed="1">
      <c r="A458" s="138" t="s">
        <v>83</v>
      </c>
      <c r="B458" s="137" t="s">
        <v>214</v>
      </c>
      <c r="C458" s="134">
        <f>SUM($C$434:$C$457)</f>
        <v>16424981.106840799</v>
      </c>
      <c r="D458" s="134">
        <f>SUM($D$434:$D$457)</f>
        <v>170537345.79315922</v>
      </c>
      <c r="E458" s="134">
        <f>SUM($E$434:$E$457)</f>
        <v>186962326.90000001</v>
      </c>
      <c r="F458" s="160"/>
    </row>
    <row r="459" spans="1:6" ht="15.2" hidden="1" customHeight="1" outlineLevel="1">
      <c r="A459" s="138"/>
      <c r="B459" s="133" t="s">
        <v>256</v>
      </c>
      <c r="C459" s="134">
        <v>0</v>
      </c>
      <c r="D459" s="134">
        <v>0</v>
      </c>
      <c r="E459" s="134">
        <v>0</v>
      </c>
      <c r="F459" s="160"/>
    </row>
    <row r="460" spans="1:6" ht="15.2" hidden="1" customHeight="1" outlineLevel="1">
      <c r="A460" s="138"/>
      <c r="B460" s="133" t="s">
        <v>181</v>
      </c>
      <c r="C460" s="134">
        <v>30348</v>
      </c>
      <c r="D460" s="134">
        <v>26</v>
      </c>
      <c r="E460" s="134">
        <v>30374</v>
      </c>
      <c r="F460" s="160"/>
    </row>
    <row r="461" spans="1:6" ht="15.2" hidden="1" customHeight="1" outlineLevel="1">
      <c r="A461" s="138"/>
      <c r="B461" s="133" t="s">
        <v>182</v>
      </c>
      <c r="C461" s="135"/>
      <c r="D461" s="134">
        <v>20184</v>
      </c>
      <c r="E461" s="134">
        <v>20184</v>
      </c>
      <c r="F461" s="160"/>
    </row>
    <row r="462" spans="1:6" ht="15.2" hidden="1" customHeight="1" outlineLevel="1">
      <c r="A462" s="138"/>
      <c r="B462" s="133" t="s">
        <v>250</v>
      </c>
      <c r="C462" s="134">
        <v>0</v>
      </c>
      <c r="D462" s="134">
        <v>0</v>
      </c>
      <c r="E462" s="134">
        <v>0</v>
      </c>
      <c r="F462" s="160"/>
    </row>
    <row r="463" spans="1:6" ht="15.2" hidden="1" customHeight="1" outlineLevel="1">
      <c r="A463" s="138"/>
      <c r="B463" s="133" t="s">
        <v>257</v>
      </c>
      <c r="C463" s="134">
        <v>0</v>
      </c>
      <c r="D463" s="134">
        <v>0</v>
      </c>
      <c r="E463" s="134">
        <v>0</v>
      </c>
      <c r="F463" s="160"/>
    </row>
    <row r="464" spans="1:6" ht="15.2" hidden="1" customHeight="1" outlineLevel="1">
      <c r="A464" s="138"/>
      <c r="B464" s="133" t="s">
        <v>258</v>
      </c>
      <c r="C464" s="134">
        <v>0</v>
      </c>
      <c r="D464" s="134">
        <v>564</v>
      </c>
      <c r="E464" s="134">
        <v>564</v>
      </c>
      <c r="F464" s="160"/>
    </row>
    <row r="465" spans="1:6" ht="15.2" hidden="1" customHeight="1" outlineLevel="1">
      <c r="A465" s="138"/>
      <c r="B465" s="133" t="s">
        <v>183</v>
      </c>
      <c r="C465" s="134">
        <v>136343</v>
      </c>
      <c r="D465" s="134">
        <v>1337745</v>
      </c>
      <c r="E465" s="134">
        <v>1474088</v>
      </c>
      <c r="F465" s="160"/>
    </row>
    <row r="466" spans="1:6" ht="15.2" hidden="1" customHeight="1" outlineLevel="1">
      <c r="A466" s="138"/>
      <c r="B466" s="133" t="s">
        <v>184</v>
      </c>
      <c r="C466" s="134">
        <v>133955</v>
      </c>
      <c r="D466" s="134">
        <v>3489277</v>
      </c>
      <c r="E466" s="134">
        <v>3623232</v>
      </c>
      <c r="F466" s="160"/>
    </row>
    <row r="467" spans="1:6" ht="15.2" hidden="1" customHeight="1" outlineLevel="1">
      <c r="A467" s="138"/>
      <c r="B467" s="133" t="s">
        <v>251</v>
      </c>
      <c r="C467" s="135"/>
      <c r="D467" s="135"/>
      <c r="E467" s="134">
        <v>0</v>
      </c>
      <c r="F467" s="160"/>
    </row>
    <row r="468" spans="1:6" ht="15.2" hidden="1" customHeight="1" outlineLevel="1">
      <c r="A468" s="138"/>
      <c r="B468" s="133" t="s">
        <v>185</v>
      </c>
      <c r="C468" s="134">
        <v>-102663</v>
      </c>
      <c r="D468" s="134">
        <v>-822570</v>
      </c>
      <c r="E468" s="134">
        <v>-925233</v>
      </c>
      <c r="F468" s="160"/>
    </row>
    <row r="469" spans="1:6" ht="15.2" hidden="1" customHeight="1" outlineLevel="1">
      <c r="A469" s="138"/>
      <c r="B469" s="133" t="s">
        <v>253</v>
      </c>
      <c r="C469" s="134">
        <v>6474</v>
      </c>
      <c r="D469" s="134">
        <v>0</v>
      </c>
      <c r="E469" s="134">
        <v>6474</v>
      </c>
      <c r="F469" s="160"/>
    </row>
    <row r="470" spans="1:6" ht="15.2" hidden="1" customHeight="1" outlineLevel="1">
      <c r="A470" s="138"/>
      <c r="B470" s="133" t="s">
        <v>186</v>
      </c>
      <c r="C470" s="134">
        <v>310215</v>
      </c>
      <c r="D470" s="134">
        <v>2999391</v>
      </c>
      <c r="E470" s="134">
        <v>3309606</v>
      </c>
      <c r="F470" s="160"/>
    </row>
    <row r="471" spans="1:6" ht="15.2" hidden="1" customHeight="1" outlineLevel="1">
      <c r="A471" s="138"/>
      <c r="B471" s="133" t="s">
        <v>244</v>
      </c>
      <c r="C471" s="134">
        <v>0</v>
      </c>
      <c r="D471" s="134">
        <v>0</v>
      </c>
      <c r="E471" s="134">
        <v>0</v>
      </c>
      <c r="F471" s="160"/>
    </row>
    <row r="472" spans="1:6" ht="15.2" hidden="1" customHeight="1" outlineLevel="1">
      <c r="A472" s="138"/>
      <c r="B472" s="133" t="s">
        <v>187</v>
      </c>
      <c r="C472" s="134">
        <v>-58486</v>
      </c>
      <c r="D472" s="134">
        <v>-2709</v>
      </c>
      <c r="E472" s="134">
        <v>-61195</v>
      </c>
      <c r="F472" s="160"/>
    </row>
    <row r="473" spans="1:6" ht="15.2" hidden="1" customHeight="1" outlineLevel="1">
      <c r="A473" s="138"/>
      <c r="B473" s="133" t="s">
        <v>188</v>
      </c>
      <c r="C473" s="134">
        <v>14822</v>
      </c>
      <c r="D473" s="134">
        <v>550111</v>
      </c>
      <c r="E473" s="134">
        <v>564933</v>
      </c>
      <c r="F473" s="160"/>
    </row>
    <row r="474" spans="1:6" ht="15.2" hidden="1" customHeight="1" outlineLevel="1">
      <c r="A474" s="138"/>
      <c r="B474" s="133" t="s">
        <v>189</v>
      </c>
      <c r="C474" s="135"/>
      <c r="D474" s="135"/>
      <c r="E474" s="134">
        <v>0</v>
      </c>
      <c r="F474" s="160"/>
    </row>
    <row r="475" spans="1:6" ht="15.2" hidden="1" customHeight="1" outlineLevel="1">
      <c r="A475" s="138"/>
      <c r="B475" s="133" t="s">
        <v>190</v>
      </c>
      <c r="C475" s="134">
        <v>630796</v>
      </c>
      <c r="D475" s="134">
        <v>8453665</v>
      </c>
      <c r="E475" s="134">
        <v>9084461</v>
      </c>
      <c r="F475" s="160"/>
    </row>
    <row r="476" spans="1:6" ht="15.2" hidden="1" customHeight="1" outlineLevel="1">
      <c r="A476" s="138"/>
      <c r="B476" s="133" t="s">
        <v>191</v>
      </c>
      <c r="C476" s="135"/>
      <c r="D476" s="135"/>
      <c r="E476" s="134">
        <v>0</v>
      </c>
      <c r="F476" s="160"/>
    </row>
    <row r="477" spans="1:6" ht="15.2" hidden="1" customHeight="1" outlineLevel="1">
      <c r="A477" s="138"/>
      <c r="B477" s="133" t="s">
        <v>192</v>
      </c>
      <c r="C477" s="135"/>
      <c r="D477" s="135"/>
      <c r="E477" s="134">
        <v>0</v>
      </c>
      <c r="F477" s="160"/>
    </row>
    <row r="478" spans="1:6" ht="15.2" hidden="1" customHeight="1" outlineLevel="1">
      <c r="A478" s="138"/>
      <c r="B478" s="133" t="s">
        <v>247</v>
      </c>
      <c r="C478" s="135"/>
      <c r="D478" s="135"/>
      <c r="E478" s="134">
        <v>0</v>
      </c>
      <c r="F478" s="160"/>
    </row>
    <row r="479" spans="1:6" ht="15.2" hidden="1" customHeight="1" outlineLevel="1">
      <c r="A479" s="138"/>
      <c r="B479" s="133" t="s">
        <v>193</v>
      </c>
      <c r="C479" s="134">
        <v>-2219570</v>
      </c>
      <c r="D479" s="134">
        <v>452524</v>
      </c>
      <c r="E479" s="134">
        <v>-1767046</v>
      </c>
      <c r="F479" s="160"/>
    </row>
    <row r="480" spans="1:6" ht="15.2" hidden="1" customHeight="1" outlineLevel="1">
      <c r="A480" s="138"/>
      <c r="B480" s="133" t="s">
        <v>194</v>
      </c>
      <c r="C480" s="135"/>
      <c r="D480" s="135"/>
      <c r="E480" s="134">
        <v>0</v>
      </c>
      <c r="F480" s="160"/>
    </row>
    <row r="481" spans="1:6" ht="15.2" hidden="1" customHeight="1" outlineLevel="1">
      <c r="A481" s="138"/>
      <c r="B481" s="133" t="s">
        <v>195</v>
      </c>
      <c r="C481" s="135">
        <v>-6063.2508930833174</v>
      </c>
      <c r="D481" s="134">
        <v>-71915.439106916689</v>
      </c>
      <c r="E481" s="134">
        <v>-77978.69</v>
      </c>
      <c r="F481" s="160"/>
    </row>
    <row r="482" spans="1:6" ht="15.2" hidden="1" customHeight="1" outlineLevel="1">
      <c r="A482" s="138"/>
      <c r="B482" s="133" t="s">
        <v>196</v>
      </c>
      <c r="C482" s="134">
        <v>2722</v>
      </c>
      <c r="D482" s="134">
        <v>37021</v>
      </c>
      <c r="E482" s="134">
        <v>39743</v>
      </c>
      <c r="F482" s="160"/>
    </row>
    <row r="483" spans="1:6" ht="15.2" customHeight="1" collapsed="1">
      <c r="A483" s="138" t="s">
        <v>85</v>
      </c>
      <c r="B483" s="137" t="s">
        <v>215</v>
      </c>
      <c r="C483" s="134">
        <f>SUM($C$459:$C$482)</f>
        <v>-1121107.2508930834</v>
      </c>
      <c r="D483" s="134">
        <f>SUM($D$459:$D$482)</f>
        <v>16443313.560893083</v>
      </c>
      <c r="E483" s="134">
        <f>SUM($E$459:$E$482)</f>
        <v>15322206.310000001</v>
      </c>
      <c r="F483" s="160"/>
    </row>
    <row r="484" spans="1:6" ht="15.2" hidden="1" customHeight="1" outlineLevel="1">
      <c r="A484" s="138"/>
      <c r="B484" s="133" t="s">
        <v>256</v>
      </c>
      <c r="C484" s="134">
        <v>0</v>
      </c>
      <c r="D484" s="134">
        <v>0</v>
      </c>
      <c r="E484" s="134">
        <v>0</v>
      </c>
      <c r="F484" s="160"/>
    </row>
    <row r="485" spans="1:6" ht="15.2" hidden="1" customHeight="1" outlineLevel="1">
      <c r="A485" s="138"/>
      <c r="B485" s="133" t="s">
        <v>181</v>
      </c>
      <c r="C485" s="134">
        <v>16780</v>
      </c>
      <c r="D485" s="134">
        <v>15</v>
      </c>
      <c r="E485" s="134">
        <v>16795</v>
      </c>
      <c r="F485" s="160"/>
    </row>
    <row r="486" spans="1:6" ht="15.2" hidden="1" customHeight="1" outlineLevel="1">
      <c r="A486" s="138"/>
      <c r="B486" s="133" t="s">
        <v>182</v>
      </c>
      <c r="C486" s="135"/>
      <c r="D486" s="134">
        <v>22200</v>
      </c>
      <c r="E486" s="134">
        <v>22200</v>
      </c>
      <c r="F486" s="160"/>
    </row>
    <row r="487" spans="1:6" ht="15.2" hidden="1" customHeight="1" outlineLevel="1">
      <c r="A487" s="138"/>
      <c r="B487" s="133" t="s">
        <v>250</v>
      </c>
      <c r="C487" s="134">
        <v>0</v>
      </c>
      <c r="D487" s="134">
        <v>0</v>
      </c>
      <c r="E487" s="134">
        <v>0</v>
      </c>
      <c r="F487" s="160"/>
    </row>
    <row r="488" spans="1:6" ht="15.2" hidden="1" customHeight="1" outlineLevel="1">
      <c r="A488" s="138"/>
      <c r="B488" s="133" t="s">
        <v>257</v>
      </c>
      <c r="C488" s="134">
        <v>0</v>
      </c>
      <c r="D488" s="134">
        <v>0</v>
      </c>
      <c r="E488" s="134">
        <v>0</v>
      </c>
      <c r="F488" s="160"/>
    </row>
    <row r="489" spans="1:6" ht="15.2" hidden="1" customHeight="1" outlineLevel="1">
      <c r="A489" s="138"/>
      <c r="B489" s="133" t="s">
        <v>258</v>
      </c>
      <c r="C489" s="134">
        <v>0</v>
      </c>
      <c r="D489" s="134">
        <v>0</v>
      </c>
      <c r="E489" s="134">
        <v>0</v>
      </c>
      <c r="F489" s="160"/>
    </row>
    <row r="490" spans="1:6" ht="15.2" hidden="1" customHeight="1" outlineLevel="1">
      <c r="A490" s="138"/>
      <c r="B490" s="133" t="s">
        <v>183</v>
      </c>
      <c r="C490" s="134">
        <v>-1661206</v>
      </c>
      <c r="D490" s="134">
        <v>-16299070</v>
      </c>
      <c r="E490" s="134">
        <v>-17960276</v>
      </c>
      <c r="F490" s="160"/>
    </row>
    <row r="491" spans="1:6" ht="15.2" hidden="1" customHeight="1" outlineLevel="1">
      <c r="A491" s="138"/>
      <c r="B491" s="133" t="s">
        <v>184</v>
      </c>
      <c r="C491" s="134">
        <v>-199860</v>
      </c>
      <c r="D491" s="134">
        <v>-5205984</v>
      </c>
      <c r="E491" s="134">
        <v>-5405844</v>
      </c>
      <c r="F491" s="160"/>
    </row>
    <row r="492" spans="1:6" ht="15.2" hidden="1" customHeight="1" outlineLevel="1">
      <c r="A492" s="138"/>
      <c r="B492" s="133" t="s">
        <v>251</v>
      </c>
      <c r="C492" s="134">
        <v>0</v>
      </c>
      <c r="D492" s="134">
        <v>125</v>
      </c>
      <c r="E492" s="134">
        <v>125</v>
      </c>
      <c r="F492" s="160"/>
    </row>
    <row r="493" spans="1:6" ht="15.2" hidden="1" customHeight="1" outlineLevel="1">
      <c r="A493" s="138"/>
      <c r="B493" s="133" t="s">
        <v>185</v>
      </c>
      <c r="C493" s="134">
        <v>-2581960</v>
      </c>
      <c r="D493" s="134">
        <v>-20687414</v>
      </c>
      <c r="E493" s="134">
        <v>-23269374</v>
      </c>
      <c r="F493" s="160"/>
    </row>
    <row r="494" spans="1:6" ht="15.2" hidden="1" customHeight="1" outlineLevel="1">
      <c r="A494" s="138"/>
      <c r="B494" s="133" t="s">
        <v>253</v>
      </c>
      <c r="C494" s="134">
        <v>-30714</v>
      </c>
      <c r="D494" s="134">
        <v>0</v>
      </c>
      <c r="E494" s="134">
        <v>-30714</v>
      </c>
      <c r="F494" s="160"/>
    </row>
    <row r="495" spans="1:6" ht="15.2" hidden="1" customHeight="1" outlineLevel="1">
      <c r="A495" s="138"/>
      <c r="B495" s="133" t="s">
        <v>186</v>
      </c>
      <c r="C495" s="134">
        <v>-3424456</v>
      </c>
      <c r="D495" s="134">
        <v>-33110255</v>
      </c>
      <c r="E495" s="134">
        <v>-36534711</v>
      </c>
      <c r="F495" s="160"/>
    </row>
    <row r="496" spans="1:6" ht="15.2" hidden="1" customHeight="1" outlineLevel="1">
      <c r="A496" s="138"/>
      <c r="B496" s="133" t="s">
        <v>244</v>
      </c>
      <c r="C496" s="134">
        <v>0</v>
      </c>
      <c r="D496" s="134">
        <v>0</v>
      </c>
      <c r="E496" s="134">
        <v>0</v>
      </c>
      <c r="F496" s="160"/>
    </row>
    <row r="497" spans="1:6" ht="15.2" hidden="1" customHeight="1" outlineLevel="1">
      <c r="A497" s="138"/>
      <c r="B497" s="133" t="s">
        <v>187</v>
      </c>
      <c r="C497" s="134">
        <v>-60169</v>
      </c>
      <c r="D497" s="134">
        <v>-2787</v>
      </c>
      <c r="E497" s="134">
        <v>-62956</v>
      </c>
      <c r="F497" s="160"/>
    </row>
    <row r="498" spans="1:6" ht="15.2" hidden="1" customHeight="1" outlineLevel="1">
      <c r="A498" s="138"/>
      <c r="B498" s="133" t="s">
        <v>188</v>
      </c>
      <c r="C498" s="134">
        <v>-197</v>
      </c>
      <c r="D498" s="134">
        <v>-7303</v>
      </c>
      <c r="E498" s="134">
        <v>-7500</v>
      </c>
      <c r="F498" s="160"/>
    </row>
    <row r="499" spans="1:6" ht="15.2" hidden="1" customHeight="1" outlineLevel="1">
      <c r="A499" s="138"/>
      <c r="B499" s="133" t="s">
        <v>189</v>
      </c>
      <c r="C499" s="135"/>
      <c r="D499" s="135"/>
      <c r="E499" s="134">
        <v>0</v>
      </c>
      <c r="F499" s="160"/>
    </row>
    <row r="500" spans="1:6" ht="15.2" hidden="1" customHeight="1" outlineLevel="1">
      <c r="A500" s="138"/>
      <c r="B500" s="133" t="s">
        <v>190</v>
      </c>
      <c r="C500" s="134">
        <v>-364783</v>
      </c>
      <c r="D500" s="134">
        <v>-4888668</v>
      </c>
      <c r="E500" s="134">
        <v>-5253451</v>
      </c>
      <c r="F500" s="160"/>
    </row>
    <row r="501" spans="1:6" ht="15.2" hidden="1" customHeight="1" outlineLevel="1">
      <c r="A501" s="138"/>
      <c r="B501" s="133" t="s">
        <v>191</v>
      </c>
      <c r="C501" s="135"/>
      <c r="D501" s="135"/>
      <c r="E501" s="134">
        <v>0</v>
      </c>
      <c r="F501" s="160"/>
    </row>
    <row r="502" spans="1:6" ht="15.2" hidden="1" customHeight="1" outlineLevel="1">
      <c r="A502" s="138"/>
      <c r="B502" s="133" t="s">
        <v>192</v>
      </c>
      <c r="C502" s="135"/>
      <c r="D502" s="135"/>
      <c r="E502" s="134">
        <v>0</v>
      </c>
      <c r="F502" s="160"/>
    </row>
    <row r="503" spans="1:6" ht="15.2" hidden="1" customHeight="1" outlineLevel="1">
      <c r="A503" s="138"/>
      <c r="B503" s="133" t="s">
        <v>247</v>
      </c>
      <c r="C503" s="135"/>
      <c r="D503" s="135"/>
      <c r="E503" s="134">
        <v>0</v>
      </c>
      <c r="F503" s="160"/>
    </row>
    <row r="504" spans="1:6" ht="15.2" hidden="1" customHeight="1" outlineLevel="1">
      <c r="A504" s="138"/>
      <c r="B504" s="133" t="s">
        <v>193</v>
      </c>
      <c r="C504" s="134">
        <v>-365190</v>
      </c>
      <c r="D504" s="134">
        <v>-16528100</v>
      </c>
      <c r="E504" s="134">
        <v>-16893290</v>
      </c>
      <c r="F504" s="160"/>
    </row>
    <row r="505" spans="1:6" ht="15.2" hidden="1" customHeight="1" outlineLevel="1">
      <c r="A505" s="138"/>
      <c r="B505" s="133" t="s">
        <v>194</v>
      </c>
      <c r="C505" s="135"/>
      <c r="D505" s="135"/>
      <c r="E505" s="134">
        <v>0</v>
      </c>
      <c r="F505" s="160"/>
    </row>
    <row r="506" spans="1:6" ht="15.2" hidden="1" customHeight="1" outlineLevel="1">
      <c r="A506" s="138"/>
      <c r="B506" s="133" t="s">
        <v>195</v>
      </c>
      <c r="C506" s="135"/>
      <c r="D506" s="135"/>
      <c r="E506" s="134">
        <v>0</v>
      </c>
      <c r="F506" s="160"/>
    </row>
    <row r="507" spans="1:6" ht="15.2" hidden="1" customHeight="1" outlineLevel="1">
      <c r="A507" s="138"/>
      <c r="B507" s="133" t="s">
        <v>196</v>
      </c>
      <c r="C507" s="134">
        <v>0</v>
      </c>
      <c r="D507" s="134">
        <v>0</v>
      </c>
      <c r="E507" s="134">
        <v>0</v>
      </c>
      <c r="F507" s="160"/>
    </row>
    <row r="508" spans="1:6" ht="15.2" customHeight="1" collapsed="1">
      <c r="A508" s="138" t="s">
        <v>87</v>
      </c>
      <c r="B508" s="137" t="s">
        <v>216</v>
      </c>
      <c r="C508" s="134">
        <f>SUM($C$484:$C$507)</f>
        <v>-8671755</v>
      </c>
      <c r="D508" s="134">
        <f>SUM($D$484:$D$507)</f>
        <v>-96707241</v>
      </c>
      <c r="E508" s="134">
        <f>SUM($E$484:$E$507)</f>
        <v>-105378996</v>
      </c>
      <c r="F508" s="160"/>
    </row>
    <row r="509" spans="1:6" hidden="1" outlineLevel="1">
      <c r="A509" s="139"/>
      <c r="B509" s="140" t="s">
        <v>256</v>
      </c>
      <c r="C509" s="134">
        <v>0</v>
      </c>
      <c r="D509" s="134">
        <v>32156</v>
      </c>
      <c r="E509" s="134">
        <v>32156</v>
      </c>
      <c r="F509" s="160"/>
    </row>
    <row r="510" spans="1:6" hidden="1" outlineLevel="1">
      <c r="A510" s="139"/>
      <c r="B510" s="140" t="s">
        <v>181</v>
      </c>
      <c r="C510" s="134">
        <v>31481</v>
      </c>
      <c r="D510" s="134">
        <v>27</v>
      </c>
      <c r="E510" s="134">
        <v>31508</v>
      </c>
      <c r="F510" s="160"/>
    </row>
    <row r="511" spans="1:6" hidden="1" outlineLevel="1">
      <c r="A511" s="139"/>
      <c r="B511" s="140" t="s">
        <v>182</v>
      </c>
      <c r="C511" s="135">
        <v>0</v>
      </c>
      <c r="D511" s="135">
        <v>43916</v>
      </c>
      <c r="E511" s="134">
        <v>43916</v>
      </c>
      <c r="F511" s="160"/>
    </row>
    <row r="512" spans="1:6" hidden="1" outlineLevel="1">
      <c r="A512" s="139"/>
      <c r="B512" s="140" t="s">
        <v>250</v>
      </c>
      <c r="C512" s="134">
        <v>0</v>
      </c>
      <c r="D512" s="134">
        <v>0</v>
      </c>
      <c r="E512" s="134">
        <v>0</v>
      </c>
      <c r="F512" s="160"/>
    </row>
    <row r="513" spans="1:6" hidden="1" outlineLevel="1">
      <c r="A513" s="139"/>
      <c r="B513" s="140" t="s">
        <v>257</v>
      </c>
      <c r="C513" s="134">
        <v>0</v>
      </c>
      <c r="D513" s="134">
        <v>0</v>
      </c>
      <c r="E513" s="134">
        <v>0</v>
      </c>
      <c r="F513" s="160"/>
    </row>
    <row r="514" spans="1:6" hidden="1" outlineLevel="1">
      <c r="A514" s="139"/>
      <c r="B514" s="140" t="s">
        <v>258</v>
      </c>
      <c r="C514" s="134">
        <v>0</v>
      </c>
      <c r="D514" s="134">
        <v>5222</v>
      </c>
      <c r="E514" s="134">
        <v>5222</v>
      </c>
      <c r="F514" s="160"/>
    </row>
    <row r="515" spans="1:6" hidden="1" outlineLevel="1">
      <c r="A515" s="139"/>
      <c r="B515" s="140" t="s">
        <v>183</v>
      </c>
      <c r="C515" s="134">
        <v>194026</v>
      </c>
      <c r="D515" s="134">
        <v>1648403</v>
      </c>
      <c r="E515" s="134">
        <v>1842429</v>
      </c>
      <c r="F515" s="160"/>
    </row>
    <row r="516" spans="1:6" hidden="1" outlineLevel="1">
      <c r="A516" s="139"/>
      <c r="B516" s="140" t="s">
        <v>184</v>
      </c>
      <c r="C516" s="134">
        <v>17552</v>
      </c>
      <c r="D516" s="134">
        <v>457201</v>
      </c>
      <c r="E516" s="134">
        <v>474753</v>
      </c>
      <c r="F516" s="160"/>
    </row>
    <row r="517" spans="1:6" hidden="1" outlineLevel="1">
      <c r="A517" s="139"/>
      <c r="B517" s="140" t="s">
        <v>251</v>
      </c>
      <c r="C517" s="134">
        <v>268</v>
      </c>
      <c r="D517" s="134">
        <v>16407</v>
      </c>
      <c r="E517" s="134">
        <v>16675</v>
      </c>
      <c r="F517" s="160"/>
    </row>
    <row r="518" spans="1:6" hidden="1" outlineLevel="1">
      <c r="A518" s="139"/>
      <c r="B518" s="140" t="s">
        <v>185</v>
      </c>
      <c r="C518" s="134">
        <v>129542</v>
      </c>
      <c r="D518" s="134">
        <v>1040953</v>
      </c>
      <c r="E518" s="134">
        <v>1170495</v>
      </c>
      <c r="F518" s="160"/>
    </row>
    <row r="519" spans="1:6" hidden="1" outlineLevel="1">
      <c r="A519" s="139"/>
      <c r="B519" s="140" t="s">
        <v>253</v>
      </c>
      <c r="C519" s="134">
        <v>0</v>
      </c>
      <c r="D519" s="134"/>
      <c r="E519" s="134">
        <v>0</v>
      </c>
      <c r="F519" s="160"/>
    </row>
    <row r="520" spans="1:6" hidden="1" outlineLevel="1">
      <c r="A520" s="139"/>
      <c r="B520" s="140" t="s">
        <v>186</v>
      </c>
      <c r="C520" s="134">
        <v>2217872</v>
      </c>
      <c r="D520" s="134">
        <v>21444084</v>
      </c>
      <c r="E520" s="134">
        <v>23661956</v>
      </c>
      <c r="F520" s="160"/>
    </row>
    <row r="521" spans="1:6" hidden="1" outlineLevel="1">
      <c r="A521" s="139"/>
      <c r="B521" s="140" t="s">
        <v>244</v>
      </c>
      <c r="C521" s="134">
        <v>1654</v>
      </c>
      <c r="D521" s="134">
        <v>116</v>
      </c>
      <c r="E521" s="134">
        <v>1770</v>
      </c>
      <c r="F521" s="160"/>
    </row>
    <row r="522" spans="1:6" hidden="1" outlineLevel="1">
      <c r="A522" s="139"/>
      <c r="B522" s="140" t="s">
        <v>187</v>
      </c>
      <c r="C522" s="134">
        <v>20196</v>
      </c>
      <c r="D522" s="134">
        <v>936</v>
      </c>
      <c r="E522" s="134">
        <v>21132</v>
      </c>
      <c r="F522" s="160"/>
    </row>
    <row r="523" spans="1:6" hidden="1" outlineLevel="1">
      <c r="A523" s="139"/>
      <c r="B523" s="140" t="s">
        <v>188</v>
      </c>
      <c r="C523" s="134">
        <v>855</v>
      </c>
      <c r="D523" s="134">
        <v>31718</v>
      </c>
      <c r="E523" s="134">
        <v>32573</v>
      </c>
      <c r="F523" s="160"/>
    </row>
    <row r="524" spans="1:6" hidden="1" outlineLevel="1">
      <c r="A524" s="139"/>
      <c r="B524" s="140" t="s">
        <v>189</v>
      </c>
      <c r="C524" s="135"/>
      <c r="D524" s="135"/>
      <c r="E524" s="134">
        <v>0</v>
      </c>
      <c r="F524" s="160"/>
    </row>
    <row r="525" spans="1:6" hidden="1" outlineLevel="1">
      <c r="A525" s="139"/>
      <c r="B525" s="140" t="s">
        <v>190</v>
      </c>
      <c r="C525" s="134">
        <v>487227</v>
      </c>
      <c r="D525" s="134">
        <v>6529607</v>
      </c>
      <c r="E525" s="134">
        <v>7016834</v>
      </c>
      <c r="F525" s="160"/>
    </row>
    <row r="526" spans="1:6" hidden="1" outlineLevel="1">
      <c r="A526" s="139"/>
      <c r="B526" s="140" t="s">
        <v>191</v>
      </c>
      <c r="C526" s="135"/>
      <c r="D526" s="135"/>
      <c r="E526" s="134">
        <v>0</v>
      </c>
      <c r="F526" s="160"/>
    </row>
    <row r="527" spans="1:6" hidden="1" outlineLevel="1">
      <c r="A527" s="139"/>
      <c r="B527" s="140" t="s">
        <v>192</v>
      </c>
      <c r="C527" s="134">
        <v>15230</v>
      </c>
      <c r="D527" s="135"/>
      <c r="E527" s="134">
        <v>15230</v>
      </c>
      <c r="F527" s="160"/>
    </row>
    <row r="528" spans="1:6" hidden="1" outlineLevel="1">
      <c r="A528" s="139"/>
      <c r="B528" s="140" t="s">
        <v>247</v>
      </c>
      <c r="C528" s="135"/>
      <c r="D528" s="135"/>
      <c r="E528" s="134">
        <v>0</v>
      </c>
      <c r="F528" s="160"/>
    </row>
    <row r="529" spans="1:6" hidden="1" outlineLevel="1">
      <c r="A529" s="139"/>
      <c r="B529" s="140" t="s">
        <v>193</v>
      </c>
      <c r="C529" s="134">
        <v>92125</v>
      </c>
      <c r="D529" s="134">
        <v>1423960</v>
      </c>
      <c r="E529" s="134">
        <v>1516085</v>
      </c>
      <c r="F529" s="160"/>
    </row>
    <row r="530" spans="1:6" hidden="1" outlineLevel="1">
      <c r="A530" s="139"/>
      <c r="B530" s="140" t="s">
        <v>194</v>
      </c>
      <c r="C530" s="134">
        <v>8751</v>
      </c>
      <c r="D530" s="134">
        <v>122730</v>
      </c>
      <c r="E530" s="134">
        <v>131481</v>
      </c>
      <c r="F530" s="160"/>
    </row>
    <row r="531" spans="1:6" hidden="1" outlineLevel="1">
      <c r="A531" s="139"/>
      <c r="B531" s="140" t="s">
        <v>195</v>
      </c>
      <c r="C531" s="134">
        <v>2942.8021495427056</v>
      </c>
      <c r="D531" s="134">
        <v>34904.197850457291</v>
      </c>
      <c r="E531" s="134">
        <v>37847</v>
      </c>
      <c r="F531" s="160"/>
    </row>
    <row r="532" spans="1:6" hidden="1" outlineLevel="1">
      <c r="A532" s="139"/>
      <c r="B532" s="140" t="s">
        <v>196</v>
      </c>
      <c r="C532" s="134">
        <v>3483</v>
      </c>
      <c r="D532" s="134">
        <v>47375</v>
      </c>
      <c r="E532" s="134">
        <v>50858</v>
      </c>
      <c r="F532" s="160"/>
    </row>
    <row r="533" spans="1:6" ht="38.25" collapsed="1">
      <c r="A533" s="139" t="s">
        <v>89</v>
      </c>
      <c r="B533" s="141" t="s">
        <v>217</v>
      </c>
      <c r="C533" s="134">
        <f>SUM($C$509:$C$532)</f>
        <v>3223204.8021495426</v>
      </c>
      <c r="D533" s="134">
        <f>SUM($D$509:$D$532)</f>
        <v>32879715.197850458</v>
      </c>
      <c r="E533" s="134">
        <f>SUM($E$509:$E$532)</f>
        <v>36102920</v>
      </c>
      <c r="F533" s="160"/>
    </row>
    <row r="534" spans="1:6" ht="13.5" hidden="1" outlineLevel="1" thickBot="1">
      <c r="A534" s="142"/>
      <c r="B534" s="143" t="s">
        <v>256</v>
      </c>
      <c r="C534" s="144">
        <v>0</v>
      </c>
      <c r="D534" s="144">
        <v>1364272</v>
      </c>
      <c r="E534" s="144">
        <v>1364272</v>
      </c>
      <c r="F534" s="160"/>
    </row>
    <row r="535" spans="1:6" ht="13.5" hidden="1" outlineLevel="1" thickBot="1">
      <c r="A535" s="142"/>
      <c r="B535" s="143" t="s">
        <v>181</v>
      </c>
      <c r="C535" s="144">
        <v>827552</v>
      </c>
      <c r="D535" s="144">
        <v>958</v>
      </c>
      <c r="E535" s="144">
        <v>828510</v>
      </c>
      <c r="F535" s="160"/>
    </row>
    <row r="536" spans="1:6" ht="13.5" hidden="1" outlineLevel="1" thickBot="1">
      <c r="A536" s="142"/>
      <c r="B536" s="143" t="s">
        <v>182</v>
      </c>
      <c r="C536" s="144">
        <v>8533</v>
      </c>
      <c r="D536" s="144">
        <v>171792</v>
      </c>
      <c r="E536" s="144">
        <v>180325</v>
      </c>
      <c r="F536" s="160"/>
    </row>
    <row r="537" spans="1:6" ht="13.5" hidden="1" outlineLevel="1" thickBot="1">
      <c r="A537" s="142"/>
      <c r="B537" s="143" t="s">
        <v>250</v>
      </c>
      <c r="C537" s="144">
        <v>0</v>
      </c>
      <c r="D537" s="144">
        <v>0</v>
      </c>
      <c r="E537" s="144">
        <v>0</v>
      </c>
      <c r="F537" s="160"/>
    </row>
    <row r="538" spans="1:6" ht="13.5" hidden="1" outlineLevel="1" thickBot="1">
      <c r="A538" s="142"/>
      <c r="B538" s="143" t="s">
        <v>257</v>
      </c>
      <c r="C538" s="144">
        <v>0</v>
      </c>
      <c r="D538" s="144">
        <v>4545.42</v>
      </c>
      <c r="E538" s="144">
        <v>4545.42</v>
      </c>
      <c r="F538" s="160"/>
    </row>
    <row r="539" spans="1:6" ht="13.5" hidden="1" outlineLevel="1" thickBot="1">
      <c r="A539" s="142"/>
      <c r="B539" s="143" t="s">
        <v>258</v>
      </c>
      <c r="C539" s="144">
        <v>0</v>
      </c>
      <c r="D539" s="144">
        <v>279614</v>
      </c>
      <c r="E539" s="144">
        <v>279614</v>
      </c>
      <c r="F539" s="160"/>
    </row>
    <row r="540" spans="1:6" ht="13.5" hidden="1" outlineLevel="1" thickBot="1">
      <c r="A540" s="142"/>
      <c r="B540" s="143" t="s">
        <v>183</v>
      </c>
      <c r="C540" s="144">
        <v>6087297</v>
      </c>
      <c r="D540" s="144">
        <v>62893160</v>
      </c>
      <c r="E540" s="144">
        <v>68980457</v>
      </c>
      <c r="F540" s="160"/>
    </row>
    <row r="541" spans="1:6" ht="13.5" hidden="1" outlineLevel="1" thickBot="1">
      <c r="A541" s="142"/>
      <c r="B541" s="143" t="s">
        <v>184</v>
      </c>
      <c r="C541" s="144">
        <v>812171</v>
      </c>
      <c r="D541" s="144">
        <v>21155565</v>
      </c>
      <c r="E541" s="144">
        <v>21967736</v>
      </c>
      <c r="F541" s="160"/>
    </row>
    <row r="542" spans="1:6" ht="13.5" hidden="1" outlineLevel="1" thickBot="1">
      <c r="A542" s="142"/>
      <c r="B542" s="143" t="s">
        <v>251</v>
      </c>
      <c r="C542" s="144">
        <v>825</v>
      </c>
      <c r="D542" s="144">
        <v>6912</v>
      </c>
      <c r="E542" s="144">
        <v>7737</v>
      </c>
      <c r="F542" s="160"/>
    </row>
    <row r="543" spans="1:6" ht="13.5" hidden="1" outlineLevel="1" thickBot="1">
      <c r="A543" s="142"/>
      <c r="B543" s="143" t="s">
        <v>185</v>
      </c>
      <c r="C543" s="144">
        <v>1471660</v>
      </c>
      <c r="D543" s="144">
        <v>12841842</v>
      </c>
      <c r="E543" s="144">
        <v>14313502</v>
      </c>
      <c r="F543" s="160"/>
    </row>
    <row r="544" spans="1:6" ht="13.5" hidden="1" outlineLevel="1" thickBot="1">
      <c r="A544" s="142"/>
      <c r="B544" s="143" t="s">
        <v>253</v>
      </c>
      <c r="C544" s="144">
        <v>142068</v>
      </c>
      <c r="D544" s="144">
        <v>46250</v>
      </c>
      <c r="E544" s="144">
        <v>188318</v>
      </c>
      <c r="F544" s="160"/>
    </row>
    <row r="545" spans="1:6" ht="13.5" hidden="1" outlineLevel="1" thickBot="1">
      <c r="A545" s="142"/>
      <c r="B545" s="143" t="s">
        <v>186</v>
      </c>
      <c r="C545" s="144">
        <v>4383585</v>
      </c>
      <c r="D545" s="144">
        <v>42383853</v>
      </c>
      <c r="E545" s="144">
        <v>46767438</v>
      </c>
      <c r="F545" s="160"/>
    </row>
    <row r="546" spans="1:6" ht="13.5" hidden="1" outlineLevel="1" thickBot="1">
      <c r="A546" s="142"/>
      <c r="B546" s="143" t="s">
        <v>244</v>
      </c>
      <c r="C546" s="144">
        <v>12820</v>
      </c>
      <c r="D546" s="144">
        <v>901</v>
      </c>
      <c r="E546" s="144">
        <v>13721</v>
      </c>
      <c r="F546" s="160"/>
    </row>
    <row r="547" spans="1:6" ht="13.5" hidden="1" outlineLevel="1" thickBot="1">
      <c r="A547" s="142"/>
      <c r="B547" s="143" t="s">
        <v>187</v>
      </c>
      <c r="C547" s="144">
        <v>220051</v>
      </c>
      <c r="D547" s="144">
        <v>10194</v>
      </c>
      <c r="E547" s="144">
        <v>230245</v>
      </c>
      <c r="F547" s="160"/>
    </row>
    <row r="548" spans="1:6" ht="13.5" hidden="1" outlineLevel="1" thickBot="1">
      <c r="A548" s="142"/>
      <c r="B548" s="143" t="s">
        <v>188</v>
      </c>
      <c r="C548" s="144">
        <v>73259</v>
      </c>
      <c r="D548" s="144">
        <v>2719023</v>
      </c>
      <c r="E548" s="144">
        <v>2792282</v>
      </c>
      <c r="F548" s="160"/>
    </row>
    <row r="549" spans="1:6" ht="13.5" hidden="1" outlineLevel="1" thickBot="1">
      <c r="A549" s="142"/>
      <c r="B549" s="143" t="s">
        <v>189</v>
      </c>
      <c r="C549" s="144">
        <v>325948.23412170418</v>
      </c>
      <c r="D549" s="144">
        <v>2564815.245878295</v>
      </c>
      <c r="E549" s="144">
        <v>2890763.4799999991</v>
      </c>
      <c r="F549" s="160"/>
    </row>
    <row r="550" spans="1:6" ht="13.5" hidden="1" outlineLevel="1" thickBot="1">
      <c r="A550" s="142"/>
      <c r="B550" s="143" t="s">
        <v>190</v>
      </c>
      <c r="C550" s="144">
        <v>2270746</v>
      </c>
      <c r="D550" s="144">
        <v>30431588</v>
      </c>
      <c r="E550" s="144">
        <v>32702334</v>
      </c>
      <c r="F550" s="160"/>
    </row>
    <row r="551" spans="1:6" ht="13.5" hidden="1" outlineLevel="1" thickBot="1">
      <c r="A551" s="142"/>
      <c r="B551" s="143" t="s">
        <v>191</v>
      </c>
      <c r="C551" s="144">
        <v>0</v>
      </c>
      <c r="D551" s="144">
        <v>67642</v>
      </c>
      <c r="E551" s="144">
        <v>67642</v>
      </c>
      <c r="F551" s="160"/>
    </row>
    <row r="552" spans="1:6" ht="13.5" hidden="1" outlineLevel="1" thickBot="1">
      <c r="A552" s="142"/>
      <c r="B552" s="143" t="s">
        <v>192</v>
      </c>
      <c r="C552" s="144">
        <v>33369</v>
      </c>
      <c r="D552" s="144">
        <v>0</v>
      </c>
      <c r="E552" s="144">
        <v>33369</v>
      </c>
      <c r="F552" s="160"/>
    </row>
    <row r="553" spans="1:6" ht="13.5" hidden="1" outlineLevel="1" thickBot="1">
      <c r="A553" s="142"/>
      <c r="B553" s="143" t="s">
        <v>247</v>
      </c>
      <c r="C553" s="144">
        <v>16529</v>
      </c>
      <c r="D553" s="144">
        <v>0</v>
      </c>
      <c r="E553" s="144">
        <v>16529</v>
      </c>
      <c r="F553" s="160"/>
    </row>
    <row r="554" spans="1:6" ht="13.5" hidden="1" outlineLevel="1" thickBot="1">
      <c r="A554" s="142"/>
      <c r="B554" s="143" t="s">
        <v>193</v>
      </c>
      <c r="C554" s="144">
        <v>4250383</v>
      </c>
      <c r="D554" s="144">
        <v>6823398</v>
      </c>
      <c r="E554" s="144">
        <v>11073781</v>
      </c>
      <c r="F554" s="160"/>
    </row>
    <row r="555" spans="1:6" ht="13.5" hidden="1" outlineLevel="1" thickBot="1">
      <c r="A555" s="142"/>
      <c r="B555" s="143" t="s">
        <v>194</v>
      </c>
      <c r="C555" s="144">
        <v>17138</v>
      </c>
      <c r="D555" s="144">
        <v>-88625</v>
      </c>
      <c r="E555" s="144">
        <v>-71487</v>
      </c>
      <c r="F555" s="160"/>
    </row>
    <row r="556" spans="1:6" ht="13.5" hidden="1" outlineLevel="1" thickBot="1">
      <c r="A556" s="142"/>
      <c r="B556" s="143" t="s">
        <v>195</v>
      </c>
      <c r="C556" s="144">
        <v>130086.77701577269</v>
      </c>
      <c r="D556" s="144">
        <v>1542942.5329842269</v>
      </c>
      <c r="E556" s="144">
        <v>1673029.3099999996</v>
      </c>
      <c r="F556" s="160"/>
    </row>
    <row r="557" spans="1:6" ht="13.5" hidden="1" outlineLevel="1" thickBot="1">
      <c r="A557" s="142"/>
      <c r="B557" s="143" t="s">
        <v>196</v>
      </c>
      <c r="C557" s="144">
        <v>193530</v>
      </c>
      <c r="D557" s="144">
        <v>2632275</v>
      </c>
      <c r="E557" s="144">
        <v>2825805</v>
      </c>
      <c r="F557" s="160"/>
    </row>
    <row r="558" spans="1:6" ht="26.25" collapsed="1" thickBot="1">
      <c r="A558" s="142" t="s">
        <v>91</v>
      </c>
      <c r="B558" s="145" t="s">
        <v>218</v>
      </c>
      <c r="C558" s="144">
        <f>SUM($C$534:$C$557)</f>
        <v>21277551.011137474</v>
      </c>
      <c r="D558" s="144">
        <f>SUM($D$534:$D$557)</f>
        <v>187852917.19886255</v>
      </c>
      <c r="E558" s="144">
        <f>SUM($E$534:$E$557)</f>
        <v>209130468.21000001</v>
      </c>
      <c r="F558" s="160"/>
    </row>
    <row r="559" spans="1:6">
      <c r="B559" s="161"/>
      <c r="C559" s="160"/>
      <c r="D559" s="160"/>
      <c r="E559" s="160"/>
    </row>
    <row r="560" spans="1:6">
      <c r="B560" s="161"/>
      <c r="C560" s="160"/>
      <c r="D560" s="160"/>
      <c r="E560" s="160"/>
    </row>
    <row r="561" spans="2:5">
      <c r="B561" s="161"/>
      <c r="C561" s="160"/>
      <c r="D561" s="160"/>
      <c r="E561" s="160"/>
    </row>
    <row r="562" spans="2:5">
      <c r="B562" s="161"/>
      <c r="C562" s="160"/>
      <c r="D562" s="160"/>
      <c r="E562" s="160"/>
    </row>
    <row r="563" spans="2:5">
      <c r="B563" s="161"/>
      <c r="C563" s="160"/>
      <c r="D563" s="160"/>
      <c r="E563" s="160"/>
    </row>
    <row r="564" spans="2:5">
      <c r="B564" s="161"/>
      <c r="C564" s="160"/>
      <c r="D564" s="160"/>
      <c r="E564" s="160"/>
    </row>
  </sheetData>
  <dataConsolidate link="1"/>
  <mergeCells count="6">
    <mergeCell ref="A383:E383"/>
    <mergeCell ref="A1:E1"/>
    <mergeCell ref="A2:E2"/>
    <mergeCell ref="A3:E3"/>
    <mergeCell ref="A5:E5"/>
    <mergeCell ref="A7:E7"/>
  </mergeCells>
  <pageMargins left="0.69" right="0.5" top="0.84" bottom="0.75" header="0.5" footer="0.5"/>
  <pageSetup firstPageNumber="27" fitToHeight="0" orientation="landscape" useFirstPageNumber="1" r:id="rId1"/>
  <headerFooter alignWithMargins="0">
    <oddFooter>&amp;C&amp;"-,Regular"&amp;P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3634"/>
    <pageSetUpPr fitToPage="1"/>
  </sheetPr>
  <dimension ref="A1:F467"/>
  <sheetViews>
    <sheetView showGridLines="0" zoomScaleNormal="100" workbookViewId="0">
      <selection sqref="A1:E1"/>
    </sheetView>
  </sheetViews>
  <sheetFormatPr defaultRowHeight="12.75" outlineLevelRow="1"/>
  <cols>
    <col min="1" max="1" width="5" style="162" customWidth="1"/>
    <col min="2" max="2" width="60.85546875" style="162" customWidth="1"/>
    <col min="3" max="5" width="19.7109375" style="162" customWidth="1"/>
    <col min="6" max="6" width="9.5703125" style="162" customWidth="1"/>
    <col min="7" max="16384" width="9.140625" style="162"/>
  </cols>
  <sheetData>
    <row r="1" spans="1:6" ht="15">
      <c r="A1" s="477" t="s">
        <v>174</v>
      </c>
      <c r="B1" s="478"/>
      <c r="C1" s="478"/>
      <c r="D1" s="478"/>
      <c r="E1" s="478"/>
    </row>
    <row r="2" spans="1:6" ht="15">
      <c r="A2" s="477" t="s">
        <v>175</v>
      </c>
      <c r="B2" s="478"/>
      <c r="C2" s="478"/>
      <c r="D2" s="478"/>
      <c r="E2" s="478"/>
    </row>
    <row r="3" spans="1:6" ht="15">
      <c r="A3" s="477" t="s">
        <v>219</v>
      </c>
      <c r="B3" s="478"/>
      <c r="C3" s="478"/>
      <c r="D3" s="478"/>
      <c r="E3" s="478"/>
    </row>
    <row r="4" spans="1:6" ht="15" customHeight="1">
      <c r="A4" s="479" t="s">
        <v>34</v>
      </c>
      <c r="B4" s="479"/>
      <c r="C4" s="479"/>
      <c r="D4" s="480" t="s">
        <v>259</v>
      </c>
      <c r="E4" s="480"/>
    </row>
    <row r="5" spans="1:6" ht="14.25" customHeight="1">
      <c r="A5" s="479"/>
      <c r="B5" s="479"/>
      <c r="C5" s="479"/>
      <c r="D5" s="481"/>
      <c r="E5" s="481"/>
    </row>
    <row r="6" spans="1:6" ht="15">
      <c r="A6" s="163"/>
      <c r="B6" s="164"/>
      <c r="C6" s="165" t="s">
        <v>178</v>
      </c>
      <c r="D6" s="165" t="s">
        <v>179</v>
      </c>
      <c r="E6" s="165" t="s">
        <v>171</v>
      </c>
    </row>
    <row r="7" spans="1:6" ht="15">
      <c r="A7" s="470" t="s">
        <v>222</v>
      </c>
      <c r="B7" s="471"/>
      <c r="C7" s="471"/>
      <c r="D7" s="471"/>
      <c r="E7" s="472"/>
    </row>
    <row r="8" spans="1:6" ht="18" customHeight="1">
      <c r="A8" s="470" t="s">
        <v>223</v>
      </c>
      <c r="B8" s="471"/>
      <c r="C8" s="471"/>
      <c r="D8" s="471"/>
      <c r="E8" s="472"/>
    </row>
    <row r="9" spans="1:6" ht="18" hidden="1" customHeight="1" outlineLevel="1">
      <c r="A9" s="166" t="s">
        <v>47</v>
      </c>
      <c r="B9" s="167" t="s">
        <v>256</v>
      </c>
      <c r="C9" s="168">
        <v>0</v>
      </c>
      <c r="D9" s="168">
        <v>0</v>
      </c>
      <c r="E9" s="168">
        <v>0</v>
      </c>
      <c r="F9" s="160"/>
    </row>
    <row r="10" spans="1:6" ht="18" hidden="1" customHeight="1" outlineLevel="1">
      <c r="A10" s="166"/>
      <c r="B10" s="167" t="s">
        <v>181</v>
      </c>
      <c r="C10" s="168">
        <v>3225777</v>
      </c>
      <c r="D10" s="168" t="s">
        <v>566</v>
      </c>
      <c r="E10" s="168">
        <v>3225777</v>
      </c>
      <c r="F10" s="160"/>
    </row>
    <row r="11" spans="1:6" ht="18" hidden="1" customHeight="1" outlineLevel="1">
      <c r="A11" s="166" t="s">
        <v>47</v>
      </c>
      <c r="B11" s="167" t="s">
        <v>182</v>
      </c>
      <c r="C11" s="169"/>
      <c r="D11" s="169"/>
      <c r="E11" s="168">
        <v>0</v>
      </c>
      <c r="F11" s="160"/>
    </row>
    <row r="12" spans="1:6" ht="18" hidden="1" customHeight="1" outlineLevel="1">
      <c r="A12" s="166" t="s">
        <v>47</v>
      </c>
      <c r="B12" s="167" t="s">
        <v>250</v>
      </c>
      <c r="C12" s="168">
        <v>0</v>
      </c>
      <c r="D12" s="168">
        <v>0</v>
      </c>
      <c r="E12" s="168">
        <v>0</v>
      </c>
      <c r="F12" s="160"/>
    </row>
    <row r="13" spans="1:6" ht="18" hidden="1" customHeight="1" outlineLevel="1">
      <c r="A13" s="166"/>
      <c r="B13" s="167" t="s">
        <v>257</v>
      </c>
      <c r="C13" s="168">
        <v>0</v>
      </c>
      <c r="D13" s="168">
        <v>0</v>
      </c>
      <c r="E13" s="168">
        <v>0</v>
      </c>
      <c r="F13" s="160"/>
    </row>
    <row r="14" spans="1:6" ht="18" hidden="1" customHeight="1" outlineLevel="1">
      <c r="A14" s="166"/>
      <c r="B14" s="167" t="s">
        <v>258</v>
      </c>
      <c r="C14" s="168">
        <v>0</v>
      </c>
      <c r="D14" s="168">
        <v>0</v>
      </c>
      <c r="E14" s="168">
        <v>0</v>
      </c>
      <c r="F14" s="160"/>
    </row>
    <row r="15" spans="1:6" ht="18" hidden="1" customHeight="1" outlineLevel="1">
      <c r="A15" s="166" t="s">
        <v>47</v>
      </c>
      <c r="B15" s="167" t="s">
        <v>183</v>
      </c>
      <c r="C15" s="168">
        <v>6443310</v>
      </c>
      <c r="D15" s="168">
        <v>59808748</v>
      </c>
      <c r="E15" s="168">
        <v>66252058</v>
      </c>
      <c r="F15" s="160"/>
    </row>
    <row r="16" spans="1:6" ht="18" hidden="1" customHeight="1" outlineLevel="1">
      <c r="A16" s="166" t="s">
        <v>47</v>
      </c>
      <c r="B16" s="167" t="s">
        <v>184</v>
      </c>
      <c r="C16" s="168">
        <v>1450385</v>
      </c>
      <c r="D16" s="168">
        <v>7754617</v>
      </c>
      <c r="E16" s="168">
        <v>9205002</v>
      </c>
      <c r="F16" s="160"/>
    </row>
    <row r="17" spans="1:6" ht="18" hidden="1" customHeight="1" outlineLevel="1">
      <c r="A17" s="166" t="s">
        <v>47</v>
      </c>
      <c r="B17" s="167" t="s">
        <v>251</v>
      </c>
      <c r="C17" s="168">
        <v>0</v>
      </c>
      <c r="D17" s="168">
        <v>42852</v>
      </c>
      <c r="E17" s="168">
        <v>42852</v>
      </c>
      <c r="F17" s="160"/>
    </row>
    <row r="18" spans="1:6" ht="18" hidden="1" customHeight="1" outlineLevel="1">
      <c r="A18" s="166" t="s">
        <v>47</v>
      </c>
      <c r="B18" s="167" t="s">
        <v>185</v>
      </c>
      <c r="C18" s="168">
        <v>6289461</v>
      </c>
      <c r="D18" s="168">
        <v>46065630</v>
      </c>
      <c r="E18" s="168">
        <v>52355091</v>
      </c>
      <c r="F18" s="160"/>
    </row>
    <row r="19" spans="1:6" ht="18" hidden="1" customHeight="1" outlineLevel="1">
      <c r="A19" s="166"/>
      <c r="B19" s="167" t="s">
        <v>253</v>
      </c>
      <c r="C19" s="168"/>
      <c r="D19" s="168"/>
      <c r="E19" s="168">
        <v>0</v>
      </c>
      <c r="F19" s="160"/>
    </row>
    <row r="20" spans="1:6" ht="18" hidden="1" customHeight="1" outlineLevel="1">
      <c r="A20" s="166" t="s">
        <v>47</v>
      </c>
      <c r="B20" s="167" t="s">
        <v>186</v>
      </c>
      <c r="C20" s="168">
        <v>12931430</v>
      </c>
      <c r="D20" s="168">
        <v>122807419</v>
      </c>
      <c r="E20" s="168">
        <v>135738849</v>
      </c>
      <c r="F20" s="160"/>
    </row>
    <row r="21" spans="1:6" ht="18" hidden="1" customHeight="1" outlineLevel="1">
      <c r="A21" s="166" t="s">
        <v>47</v>
      </c>
      <c r="B21" s="167" t="s">
        <v>244</v>
      </c>
      <c r="C21" s="168">
        <v>0</v>
      </c>
      <c r="D21" s="168">
        <v>0</v>
      </c>
      <c r="E21" s="168">
        <v>0</v>
      </c>
      <c r="F21" s="160"/>
    </row>
    <row r="22" spans="1:6" ht="18" hidden="1" customHeight="1" outlineLevel="1">
      <c r="A22" s="166" t="s">
        <v>47</v>
      </c>
      <c r="B22" s="167" t="s">
        <v>187</v>
      </c>
      <c r="C22" s="168">
        <v>0</v>
      </c>
      <c r="D22" s="168">
        <v>0</v>
      </c>
      <c r="E22" s="168">
        <v>0</v>
      </c>
      <c r="F22" s="160"/>
    </row>
    <row r="23" spans="1:6" ht="18" hidden="1" customHeight="1" outlineLevel="1">
      <c r="A23" s="166" t="s">
        <v>47</v>
      </c>
      <c r="B23" s="167" t="s">
        <v>188</v>
      </c>
      <c r="C23" s="168">
        <v>0</v>
      </c>
      <c r="D23" s="168">
        <v>1840000</v>
      </c>
      <c r="E23" s="168">
        <v>1840000</v>
      </c>
      <c r="F23" s="160"/>
    </row>
    <row r="24" spans="1:6" ht="18" hidden="1" customHeight="1" outlineLevel="1">
      <c r="A24" s="166" t="s">
        <v>47</v>
      </c>
      <c r="B24" s="167" t="s">
        <v>189</v>
      </c>
      <c r="C24" s="168">
        <v>0</v>
      </c>
      <c r="D24" s="168">
        <v>1350000</v>
      </c>
      <c r="E24" s="168">
        <v>1350000</v>
      </c>
      <c r="F24" s="160"/>
    </row>
    <row r="25" spans="1:6" ht="18" hidden="1" customHeight="1" outlineLevel="1">
      <c r="A25" s="166" t="s">
        <v>47</v>
      </c>
      <c r="B25" s="167" t="s">
        <v>190</v>
      </c>
      <c r="C25" s="168">
        <v>2489013</v>
      </c>
      <c r="D25" s="168">
        <v>31521706</v>
      </c>
      <c r="E25" s="168">
        <v>34010719</v>
      </c>
      <c r="F25" s="160"/>
    </row>
    <row r="26" spans="1:6" ht="18" hidden="1" customHeight="1" outlineLevel="1">
      <c r="A26" s="166" t="s">
        <v>47</v>
      </c>
      <c r="B26" s="167" t="s">
        <v>191</v>
      </c>
      <c r="C26" s="168">
        <v>0</v>
      </c>
      <c r="D26" s="168">
        <v>0</v>
      </c>
      <c r="E26" s="168">
        <v>0</v>
      </c>
      <c r="F26" s="160"/>
    </row>
    <row r="27" spans="1:6" ht="18" hidden="1" customHeight="1" outlineLevel="1">
      <c r="A27" s="166" t="s">
        <v>47</v>
      </c>
      <c r="B27" s="167" t="s">
        <v>192</v>
      </c>
      <c r="C27" s="168">
        <v>135000</v>
      </c>
      <c r="D27" s="169"/>
      <c r="E27" s="168">
        <v>135000</v>
      </c>
      <c r="F27" s="160"/>
    </row>
    <row r="28" spans="1:6" ht="18" hidden="1" customHeight="1" outlineLevel="1">
      <c r="A28" s="166" t="s">
        <v>47</v>
      </c>
      <c r="B28" s="167" t="s">
        <v>247</v>
      </c>
      <c r="C28" s="169"/>
      <c r="D28" s="169"/>
      <c r="E28" s="168">
        <v>0</v>
      </c>
      <c r="F28" s="160"/>
    </row>
    <row r="29" spans="1:6" ht="18" hidden="1" customHeight="1" outlineLevel="1">
      <c r="A29" s="166" t="s">
        <v>47</v>
      </c>
      <c r="B29" s="167" t="s">
        <v>193</v>
      </c>
      <c r="C29" s="168">
        <v>27292945</v>
      </c>
      <c r="D29" s="168">
        <v>39412447</v>
      </c>
      <c r="E29" s="168">
        <v>66705392</v>
      </c>
      <c r="F29" s="160"/>
    </row>
    <row r="30" spans="1:6" ht="18" hidden="1" customHeight="1" outlineLevel="1">
      <c r="A30" s="166" t="s">
        <v>47</v>
      </c>
      <c r="B30" s="167" t="s">
        <v>194</v>
      </c>
      <c r="C30" s="169"/>
      <c r="D30" s="169"/>
      <c r="E30" s="168">
        <v>0</v>
      </c>
      <c r="F30" s="160"/>
    </row>
    <row r="31" spans="1:6" ht="18" hidden="1" customHeight="1" outlineLevel="1">
      <c r="A31" s="166" t="s">
        <v>47</v>
      </c>
      <c r="B31" s="167" t="s">
        <v>195</v>
      </c>
      <c r="C31" s="169"/>
      <c r="D31" s="168">
        <v>203822</v>
      </c>
      <c r="E31" s="168">
        <v>203822</v>
      </c>
      <c r="F31" s="160"/>
    </row>
    <row r="32" spans="1:6" ht="18" hidden="1" customHeight="1" outlineLevel="1">
      <c r="A32" s="166" t="s">
        <v>47</v>
      </c>
      <c r="B32" s="167" t="s">
        <v>196</v>
      </c>
      <c r="C32" s="168">
        <v>0</v>
      </c>
      <c r="D32" s="168">
        <v>4047670</v>
      </c>
      <c r="E32" s="168">
        <v>4047670</v>
      </c>
      <c r="F32" s="160"/>
    </row>
    <row r="33" spans="1:6" ht="18" customHeight="1" collapsed="1">
      <c r="A33" s="166" t="s">
        <v>37</v>
      </c>
      <c r="B33" s="170" t="s">
        <v>224</v>
      </c>
      <c r="C33" s="168">
        <f>SUM($C$9:$C$32)</f>
        <v>60257321</v>
      </c>
      <c r="D33" s="168">
        <f>SUM($D$9:$D$32)</f>
        <v>314854911</v>
      </c>
      <c r="E33" s="168">
        <f>SUM($E$9:$E$32)</f>
        <v>375112232</v>
      </c>
      <c r="F33" s="160"/>
    </row>
    <row r="34" spans="1:6" ht="18" hidden="1" customHeight="1" outlineLevel="1">
      <c r="A34" s="166" t="s">
        <v>47</v>
      </c>
      <c r="B34" s="167" t="s">
        <v>256</v>
      </c>
      <c r="C34" s="168">
        <v>0</v>
      </c>
      <c r="D34" s="168">
        <v>52835900</v>
      </c>
      <c r="E34" s="168">
        <v>52835900</v>
      </c>
      <c r="F34" s="160"/>
    </row>
    <row r="35" spans="1:6" ht="18" hidden="1" customHeight="1" outlineLevel="1">
      <c r="A35" s="166"/>
      <c r="B35" s="167" t="s">
        <v>181</v>
      </c>
      <c r="C35" s="168">
        <v>2511504</v>
      </c>
      <c r="D35" s="168">
        <v>0</v>
      </c>
      <c r="E35" s="168">
        <v>2511504</v>
      </c>
      <c r="F35" s="160"/>
    </row>
    <row r="36" spans="1:6" ht="18" hidden="1" customHeight="1" outlineLevel="1">
      <c r="A36" s="166" t="s">
        <v>47</v>
      </c>
      <c r="B36" s="167" t="s">
        <v>182</v>
      </c>
      <c r="C36" s="168">
        <v>1282972</v>
      </c>
      <c r="D36" s="168">
        <v>20992856</v>
      </c>
      <c r="E36" s="168">
        <v>22275828</v>
      </c>
      <c r="F36" s="160"/>
    </row>
    <row r="37" spans="1:6" ht="18" hidden="1" customHeight="1" outlineLevel="1">
      <c r="A37" s="166" t="s">
        <v>47</v>
      </c>
      <c r="B37" s="167" t="s">
        <v>250</v>
      </c>
      <c r="C37" s="168">
        <v>0</v>
      </c>
      <c r="D37" s="168">
        <v>0</v>
      </c>
      <c r="E37" s="168">
        <v>0</v>
      </c>
      <c r="F37" s="160"/>
    </row>
    <row r="38" spans="1:6" ht="18" hidden="1" customHeight="1" outlineLevel="1">
      <c r="A38" s="166"/>
      <c r="B38" s="167" t="s">
        <v>257</v>
      </c>
      <c r="C38" s="168">
        <v>15691366</v>
      </c>
      <c r="D38" s="168">
        <v>102313.71</v>
      </c>
      <c r="E38" s="168">
        <v>15793679.710000001</v>
      </c>
      <c r="F38" s="160"/>
    </row>
    <row r="39" spans="1:6" ht="18" hidden="1" customHeight="1" outlineLevel="1">
      <c r="A39" s="166"/>
      <c r="B39" s="167" t="s">
        <v>258</v>
      </c>
      <c r="C39" s="168">
        <v>0</v>
      </c>
      <c r="D39" s="168">
        <v>11163410</v>
      </c>
      <c r="E39" s="168">
        <v>11163410</v>
      </c>
      <c r="F39" s="160"/>
    </row>
    <row r="40" spans="1:6" ht="18" hidden="1" customHeight="1" outlineLevel="1">
      <c r="A40" s="166" t="s">
        <v>47</v>
      </c>
      <c r="B40" s="167" t="s">
        <v>183</v>
      </c>
      <c r="C40" s="168">
        <v>6550448</v>
      </c>
      <c r="D40" s="168">
        <v>88940390</v>
      </c>
      <c r="E40" s="168">
        <v>95490838</v>
      </c>
      <c r="F40" s="160"/>
    </row>
    <row r="41" spans="1:6" ht="18" hidden="1" customHeight="1" outlineLevel="1">
      <c r="A41" s="166" t="s">
        <v>47</v>
      </c>
      <c r="B41" s="167" t="s">
        <v>184</v>
      </c>
      <c r="C41" s="168">
        <v>1989753</v>
      </c>
      <c r="D41" s="168">
        <v>36157675</v>
      </c>
      <c r="E41" s="168">
        <v>38147428</v>
      </c>
      <c r="F41" s="160"/>
    </row>
    <row r="42" spans="1:6" ht="18" hidden="1" customHeight="1" outlineLevel="1">
      <c r="A42" s="166" t="s">
        <v>47</v>
      </c>
      <c r="B42" s="167" t="s">
        <v>251</v>
      </c>
      <c r="C42" s="168">
        <v>595348</v>
      </c>
      <c r="D42" s="168">
        <v>4176629</v>
      </c>
      <c r="E42" s="168">
        <v>4771977</v>
      </c>
      <c r="F42" s="160"/>
    </row>
    <row r="43" spans="1:6" ht="18" hidden="1" customHeight="1" outlineLevel="1">
      <c r="A43" s="166" t="s">
        <v>47</v>
      </c>
      <c r="B43" s="167" t="s">
        <v>185</v>
      </c>
      <c r="C43" s="168">
        <v>10170763</v>
      </c>
      <c r="D43" s="168">
        <v>70792183</v>
      </c>
      <c r="E43" s="168">
        <v>80962946</v>
      </c>
      <c r="F43" s="160"/>
    </row>
    <row r="44" spans="1:6" ht="18" hidden="1" customHeight="1" outlineLevel="1">
      <c r="A44" s="166"/>
      <c r="B44" s="167" t="s">
        <v>253</v>
      </c>
      <c r="C44" s="168">
        <v>2233800</v>
      </c>
      <c r="D44" s="168">
        <v>11000000</v>
      </c>
      <c r="E44" s="168">
        <v>13233800</v>
      </c>
      <c r="F44" s="160"/>
    </row>
    <row r="45" spans="1:6" ht="18" hidden="1" customHeight="1" outlineLevel="1">
      <c r="A45" s="166" t="s">
        <v>47</v>
      </c>
      <c r="B45" s="167" t="s">
        <v>186</v>
      </c>
      <c r="C45" s="168">
        <v>42204929</v>
      </c>
      <c r="D45" s="168">
        <v>362699273</v>
      </c>
      <c r="E45" s="168">
        <v>404904202</v>
      </c>
      <c r="F45" s="160"/>
    </row>
    <row r="46" spans="1:6" ht="18" hidden="1" customHeight="1" outlineLevel="1">
      <c r="A46" s="166" t="s">
        <v>47</v>
      </c>
      <c r="B46" s="167" t="s">
        <v>244</v>
      </c>
      <c r="C46" s="168">
        <v>1093031</v>
      </c>
      <c r="D46" s="168">
        <v>73849</v>
      </c>
      <c r="E46" s="168">
        <v>1166880</v>
      </c>
      <c r="F46" s="160"/>
    </row>
    <row r="47" spans="1:6" ht="18" hidden="1" customHeight="1" outlineLevel="1">
      <c r="A47" s="166" t="s">
        <v>47</v>
      </c>
      <c r="B47" s="167" t="s">
        <v>187</v>
      </c>
      <c r="C47" s="168">
        <v>617230</v>
      </c>
      <c r="D47" s="168">
        <v>3125</v>
      </c>
      <c r="E47" s="168">
        <v>620355</v>
      </c>
      <c r="F47" s="160"/>
    </row>
    <row r="48" spans="1:6" ht="18" hidden="1" customHeight="1" outlineLevel="1">
      <c r="A48" s="166" t="s">
        <v>47</v>
      </c>
      <c r="B48" s="167" t="s">
        <v>188</v>
      </c>
      <c r="C48" s="168">
        <v>0</v>
      </c>
      <c r="D48" s="168">
        <v>0</v>
      </c>
      <c r="E48" s="168">
        <v>0</v>
      </c>
      <c r="F48" s="160"/>
    </row>
    <row r="49" spans="1:6" ht="18" hidden="1" customHeight="1" outlineLevel="1">
      <c r="A49" s="166" t="s">
        <v>47</v>
      </c>
      <c r="B49" s="167" t="s">
        <v>189</v>
      </c>
      <c r="C49" s="168">
        <v>0</v>
      </c>
      <c r="D49" s="168">
        <v>2441514.83</v>
      </c>
      <c r="E49" s="168">
        <v>2441514.83</v>
      </c>
      <c r="F49" s="160"/>
    </row>
    <row r="50" spans="1:6" ht="18" hidden="1" customHeight="1" outlineLevel="1">
      <c r="A50" s="166" t="s">
        <v>47</v>
      </c>
      <c r="B50" s="167" t="s">
        <v>190</v>
      </c>
      <c r="C50" s="168">
        <v>696141</v>
      </c>
      <c r="D50" s="168">
        <v>31059827</v>
      </c>
      <c r="E50" s="168">
        <v>31755968</v>
      </c>
      <c r="F50" s="160"/>
    </row>
    <row r="51" spans="1:6" ht="18" hidden="1" customHeight="1" outlineLevel="1">
      <c r="A51" s="166" t="s">
        <v>47</v>
      </c>
      <c r="B51" s="167" t="s">
        <v>191</v>
      </c>
      <c r="C51" s="168">
        <v>5098657</v>
      </c>
      <c r="D51" s="168">
        <v>10396406</v>
      </c>
      <c r="E51" s="168">
        <v>15495063</v>
      </c>
      <c r="F51" s="160"/>
    </row>
    <row r="52" spans="1:6" ht="18" hidden="1" customHeight="1" outlineLevel="1">
      <c r="A52" s="166" t="s">
        <v>47</v>
      </c>
      <c r="B52" s="167" t="s">
        <v>192</v>
      </c>
      <c r="C52" s="168">
        <v>4093304</v>
      </c>
      <c r="D52" s="169"/>
      <c r="E52" s="168">
        <v>4093304</v>
      </c>
      <c r="F52" s="160"/>
    </row>
    <row r="53" spans="1:6" ht="18" hidden="1" customHeight="1" outlineLevel="1">
      <c r="A53" s="166" t="s">
        <v>47</v>
      </c>
      <c r="B53" s="167" t="s">
        <v>247</v>
      </c>
      <c r="C53" s="168">
        <v>3445386</v>
      </c>
      <c r="D53" s="169"/>
      <c r="E53" s="168">
        <v>3445386</v>
      </c>
      <c r="F53" s="160"/>
    </row>
    <row r="54" spans="1:6" ht="18" hidden="1" customHeight="1" outlineLevel="1">
      <c r="A54" s="166" t="s">
        <v>47</v>
      </c>
      <c r="B54" s="167" t="s">
        <v>193</v>
      </c>
      <c r="C54" s="168">
        <v>337032868</v>
      </c>
      <c r="D54" s="168">
        <v>172431500</v>
      </c>
      <c r="E54" s="168">
        <v>509464368</v>
      </c>
      <c r="F54" s="160"/>
    </row>
    <row r="55" spans="1:6" ht="18" hidden="1" customHeight="1" outlineLevel="1">
      <c r="A55" s="166" t="s">
        <v>47</v>
      </c>
      <c r="B55" s="167" t="s">
        <v>194</v>
      </c>
      <c r="C55" s="168">
        <v>28197000</v>
      </c>
      <c r="D55" s="168">
        <v>47954210</v>
      </c>
      <c r="E55" s="168">
        <v>76151210</v>
      </c>
      <c r="F55" s="160"/>
    </row>
    <row r="56" spans="1:6" ht="18" hidden="1" customHeight="1" outlineLevel="1">
      <c r="A56" s="166" t="s">
        <v>47</v>
      </c>
      <c r="B56" s="167" t="s">
        <v>195</v>
      </c>
      <c r="C56" s="169"/>
      <c r="D56" s="169"/>
      <c r="E56" s="168">
        <v>0</v>
      </c>
      <c r="F56" s="160"/>
    </row>
    <row r="57" spans="1:6" ht="18" hidden="1" customHeight="1" outlineLevel="1">
      <c r="A57" s="166" t="s">
        <v>47</v>
      </c>
      <c r="B57" s="167" t="s">
        <v>196</v>
      </c>
      <c r="C57" s="168">
        <v>40686</v>
      </c>
      <c r="D57" s="168">
        <v>9511804</v>
      </c>
      <c r="E57" s="168">
        <v>9552490</v>
      </c>
      <c r="F57" s="160"/>
    </row>
    <row r="58" spans="1:6" ht="18" customHeight="1" collapsed="1">
      <c r="A58" s="166" t="s">
        <v>39</v>
      </c>
      <c r="B58" s="170" t="s">
        <v>225</v>
      </c>
      <c r="C58" s="168">
        <f>SUM($C$34:$C$57)</f>
        <v>463545186</v>
      </c>
      <c r="D58" s="168">
        <f>SUM($D$34:$D$57)</f>
        <v>932732865.54000008</v>
      </c>
      <c r="E58" s="168">
        <f>SUM($E$34:$E$57)</f>
        <v>1396278051.54</v>
      </c>
      <c r="F58" s="160"/>
    </row>
    <row r="59" spans="1:6" ht="18" hidden="1" customHeight="1" outlineLevel="1">
      <c r="A59" s="166" t="s">
        <v>47</v>
      </c>
      <c r="B59" s="167" t="s">
        <v>256</v>
      </c>
      <c r="C59" s="168">
        <v>0</v>
      </c>
      <c r="D59" s="168">
        <v>0</v>
      </c>
      <c r="E59" s="168">
        <v>0</v>
      </c>
      <c r="F59" s="160"/>
    </row>
    <row r="60" spans="1:6" ht="18" hidden="1" customHeight="1" outlineLevel="1">
      <c r="A60" s="166"/>
      <c r="B60" s="167" t="s">
        <v>181</v>
      </c>
      <c r="C60" s="168">
        <v>39065998</v>
      </c>
      <c r="D60" s="168">
        <v>45291</v>
      </c>
      <c r="E60" s="168">
        <v>39111289</v>
      </c>
      <c r="F60" s="160"/>
    </row>
    <row r="61" spans="1:6" ht="18" hidden="1" customHeight="1" outlineLevel="1">
      <c r="A61" s="166" t="s">
        <v>47</v>
      </c>
      <c r="B61" s="167" t="s">
        <v>182</v>
      </c>
      <c r="C61" s="169"/>
      <c r="D61" s="169"/>
      <c r="E61" s="168">
        <v>0</v>
      </c>
      <c r="F61" s="160"/>
    </row>
    <row r="62" spans="1:6" ht="18" hidden="1" customHeight="1" outlineLevel="1">
      <c r="A62" s="166" t="s">
        <v>47</v>
      </c>
      <c r="B62" s="167" t="s">
        <v>250</v>
      </c>
      <c r="C62" s="168">
        <v>0</v>
      </c>
      <c r="D62" s="168">
        <v>0</v>
      </c>
      <c r="E62" s="168">
        <v>0</v>
      </c>
      <c r="F62" s="160"/>
    </row>
    <row r="63" spans="1:6" ht="18" hidden="1" customHeight="1" outlineLevel="1">
      <c r="A63" s="166"/>
      <c r="B63" s="167" t="s">
        <v>257</v>
      </c>
      <c r="C63" s="168">
        <v>0</v>
      </c>
      <c r="D63" s="168">
        <v>0</v>
      </c>
      <c r="E63" s="168">
        <v>0</v>
      </c>
      <c r="F63" s="160"/>
    </row>
    <row r="64" spans="1:6" ht="18" hidden="1" customHeight="1" outlineLevel="1">
      <c r="A64" s="166"/>
      <c r="B64" s="167" t="s">
        <v>258</v>
      </c>
      <c r="C64" s="168">
        <v>0</v>
      </c>
      <c r="D64" s="168">
        <v>0</v>
      </c>
      <c r="E64" s="168">
        <v>0</v>
      </c>
      <c r="F64" s="160"/>
    </row>
    <row r="65" spans="1:6" ht="18" hidden="1" customHeight="1" outlineLevel="1">
      <c r="A65" s="166" t="s">
        <v>47</v>
      </c>
      <c r="B65" s="167" t="s">
        <v>183</v>
      </c>
      <c r="C65" s="168">
        <v>181212608</v>
      </c>
      <c r="D65" s="168">
        <v>1628670167</v>
      </c>
      <c r="E65" s="168">
        <v>1809882775</v>
      </c>
      <c r="F65" s="160"/>
    </row>
    <row r="66" spans="1:6" ht="18" hidden="1" customHeight="1" outlineLevel="1">
      <c r="A66" s="166" t="s">
        <v>47</v>
      </c>
      <c r="B66" s="167" t="s">
        <v>184</v>
      </c>
      <c r="C66" s="168">
        <v>16862695</v>
      </c>
      <c r="D66" s="168">
        <v>532210591</v>
      </c>
      <c r="E66" s="168">
        <v>549073286</v>
      </c>
      <c r="F66" s="160"/>
    </row>
    <row r="67" spans="1:6" ht="18" hidden="1" customHeight="1" outlineLevel="1">
      <c r="A67" s="166" t="s">
        <v>47</v>
      </c>
      <c r="B67" s="167" t="s">
        <v>251</v>
      </c>
      <c r="C67" s="168">
        <v>1207459</v>
      </c>
      <c r="D67" s="168">
        <v>10544223</v>
      </c>
      <c r="E67" s="168">
        <v>11751682</v>
      </c>
      <c r="F67" s="160"/>
    </row>
    <row r="68" spans="1:6" ht="18" hidden="1" customHeight="1" outlineLevel="1">
      <c r="A68" s="166" t="s">
        <v>47</v>
      </c>
      <c r="B68" s="167" t="s">
        <v>185</v>
      </c>
      <c r="C68" s="168">
        <v>109254603</v>
      </c>
      <c r="D68" s="168">
        <v>1100809179</v>
      </c>
      <c r="E68" s="168">
        <v>1210063782</v>
      </c>
      <c r="F68" s="160"/>
    </row>
    <row r="69" spans="1:6" ht="18" hidden="1" customHeight="1" outlineLevel="1">
      <c r="A69" s="166"/>
      <c r="B69" s="167" t="s">
        <v>253</v>
      </c>
      <c r="C69" s="168">
        <v>7240647</v>
      </c>
      <c r="D69" s="168">
        <v>0</v>
      </c>
      <c r="E69" s="168">
        <v>7240647</v>
      </c>
      <c r="F69" s="160"/>
    </row>
    <row r="70" spans="1:6" ht="18" hidden="1" customHeight="1" outlineLevel="1">
      <c r="A70" s="166" t="s">
        <v>47</v>
      </c>
      <c r="B70" s="167" t="s">
        <v>186</v>
      </c>
      <c r="C70" s="168">
        <v>181387020</v>
      </c>
      <c r="D70" s="168">
        <v>1558797574</v>
      </c>
      <c r="E70" s="168">
        <v>1740184594</v>
      </c>
      <c r="F70" s="160"/>
    </row>
    <row r="71" spans="1:6" ht="18" hidden="1" customHeight="1" outlineLevel="1">
      <c r="A71" s="166" t="s">
        <v>47</v>
      </c>
      <c r="B71" s="167" t="s">
        <v>244</v>
      </c>
      <c r="C71" s="168">
        <v>7737846</v>
      </c>
      <c r="D71" s="168">
        <v>507730</v>
      </c>
      <c r="E71" s="168">
        <v>8245576</v>
      </c>
      <c r="F71" s="160"/>
    </row>
    <row r="72" spans="1:6" ht="18" hidden="1" customHeight="1" outlineLevel="1">
      <c r="A72" s="166" t="s">
        <v>47</v>
      </c>
      <c r="B72" s="167" t="s">
        <v>187</v>
      </c>
      <c r="C72" s="168">
        <v>13721761</v>
      </c>
      <c r="D72" s="168">
        <v>627452</v>
      </c>
      <c r="E72" s="168">
        <v>14349213</v>
      </c>
      <c r="F72" s="160"/>
    </row>
    <row r="73" spans="1:6" ht="18" hidden="1" customHeight="1" outlineLevel="1">
      <c r="A73" s="166" t="s">
        <v>47</v>
      </c>
      <c r="B73" s="167" t="s">
        <v>188</v>
      </c>
      <c r="C73" s="168">
        <v>3253649</v>
      </c>
      <c r="D73" s="168">
        <v>118444925</v>
      </c>
      <c r="E73" s="168">
        <v>121698574</v>
      </c>
      <c r="F73" s="160"/>
    </row>
    <row r="74" spans="1:6" ht="18" hidden="1" customHeight="1" outlineLevel="1">
      <c r="A74" s="166" t="s">
        <v>47</v>
      </c>
      <c r="B74" s="167" t="s">
        <v>189</v>
      </c>
      <c r="C74" s="168">
        <v>11252251.56482875</v>
      </c>
      <c r="D74" s="168">
        <v>85192039.454084799</v>
      </c>
      <c r="E74" s="168">
        <v>96444291.018913552</v>
      </c>
      <c r="F74" s="160"/>
    </row>
    <row r="75" spans="1:6" ht="18" hidden="1" customHeight="1" outlineLevel="1">
      <c r="A75" s="166" t="s">
        <v>47</v>
      </c>
      <c r="B75" s="167" t="s">
        <v>190</v>
      </c>
      <c r="C75" s="168">
        <v>77606407</v>
      </c>
      <c r="D75" s="168">
        <v>1073635232</v>
      </c>
      <c r="E75" s="168">
        <v>1151241639</v>
      </c>
      <c r="F75" s="160"/>
    </row>
    <row r="76" spans="1:6" ht="18" hidden="1" customHeight="1" outlineLevel="1">
      <c r="A76" s="166" t="s">
        <v>47</v>
      </c>
      <c r="B76" s="167" t="s">
        <v>191</v>
      </c>
      <c r="C76" s="168">
        <v>0</v>
      </c>
      <c r="D76" s="168">
        <v>0</v>
      </c>
      <c r="E76" s="168">
        <v>0</v>
      </c>
      <c r="F76" s="160"/>
    </row>
    <row r="77" spans="1:6" ht="18" hidden="1" customHeight="1" outlineLevel="1">
      <c r="A77" s="166" t="s">
        <v>47</v>
      </c>
      <c r="B77" s="167" t="s">
        <v>192</v>
      </c>
      <c r="C77" s="169"/>
      <c r="D77" s="169"/>
      <c r="E77" s="168">
        <v>0</v>
      </c>
      <c r="F77" s="160"/>
    </row>
    <row r="78" spans="1:6" ht="18" hidden="1" customHeight="1" outlineLevel="1">
      <c r="A78" s="166" t="s">
        <v>47</v>
      </c>
      <c r="B78" s="167" t="s">
        <v>247</v>
      </c>
      <c r="C78" s="169"/>
      <c r="D78" s="169"/>
      <c r="E78" s="168">
        <v>0</v>
      </c>
      <c r="F78" s="160"/>
    </row>
    <row r="79" spans="1:6" ht="18" hidden="1" customHeight="1" outlineLevel="1">
      <c r="A79" s="166" t="s">
        <v>47</v>
      </c>
      <c r="B79" s="167" t="s">
        <v>193</v>
      </c>
      <c r="C79" s="168">
        <v>74006224</v>
      </c>
      <c r="D79" s="168">
        <v>672276553</v>
      </c>
      <c r="E79" s="168">
        <v>746282777</v>
      </c>
      <c r="F79" s="160"/>
    </row>
    <row r="80" spans="1:6" ht="18" hidden="1" customHeight="1" outlineLevel="1">
      <c r="A80" s="166" t="s">
        <v>47</v>
      </c>
      <c r="B80" s="167" t="s">
        <v>194</v>
      </c>
      <c r="C80" s="168">
        <v>583459</v>
      </c>
      <c r="D80" s="168">
        <v>4588565</v>
      </c>
      <c r="E80" s="168">
        <v>5172024</v>
      </c>
      <c r="F80" s="160"/>
    </row>
    <row r="81" spans="1:6" ht="18" hidden="1" customHeight="1" outlineLevel="1">
      <c r="A81" s="166" t="s">
        <v>47</v>
      </c>
      <c r="B81" s="167" t="s">
        <v>195</v>
      </c>
      <c r="C81" s="168">
        <v>8201746.7340932004</v>
      </c>
      <c r="D81" s="168">
        <v>97279863.265906796</v>
      </c>
      <c r="E81" s="168">
        <v>105481610</v>
      </c>
      <c r="F81" s="160"/>
    </row>
    <row r="82" spans="1:6" ht="18" hidden="1" customHeight="1" outlineLevel="1">
      <c r="A82" s="166" t="s">
        <v>47</v>
      </c>
      <c r="B82" s="167" t="s">
        <v>196</v>
      </c>
      <c r="C82" s="168">
        <v>4742538</v>
      </c>
      <c r="D82" s="168">
        <v>78035997</v>
      </c>
      <c r="E82" s="168">
        <v>82778535</v>
      </c>
      <c r="F82" s="160"/>
    </row>
    <row r="83" spans="1:6" ht="18" customHeight="1" collapsed="1">
      <c r="A83" s="166" t="s">
        <v>41</v>
      </c>
      <c r="B83" s="170" t="s">
        <v>226</v>
      </c>
      <c r="C83" s="168">
        <f>SUM($C$59:$C$82)</f>
        <v>737336912.29892194</v>
      </c>
      <c r="D83" s="168">
        <f>SUM($D$59:$D$82)</f>
        <v>6961665381.7199907</v>
      </c>
      <c r="E83" s="168">
        <f>SUM($E$59:$E$82)</f>
        <v>7699002294.0189133</v>
      </c>
      <c r="F83" s="160"/>
    </row>
    <row r="84" spans="1:6" ht="18" hidden="1" customHeight="1" outlineLevel="1">
      <c r="A84" s="166" t="s">
        <v>47</v>
      </c>
      <c r="B84" s="167" t="s">
        <v>256</v>
      </c>
      <c r="C84" s="168">
        <v>0</v>
      </c>
      <c r="D84" s="168">
        <v>52835900</v>
      </c>
      <c r="E84" s="168">
        <v>52835900</v>
      </c>
      <c r="F84" s="160"/>
    </row>
    <row r="85" spans="1:6" ht="18" hidden="1" customHeight="1" outlineLevel="1">
      <c r="A85" s="166"/>
      <c r="B85" s="167" t="s">
        <v>181</v>
      </c>
      <c r="C85" s="168">
        <v>44803279</v>
      </c>
      <c r="D85" s="168">
        <v>45291</v>
      </c>
      <c r="E85" s="168">
        <v>44848570</v>
      </c>
      <c r="F85" s="160"/>
    </row>
    <row r="86" spans="1:6" ht="18" hidden="1" customHeight="1" outlineLevel="1">
      <c r="A86" s="166" t="s">
        <v>47</v>
      </c>
      <c r="B86" s="167" t="s">
        <v>182</v>
      </c>
      <c r="C86" s="168">
        <v>1282972</v>
      </c>
      <c r="D86" s="168">
        <v>20992856</v>
      </c>
      <c r="E86" s="168">
        <v>22275828</v>
      </c>
      <c r="F86" s="160"/>
    </row>
    <row r="87" spans="1:6" ht="18" hidden="1" customHeight="1" outlineLevel="1">
      <c r="A87" s="166" t="s">
        <v>47</v>
      </c>
      <c r="B87" s="167" t="s">
        <v>250</v>
      </c>
      <c r="C87" s="168">
        <v>0</v>
      </c>
      <c r="D87" s="168">
        <v>0</v>
      </c>
      <c r="E87" s="168">
        <v>0</v>
      </c>
      <c r="F87" s="160"/>
    </row>
    <row r="88" spans="1:6" ht="18" hidden="1" customHeight="1" outlineLevel="1">
      <c r="A88" s="166"/>
      <c r="B88" s="167" t="s">
        <v>257</v>
      </c>
      <c r="C88" s="168">
        <v>15691366</v>
      </c>
      <c r="D88" s="168">
        <v>102313.71</v>
      </c>
      <c r="E88" s="168">
        <v>15793679.710000001</v>
      </c>
      <c r="F88" s="160"/>
    </row>
    <row r="89" spans="1:6" ht="18" hidden="1" customHeight="1" outlineLevel="1">
      <c r="A89" s="166"/>
      <c r="B89" s="167" t="s">
        <v>258</v>
      </c>
      <c r="C89" s="168">
        <v>0</v>
      </c>
      <c r="D89" s="168">
        <v>11163410</v>
      </c>
      <c r="E89" s="168">
        <v>11163410</v>
      </c>
      <c r="F89" s="160"/>
    </row>
    <row r="90" spans="1:6" ht="18" hidden="1" customHeight="1" outlineLevel="1">
      <c r="A90" s="166" t="s">
        <v>47</v>
      </c>
      <c r="B90" s="167" t="s">
        <v>183</v>
      </c>
      <c r="C90" s="168">
        <v>194206366</v>
      </c>
      <c r="D90" s="168">
        <v>1777419305</v>
      </c>
      <c r="E90" s="168">
        <v>1971625671</v>
      </c>
      <c r="F90" s="160"/>
    </row>
    <row r="91" spans="1:6" ht="18" hidden="1" customHeight="1" outlineLevel="1">
      <c r="A91" s="166" t="s">
        <v>47</v>
      </c>
      <c r="B91" s="167" t="s">
        <v>184</v>
      </c>
      <c r="C91" s="168">
        <v>20302833</v>
      </c>
      <c r="D91" s="168">
        <v>576122883</v>
      </c>
      <c r="E91" s="168">
        <v>596425716</v>
      </c>
      <c r="F91" s="160"/>
    </row>
    <row r="92" spans="1:6" ht="18" hidden="1" customHeight="1" outlineLevel="1">
      <c r="A92" s="166" t="s">
        <v>47</v>
      </c>
      <c r="B92" s="167" t="s">
        <v>251</v>
      </c>
      <c r="C92" s="168">
        <v>1802807</v>
      </c>
      <c r="D92" s="168">
        <v>14763704</v>
      </c>
      <c r="E92" s="168">
        <v>16566511</v>
      </c>
      <c r="F92" s="160"/>
    </row>
    <row r="93" spans="1:6" ht="18" hidden="1" customHeight="1" outlineLevel="1">
      <c r="A93" s="166" t="s">
        <v>47</v>
      </c>
      <c r="B93" s="167" t="s">
        <v>185</v>
      </c>
      <c r="C93" s="168">
        <v>125714827</v>
      </c>
      <c r="D93" s="168">
        <v>1217666992</v>
      </c>
      <c r="E93" s="168">
        <v>1343381819</v>
      </c>
      <c r="F93" s="160"/>
    </row>
    <row r="94" spans="1:6" ht="18" hidden="1" customHeight="1" outlineLevel="1">
      <c r="A94" s="166"/>
      <c r="B94" s="167" t="s">
        <v>253</v>
      </c>
      <c r="C94" s="168">
        <v>9474447</v>
      </c>
      <c r="D94" s="168">
        <v>11000000</v>
      </c>
      <c r="E94" s="168">
        <v>20474447</v>
      </c>
      <c r="F94" s="160"/>
    </row>
    <row r="95" spans="1:6" ht="18" hidden="1" customHeight="1" outlineLevel="1">
      <c r="A95" s="166" t="s">
        <v>47</v>
      </c>
      <c r="B95" s="167" t="s">
        <v>186</v>
      </c>
      <c r="C95" s="168">
        <v>236523379</v>
      </c>
      <c r="D95" s="168">
        <v>2044304266</v>
      </c>
      <c r="E95" s="168">
        <v>2280827645</v>
      </c>
      <c r="F95" s="160"/>
    </row>
    <row r="96" spans="1:6" ht="18" hidden="1" customHeight="1" outlineLevel="1">
      <c r="A96" s="166" t="s">
        <v>47</v>
      </c>
      <c r="B96" s="167" t="s">
        <v>244</v>
      </c>
      <c r="C96" s="168">
        <v>8830877</v>
      </c>
      <c r="D96" s="168">
        <v>581579</v>
      </c>
      <c r="E96" s="168">
        <v>9412456</v>
      </c>
      <c r="F96" s="160"/>
    </row>
    <row r="97" spans="1:6" ht="18" hidden="1" customHeight="1" outlineLevel="1">
      <c r="A97" s="166" t="s">
        <v>47</v>
      </c>
      <c r="B97" s="167" t="s">
        <v>187</v>
      </c>
      <c r="C97" s="168">
        <v>14338991</v>
      </c>
      <c r="D97" s="168">
        <v>630577</v>
      </c>
      <c r="E97" s="168">
        <v>14969568</v>
      </c>
      <c r="F97" s="160"/>
    </row>
    <row r="98" spans="1:6" ht="18" hidden="1" customHeight="1" outlineLevel="1">
      <c r="A98" s="166" t="s">
        <v>47</v>
      </c>
      <c r="B98" s="167" t="s">
        <v>188</v>
      </c>
      <c r="C98" s="168">
        <v>3253649</v>
      </c>
      <c r="D98" s="168">
        <v>120284925</v>
      </c>
      <c r="E98" s="168">
        <v>123538574</v>
      </c>
      <c r="F98" s="160"/>
    </row>
    <row r="99" spans="1:6" ht="18" hidden="1" customHeight="1" outlineLevel="1">
      <c r="A99" s="166" t="s">
        <v>47</v>
      </c>
      <c r="B99" s="167" t="s">
        <v>189</v>
      </c>
      <c r="C99" s="168">
        <v>11252251.56482875</v>
      </c>
      <c r="D99" s="168">
        <v>88983554.284084797</v>
      </c>
      <c r="E99" s="168">
        <v>100235805.84891355</v>
      </c>
      <c r="F99" s="160"/>
    </row>
    <row r="100" spans="1:6" ht="18" hidden="1" customHeight="1" outlineLevel="1">
      <c r="A100" s="166" t="s">
        <v>47</v>
      </c>
      <c r="B100" s="167" t="s">
        <v>190</v>
      </c>
      <c r="C100" s="168">
        <v>80791561</v>
      </c>
      <c r="D100" s="168">
        <v>1136216765</v>
      </c>
      <c r="E100" s="168">
        <v>1217008326</v>
      </c>
      <c r="F100" s="160"/>
    </row>
    <row r="101" spans="1:6" ht="18" hidden="1" customHeight="1" outlineLevel="1">
      <c r="A101" s="166" t="s">
        <v>47</v>
      </c>
      <c r="B101" s="167" t="s">
        <v>191</v>
      </c>
      <c r="C101" s="168">
        <v>5098657</v>
      </c>
      <c r="D101" s="168">
        <v>10396406</v>
      </c>
      <c r="E101" s="168">
        <v>15495063</v>
      </c>
      <c r="F101" s="160"/>
    </row>
    <row r="102" spans="1:6" ht="18" hidden="1" customHeight="1" outlineLevel="1">
      <c r="A102" s="166" t="s">
        <v>47</v>
      </c>
      <c r="B102" s="167" t="s">
        <v>192</v>
      </c>
      <c r="C102" s="168">
        <v>4228304</v>
      </c>
      <c r="D102" s="168">
        <v>0</v>
      </c>
      <c r="E102" s="168">
        <v>4228304</v>
      </c>
      <c r="F102" s="160"/>
    </row>
    <row r="103" spans="1:6" ht="18" hidden="1" customHeight="1" outlineLevel="1">
      <c r="A103" s="166" t="s">
        <v>47</v>
      </c>
      <c r="B103" s="167" t="s">
        <v>247</v>
      </c>
      <c r="C103" s="168">
        <v>3445386</v>
      </c>
      <c r="D103" s="168">
        <v>0</v>
      </c>
      <c r="E103" s="168">
        <v>3445386</v>
      </c>
      <c r="F103" s="160"/>
    </row>
    <row r="104" spans="1:6" ht="18" hidden="1" customHeight="1" outlineLevel="1">
      <c r="A104" s="166" t="s">
        <v>47</v>
      </c>
      <c r="B104" s="167" t="s">
        <v>193</v>
      </c>
      <c r="C104" s="168">
        <v>438332037</v>
      </c>
      <c r="D104" s="168">
        <v>884120500</v>
      </c>
      <c r="E104" s="168">
        <v>1322452537</v>
      </c>
      <c r="F104" s="160"/>
    </row>
    <row r="105" spans="1:6" ht="18" hidden="1" customHeight="1" outlineLevel="1">
      <c r="A105" s="166" t="s">
        <v>47</v>
      </c>
      <c r="B105" s="167" t="s">
        <v>194</v>
      </c>
      <c r="C105" s="168">
        <v>28780459</v>
      </c>
      <c r="D105" s="168">
        <v>52542775</v>
      </c>
      <c r="E105" s="168">
        <v>81323234</v>
      </c>
      <c r="F105" s="160"/>
    </row>
    <row r="106" spans="1:6" ht="18" hidden="1" customHeight="1" outlineLevel="1">
      <c r="A106" s="166" t="s">
        <v>47</v>
      </c>
      <c r="B106" s="167" t="s">
        <v>195</v>
      </c>
      <c r="C106" s="168">
        <v>8201746.7340932004</v>
      </c>
      <c r="D106" s="168">
        <v>97483685.265906796</v>
      </c>
      <c r="E106" s="168">
        <v>105685432</v>
      </c>
      <c r="F106" s="160"/>
    </row>
    <row r="107" spans="1:6" ht="18" hidden="1" customHeight="1" outlineLevel="1">
      <c r="A107" s="166" t="s">
        <v>47</v>
      </c>
      <c r="B107" s="167" t="s">
        <v>196</v>
      </c>
      <c r="C107" s="168">
        <v>4783224</v>
      </c>
      <c r="D107" s="168">
        <v>91595471</v>
      </c>
      <c r="E107" s="168">
        <v>96378695</v>
      </c>
      <c r="F107" s="160"/>
    </row>
    <row r="108" spans="1:6" ht="18" customHeight="1" collapsed="1">
      <c r="A108" s="166" t="s">
        <v>43</v>
      </c>
      <c r="B108" s="170" t="s">
        <v>227</v>
      </c>
      <c r="C108" s="168">
        <f>SUM($C$84:$C$107)</f>
        <v>1261139419.2989221</v>
      </c>
      <c r="D108" s="168">
        <f>SUM($D$84:$D$107)</f>
        <v>8209253158.2599916</v>
      </c>
      <c r="E108" s="168">
        <f>SUM($E$84:$E$107)</f>
        <v>9470392577.5589142</v>
      </c>
      <c r="F108" s="160"/>
    </row>
    <row r="109" spans="1:6" ht="18" customHeight="1">
      <c r="A109" s="473" t="s">
        <v>228</v>
      </c>
      <c r="B109" s="474"/>
      <c r="C109" s="474"/>
      <c r="D109" s="474"/>
      <c r="E109" s="475"/>
    </row>
    <row r="110" spans="1:6" ht="18" hidden="1" customHeight="1" outlineLevel="1">
      <c r="A110" s="166" t="s">
        <v>47</v>
      </c>
      <c r="B110" s="167" t="s">
        <v>256</v>
      </c>
      <c r="C110" s="168">
        <v>0</v>
      </c>
      <c r="D110" s="168">
        <v>0</v>
      </c>
      <c r="E110" s="168">
        <v>0</v>
      </c>
      <c r="F110" s="160"/>
    </row>
    <row r="111" spans="1:6" ht="18" hidden="1" customHeight="1" outlineLevel="1">
      <c r="A111" s="166"/>
      <c r="B111" s="167" t="s">
        <v>181</v>
      </c>
      <c r="C111" s="168">
        <v>472791</v>
      </c>
      <c r="D111" s="168">
        <v>0</v>
      </c>
      <c r="E111" s="168">
        <v>472791</v>
      </c>
      <c r="F111" s="160"/>
    </row>
    <row r="112" spans="1:6" ht="18" hidden="1" customHeight="1" outlineLevel="1">
      <c r="A112" s="166" t="s">
        <v>47</v>
      </c>
      <c r="B112" s="167" t="s">
        <v>182</v>
      </c>
      <c r="C112" s="169"/>
      <c r="D112" s="169"/>
      <c r="E112" s="168">
        <v>0</v>
      </c>
      <c r="F112" s="160"/>
    </row>
    <row r="113" spans="1:6" ht="18" hidden="1" customHeight="1" outlineLevel="1">
      <c r="A113" s="166" t="s">
        <v>47</v>
      </c>
      <c r="B113" s="167" t="s">
        <v>250</v>
      </c>
      <c r="C113" s="168">
        <v>0</v>
      </c>
      <c r="D113" s="168">
        <v>0</v>
      </c>
      <c r="E113" s="168">
        <v>0</v>
      </c>
      <c r="F113" s="160"/>
    </row>
    <row r="114" spans="1:6" ht="18" hidden="1" customHeight="1" outlineLevel="1">
      <c r="A114" s="166"/>
      <c r="B114" s="167" t="s">
        <v>257</v>
      </c>
      <c r="C114" s="168">
        <v>0</v>
      </c>
      <c r="D114" s="168">
        <v>0</v>
      </c>
      <c r="E114" s="168">
        <v>0</v>
      </c>
      <c r="F114" s="160"/>
    </row>
    <row r="115" spans="1:6" ht="18" hidden="1" customHeight="1" outlineLevel="1">
      <c r="A115" s="166"/>
      <c r="B115" s="167" t="s">
        <v>258</v>
      </c>
      <c r="C115" s="168">
        <v>0</v>
      </c>
      <c r="D115" s="168">
        <v>0</v>
      </c>
      <c r="E115" s="168">
        <v>0</v>
      </c>
      <c r="F115" s="160"/>
    </row>
    <row r="116" spans="1:6" ht="18" hidden="1" customHeight="1" outlineLevel="1">
      <c r="A116" s="166" t="s">
        <v>47</v>
      </c>
      <c r="B116" s="167" t="s">
        <v>183</v>
      </c>
      <c r="C116" s="168">
        <v>0</v>
      </c>
      <c r="D116" s="168">
        <v>0</v>
      </c>
      <c r="E116" s="168">
        <v>0</v>
      </c>
      <c r="F116" s="160"/>
    </row>
    <row r="117" spans="1:6" ht="18" hidden="1" customHeight="1" outlineLevel="1">
      <c r="A117" s="166" t="s">
        <v>47</v>
      </c>
      <c r="B117" s="167" t="s">
        <v>184</v>
      </c>
      <c r="C117" s="168">
        <v>0</v>
      </c>
      <c r="D117" s="168">
        <v>0</v>
      </c>
      <c r="E117" s="168">
        <v>0</v>
      </c>
      <c r="F117" s="160"/>
    </row>
    <row r="118" spans="1:6" ht="18" hidden="1" customHeight="1" outlineLevel="1">
      <c r="A118" s="166" t="s">
        <v>47</v>
      </c>
      <c r="B118" s="167" t="s">
        <v>251</v>
      </c>
      <c r="C118" s="168">
        <v>0</v>
      </c>
      <c r="D118" s="168">
        <v>0</v>
      </c>
      <c r="E118" s="168">
        <v>0</v>
      </c>
      <c r="F118" s="160"/>
    </row>
    <row r="119" spans="1:6" ht="18" hidden="1" customHeight="1" outlineLevel="1">
      <c r="A119" s="166" t="s">
        <v>47</v>
      </c>
      <c r="B119" s="167" t="s">
        <v>185</v>
      </c>
      <c r="C119" s="168">
        <v>1305262</v>
      </c>
      <c r="D119" s="168">
        <v>2066214</v>
      </c>
      <c r="E119" s="168">
        <v>3371476</v>
      </c>
      <c r="F119" s="160"/>
    </row>
    <row r="120" spans="1:6" ht="18" hidden="1" customHeight="1" outlineLevel="1">
      <c r="A120" s="166"/>
      <c r="B120" s="167" t="s">
        <v>253</v>
      </c>
      <c r="C120" s="168"/>
      <c r="D120" s="168"/>
      <c r="E120" s="168">
        <v>0</v>
      </c>
      <c r="F120" s="160"/>
    </row>
    <row r="121" spans="1:6" ht="18" hidden="1" customHeight="1" outlineLevel="1">
      <c r="A121" s="166" t="s">
        <v>47</v>
      </c>
      <c r="B121" s="167" t="s">
        <v>186</v>
      </c>
      <c r="C121" s="169"/>
      <c r="D121" s="169"/>
      <c r="E121" s="168">
        <v>0</v>
      </c>
      <c r="F121" s="160"/>
    </row>
    <row r="122" spans="1:6" ht="18" hidden="1" customHeight="1" outlineLevel="1">
      <c r="A122" s="166" t="s">
        <v>47</v>
      </c>
      <c r="B122" s="167" t="s">
        <v>244</v>
      </c>
      <c r="C122" s="168">
        <v>0</v>
      </c>
      <c r="D122" s="168">
        <v>0</v>
      </c>
      <c r="E122" s="168">
        <v>0</v>
      </c>
      <c r="F122" s="160"/>
    </row>
    <row r="123" spans="1:6" ht="18" hidden="1" customHeight="1" outlineLevel="1">
      <c r="A123" s="166" t="s">
        <v>47</v>
      </c>
      <c r="B123" s="167" t="s">
        <v>187</v>
      </c>
      <c r="C123" s="168">
        <v>0</v>
      </c>
      <c r="D123" s="168">
        <v>0</v>
      </c>
      <c r="E123" s="168">
        <v>0</v>
      </c>
      <c r="F123" s="160"/>
    </row>
    <row r="124" spans="1:6" ht="18" hidden="1" customHeight="1" outlineLevel="1">
      <c r="A124" s="166" t="s">
        <v>47</v>
      </c>
      <c r="B124" s="167" t="s">
        <v>188</v>
      </c>
      <c r="C124" s="168">
        <v>0</v>
      </c>
      <c r="D124" s="168">
        <v>0</v>
      </c>
      <c r="E124" s="168">
        <v>0</v>
      </c>
      <c r="F124" s="160"/>
    </row>
    <row r="125" spans="1:6" ht="18" hidden="1" customHeight="1" outlineLevel="1">
      <c r="A125" s="166" t="s">
        <v>47</v>
      </c>
      <c r="B125" s="167" t="s">
        <v>189</v>
      </c>
      <c r="C125" s="168">
        <v>0</v>
      </c>
      <c r="D125" s="168">
        <v>561618.54</v>
      </c>
      <c r="E125" s="168">
        <v>561618.54</v>
      </c>
      <c r="F125" s="160"/>
    </row>
    <row r="126" spans="1:6" ht="18" hidden="1" customHeight="1" outlineLevel="1">
      <c r="A126" s="166" t="s">
        <v>47</v>
      </c>
      <c r="B126" s="167" t="s">
        <v>190</v>
      </c>
      <c r="C126" s="168">
        <v>2251244</v>
      </c>
      <c r="D126" s="168">
        <v>7159440</v>
      </c>
      <c r="E126" s="168">
        <v>9410684</v>
      </c>
      <c r="F126" s="160"/>
    </row>
    <row r="127" spans="1:6" ht="18" hidden="1" customHeight="1" outlineLevel="1">
      <c r="A127" s="166" t="s">
        <v>47</v>
      </c>
      <c r="B127" s="167" t="s">
        <v>191</v>
      </c>
      <c r="C127" s="168">
        <v>0</v>
      </c>
      <c r="D127" s="168">
        <v>0</v>
      </c>
      <c r="E127" s="168">
        <v>0</v>
      </c>
      <c r="F127" s="160"/>
    </row>
    <row r="128" spans="1:6" ht="18" hidden="1" customHeight="1" outlineLevel="1">
      <c r="A128" s="166" t="s">
        <v>47</v>
      </c>
      <c r="B128" s="167" t="s">
        <v>192</v>
      </c>
      <c r="C128" s="169"/>
      <c r="D128" s="169"/>
      <c r="E128" s="168">
        <v>0</v>
      </c>
      <c r="F128" s="160"/>
    </row>
    <row r="129" spans="1:6" ht="18" hidden="1" customHeight="1" outlineLevel="1">
      <c r="A129" s="166" t="s">
        <v>47</v>
      </c>
      <c r="B129" s="167" t="s">
        <v>247</v>
      </c>
      <c r="C129" s="169"/>
      <c r="D129" s="169"/>
      <c r="E129" s="168">
        <v>0</v>
      </c>
      <c r="F129" s="160"/>
    </row>
    <row r="130" spans="1:6" ht="18" hidden="1" customHeight="1" outlineLevel="1">
      <c r="A130" s="166" t="s">
        <v>47</v>
      </c>
      <c r="B130" s="167" t="s">
        <v>193</v>
      </c>
      <c r="C130" s="168">
        <v>100000</v>
      </c>
      <c r="D130" s="168">
        <v>0</v>
      </c>
      <c r="E130" s="168">
        <v>100000</v>
      </c>
      <c r="F130" s="160"/>
    </row>
    <row r="131" spans="1:6" ht="18" hidden="1" customHeight="1" outlineLevel="1">
      <c r="A131" s="166" t="s">
        <v>47</v>
      </c>
      <c r="B131" s="167" t="s">
        <v>194</v>
      </c>
      <c r="C131" s="169"/>
      <c r="D131" s="169"/>
      <c r="E131" s="168">
        <v>0</v>
      </c>
      <c r="F131" s="160"/>
    </row>
    <row r="132" spans="1:6" ht="18" hidden="1" customHeight="1" outlineLevel="1">
      <c r="A132" s="166" t="s">
        <v>47</v>
      </c>
      <c r="B132" s="167" t="s">
        <v>195</v>
      </c>
      <c r="C132" s="169"/>
      <c r="D132" s="169"/>
      <c r="E132" s="168">
        <v>0</v>
      </c>
      <c r="F132" s="160"/>
    </row>
    <row r="133" spans="1:6" ht="18" hidden="1" customHeight="1" outlineLevel="1">
      <c r="A133" s="166" t="s">
        <v>47</v>
      </c>
      <c r="B133" s="167" t="s">
        <v>196</v>
      </c>
      <c r="C133" s="168">
        <v>0</v>
      </c>
      <c r="D133" s="168">
        <v>0</v>
      </c>
      <c r="E133" s="168">
        <v>0</v>
      </c>
      <c r="F133" s="160"/>
    </row>
    <row r="134" spans="1:6" ht="18" customHeight="1" collapsed="1">
      <c r="A134" s="166" t="s">
        <v>45</v>
      </c>
      <c r="B134" s="170" t="s">
        <v>224</v>
      </c>
      <c r="C134" s="168">
        <f>SUM($C$110:$C$133)</f>
        <v>4129297</v>
      </c>
      <c r="D134" s="168">
        <f>SUM($D$110:$D$133)</f>
        <v>9787272.5399999991</v>
      </c>
      <c r="E134" s="168">
        <f>SUM($E$110:$E$133)</f>
        <v>13916569.539999999</v>
      </c>
      <c r="F134" s="160"/>
    </row>
    <row r="135" spans="1:6" ht="18" hidden="1" customHeight="1" outlineLevel="1">
      <c r="A135" s="166" t="s">
        <v>47</v>
      </c>
      <c r="B135" s="167" t="s">
        <v>256</v>
      </c>
      <c r="C135" s="168">
        <v>0</v>
      </c>
      <c r="D135" s="168">
        <v>-4446408</v>
      </c>
      <c r="E135" s="168">
        <v>-4446408</v>
      </c>
      <c r="F135" s="160"/>
    </row>
    <row r="136" spans="1:6" ht="18" hidden="1" customHeight="1" outlineLevel="1">
      <c r="A136" s="166"/>
      <c r="B136" s="167" t="s">
        <v>181</v>
      </c>
      <c r="C136" s="168">
        <v>10778266</v>
      </c>
      <c r="D136" s="168">
        <v>0</v>
      </c>
      <c r="E136" s="168">
        <v>10778266</v>
      </c>
      <c r="F136" s="160"/>
    </row>
    <row r="137" spans="1:6" ht="18" hidden="1" customHeight="1" outlineLevel="1">
      <c r="A137" s="166" t="s">
        <v>47</v>
      </c>
      <c r="B137" s="167" t="s">
        <v>182</v>
      </c>
      <c r="C137" s="169"/>
      <c r="D137" s="168">
        <v>656847</v>
      </c>
      <c r="E137" s="168">
        <v>656847</v>
      </c>
      <c r="F137" s="160"/>
    </row>
    <row r="138" spans="1:6" ht="18" hidden="1" customHeight="1" outlineLevel="1">
      <c r="A138" s="166" t="s">
        <v>47</v>
      </c>
      <c r="B138" s="167" t="s">
        <v>250</v>
      </c>
      <c r="C138" s="168">
        <v>0</v>
      </c>
      <c r="D138" s="168">
        <v>0</v>
      </c>
      <c r="E138" s="168">
        <v>0</v>
      </c>
      <c r="F138" s="160"/>
    </row>
    <row r="139" spans="1:6" ht="18" hidden="1" customHeight="1" outlineLevel="1">
      <c r="A139" s="166"/>
      <c r="B139" s="167" t="s">
        <v>257</v>
      </c>
      <c r="C139" s="168">
        <v>0</v>
      </c>
      <c r="D139" s="168">
        <v>0</v>
      </c>
      <c r="E139" s="168">
        <v>0</v>
      </c>
      <c r="F139" s="160"/>
    </row>
    <row r="140" spans="1:6" ht="18" hidden="1" customHeight="1" outlineLevel="1">
      <c r="A140" s="166"/>
      <c r="B140" s="167" t="s">
        <v>258</v>
      </c>
      <c r="C140" s="168">
        <v>0</v>
      </c>
      <c r="D140" s="168">
        <v>-97346</v>
      </c>
      <c r="E140" s="168">
        <v>-97346</v>
      </c>
      <c r="F140" s="160"/>
    </row>
    <row r="141" spans="1:6" ht="18" hidden="1" customHeight="1" outlineLevel="1">
      <c r="A141" s="166" t="s">
        <v>47</v>
      </c>
      <c r="B141" s="167" t="s">
        <v>183</v>
      </c>
      <c r="C141" s="168">
        <v>11663819</v>
      </c>
      <c r="D141" s="168">
        <v>167015984</v>
      </c>
      <c r="E141" s="168">
        <v>178679803</v>
      </c>
      <c r="F141" s="160"/>
    </row>
    <row r="142" spans="1:6" ht="18" hidden="1" customHeight="1" outlineLevel="1">
      <c r="A142" s="166" t="s">
        <v>47</v>
      </c>
      <c r="B142" s="167" t="s">
        <v>184</v>
      </c>
      <c r="C142" s="168">
        <v>2582198</v>
      </c>
      <c r="D142" s="168">
        <v>15385233</v>
      </c>
      <c r="E142" s="168">
        <v>17967431</v>
      </c>
      <c r="F142" s="160"/>
    </row>
    <row r="143" spans="1:6" ht="18" hidden="1" customHeight="1" outlineLevel="1">
      <c r="A143" s="166" t="s">
        <v>47</v>
      </c>
      <c r="B143" s="167" t="s">
        <v>251</v>
      </c>
      <c r="C143" s="168">
        <v>139011</v>
      </c>
      <c r="D143" s="168">
        <v>733181</v>
      </c>
      <c r="E143" s="168">
        <v>872192</v>
      </c>
      <c r="F143" s="160"/>
    </row>
    <row r="144" spans="1:6" ht="18" hidden="1" customHeight="1" outlineLevel="1">
      <c r="A144" s="166" t="s">
        <v>47</v>
      </c>
      <c r="B144" s="167" t="s">
        <v>185</v>
      </c>
      <c r="C144" s="168">
        <v>45462366</v>
      </c>
      <c r="D144" s="168">
        <v>119212912</v>
      </c>
      <c r="E144" s="168">
        <v>164675278</v>
      </c>
      <c r="F144" s="160"/>
    </row>
    <row r="145" spans="1:6" ht="18" hidden="1" customHeight="1" outlineLevel="1">
      <c r="A145" s="166"/>
      <c r="B145" s="167" t="s">
        <v>253</v>
      </c>
      <c r="C145" s="168"/>
      <c r="D145" s="168"/>
      <c r="E145" s="168">
        <v>0</v>
      </c>
      <c r="F145" s="160"/>
    </row>
    <row r="146" spans="1:6" ht="18" hidden="1" customHeight="1" outlineLevel="1">
      <c r="A146" s="166" t="s">
        <v>47</v>
      </c>
      <c r="B146" s="167" t="s">
        <v>186</v>
      </c>
      <c r="C146" s="169">
        <v>73975</v>
      </c>
      <c r="D146" s="169">
        <v>635727</v>
      </c>
      <c r="E146" s="168">
        <v>709702</v>
      </c>
      <c r="F146" s="160"/>
    </row>
    <row r="147" spans="1:6" ht="18" hidden="1" customHeight="1" outlineLevel="1">
      <c r="A147" s="166" t="s">
        <v>47</v>
      </c>
      <c r="B147" s="167" t="s">
        <v>244</v>
      </c>
      <c r="C147" s="168">
        <v>44627</v>
      </c>
      <c r="D147" s="168">
        <v>5306</v>
      </c>
      <c r="E147" s="168">
        <v>49933</v>
      </c>
      <c r="F147" s="160"/>
    </row>
    <row r="148" spans="1:6" ht="18" hidden="1" customHeight="1" outlineLevel="1">
      <c r="A148" s="166" t="s">
        <v>47</v>
      </c>
      <c r="B148" s="167" t="s">
        <v>187</v>
      </c>
      <c r="C148" s="168">
        <v>24423</v>
      </c>
      <c r="D148" s="168">
        <v>12811</v>
      </c>
      <c r="E148" s="168">
        <v>37234</v>
      </c>
      <c r="F148" s="160"/>
    </row>
    <row r="149" spans="1:6" ht="18" hidden="1" customHeight="1" outlineLevel="1">
      <c r="A149" s="166" t="s">
        <v>47</v>
      </c>
      <c r="B149" s="167" t="s">
        <v>188</v>
      </c>
      <c r="C149" s="168">
        <v>0</v>
      </c>
      <c r="D149" s="168">
        <v>0</v>
      </c>
      <c r="E149" s="168">
        <v>0</v>
      </c>
      <c r="F149" s="160"/>
    </row>
    <row r="150" spans="1:6" ht="18" hidden="1" customHeight="1" outlineLevel="1">
      <c r="A150" s="166" t="s">
        <v>47</v>
      </c>
      <c r="B150" s="167" t="s">
        <v>189</v>
      </c>
      <c r="C150" s="168">
        <v>0</v>
      </c>
      <c r="D150" s="168">
        <v>139827</v>
      </c>
      <c r="E150" s="168">
        <v>139827</v>
      </c>
      <c r="F150" s="160"/>
    </row>
    <row r="151" spans="1:6" ht="18" hidden="1" customHeight="1" outlineLevel="1">
      <c r="A151" s="166" t="s">
        <v>47</v>
      </c>
      <c r="B151" s="167" t="s">
        <v>190</v>
      </c>
      <c r="C151" s="168">
        <v>5046385</v>
      </c>
      <c r="D151" s="168">
        <v>95791548</v>
      </c>
      <c r="E151" s="168">
        <v>100837933</v>
      </c>
      <c r="F151" s="160"/>
    </row>
    <row r="152" spans="1:6" ht="18" hidden="1" customHeight="1" outlineLevel="1">
      <c r="A152" s="166" t="s">
        <v>47</v>
      </c>
      <c r="B152" s="167" t="s">
        <v>191</v>
      </c>
      <c r="C152" s="168">
        <v>0</v>
      </c>
      <c r="D152" s="168">
        <v>167252</v>
      </c>
      <c r="E152" s="168">
        <v>167252</v>
      </c>
      <c r="F152" s="160"/>
    </row>
    <row r="153" spans="1:6" ht="18" hidden="1" customHeight="1" outlineLevel="1">
      <c r="A153" s="166" t="s">
        <v>47</v>
      </c>
      <c r="B153" s="167" t="s">
        <v>192</v>
      </c>
      <c r="C153" s="168">
        <v>230842</v>
      </c>
      <c r="D153" s="169"/>
      <c r="E153" s="168">
        <v>230842</v>
      </c>
      <c r="F153" s="160"/>
    </row>
    <row r="154" spans="1:6" ht="18" hidden="1" customHeight="1" outlineLevel="1">
      <c r="A154" s="166" t="s">
        <v>47</v>
      </c>
      <c r="B154" s="167" t="s">
        <v>247</v>
      </c>
      <c r="C154" s="168">
        <v>20210</v>
      </c>
      <c r="D154" s="169"/>
      <c r="E154" s="168">
        <v>20210</v>
      </c>
      <c r="F154" s="160"/>
    </row>
    <row r="155" spans="1:6" ht="18" hidden="1" customHeight="1" outlineLevel="1">
      <c r="A155" s="166" t="s">
        <v>47</v>
      </c>
      <c r="B155" s="167" t="s">
        <v>193</v>
      </c>
      <c r="C155" s="168">
        <v>611559</v>
      </c>
      <c r="D155" s="168">
        <v>4470722</v>
      </c>
      <c r="E155" s="168">
        <v>5082281</v>
      </c>
      <c r="F155" s="160"/>
    </row>
    <row r="156" spans="1:6" ht="18" hidden="1" customHeight="1" outlineLevel="1">
      <c r="A156" s="166" t="s">
        <v>47</v>
      </c>
      <c r="B156" s="167" t="s">
        <v>194</v>
      </c>
      <c r="C156" s="168">
        <v>445950</v>
      </c>
      <c r="D156" s="168">
        <v>290480</v>
      </c>
      <c r="E156" s="168">
        <v>736430</v>
      </c>
      <c r="F156" s="160"/>
    </row>
    <row r="157" spans="1:6" ht="18" hidden="1" customHeight="1" outlineLevel="1">
      <c r="A157" s="166" t="s">
        <v>47</v>
      </c>
      <c r="B157" s="167" t="s">
        <v>195</v>
      </c>
      <c r="C157" s="169"/>
      <c r="D157" s="169"/>
      <c r="E157" s="168">
        <v>0</v>
      </c>
      <c r="F157" s="160"/>
    </row>
    <row r="158" spans="1:6" ht="18" hidden="1" customHeight="1" outlineLevel="1">
      <c r="A158" s="166" t="s">
        <v>47</v>
      </c>
      <c r="B158" s="167" t="s">
        <v>196</v>
      </c>
      <c r="C158" s="168">
        <v>112891</v>
      </c>
      <c r="D158" s="168">
        <v>2481536</v>
      </c>
      <c r="E158" s="168">
        <v>2594427</v>
      </c>
      <c r="F158" s="160"/>
    </row>
    <row r="159" spans="1:6" ht="18" customHeight="1" collapsed="1">
      <c r="A159" s="166" t="s">
        <v>59</v>
      </c>
      <c r="B159" s="170" t="s">
        <v>229</v>
      </c>
      <c r="C159" s="168">
        <f>SUM($C$135:$C$158)</f>
        <v>77236522</v>
      </c>
      <c r="D159" s="168">
        <f>SUM($D$135:$D$158)</f>
        <v>402455612</v>
      </c>
      <c r="E159" s="168">
        <f>SUM($E$135:$E$158)</f>
        <v>479692134</v>
      </c>
      <c r="F159" s="160"/>
    </row>
    <row r="160" spans="1:6" ht="18" hidden="1" customHeight="1" outlineLevel="1">
      <c r="A160" s="166" t="s">
        <v>47</v>
      </c>
      <c r="B160" s="167" t="s">
        <v>256</v>
      </c>
      <c r="C160" s="168">
        <v>0</v>
      </c>
      <c r="D160" s="168">
        <v>0</v>
      </c>
      <c r="E160" s="168">
        <v>0</v>
      </c>
      <c r="F160" s="160"/>
    </row>
    <row r="161" spans="1:6" ht="18" hidden="1" customHeight="1" outlineLevel="1">
      <c r="A161" s="166"/>
      <c r="B161" s="167" t="s">
        <v>181</v>
      </c>
      <c r="C161" s="168">
        <v>1605801</v>
      </c>
      <c r="D161" s="168">
        <v>0</v>
      </c>
      <c r="E161" s="168">
        <v>1605801</v>
      </c>
      <c r="F161" s="160"/>
    </row>
    <row r="162" spans="1:6" ht="18" hidden="1" customHeight="1" outlineLevel="1">
      <c r="A162" s="166" t="s">
        <v>47</v>
      </c>
      <c r="B162" s="167" t="s">
        <v>182</v>
      </c>
      <c r="C162" s="169"/>
      <c r="D162" s="169"/>
      <c r="E162" s="168">
        <v>0</v>
      </c>
      <c r="F162" s="160"/>
    </row>
    <row r="163" spans="1:6" ht="18" hidden="1" customHeight="1" outlineLevel="1">
      <c r="A163" s="166" t="s">
        <v>47</v>
      </c>
      <c r="B163" s="167" t="s">
        <v>250</v>
      </c>
      <c r="C163" s="168">
        <v>0</v>
      </c>
      <c r="D163" s="168">
        <v>0</v>
      </c>
      <c r="E163" s="168">
        <v>0</v>
      </c>
      <c r="F163" s="160"/>
    </row>
    <row r="164" spans="1:6" ht="18" hidden="1" customHeight="1" outlineLevel="1">
      <c r="A164" s="166"/>
      <c r="B164" s="167" t="s">
        <v>257</v>
      </c>
      <c r="C164" s="168">
        <v>0</v>
      </c>
      <c r="D164" s="168">
        <v>0</v>
      </c>
      <c r="E164" s="168">
        <v>0</v>
      </c>
      <c r="F164" s="160"/>
    </row>
    <row r="165" spans="1:6" ht="18" hidden="1" customHeight="1" outlineLevel="1">
      <c r="A165" s="166"/>
      <c r="B165" s="167" t="s">
        <v>258</v>
      </c>
      <c r="C165" s="168">
        <v>0</v>
      </c>
      <c r="D165" s="168">
        <v>0</v>
      </c>
      <c r="E165" s="168">
        <v>0</v>
      </c>
      <c r="F165" s="160"/>
    </row>
    <row r="166" spans="1:6" ht="18" hidden="1" customHeight="1" outlineLevel="1">
      <c r="A166" s="166" t="s">
        <v>47</v>
      </c>
      <c r="B166" s="167" t="s">
        <v>183</v>
      </c>
      <c r="C166" s="168">
        <v>23523838</v>
      </c>
      <c r="D166" s="168">
        <v>166504660</v>
      </c>
      <c r="E166" s="168">
        <v>190028498</v>
      </c>
      <c r="F166" s="160"/>
    </row>
    <row r="167" spans="1:6" ht="18" hidden="1" customHeight="1" outlineLevel="1">
      <c r="A167" s="166" t="s">
        <v>47</v>
      </c>
      <c r="B167" s="167" t="s">
        <v>184</v>
      </c>
      <c r="C167" s="168">
        <v>0</v>
      </c>
      <c r="D167" s="168">
        <v>19755800</v>
      </c>
      <c r="E167" s="168">
        <v>19755800</v>
      </c>
      <c r="F167" s="160"/>
    </row>
    <row r="168" spans="1:6" ht="18" hidden="1" customHeight="1" outlineLevel="1">
      <c r="A168" s="166" t="s">
        <v>47</v>
      </c>
      <c r="B168" s="167" t="s">
        <v>251</v>
      </c>
      <c r="C168" s="168">
        <v>11695</v>
      </c>
      <c r="D168" s="168">
        <v>102131</v>
      </c>
      <c r="E168" s="168">
        <v>113826</v>
      </c>
      <c r="F168" s="160"/>
    </row>
    <row r="169" spans="1:6" ht="18" hidden="1" customHeight="1" outlineLevel="1">
      <c r="A169" s="166" t="s">
        <v>47</v>
      </c>
      <c r="B169" s="167" t="s">
        <v>185</v>
      </c>
      <c r="C169" s="168">
        <v>23584836</v>
      </c>
      <c r="D169" s="168">
        <v>121850522</v>
      </c>
      <c r="E169" s="168">
        <v>145435358</v>
      </c>
      <c r="F169" s="160"/>
    </row>
    <row r="170" spans="1:6" ht="18" hidden="1" customHeight="1" outlineLevel="1">
      <c r="A170" s="166"/>
      <c r="B170" s="167" t="s">
        <v>253</v>
      </c>
      <c r="C170" s="168">
        <v>7219122</v>
      </c>
      <c r="D170" s="168">
        <v>8474622</v>
      </c>
      <c r="E170" s="168">
        <v>15693744</v>
      </c>
      <c r="F170" s="160"/>
    </row>
    <row r="171" spans="1:6" ht="18" hidden="1" customHeight="1" outlineLevel="1">
      <c r="A171" s="166" t="s">
        <v>47</v>
      </c>
      <c r="B171" s="167" t="s">
        <v>186</v>
      </c>
      <c r="C171" s="168">
        <v>22878316</v>
      </c>
      <c r="D171" s="168">
        <v>196610890</v>
      </c>
      <c r="E171" s="168">
        <v>219489206</v>
      </c>
      <c r="F171" s="160"/>
    </row>
    <row r="172" spans="1:6" ht="18" hidden="1" customHeight="1" outlineLevel="1">
      <c r="A172" s="166" t="s">
        <v>47</v>
      </c>
      <c r="B172" s="167" t="s">
        <v>244</v>
      </c>
      <c r="C172" s="168">
        <v>745487</v>
      </c>
      <c r="D172" s="168">
        <v>48916</v>
      </c>
      <c r="E172" s="168">
        <v>794403</v>
      </c>
      <c r="F172" s="160"/>
    </row>
    <row r="173" spans="1:6" ht="18" hidden="1" customHeight="1" outlineLevel="1">
      <c r="A173" s="166" t="s">
        <v>47</v>
      </c>
      <c r="B173" s="167" t="s">
        <v>187</v>
      </c>
      <c r="C173" s="168">
        <v>30242</v>
      </c>
      <c r="D173" s="168">
        <v>1383</v>
      </c>
      <c r="E173" s="168">
        <v>31625</v>
      </c>
      <c r="F173" s="160"/>
    </row>
    <row r="174" spans="1:6" ht="18" hidden="1" customHeight="1" outlineLevel="1">
      <c r="A174" s="166" t="s">
        <v>47</v>
      </c>
      <c r="B174" s="167" t="s">
        <v>188</v>
      </c>
      <c r="C174" s="168">
        <v>149426</v>
      </c>
      <c r="D174" s="168">
        <v>6087164</v>
      </c>
      <c r="E174" s="168">
        <v>6236590</v>
      </c>
      <c r="F174" s="160"/>
    </row>
    <row r="175" spans="1:6" ht="18" hidden="1" customHeight="1" outlineLevel="1">
      <c r="A175" s="166" t="s">
        <v>47</v>
      </c>
      <c r="B175" s="167" t="s">
        <v>189</v>
      </c>
      <c r="C175" s="168">
        <v>117714.55964232956</v>
      </c>
      <c r="D175" s="168">
        <v>548790.19619725016</v>
      </c>
      <c r="E175" s="168">
        <v>666504.75583957974</v>
      </c>
      <c r="F175" s="160"/>
    </row>
    <row r="176" spans="1:6" ht="18" hidden="1" customHeight="1" outlineLevel="1">
      <c r="A176" s="166" t="s">
        <v>47</v>
      </c>
      <c r="B176" s="167" t="s">
        <v>190</v>
      </c>
      <c r="C176" s="168">
        <v>25772</v>
      </c>
      <c r="D176" s="168">
        <v>393575</v>
      </c>
      <c r="E176" s="168">
        <v>419347</v>
      </c>
      <c r="F176" s="160"/>
    </row>
    <row r="177" spans="1:6" ht="18" hidden="1" customHeight="1" outlineLevel="1">
      <c r="A177" s="166" t="s">
        <v>47</v>
      </c>
      <c r="B177" s="167" t="s">
        <v>191</v>
      </c>
      <c r="C177" s="168">
        <v>0</v>
      </c>
      <c r="D177" s="168">
        <v>0</v>
      </c>
      <c r="E177" s="168">
        <v>0</v>
      </c>
      <c r="F177" s="160"/>
    </row>
    <row r="178" spans="1:6" ht="18" hidden="1" customHeight="1" outlineLevel="1">
      <c r="A178" s="166" t="s">
        <v>47</v>
      </c>
      <c r="B178" s="167" t="s">
        <v>192</v>
      </c>
      <c r="C178" s="169"/>
      <c r="D178" s="169"/>
      <c r="E178" s="168">
        <v>0</v>
      </c>
      <c r="F178" s="160"/>
    </row>
    <row r="179" spans="1:6" ht="18" hidden="1" customHeight="1" outlineLevel="1">
      <c r="A179" s="166" t="s">
        <v>47</v>
      </c>
      <c r="B179" s="167" t="s">
        <v>247</v>
      </c>
      <c r="C179" s="169"/>
      <c r="D179" s="169"/>
      <c r="E179" s="168">
        <v>0</v>
      </c>
      <c r="F179" s="160"/>
    </row>
    <row r="180" spans="1:6" ht="18" hidden="1" customHeight="1" outlineLevel="1">
      <c r="A180" s="166" t="s">
        <v>47</v>
      </c>
      <c r="B180" s="167" t="s">
        <v>193</v>
      </c>
      <c r="C180" s="168">
        <v>4500522</v>
      </c>
      <c r="D180" s="168">
        <v>24299917</v>
      </c>
      <c r="E180" s="168">
        <v>28800439</v>
      </c>
      <c r="F180" s="160"/>
    </row>
    <row r="181" spans="1:6" ht="18" hidden="1" customHeight="1" outlineLevel="1">
      <c r="A181" s="166" t="s">
        <v>47</v>
      </c>
      <c r="B181" s="167" t="s">
        <v>194</v>
      </c>
      <c r="C181" s="168">
        <v>648029</v>
      </c>
      <c r="D181" s="168">
        <v>853707</v>
      </c>
      <c r="E181" s="168">
        <v>1501736</v>
      </c>
      <c r="F181" s="160"/>
    </row>
    <row r="182" spans="1:6" ht="18" hidden="1" customHeight="1" outlineLevel="1">
      <c r="A182" s="166" t="s">
        <v>47</v>
      </c>
      <c r="B182" s="167" t="s">
        <v>195</v>
      </c>
      <c r="C182" s="168">
        <v>426098.49905909924</v>
      </c>
      <c r="D182" s="168">
        <v>5053899.5009409003</v>
      </c>
      <c r="E182" s="168">
        <v>5479998</v>
      </c>
      <c r="F182" s="160"/>
    </row>
    <row r="183" spans="1:6" ht="18" hidden="1" customHeight="1" outlineLevel="1">
      <c r="A183" s="166" t="s">
        <v>47</v>
      </c>
      <c r="B183" s="167" t="s">
        <v>196</v>
      </c>
      <c r="C183" s="168">
        <v>190429</v>
      </c>
      <c r="D183" s="168">
        <v>2645643</v>
      </c>
      <c r="E183" s="168">
        <v>2836072</v>
      </c>
      <c r="F183" s="160"/>
    </row>
    <row r="184" spans="1:6" ht="18" customHeight="1" collapsed="1">
      <c r="A184" s="166" t="s">
        <v>61</v>
      </c>
      <c r="B184" s="170" t="s">
        <v>230</v>
      </c>
      <c r="C184" s="168">
        <f>SUM($C$160:$C$183)</f>
        <v>85657328.058701426</v>
      </c>
      <c r="D184" s="168">
        <f>SUM($D$160:$D$183)</f>
        <v>553231619.69713819</v>
      </c>
      <c r="E184" s="168">
        <f>SUM($E$160:$E$183)</f>
        <v>638888947.75583959</v>
      </c>
      <c r="F184" s="160"/>
    </row>
    <row r="185" spans="1:6" ht="18" hidden="1" customHeight="1" outlineLevel="1">
      <c r="A185" s="166" t="s">
        <v>47</v>
      </c>
      <c r="B185" s="167" t="s">
        <v>256</v>
      </c>
      <c r="C185" s="168">
        <v>0</v>
      </c>
      <c r="D185" s="168">
        <v>-4446408</v>
      </c>
      <c r="E185" s="168">
        <v>-4446408</v>
      </c>
      <c r="F185" s="160"/>
    </row>
    <row r="186" spans="1:6" ht="18" hidden="1" customHeight="1" outlineLevel="1">
      <c r="A186" s="166"/>
      <c r="B186" s="167" t="s">
        <v>181</v>
      </c>
      <c r="C186" s="168">
        <v>12856858</v>
      </c>
      <c r="D186" s="168">
        <v>0</v>
      </c>
      <c r="E186" s="168">
        <v>12856858</v>
      </c>
      <c r="F186" s="160"/>
    </row>
    <row r="187" spans="1:6" ht="18" hidden="1" customHeight="1" outlineLevel="1">
      <c r="A187" s="166" t="s">
        <v>47</v>
      </c>
      <c r="B187" s="167" t="s">
        <v>182</v>
      </c>
      <c r="C187" s="168">
        <v>0</v>
      </c>
      <c r="D187" s="168">
        <v>656847</v>
      </c>
      <c r="E187" s="168">
        <v>656847</v>
      </c>
      <c r="F187" s="160"/>
    </row>
    <row r="188" spans="1:6" ht="18" hidden="1" customHeight="1" outlineLevel="1">
      <c r="A188" s="166" t="s">
        <v>47</v>
      </c>
      <c r="B188" s="167" t="s">
        <v>250</v>
      </c>
      <c r="C188" s="168">
        <v>0</v>
      </c>
      <c r="D188" s="168">
        <v>0</v>
      </c>
      <c r="E188" s="168">
        <v>0</v>
      </c>
      <c r="F188" s="160"/>
    </row>
    <row r="189" spans="1:6" ht="18" hidden="1" customHeight="1" outlineLevel="1">
      <c r="A189" s="166"/>
      <c r="B189" s="167" t="s">
        <v>257</v>
      </c>
      <c r="C189" s="168">
        <v>0</v>
      </c>
      <c r="D189" s="168">
        <v>0</v>
      </c>
      <c r="E189" s="168">
        <v>0</v>
      </c>
      <c r="F189" s="160"/>
    </row>
    <row r="190" spans="1:6" ht="18" hidden="1" customHeight="1" outlineLevel="1">
      <c r="A190" s="166"/>
      <c r="B190" s="167" t="s">
        <v>258</v>
      </c>
      <c r="C190" s="168">
        <v>0</v>
      </c>
      <c r="D190" s="168">
        <v>-97346</v>
      </c>
      <c r="E190" s="168">
        <v>-97346</v>
      </c>
      <c r="F190" s="160"/>
    </row>
    <row r="191" spans="1:6" ht="18" hidden="1" customHeight="1" outlineLevel="1">
      <c r="A191" s="166" t="s">
        <v>47</v>
      </c>
      <c r="B191" s="167" t="s">
        <v>183</v>
      </c>
      <c r="C191" s="168">
        <v>35187657</v>
      </c>
      <c r="D191" s="168">
        <v>333520644</v>
      </c>
      <c r="E191" s="168">
        <v>368708301</v>
      </c>
      <c r="F191" s="160"/>
    </row>
    <row r="192" spans="1:6" ht="18" hidden="1" customHeight="1" outlineLevel="1">
      <c r="A192" s="166" t="s">
        <v>47</v>
      </c>
      <c r="B192" s="167" t="s">
        <v>184</v>
      </c>
      <c r="C192" s="168">
        <v>2582198</v>
      </c>
      <c r="D192" s="168">
        <v>35141033</v>
      </c>
      <c r="E192" s="168">
        <v>37723231</v>
      </c>
      <c r="F192" s="160"/>
    </row>
    <row r="193" spans="1:6" ht="18" hidden="1" customHeight="1" outlineLevel="1">
      <c r="A193" s="166" t="s">
        <v>47</v>
      </c>
      <c r="B193" s="167" t="s">
        <v>251</v>
      </c>
      <c r="C193" s="168">
        <v>150706</v>
      </c>
      <c r="D193" s="168">
        <v>835312</v>
      </c>
      <c r="E193" s="168">
        <v>986018</v>
      </c>
      <c r="F193" s="160"/>
    </row>
    <row r="194" spans="1:6" ht="18" hidden="1" customHeight="1" outlineLevel="1">
      <c r="A194" s="166" t="s">
        <v>47</v>
      </c>
      <c r="B194" s="167" t="s">
        <v>185</v>
      </c>
      <c r="C194" s="168">
        <v>70352464</v>
      </c>
      <c r="D194" s="168">
        <v>243129648</v>
      </c>
      <c r="E194" s="168">
        <v>313482112</v>
      </c>
      <c r="F194" s="160"/>
    </row>
    <row r="195" spans="1:6" ht="18" hidden="1" customHeight="1" outlineLevel="1">
      <c r="A195" s="166"/>
      <c r="B195" s="167" t="s">
        <v>253</v>
      </c>
      <c r="C195" s="168">
        <v>7219122</v>
      </c>
      <c r="D195" s="168">
        <v>8474622</v>
      </c>
      <c r="E195" s="168">
        <v>15693744</v>
      </c>
      <c r="F195" s="160"/>
    </row>
    <row r="196" spans="1:6" ht="18" hidden="1" customHeight="1" outlineLevel="1">
      <c r="A196" s="166" t="s">
        <v>47</v>
      </c>
      <c r="B196" s="167" t="s">
        <v>186</v>
      </c>
      <c r="C196" s="168">
        <v>22952291</v>
      </c>
      <c r="D196" s="168">
        <v>197246617</v>
      </c>
      <c r="E196" s="168">
        <v>220198908</v>
      </c>
      <c r="F196" s="160"/>
    </row>
    <row r="197" spans="1:6" ht="18" hidden="1" customHeight="1" outlineLevel="1">
      <c r="A197" s="166" t="s">
        <v>47</v>
      </c>
      <c r="B197" s="167" t="s">
        <v>244</v>
      </c>
      <c r="C197" s="168">
        <v>790114</v>
      </c>
      <c r="D197" s="168">
        <v>54222</v>
      </c>
      <c r="E197" s="168">
        <v>844336</v>
      </c>
      <c r="F197" s="160"/>
    </row>
    <row r="198" spans="1:6" ht="18" hidden="1" customHeight="1" outlineLevel="1">
      <c r="A198" s="166" t="s">
        <v>47</v>
      </c>
      <c r="B198" s="167" t="s">
        <v>187</v>
      </c>
      <c r="C198" s="168">
        <v>54665</v>
      </c>
      <c r="D198" s="168">
        <v>14194</v>
      </c>
      <c r="E198" s="168">
        <v>68859</v>
      </c>
      <c r="F198" s="160"/>
    </row>
    <row r="199" spans="1:6" ht="18" hidden="1" customHeight="1" outlineLevel="1">
      <c r="A199" s="166" t="s">
        <v>47</v>
      </c>
      <c r="B199" s="167" t="s">
        <v>188</v>
      </c>
      <c r="C199" s="168">
        <v>149426</v>
      </c>
      <c r="D199" s="168">
        <v>6087164</v>
      </c>
      <c r="E199" s="168">
        <v>6236590</v>
      </c>
      <c r="F199" s="160"/>
    </row>
    <row r="200" spans="1:6" ht="18" hidden="1" customHeight="1" outlineLevel="1">
      <c r="A200" s="166" t="s">
        <v>47</v>
      </c>
      <c r="B200" s="167" t="s">
        <v>189</v>
      </c>
      <c r="C200" s="168">
        <v>117714.55964232956</v>
      </c>
      <c r="D200" s="168">
        <v>1250235.7361972502</v>
      </c>
      <c r="E200" s="168">
        <v>1367950.2958395798</v>
      </c>
      <c r="F200" s="160"/>
    </row>
    <row r="201" spans="1:6" ht="18" hidden="1" customHeight="1" outlineLevel="1">
      <c r="A201" s="166" t="s">
        <v>47</v>
      </c>
      <c r="B201" s="167" t="s">
        <v>190</v>
      </c>
      <c r="C201" s="168">
        <v>7323401</v>
      </c>
      <c r="D201" s="168">
        <v>103344563</v>
      </c>
      <c r="E201" s="168">
        <v>110667964</v>
      </c>
      <c r="F201" s="160"/>
    </row>
    <row r="202" spans="1:6" ht="18" hidden="1" customHeight="1" outlineLevel="1">
      <c r="A202" s="166" t="s">
        <v>47</v>
      </c>
      <c r="B202" s="167" t="s">
        <v>191</v>
      </c>
      <c r="C202" s="168">
        <v>0</v>
      </c>
      <c r="D202" s="168">
        <v>167252</v>
      </c>
      <c r="E202" s="168">
        <v>167252</v>
      </c>
      <c r="F202" s="160"/>
    </row>
    <row r="203" spans="1:6" ht="18" hidden="1" customHeight="1" outlineLevel="1">
      <c r="A203" s="166" t="s">
        <v>47</v>
      </c>
      <c r="B203" s="167" t="s">
        <v>192</v>
      </c>
      <c r="C203" s="168">
        <v>230842</v>
      </c>
      <c r="D203" s="168">
        <v>0</v>
      </c>
      <c r="E203" s="168">
        <v>230842</v>
      </c>
      <c r="F203" s="160"/>
    </row>
    <row r="204" spans="1:6" ht="18" hidden="1" customHeight="1" outlineLevel="1">
      <c r="A204" s="166" t="s">
        <v>47</v>
      </c>
      <c r="B204" s="167" t="s">
        <v>247</v>
      </c>
      <c r="C204" s="168">
        <v>20210</v>
      </c>
      <c r="D204" s="168">
        <v>0</v>
      </c>
      <c r="E204" s="168">
        <v>20210</v>
      </c>
      <c r="F204" s="160"/>
    </row>
    <row r="205" spans="1:6" ht="18" hidden="1" customHeight="1" outlineLevel="1">
      <c r="A205" s="166" t="s">
        <v>47</v>
      </c>
      <c r="B205" s="167" t="s">
        <v>193</v>
      </c>
      <c r="C205" s="168">
        <v>5212081</v>
      </c>
      <c r="D205" s="168">
        <v>28770639</v>
      </c>
      <c r="E205" s="168">
        <v>33982720</v>
      </c>
      <c r="F205" s="160"/>
    </row>
    <row r="206" spans="1:6" ht="18" hidden="1" customHeight="1" outlineLevel="1">
      <c r="A206" s="166" t="s">
        <v>47</v>
      </c>
      <c r="B206" s="167" t="s">
        <v>194</v>
      </c>
      <c r="C206" s="168">
        <v>1093979</v>
      </c>
      <c r="D206" s="168">
        <v>1144187</v>
      </c>
      <c r="E206" s="168">
        <v>2238166</v>
      </c>
      <c r="F206" s="160"/>
    </row>
    <row r="207" spans="1:6" ht="18" hidden="1" customHeight="1" outlineLevel="1">
      <c r="A207" s="166" t="s">
        <v>47</v>
      </c>
      <c r="B207" s="167" t="s">
        <v>195</v>
      </c>
      <c r="C207" s="168">
        <v>426098.49905909924</v>
      </c>
      <c r="D207" s="168">
        <v>5053899.5009409003</v>
      </c>
      <c r="E207" s="168">
        <v>5479998</v>
      </c>
      <c r="F207" s="160"/>
    </row>
    <row r="208" spans="1:6" ht="18" hidden="1" customHeight="1" outlineLevel="1">
      <c r="A208" s="166" t="s">
        <v>47</v>
      </c>
      <c r="B208" s="167" t="s">
        <v>196</v>
      </c>
      <c r="C208" s="168">
        <v>303320</v>
      </c>
      <c r="D208" s="168">
        <v>5127179</v>
      </c>
      <c r="E208" s="168">
        <v>5430499</v>
      </c>
      <c r="F208" s="160"/>
    </row>
    <row r="209" spans="1:6" ht="18" customHeight="1" collapsed="1">
      <c r="A209" s="166" t="s">
        <v>63</v>
      </c>
      <c r="B209" s="170" t="s">
        <v>231</v>
      </c>
      <c r="C209" s="168">
        <f>SUM($C$185:$C$208)</f>
        <v>167023147.05870143</v>
      </c>
      <c r="D209" s="168">
        <f>SUM($D$185:$D$208)</f>
        <v>965474504.23713815</v>
      </c>
      <c r="E209" s="168">
        <f>SUM($E$185:$E$208)</f>
        <v>1132497651.2958395</v>
      </c>
      <c r="F209" s="160"/>
    </row>
    <row r="210" spans="1:6" ht="18" hidden="1" customHeight="1" outlineLevel="1">
      <c r="A210" s="166" t="s">
        <v>47</v>
      </c>
      <c r="B210" s="171" t="s">
        <v>256</v>
      </c>
      <c r="C210" s="168">
        <v>0</v>
      </c>
      <c r="D210" s="168">
        <v>48389492</v>
      </c>
      <c r="E210" s="168">
        <v>48389492</v>
      </c>
      <c r="F210" s="160"/>
    </row>
    <row r="211" spans="1:6" ht="18" hidden="1" customHeight="1" outlineLevel="1">
      <c r="A211" s="166"/>
      <c r="B211" s="171" t="s">
        <v>181</v>
      </c>
      <c r="C211" s="168">
        <v>57660137</v>
      </c>
      <c r="D211" s="168">
        <v>45291</v>
      </c>
      <c r="E211" s="168">
        <v>57705428</v>
      </c>
      <c r="F211" s="160"/>
    </row>
    <row r="212" spans="1:6" ht="18" hidden="1" customHeight="1" outlineLevel="1">
      <c r="A212" s="166" t="s">
        <v>47</v>
      </c>
      <c r="B212" s="171" t="s">
        <v>182</v>
      </c>
      <c r="C212" s="168">
        <v>1282972</v>
      </c>
      <c r="D212" s="168">
        <v>21649703</v>
      </c>
      <c r="E212" s="168">
        <v>22932675</v>
      </c>
      <c r="F212" s="160"/>
    </row>
    <row r="213" spans="1:6" ht="18" hidden="1" customHeight="1" outlineLevel="1">
      <c r="A213" s="166" t="s">
        <v>47</v>
      </c>
      <c r="B213" s="171" t="s">
        <v>250</v>
      </c>
      <c r="C213" s="168">
        <v>0</v>
      </c>
      <c r="D213" s="168">
        <v>0</v>
      </c>
      <c r="E213" s="168">
        <v>0</v>
      </c>
      <c r="F213" s="160"/>
    </row>
    <row r="214" spans="1:6" ht="18" hidden="1" customHeight="1" outlineLevel="1">
      <c r="A214" s="166"/>
      <c r="B214" s="171" t="s">
        <v>257</v>
      </c>
      <c r="C214" s="168">
        <v>15691366</v>
      </c>
      <c r="D214" s="168">
        <v>102313.71</v>
      </c>
      <c r="E214" s="168">
        <v>15793679.710000001</v>
      </c>
      <c r="F214" s="160"/>
    </row>
    <row r="215" spans="1:6" ht="18" hidden="1" customHeight="1" outlineLevel="1">
      <c r="A215" s="166"/>
      <c r="B215" s="171" t="s">
        <v>258</v>
      </c>
      <c r="C215" s="168">
        <v>0</v>
      </c>
      <c r="D215" s="168">
        <v>11066064</v>
      </c>
      <c r="E215" s="168">
        <v>11066064</v>
      </c>
      <c r="F215" s="160"/>
    </row>
    <row r="216" spans="1:6" ht="18" hidden="1" customHeight="1" outlineLevel="1">
      <c r="A216" s="166" t="s">
        <v>47</v>
      </c>
      <c r="B216" s="171" t="s">
        <v>183</v>
      </c>
      <c r="C216" s="168">
        <v>229394023</v>
      </c>
      <c r="D216" s="168">
        <v>2110939949</v>
      </c>
      <c r="E216" s="168">
        <v>2340333972</v>
      </c>
      <c r="F216" s="160"/>
    </row>
    <row r="217" spans="1:6" ht="18" hidden="1" customHeight="1" outlineLevel="1">
      <c r="A217" s="166" t="s">
        <v>47</v>
      </c>
      <c r="B217" s="171" t="s">
        <v>184</v>
      </c>
      <c r="C217" s="168">
        <v>22885031</v>
      </c>
      <c r="D217" s="168">
        <v>611263916</v>
      </c>
      <c r="E217" s="168">
        <v>634148947</v>
      </c>
      <c r="F217" s="160"/>
    </row>
    <row r="218" spans="1:6" ht="18" hidden="1" customHeight="1" outlineLevel="1">
      <c r="A218" s="166" t="s">
        <v>47</v>
      </c>
      <c r="B218" s="171" t="s">
        <v>251</v>
      </c>
      <c r="C218" s="168">
        <v>1953513</v>
      </c>
      <c r="D218" s="168">
        <v>15599016</v>
      </c>
      <c r="E218" s="168">
        <v>17552529</v>
      </c>
      <c r="F218" s="160"/>
    </row>
    <row r="219" spans="1:6" ht="18" hidden="1" customHeight="1" outlineLevel="1">
      <c r="A219" s="166" t="s">
        <v>47</v>
      </c>
      <c r="B219" s="171" t="s">
        <v>185</v>
      </c>
      <c r="C219" s="168">
        <v>196067291</v>
      </c>
      <c r="D219" s="168">
        <v>1460796640</v>
      </c>
      <c r="E219" s="168">
        <v>1656863931</v>
      </c>
      <c r="F219" s="160"/>
    </row>
    <row r="220" spans="1:6" ht="18" hidden="1" customHeight="1" outlineLevel="1">
      <c r="A220" s="166"/>
      <c r="B220" s="171" t="s">
        <v>253</v>
      </c>
      <c r="C220" s="168">
        <v>16693569</v>
      </c>
      <c r="D220" s="168">
        <v>19474622</v>
      </c>
      <c r="E220" s="168">
        <v>36168191</v>
      </c>
      <c r="F220" s="160"/>
    </row>
    <row r="221" spans="1:6" ht="18" hidden="1" customHeight="1" outlineLevel="1">
      <c r="A221" s="166" t="s">
        <v>47</v>
      </c>
      <c r="B221" s="171" t="s">
        <v>186</v>
      </c>
      <c r="C221" s="168">
        <v>259475670</v>
      </c>
      <c r="D221" s="168">
        <v>2241550883</v>
      </c>
      <c r="E221" s="168">
        <v>2501026553</v>
      </c>
      <c r="F221" s="160"/>
    </row>
    <row r="222" spans="1:6" ht="18" hidden="1" customHeight="1" outlineLevel="1">
      <c r="A222" s="166" t="s">
        <v>47</v>
      </c>
      <c r="B222" s="171" t="s">
        <v>244</v>
      </c>
      <c r="C222" s="168">
        <v>9620991</v>
      </c>
      <c r="D222" s="168">
        <v>635801</v>
      </c>
      <c r="E222" s="168">
        <v>10256792</v>
      </c>
      <c r="F222" s="160"/>
    </row>
    <row r="223" spans="1:6" ht="18" hidden="1" customHeight="1" outlineLevel="1">
      <c r="A223" s="166" t="s">
        <v>47</v>
      </c>
      <c r="B223" s="171" t="s">
        <v>187</v>
      </c>
      <c r="C223" s="168">
        <v>14393656</v>
      </c>
      <c r="D223" s="168">
        <v>644771</v>
      </c>
      <c r="E223" s="168">
        <v>15038427</v>
      </c>
      <c r="F223" s="160"/>
    </row>
    <row r="224" spans="1:6" ht="18" hidden="1" customHeight="1" outlineLevel="1">
      <c r="A224" s="166" t="s">
        <v>47</v>
      </c>
      <c r="B224" s="171" t="s">
        <v>188</v>
      </c>
      <c r="C224" s="168">
        <v>3403075</v>
      </c>
      <c r="D224" s="168">
        <v>126372089</v>
      </c>
      <c r="E224" s="168">
        <v>129775164</v>
      </c>
      <c r="F224" s="160"/>
    </row>
    <row r="225" spans="1:6" ht="18" hidden="1" customHeight="1" outlineLevel="1">
      <c r="A225" s="166" t="s">
        <v>47</v>
      </c>
      <c r="B225" s="171" t="s">
        <v>189</v>
      </c>
      <c r="C225" s="168">
        <v>11369966.12447108</v>
      </c>
      <c r="D225" s="168">
        <v>90233790.020282045</v>
      </c>
      <c r="E225" s="168">
        <v>101603756.14475313</v>
      </c>
      <c r="F225" s="160"/>
    </row>
    <row r="226" spans="1:6" ht="18" hidden="1" customHeight="1" outlineLevel="1">
      <c r="A226" s="166" t="s">
        <v>47</v>
      </c>
      <c r="B226" s="171" t="s">
        <v>190</v>
      </c>
      <c r="C226" s="168">
        <v>88114962</v>
      </c>
      <c r="D226" s="168">
        <v>1239561328</v>
      </c>
      <c r="E226" s="168">
        <v>1327676290</v>
      </c>
      <c r="F226" s="160"/>
    </row>
    <row r="227" spans="1:6" ht="18" hidden="1" customHeight="1" outlineLevel="1">
      <c r="A227" s="166" t="s">
        <v>47</v>
      </c>
      <c r="B227" s="171" t="s">
        <v>191</v>
      </c>
      <c r="C227" s="168">
        <v>5098657</v>
      </c>
      <c r="D227" s="168">
        <v>10563658</v>
      </c>
      <c r="E227" s="168">
        <v>15662315</v>
      </c>
      <c r="F227" s="160"/>
    </row>
    <row r="228" spans="1:6" ht="18" hidden="1" customHeight="1" outlineLevel="1">
      <c r="A228" s="166" t="s">
        <v>47</v>
      </c>
      <c r="B228" s="171" t="s">
        <v>192</v>
      </c>
      <c r="C228" s="168">
        <v>4459146</v>
      </c>
      <c r="D228" s="168">
        <v>0</v>
      </c>
      <c r="E228" s="168">
        <v>4459146</v>
      </c>
      <c r="F228" s="160"/>
    </row>
    <row r="229" spans="1:6" ht="18" hidden="1" customHeight="1" outlineLevel="1">
      <c r="A229" s="166" t="s">
        <v>47</v>
      </c>
      <c r="B229" s="171" t="s">
        <v>247</v>
      </c>
      <c r="C229" s="168">
        <v>3465596</v>
      </c>
      <c r="D229" s="168">
        <v>0</v>
      </c>
      <c r="E229" s="168">
        <v>3465596</v>
      </c>
      <c r="F229" s="160"/>
    </row>
    <row r="230" spans="1:6" ht="18" hidden="1" customHeight="1" outlineLevel="1">
      <c r="A230" s="166" t="s">
        <v>47</v>
      </c>
      <c r="B230" s="171" t="s">
        <v>193</v>
      </c>
      <c r="C230" s="168">
        <v>443544118</v>
      </c>
      <c r="D230" s="168">
        <v>912891139</v>
      </c>
      <c r="E230" s="168">
        <v>1356435257</v>
      </c>
      <c r="F230" s="160"/>
    </row>
    <row r="231" spans="1:6" ht="18" hidden="1" customHeight="1" outlineLevel="1">
      <c r="A231" s="166" t="s">
        <v>47</v>
      </c>
      <c r="B231" s="171" t="s">
        <v>194</v>
      </c>
      <c r="C231" s="168">
        <v>29874438</v>
      </c>
      <c r="D231" s="168">
        <v>53686962</v>
      </c>
      <c r="E231" s="168">
        <v>83561400</v>
      </c>
      <c r="F231" s="160"/>
    </row>
    <row r="232" spans="1:6" ht="18" hidden="1" customHeight="1" outlineLevel="1">
      <c r="A232" s="166" t="s">
        <v>47</v>
      </c>
      <c r="B232" s="171" t="s">
        <v>195</v>
      </c>
      <c r="C232" s="168">
        <v>8627845.2331523001</v>
      </c>
      <c r="D232" s="168">
        <v>102537584.7668477</v>
      </c>
      <c r="E232" s="168">
        <v>111165430</v>
      </c>
      <c r="F232" s="160"/>
    </row>
    <row r="233" spans="1:6" ht="18" hidden="1" customHeight="1" outlineLevel="1">
      <c r="A233" s="166" t="s">
        <v>47</v>
      </c>
      <c r="B233" s="171" t="s">
        <v>196</v>
      </c>
      <c r="C233" s="168">
        <v>5086544</v>
      </c>
      <c r="D233" s="168">
        <v>96722650</v>
      </c>
      <c r="E233" s="168">
        <v>101809194</v>
      </c>
      <c r="F233" s="160"/>
    </row>
    <row r="234" spans="1:6" ht="18" customHeight="1" collapsed="1">
      <c r="A234" s="166" t="s">
        <v>65</v>
      </c>
      <c r="B234" s="172" t="s">
        <v>232</v>
      </c>
      <c r="C234" s="168">
        <f>SUM($C$210:$C$233)</f>
        <v>1428162566.3576236</v>
      </c>
      <c r="D234" s="168">
        <f>SUM($D$210:$D$233)</f>
        <v>9174727662.4971294</v>
      </c>
      <c r="E234" s="168">
        <f>SUM($E$210:$E$233)</f>
        <v>10602890228.854753</v>
      </c>
      <c r="F234" s="160"/>
    </row>
    <row r="235" spans="1:6" ht="18" customHeight="1">
      <c r="A235" s="476" t="s">
        <v>233</v>
      </c>
      <c r="B235" s="476"/>
      <c r="C235" s="476"/>
      <c r="D235" s="476"/>
      <c r="E235" s="476"/>
    </row>
    <row r="236" spans="1:6" ht="18" hidden="1" customHeight="1" outlineLevel="1">
      <c r="A236" s="166" t="s">
        <v>47</v>
      </c>
      <c r="B236" s="167" t="s">
        <v>256</v>
      </c>
      <c r="C236" s="168">
        <v>0</v>
      </c>
      <c r="D236" s="168">
        <v>3413</v>
      </c>
      <c r="E236" s="168">
        <v>3413</v>
      </c>
      <c r="F236" s="160"/>
    </row>
    <row r="237" spans="1:6" ht="18" hidden="1" customHeight="1" outlineLevel="1">
      <c r="A237" s="166"/>
      <c r="B237" s="167" t="s">
        <v>181</v>
      </c>
      <c r="C237" s="168">
        <v>790216</v>
      </c>
      <c r="D237" s="168">
        <v>30924</v>
      </c>
      <c r="E237" s="168">
        <v>821140</v>
      </c>
      <c r="F237" s="160"/>
    </row>
    <row r="238" spans="1:6" ht="18" hidden="1" customHeight="1" outlineLevel="1">
      <c r="A238" s="166" t="s">
        <v>47</v>
      </c>
      <c r="B238" s="167" t="s">
        <v>182</v>
      </c>
      <c r="C238" s="168">
        <v>469726</v>
      </c>
      <c r="D238" s="168">
        <v>680836</v>
      </c>
      <c r="E238" s="168">
        <v>1150562</v>
      </c>
      <c r="F238" s="160"/>
    </row>
    <row r="239" spans="1:6" ht="18" hidden="1" customHeight="1" outlineLevel="1">
      <c r="A239" s="166" t="s">
        <v>47</v>
      </c>
      <c r="B239" s="167" t="s">
        <v>250</v>
      </c>
      <c r="C239" s="168">
        <v>0</v>
      </c>
      <c r="D239" s="168">
        <v>0</v>
      </c>
      <c r="E239" s="168">
        <v>0</v>
      </c>
      <c r="F239" s="160"/>
    </row>
    <row r="240" spans="1:6" ht="18" hidden="1" customHeight="1" outlineLevel="1">
      <c r="A240" s="166"/>
      <c r="B240" s="167" t="s">
        <v>257</v>
      </c>
      <c r="C240" s="168">
        <v>0</v>
      </c>
      <c r="D240" s="168">
        <v>0</v>
      </c>
      <c r="E240" s="168">
        <v>0</v>
      </c>
      <c r="F240" s="160"/>
    </row>
    <row r="241" spans="1:6" ht="18" hidden="1" customHeight="1" outlineLevel="1">
      <c r="A241" s="166"/>
      <c r="B241" s="167" t="s">
        <v>258</v>
      </c>
      <c r="C241" s="168">
        <v>0</v>
      </c>
      <c r="D241" s="168">
        <v>134315</v>
      </c>
      <c r="E241" s="168">
        <v>134315</v>
      </c>
      <c r="F241" s="160"/>
    </row>
    <row r="242" spans="1:6" ht="18" hidden="1" customHeight="1" outlineLevel="1">
      <c r="A242" s="166" t="s">
        <v>47</v>
      </c>
      <c r="B242" s="167" t="s">
        <v>183</v>
      </c>
      <c r="C242" s="168">
        <v>1568476</v>
      </c>
      <c r="D242" s="168">
        <v>81126498</v>
      </c>
      <c r="E242" s="168">
        <v>82694974</v>
      </c>
      <c r="F242" s="160"/>
    </row>
    <row r="243" spans="1:6" ht="18" hidden="1" customHeight="1" outlineLevel="1">
      <c r="A243" s="166" t="s">
        <v>47</v>
      </c>
      <c r="B243" s="167" t="s">
        <v>184</v>
      </c>
      <c r="C243" s="168">
        <v>641833</v>
      </c>
      <c r="D243" s="168">
        <v>32760502</v>
      </c>
      <c r="E243" s="168">
        <v>33402335</v>
      </c>
      <c r="F243" s="160"/>
    </row>
    <row r="244" spans="1:6" ht="18" hidden="1" customHeight="1" outlineLevel="1">
      <c r="A244" s="166" t="s">
        <v>47</v>
      </c>
      <c r="B244" s="167" t="s">
        <v>251</v>
      </c>
      <c r="C244" s="168">
        <v>0</v>
      </c>
      <c r="D244" s="168">
        <v>537318</v>
      </c>
      <c r="E244" s="168">
        <v>537318</v>
      </c>
      <c r="F244" s="160"/>
    </row>
    <row r="245" spans="1:6" ht="18" hidden="1" customHeight="1" outlineLevel="1">
      <c r="A245" s="166" t="s">
        <v>47</v>
      </c>
      <c r="B245" s="167" t="s">
        <v>185</v>
      </c>
      <c r="C245" s="168">
        <v>1743473</v>
      </c>
      <c r="D245" s="168">
        <v>68861382</v>
      </c>
      <c r="E245" s="168">
        <v>70604855</v>
      </c>
      <c r="F245" s="160"/>
    </row>
    <row r="246" spans="1:6" ht="18" hidden="1" customHeight="1" outlineLevel="1">
      <c r="A246" s="166"/>
      <c r="B246" s="167" t="s">
        <v>253</v>
      </c>
      <c r="C246" s="168">
        <v>18008</v>
      </c>
      <c r="D246" s="168">
        <v>0</v>
      </c>
      <c r="E246" s="168">
        <v>18008</v>
      </c>
      <c r="F246" s="160"/>
    </row>
    <row r="247" spans="1:6" ht="18" hidden="1" customHeight="1" outlineLevel="1">
      <c r="A247" s="166" t="s">
        <v>47</v>
      </c>
      <c r="B247" s="167" t="s">
        <v>186</v>
      </c>
      <c r="C247" s="168">
        <v>858963</v>
      </c>
      <c r="D247" s="168">
        <v>154844197</v>
      </c>
      <c r="E247" s="168">
        <v>155703160</v>
      </c>
      <c r="F247" s="160"/>
    </row>
    <row r="248" spans="1:6" ht="18" hidden="1" customHeight="1" outlineLevel="1">
      <c r="A248" s="166" t="s">
        <v>47</v>
      </c>
      <c r="B248" s="167" t="s">
        <v>244</v>
      </c>
      <c r="C248" s="168">
        <v>63470</v>
      </c>
      <c r="D248" s="168">
        <v>0</v>
      </c>
      <c r="E248" s="168">
        <v>63470</v>
      </c>
      <c r="F248" s="160"/>
    </row>
    <row r="249" spans="1:6" ht="18" hidden="1" customHeight="1" outlineLevel="1">
      <c r="A249" s="166" t="s">
        <v>47</v>
      </c>
      <c r="B249" s="167" t="s">
        <v>187</v>
      </c>
      <c r="C249" s="168">
        <v>135084</v>
      </c>
      <c r="D249" s="168">
        <v>3910</v>
      </c>
      <c r="E249" s="168">
        <v>138994</v>
      </c>
      <c r="F249" s="160"/>
    </row>
    <row r="250" spans="1:6" ht="18" hidden="1" customHeight="1" outlineLevel="1">
      <c r="A250" s="166" t="s">
        <v>47</v>
      </c>
      <c r="B250" s="167" t="s">
        <v>188</v>
      </c>
      <c r="C250" s="168">
        <v>24196</v>
      </c>
      <c r="D250" s="168">
        <v>2440157</v>
      </c>
      <c r="E250" s="168">
        <v>2464353</v>
      </c>
      <c r="F250" s="160"/>
    </row>
    <row r="251" spans="1:6" ht="18" hidden="1" customHeight="1" outlineLevel="1">
      <c r="A251" s="166" t="s">
        <v>47</v>
      </c>
      <c r="B251" s="167" t="s">
        <v>189</v>
      </c>
      <c r="C251" s="168">
        <v>111841.89</v>
      </c>
      <c r="D251" s="168">
        <v>3761072.1</v>
      </c>
      <c r="E251" s="168">
        <v>3872913.99</v>
      </c>
      <c r="F251" s="160"/>
    </row>
    <row r="252" spans="1:6" ht="18" hidden="1" customHeight="1" outlineLevel="1">
      <c r="A252" s="166" t="s">
        <v>47</v>
      </c>
      <c r="B252" s="167" t="s">
        <v>190</v>
      </c>
      <c r="C252" s="168">
        <v>1205313</v>
      </c>
      <c r="D252" s="168">
        <v>61072395</v>
      </c>
      <c r="E252" s="168">
        <v>62277708</v>
      </c>
      <c r="F252" s="160"/>
    </row>
    <row r="253" spans="1:6" ht="18" hidden="1" customHeight="1" outlineLevel="1">
      <c r="A253" s="166" t="s">
        <v>47</v>
      </c>
      <c r="B253" s="167" t="s">
        <v>191</v>
      </c>
      <c r="C253" s="168">
        <v>2060072</v>
      </c>
      <c r="D253" s="168">
        <v>4200587</v>
      </c>
      <c r="E253" s="168">
        <v>6260659</v>
      </c>
      <c r="F253" s="160"/>
    </row>
    <row r="254" spans="1:6" ht="18" hidden="1" customHeight="1" outlineLevel="1">
      <c r="A254" s="166" t="s">
        <v>47</v>
      </c>
      <c r="B254" s="167" t="s">
        <v>192</v>
      </c>
      <c r="C254" s="168">
        <v>389662</v>
      </c>
      <c r="D254" s="169"/>
      <c r="E254" s="168">
        <v>389662</v>
      </c>
      <c r="F254" s="160"/>
    </row>
    <row r="255" spans="1:6" ht="18" hidden="1" customHeight="1" outlineLevel="1">
      <c r="A255" s="166" t="s">
        <v>47</v>
      </c>
      <c r="B255" s="167" t="s">
        <v>247</v>
      </c>
      <c r="C255" s="168">
        <v>22491</v>
      </c>
      <c r="D255" s="169"/>
      <c r="E255" s="168">
        <v>22491</v>
      </c>
      <c r="F255" s="160"/>
    </row>
    <row r="256" spans="1:6" ht="18" hidden="1" customHeight="1" outlineLevel="1">
      <c r="A256" s="166" t="s">
        <v>47</v>
      </c>
      <c r="B256" s="167" t="s">
        <v>193</v>
      </c>
      <c r="C256" s="168">
        <v>23782443</v>
      </c>
      <c r="D256" s="168">
        <v>77859205</v>
      </c>
      <c r="E256" s="168">
        <v>101641648</v>
      </c>
      <c r="F256" s="160"/>
    </row>
    <row r="257" spans="1:6" ht="18" hidden="1" customHeight="1" outlineLevel="1">
      <c r="A257" s="166" t="s">
        <v>47</v>
      </c>
      <c r="B257" s="167" t="s">
        <v>194</v>
      </c>
      <c r="C257" s="168">
        <v>241950</v>
      </c>
      <c r="D257" s="168">
        <v>2158619</v>
      </c>
      <c r="E257" s="168">
        <v>2400569</v>
      </c>
      <c r="F257" s="160"/>
    </row>
    <row r="258" spans="1:6" ht="18" hidden="1" customHeight="1" outlineLevel="1">
      <c r="A258" s="166" t="s">
        <v>47</v>
      </c>
      <c r="B258" s="167" t="s">
        <v>195</v>
      </c>
      <c r="C258" s="168">
        <v>67460</v>
      </c>
      <c r="D258" s="168">
        <v>1162701.5</v>
      </c>
      <c r="E258" s="168">
        <v>1230161.5</v>
      </c>
      <c r="F258" s="160"/>
    </row>
    <row r="259" spans="1:6" ht="18" hidden="1" customHeight="1" outlineLevel="1">
      <c r="A259" s="166" t="s">
        <v>47</v>
      </c>
      <c r="B259" s="167" t="s">
        <v>196</v>
      </c>
      <c r="C259" s="168">
        <v>953025</v>
      </c>
      <c r="D259" s="168">
        <v>2656078</v>
      </c>
      <c r="E259" s="168">
        <v>3609103</v>
      </c>
      <c r="F259" s="160"/>
    </row>
    <row r="260" spans="1:6" ht="18" customHeight="1" collapsed="1">
      <c r="A260" s="166" t="s">
        <v>67</v>
      </c>
      <c r="B260" s="170" t="s">
        <v>234</v>
      </c>
      <c r="C260" s="168">
        <f>SUM($C$236:$C$259)</f>
        <v>35147702.890000001</v>
      </c>
      <c r="D260" s="168">
        <f>SUM($D$236:$D$259)</f>
        <v>494294109.60000002</v>
      </c>
      <c r="E260" s="168">
        <f>SUM($E$236:$E$259)</f>
        <v>529441812.49000001</v>
      </c>
      <c r="F260" s="160"/>
    </row>
    <row r="261" spans="1:6" ht="18" hidden="1" customHeight="1" outlineLevel="1">
      <c r="A261" s="166" t="s">
        <v>47</v>
      </c>
      <c r="B261" s="167" t="s">
        <v>256</v>
      </c>
      <c r="C261" s="168">
        <v>0</v>
      </c>
      <c r="D261" s="168">
        <v>4340786</v>
      </c>
      <c r="E261" s="168">
        <v>4340786</v>
      </c>
      <c r="F261" s="160"/>
    </row>
    <row r="262" spans="1:6" ht="18" hidden="1" customHeight="1" outlineLevel="1">
      <c r="A262" s="166"/>
      <c r="B262" s="167" t="s">
        <v>181</v>
      </c>
      <c r="C262" s="168">
        <v>11145308</v>
      </c>
      <c r="D262" s="168">
        <v>12965</v>
      </c>
      <c r="E262" s="168">
        <v>11158273</v>
      </c>
      <c r="F262" s="160"/>
    </row>
    <row r="263" spans="1:6" ht="18" hidden="1" customHeight="1" outlineLevel="1">
      <c r="A263" s="166" t="s">
        <v>47</v>
      </c>
      <c r="B263" s="167" t="s">
        <v>182</v>
      </c>
      <c r="C263" s="168">
        <v>3206000</v>
      </c>
      <c r="D263" s="168">
        <v>8179512</v>
      </c>
      <c r="E263" s="168">
        <v>11385512</v>
      </c>
      <c r="F263" s="160"/>
    </row>
    <row r="264" spans="1:6" ht="18" hidden="1" customHeight="1" outlineLevel="1">
      <c r="A264" s="166" t="s">
        <v>47</v>
      </c>
      <c r="B264" s="167" t="s">
        <v>250</v>
      </c>
      <c r="C264" s="168">
        <v>0</v>
      </c>
      <c r="D264" s="168">
        <v>0</v>
      </c>
      <c r="E264" s="168">
        <v>0</v>
      </c>
      <c r="F264" s="160"/>
    </row>
    <row r="265" spans="1:6" ht="18" hidden="1" customHeight="1" outlineLevel="1">
      <c r="A265" s="166"/>
      <c r="B265" s="167" t="s">
        <v>257</v>
      </c>
      <c r="C265" s="168">
        <v>0</v>
      </c>
      <c r="D265" s="168">
        <v>13751.64</v>
      </c>
      <c r="E265" s="168">
        <v>13751.64</v>
      </c>
      <c r="F265" s="160"/>
    </row>
    <row r="266" spans="1:6" ht="18" hidden="1" customHeight="1" outlineLevel="1">
      <c r="A266" s="166"/>
      <c r="B266" s="167" t="s">
        <v>258</v>
      </c>
      <c r="C266" s="168">
        <v>0</v>
      </c>
      <c r="D266" s="168">
        <v>403389</v>
      </c>
      <c r="E266" s="168">
        <v>403389</v>
      </c>
      <c r="F266" s="160"/>
    </row>
    <row r="267" spans="1:6" ht="18" hidden="1" customHeight="1" outlineLevel="1">
      <c r="A267" s="166" t="s">
        <v>47</v>
      </c>
      <c r="B267" s="167" t="s">
        <v>183</v>
      </c>
      <c r="C267" s="168">
        <v>51362712</v>
      </c>
      <c r="D267" s="168">
        <v>696329479</v>
      </c>
      <c r="E267" s="168">
        <v>747692191</v>
      </c>
      <c r="F267" s="160"/>
    </row>
    <row r="268" spans="1:6" ht="18" hidden="1" customHeight="1" outlineLevel="1">
      <c r="A268" s="166" t="s">
        <v>47</v>
      </c>
      <c r="B268" s="167" t="s">
        <v>184</v>
      </c>
      <c r="C268" s="168">
        <v>19661000</v>
      </c>
      <c r="D268" s="168">
        <v>235619369</v>
      </c>
      <c r="E268" s="168">
        <v>255280369</v>
      </c>
      <c r="F268" s="160"/>
    </row>
    <row r="269" spans="1:6" ht="18" hidden="1" customHeight="1" outlineLevel="1">
      <c r="A269" s="166" t="s">
        <v>47</v>
      </c>
      <c r="B269" s="167" t="s">
        <v>251</v>
      </c>
      <c r="C269" s="168">
        <v>175378</v>
      </c>
      <c r="D269" s="168">
        <v>5591684</v>
      </c>
      <c r="E269" s="168">
        <v>5767062</v>
      </c>
      <c r="F269" s="160"/>
    </row>
    <row r="270" spans="1:6" ht="18" hidden="1" customHeight="1" outlineLevel="1">
      <c r="A270" s="166" t="s">
        <v>47</v>
      </c>
      <c r="B270" s="167" t="s">
        <v>185</v>
      </c>
      <c r="C270" s="168">
        <v>42696964</v>
      </c>
      <c r="D270" s="168">
        <v>609480670</v>
      </c>
      <c r="E270" s="168">
        <v>652177634</v>
      </c>
      <c r="F270" s="160"/>
    </row>
    <row r="271" spans="1:6" ht="18" hidden="1" customHeight="1" outlineLevel="1">
      <c r="A271" s="166"/>
      <c r="B271" s="167" t="s">
        <v>253</v>
      </c>
      <c r="C271" s="168">
        <v>1609569</v>
      </c>
      <c r="D271" s="168">
        <v>1863323</v>
      </c>
      <c r="E271" s="168">
        <v>3472892</v>
      </c>
      <c r="F271" s="160"/>
    </row>
    <row r="272" spans="1:6" ht="18" hidden="1" customHeight="1" outlineLevel="1">
      <c r="A272" s="166" t="s">
        <v>47</v>
      </c>
      <c r="B272" s="167" t="s">
        <v>186</v>
      </c>
      <c r="C272" s="168">
        <v>19085271</v>
      </c>
      <c r="D272" s="168">
        <v>761121052</v>
      </c>
      <c r="E272" s="168">
        <v>780206323</v>
      </c>
      <c r="F272" s="160"/>
    </row>
    <row r="273" spans="1:6" ht="18" hidden="1" customHeight="1" outlineLevel="1">
      <c r="A273" s="166" t="s">
        <v>47</v>
      </c>
      <c r="B273" s="167" t="s">
        <v>244</v>
      </c>
      <c r="C273" s="168">
        <v>2182651</v>
      </c>
      <c r="D273" s="168">
        <v>164166</v>
      </c>
      <c r="E273" s="168">
        <v>2346817</v>
      </c>
      <c r="F273" s="160"/>
    </row>
    <row r="274" spans="1:6" ht="18" hidden="1" customHeight="1" outlineLevel="1">
      <c r="A274" s="166" t="s">
        <v>47</v>
      </c>
      <c r="B274" s="167" t="s">
        <v>187</v>
      </c>
      <c r="C274" s="168">
        <v>2072962</v>
      </c>
      <c r="D274" s="168">
        <v>404044</v>
      </c>
      <c r="E274" s="168">
        <v>2477006</v>
      </c>
      <c r="F274" s="160"/>
    </row>
    <row r="275" spans="1:6" ht="18" hidden="1" customHeight="1" outlineLevel="1">
      <c r="A275" s="166" t="s">
        <v>47</v>
      </c>
      <c r="B275" s="167" t="s">
        <v>188</v>
      </c>
      <c r="C275" s="168">
        <v>1232085</v>
      </c>
      <c r="D275" s="168">
        <v>61096982</v>
      </c>
      <c r="E275" s="168">
        <v>62329067</v>
      </c>
      <c r="F275" s="160"/>
    </row>
    <row r="276" spans="1:6" ht="18" hidden="1" customHeight="1" outlineLevel="1">
      <c r="A276" s="166" t="s">
        <v>47</v>
      </c>
      <c r="B276" s="167" t="s">
        <v>189</v>
      </c>
      <c r="C276" s="168">
        <v>4918231.9681355162</v>
      </c>
      <c r="D276" s="168">
        <v>30490635.594438825</v>
      </c>
      <c r="E276" s="168">
        <v>35408867.562574342</v>
      </c>
      <c r="F276" s="160"/>
    </row>
    <row r="277" spans="1:6" ht="18" hidden="1" customHeight="1" outlineLevel="1">
      <c r="A277" s="166" t="s">
        <v>47</v>
      </c>
      <c r="B277" s="167" t="s">
        <v>190</v>
      </c>
      <c r="C277" s="168">
        <v>12944000</v>
      </c>
      <c r="D277" s="168">
        <v>455260577</v>
      </c>
      <c r="E277" s="168">
        <v>468204577</v>
      </c>
      <c r="F277" s="160"/>
    </row>
    <row r="278" spans="1:6" ht="18" hidden="1" customHeight="1" outlineLevel="1">
      <c r="A278" s="166" t="s">
        <v>47</v>
      </c>
      <c r="B278" s="167" t="s">
        <v>191</v>
      </c>
      <c r="C278" s="168">
        <v>0</v>
      </c>
      <c r="D278" s="168">
        <v>0</v>
      </c>
      <c r="E278" s="168">
        <v>0</v>
      </c>
      <c r="F278" s="160"/>
    </row>
    <row r="279" spans="1:6" ht="18" hidden="1" customHeight="1" outlineLevel="1">
      <c r="A279" s="166" t="s">
        <v>47</v>
      </c>
      <c r="B279" s="167" t="s">
        <v>192</v>
      </c>
      <c r="C279" s="169"/>
      <c r="D279" s="169"/>
      <c r="E279" s="168">
        <v>0</v>
      </c>
      <c r="F279" s="160"/>
    </row>
    <row r="280" spans="1:6" ht="18" hidden="1" customHeight="1" outlineLevel="1">
      <c r="A280" s="166" t="s">
        <v>47</v>
      </c>
      <c r="B280" s="167" t="s">
        <v>247</v>
      </c>
      <c r="C280" s="168">
        <v>132749</v>
      </c>
      <c r="D280" s="169"/>
      <c r="E280" s="168">
        <v>132749</v>
      </c>
      <c r="F280" s="160"/>
    </row>
    <row r="281" spans="1:6" ht="18" hidden="1" customHeight="1" outlineLevel="1">
      <c r="A281" s="166" t="s">
        <v>47</v>
      </c>
      <c r="B281" s="167" t="s">
        <v>193</v>
      </c>
      <c r="C281" s="168">
        <v>39590186</v>
      </c>
      <c r="D281" s="168">
        <v>444795646</v>
      </c>
      <c r="E281" s="168">
        <v>484385832</v>
      </c>
      <c r="F281" s="160"/>
    </row>
    <row r="282" spans="1:6" ht="18" hidden="1" customHeight="1" outlineLevel="1">
      <c r="A282" s="166" t="s">
        <v>47</v>
      </c>
      <c r="B282" s="167" t="s">
        <v>194</v>
      </c>
      <c r="C282" s="168">
        <v>11658033</v>
      </c>
      <c r="D282" s="168">
        <v>27849052</v>
      </c>
      <c r="E282" s="168">
        <v>39507085</v>
      </c>
      <c r="F282" s="160"/>
    </row>
    <row r="283" spans="1:6" ht="18" hidden="1" customHeight="1" outlineLevel="1">
      <c r="A283" s="166" t="s">
        <v>47</v>
      </c>
      <c r="B283" s="167" t="s">
        <v>195</v>
      </c>
      <c r="C283" s="168">
        <v>4641525.6249999991</v>
      </c>
      <c r="D283" s="168">
        <v>59901935.190997005</v>
      </c>
      <c r="E283" s="168">
        <v>64543460.815997005</v>
      </c>
      <c r="F283" s="160"/>
    </row>
    <row r="284" spans="1:6" ht="18" hidden="1" customHeight="1" outlineLevel="1">
      <c r="A284" s="166" t="s">
        <v>47</v>
      </c>
      <c r="B284" s="167" t="s">
        <v>196</v>
      </c>
      <c r="C284" s="168">
        <v>3910682</v>
      </c>
      <c r="D284" s="168">
        <v>54399606</v>
      </c>
      <c r="E284" s="168">
        <v>58310288</v>
      </c>
      <c r="F284" s="160"/>
    </row>
    <row r="285" spans="1:6" ht="18" customHeight="1" collapsed="1">
      <c r="A285" s="166" t="s">
        <v>69</v>
      </c>
      <c r="B285" s="170" t="s">
        <v>235</v>
      </c>
      <c r="C285" s="168">
        <f>SUM($C$261:$C$284)</f>
        <v>232225307.59313551</v>
      </c>
      <c r="D285" s="168">
        <f>SUM($D$261:$D$284)</f>
        <v>3457318624.425436</v>
      </c>
      <c r="E285" s="168">
        <f>SUM($E$261:$E$284)</f>
        <v>3689543932.0185714</v>
      </c>
      <c r="F285" s="160"/>
    </row>
    <row r="286" spans="1:6" ht="18" hidden="1" customHeight="1" outlineLevel="1">
      <c r="A286" s="166" t="s">
        <v>47</v>
      </c>
      <c r="B286" s="167" t="s">
        <v>256</v>
      </c>
      <c r="C286" s="168">
        <v>0</v>
      </c>
      <c r="D286" s="168">
        <v>43716091</v>
      </c>
      <c r="E286" s="168">
        <v>43716091</v>
      </c>
      <c r="F286" s="160"/>
    </row>
    <row r="287" spans="1:6" ht="18" hidden="1" customHeight="1" outlineLevel="1">
      <c r="A287" s="166"/>
      <c r="B287" s="167" t="s">
        <v>181</v>
      </c>
      <c r="C287" s="168">
        <v>28185303</v>
      </c>
      <c r="D287" s="168">
        <v>850</v>
      </c>
      <c r="E287" s="168">
        <v>28186153</v>
      </c>
      <c r="F287" s="160"/>
    </row>
    <row r="288" spans="1:6" ht="18" hidden="1" customHeight="1" outlineLevel="1">
      <c r="A288" s="166" t="s">
        <v>47</v>
      </c>
      <c r="B288" s="167" t="s">
        <v>182</v>
      </c>
      <c r="C288" s="168">
        <v>-1703345.8188779198</v>
      </c>
      <c r="D288" s="168">
        <v>9104443.8188779205</v>
      </c>
      <c r="E288" s="168">
        <v>7401098.0000000009</v>
      </c>
      <c r="F288" s="160"/>
    </row>
    <row r="289" spans="1:6" ht="18" hidden="1" customHeight="1" outlineLevel="1">
      <c r="A289" s="166" t="s">
        <v>47</v>
      </c>
      <c r="B289" s="167" t="s">
        <v>250</v>
      </c>
      <c r="C289" s="168">
        <v>0</v>
      </c>
      <c r="D289" s="168">
        <v>0</v>
      </c>
      <c r="E289" s="168">
        <v>0</v>
      </c>
      <c r="F289" s="160"/>
    </row>
    <row r="290" spans="1:6" ht="18" hidden="1" customHeight="1" outlineLevel="1">
      <c r="A290" s="166"/>
      <c r="B290" s="167" t="s">
        <v>257</v>
      </c>
      <c r="C290" s="168">
        <v>15524839.199999999</v>
      </c>
      <c r="D290" s="168">
        <v>87624</v>
      </c>
      <c r="E290" s="168">
        <v>15612463.199999999</v>
      </c>
      <c r="F290" s="160"/>
    </row>
    <row r="291" spans="1:6" ht="18" hidden="1" customHeight="1" outlineLevel="1">
      <c r="A291" s="166"/>
      <c r="B291" s="167" t="s">
        <v>258</v>
      </c>
      <c r="C291" s="168">
        <v>0</v>
      </c>
      <c r="D291" s="168">
        <v>10024962</v>
      </c>
      <c r="E291" s="168">
        <v>10024962</v>
      </c>
      <c r="F291" s="160"/>
    </row>
    <row r="292" spans="1:6" ht="18" hidden="1" customHeight="1" outlineLevel="1">
      <c r="A292" s="166" t="s">
        <v>47</v>
      </c>
      <c r="B292" s="167" t="s">
        <v>183</v>
      </c>
      <c r="C292" s="168">
        <v>117128056</v>
      </c>
      <c r="D292" s="168">
        <v>829046994</v>
      </c>
      <c r="E292" s="168">
        <v>946175050</v>
      </c>
      <c r="F292" s="160"/>
    </row>
    <row r="293" spans="1:6" ht="18" hidden="1" customHeight="1" outlineLevel="1">
      <c r="A293" s="166" t="s">
        <v>47</v>
      </c>
      <c r="B293" s="167" t="s">
        <v>184</v>
      </c>
      <c r="C293" s="168">
        <v>1886402</v>
      </c>
      <c r="D293" s="168">
        <v>250490954</v>
      </c>
      <c r="E293" s="168">
        <v>252377356</v>
      </c>
      <c r="F293" s="160"/>
    </row>
    <row r="294" spans="1:6" ht="18" hidden="1" customHeight="1" outlineLevel="1">
      <c r="A294" s="166" t="s">
        <v>47</v>
      </c>
      <c r="B294" s="167" t="s">
        <v>251</v>
      </c>
      <c r="C294" s="168">
        <v>1519775</v>
      </c>
      <c r="D294" s="168">
        <v>7857432</v>
      </c>
      <c r="E294" s="168">
        <v>9377207</v>
      </c>
      <c r="F294" s="160"/>
    </row>
    <row r="295" spans="1:6" ht="18" hidden="1" customHeight="1" outlineLevel="1">
      <c r="A295" s="166" t="s">
        <v>47</v>
      </c>
      <c r="B295" s="167" t="s">
        <v>185</v>
      </c>
      <c r="C295" s="168">
        <v>82181067</v>
      </c>
      <c r="D295" s="168">
        <v>367844755</v>
      </c>
      <c r="E295" s="168">
        <v>450025822</v>
      </c>
      <c r="F295" s="160"/>
    </row>
    <row r="296" spans="1:6" ht="18" hidden="1" customHeight="1" outlineLevel="1">
      <c r="A296" s="166"/>
      <c r="B296" s="167" t="s">
        <v>253</v>
      </c>
      <c r="C296" s="168">
        <v>7598052</v>
      </c>
      <c r="D296" s="168">
        <v>8881696</v>
      </c>
      <c r="E296" s="168">
        <v>16479748</v>
      </c>
      <c r="F296" s="160"/>
    </row>
    <row r="297" spans="1:6" ht="18" hidden="1" customHeight="1" outlineLevel="1">
      <c r="A297" s="166" t="s">
        <v>47</v>
      </c>
      <c r="B297" s="167" t="s">
        <v>186</v>
      </c>
      <c r="C297" s="168">
        <v>168925860</v>
      </c>
      <c r="D297" s="168">
        <v>934848877</v>
      </c>
      <c r="E297" s="168">
        <v>1103774737</v>
      </c>
      <c r="F297" s="160"/>
    </row>
    <row r="298" spans="1:6" ht="18" hidden="1" customHeight="1" outlineLevel="1">
      <c r="A298" s="166" t="s">
        <v>47</v>
      </c>
      <c r="B298" s="167" t="s">
        <v>244</v>
      </c>
      <c r="C298" s="168">
        <v>5950154</v>
      </c>
      <c r="D298" s="168">
        <v>380522</v>
      </c>
      <c r="E298" s="168">
        <v>6330676</v>
      </c>
      <c r="F298" s="160"/>
    </row>
    <row r="299" spans="1:6" ht="18" hidden="1" customHeight="1" outlineLevel="1">
      <c r="A299" s="166" t="s">
        <v>47</v>
      </c>
      <c r="B299" s="167" t="s">
        <v>187</v>
      </c>
      <c r="C299" s="168">
        <v>11299185</v>
      </c>
      <c r="D299" s="168">
        <v>219590</v>
      </c>
      <c r="E299" s="168">
        <v>11518775</v>
      </c>
      <c r="F299" s="160"/>
    </row>
    <row r="300" spans="1:6" ht="18" hidden="1" customHeight="1" outlineLevel="1">
      <c r="A300" s="166" t="s">
        <v>47</v>
      </c>
      <c r="B300" s="167" t="s">
        <v>188</v>
      </c>
      <c r="C300" s="168">
        <v>1981709</v>
      </c>
      <c r="D300" s="168">
        <v>56099541</v>
      </c>
      <c r="E300" s="168">
        <v>58081250</v>
      </c>
      <c r="F300" s="160"/>
    </row>
    <row r="301" spans="1:6" ht="18" hidden="1" customHeight="1" outlineLevel="1">
      <c r="A301" s="166" t="s">
        <v>47</v>
      </c>
      <c r="B301" s="167" t="s">
        <v>189</v>
      </c>
      <c r="C301" s="168">
        <v>5938578.7138985321</v>
      </c>
      <c r="D301" s="168">
        <v>51734250.737885155</v>
      </c>
      <c r="E301" s="168">
        <v>57672829.451783687</v>
      </c>
      <c r="F301" s="160"/>
    </row>
    <row r="302" spans="1:6" ht="18" hidden="1" customHeight="1" outlineLevel="1">
      <c r="A302" s="166" t="s">
        <v>47</v>
      </c>
      <c r="B302" s="167" t="s">
        <v>190</v>
      </c>
      <c r="C302" s="168">
        <v>34156952</v>
      </c>
      <c r="D302" s="168">
        <v>396590912</v>
      </c>
      <c r="E302" s="168">
        <v>430747864</v>
      </c>
      <c r="F302" s="160"/>
    </row>
    <row r="303" spans="1:6" ht="18" hidden="1" customHeight="1" outlineLevel="1">
      <c r="A303" s="166" t="s">
        <v>47</v>
      </c>
      <c r="B303" s="167" t="s">
        <v>191</v>
      </c>
      <c r="C303" s="168">
        <v>2604520</v>
      </c>
      <c r="D303" s="168">
        <v>5310740</v>
      </c>
      <c r="E303" s="168">
        <v>7915260</v>
      </c>
      <c r="F303" s="160"/>
    </row>
    <row r="304" spans="1:6" ht="18" hidden="1" customHeight="1" outlineLevel="1">
      <c r="A304" s="166" t="s">
        <v>47</v>
      </c>
      <c r="B304" s="167" t="s">
        <v>192</v>
      </c>
      <c r="C304" s="168">
        <v>3398407</v>
      </c>
      <c r="D304" s="169"/>
      <c r="E304" s="168">
        <v>3398407</v>
      </c>
      <c r="F304" s="160"/>
    </row>
    <row r="305" spans="1:6" ht="18" hidden="1" customHeight="1" outlineLevel="1">
      <c r="A305" s="166" t="s">
        <v>47</v>
      </c>
      <c r="B305" s="167" t="s">
        <v>247</v>
      </c>
      <c r="C305" s="168">
        <v>3267465</v>
      </c>
      <c r="D305" s="169"/>
      <c r="E305" s="168">
        <v>3267465</v>
      </c>
      <c r="F305" s="160"/>
    </row>
    <row r="306" spans="1:6" ht="18" hidden="1" customHeight="1" outlineLevel="1">
      <c r="A306" s="166" t="s">
        <v>47</v>
      </c>
      <c r="B306" s="167" t="s">
        <v>193</v>
      </c>
      <c r="C306" s="168">
        <v>219254232</v>
      </c>
      <c r="D306" s="168">
        <v>282545039</v>
      </c>
      <c r="E306" s="168">
        <v>501799271</v>
      </c>
      <c r="F306" s="160"/>
    </row>
    <row r="307" spans="1:6" ht="18" hidden="1" customHeight="1" outlineLevel="1">
      <c r="A307" s="166" t="s">
        <v>47</v>
      </c>
      <c r="B307" s="167" t="s">
        <v>194</v>
      </c>
      <c r="C307" s="168">
        <v>12748895</v>
      </c>
      <c r="D307" s="168">
        <v>16795212</v>
      </c>
      <c r="E307" s="168">
        <v>29544107</v>
      </c>
      <c r="F307" s="160"/>
    </row>
    <row r="308" spans="1:6" ht="18" hidden="1" customHeight="1" outlineLevel="1">
      <c r="A308" s="166" t="s">
        <v>47</v>
      </c>
      <c r="B308" s="167" t="s">
        <v>195</v>
      </c>
      <c r="C308" s="168">
        <v>2814014.8848185372</v>
      </c>
      <c r="D308" s="168">
        <v>29780473.115181461</v>
      </c>
      <c r="E308" s="168">
        <v>32594488</v>
      </c>
      <c r="F308" s="160"/>
    </row>
    <row r="309" spans="1:6" ht="18" hidden="1" customHeight="1" outlineLevel="1">
      <c r="A309" s="166" t="s">
        <v>47</v>
      </c>
      <c r="B309" s="167" t="s">
        <v>196</v>
      </c>
      <c r="C309" s="168">
        <v>-759814</v>
      </c>
      <c r="D309" s="168">
        <v>25299913</v>
      </c>
      <c r="E309" s="168">
        <v>24540099</v>
      </c>
      <c r="F309" s="160"/>
    </row>
    <row r="310" spans="1:6" ht="18" customHeight="1" collapsed="1">
      <c r="A310" s="166" t="s">
        <v>71</v>
      </c>
      <c r="B310" s="170" t="s">
        <v>236</v>
      </c>
      <c r="C310" s="168">
        <f>SUM($C$286:$C$309)</f>
        <v>723900306.97983921</v>
      </c>
      <c r="D310" s="168">
        <f>SUM($D$286:$D$309)</f>
        <v>3326660871.6719446</v>
      </c>
      <c r="E310" s="168">
        <f>SUM($E$286:$E$309)</f>
        <v>4050561178.6517835</v>
      </c>
      <c r="F310" s="160"/>
    </row>
    <row r="311" spans="1:6" ht="18" hidden="1" customHeight="1" outlineLevel="1">
      <c r="A311" s="166" t="s">
        <v>47</v>
      </c>
      <c r="B311" s="167" t="s">
        <v>256</v>
      </c>
      <c r="C311" s="168">
        <v>0</v>
      </c>
      <c r="D311" s="168">
        <v>0</v>
      </c>
      <c r="E311" s="168">
        <v>0</v>
      </c>
      <c r="F311" s="160"/>
    </row>
    <row r="312" spans="1:6" ht="18" hidden="1" customHeight="1" outlineLevel="1">
      <c r="A312" s="166"/>
      <c r="B312" s="167" t="s">
        <v>181</v>
      </c>
      <c r="C312" s="168">
        <v>12856470</v>
      </c>
      <c r="D312" s="168">
        <v>388</v>
      </c>
      <c r="E312" s="168">
        <v>12856858</v>
      </c>
      <c r="F312" s="160"/>
    </row>
    <row r="313" spans="1:6" ht="18" hidden="1" customHeight="1" outlineLevel="1">
      <c r="A313" s="166" t="s">
        <v>47</v>
      </c>
      <c r="B313" s="167" t="s">
        <v>182</v>
      </c>
      <c r="C313" s="168">
        <v>-151171.83843431136</v>
      </c>
      <c r="D313" s="168">
        <v>808018.83843431133</v>
      </c>
      <c r="E313" s="168">
        <v>656847</v>
      </c>
      <c r="F313" s="160"/>
    </row>
    <row r="314" spans="1:6" ht="18" hidden="1" customHeight="1" outlineLevel="1">
      <c r="A314" s="166" t="s">
        <v>47</v>
      </c>
      <c r="B314" s="167" t="s">
        <v>250</v>
      </c>
      <c r="C314" s="168">
        <v>0</v>
      </c>
      <c r="D314" s="168">
        <v>0</v>
      </c>
      <c r="E314" s="168">
        <v>0</v>
      </c>
      <c r="F314" s="160"/>
    </row>
    <row r="315" spans="1:6" ht="18" hidden="1" customHeight="1" outlineLevel="1">
      <c r="A315" s="166"/>
      <c r="B315" s="167" t="s">
        <v>257</v>
      </c>
      <c r="C315" s="168">
        <v>0</v>
      </c>
      <c r="D315" s="168">
        <v>0</v>
      </c>
      <c r="E315" s="168">
        <v>0</v>
      </c>
      <c r="F315" s="160"/>
    </row>
    <row r="316" spans="1:6" ht="18" hidden="1" customHeight="1" outlineLevel="1">
      <c r="A316" s="166"/>
      <c r="B316" s="167" t="s">
        <v>258</v>
      </c>
      <c r="C316" s="168">
        <v>0</v>
      </c>
      <c r="D316" s="168">
        <v>0</v>
      </c>
      <c r="E316" s="168">
        <v>0</v>
      </c>
      <c r="F316" s="160"/>
    </row>
    <row r="317" spans="1:6" ht="18" hidden="1" customHeight="1" outlineLevel="1">
      <c r="A317" s="166" t="s">
        <v>47</v>
      </c>
      <c r="B317" s="167" t="s">
        <v>183</v>
      </c>
      <c r="C317" s="168">
        <v>35187657</v>
      </c>
      <c r="D317" s="168">
        <v>333520644</v>
      </c>
      <c r="E317" s="168">
        <v>368708301</v>
      </c>
      <c r="F317" s="160"/>
    </row>
    <row r="318" spans="1:6" ht="18" hidden="1" customHeight="1" outlineLevel="1">
      <c r="A318" s="166" t="s">
        <v>47</v>
      </c>
      <c r="B318" s="167" t="s">
        <v>184</v>
      </c>
      <c r="C318" s="168">
        <v>281963</v>
      </c>
      <c r="D318" s="168">
        <v>37441268</v>
      </c>
      <c r="E318" s="168">
        <v>37723231</v>
      </c>
      <c r="F318" s="160"/>
    </row>
    <row r="319" spans="1:6" ht="18" hidden="1" customHeight="1" outlineLevel="1">
      <c r="A319" s="166" t="s">
        <v>47</v>
      </c>
      <c r="B319" s="167" t="s">
        <v>251</v>
      </c>
      <c r="C319" s="168">
        <v>150706</v>
      </c>
      <c r="D319" s="168">
        <v>835312</v>
      </c>
      <c r="E319" s="168">
        <v>986018</v>
      </c>
      <c r="F319" s="160"/>
    </row>
    <row r="320" spans="1:6" ht="18" hidden="1" customHeight="1" outlineLevel="1">
      <c r="A320" s="166" t="s">
        <v>47</v>
      </c>
      <c r="B320" s="167" t="s">
        <v>185</v>
      </c>
      <c r="C320" s="168">
        <v>57246258</v>
      </c>
      <c r="D320" s="168">
        <v>256235854</v>
      </c>
      <c r="E320" s="168">
        <v>313482112</v>
      </c>
      <c r="F320" s="160"/>
    </row>
    <row r="321" spans="1:6" ht="18" hidden="1" customHeight="1" outlineLevel="1">
      <c r="A321" s="166"/>
      <c r="B321" s="167" t="s">
        <v>253</v>
      </c>
      <c r="C321" s="168">
        <v>7219122</v>
      </c>
      <c r="D321" s="168">
        <v>8474622</v>
      </c>
      <c r="E321" s="168">
        <v>15693744</v>
      </c>
      <c r="F321" s="160"/>
    </row>
    <row r="322" spans="1:6" ht="18" hidden="1" customHeight="1" outlineLevel="1">
      <c r="A322" s="166" t="s">
        <v>47</v>
      </c>
      <c r="B322" s="167" t="s">
        <v>186</v>
      </c>
      <c r="C322" s="168">
        <v>22952291</v>
      </c>
      <c r="D322" s="168">
        <v>197246617</v>
      </c>
      <c r="E322" s="168">
        <v>220198908</v>
      </c>
      <c r="F322" s="160"/>
    </row>
    <row r="323" spans="1:6" ht="18" hidden="1" customHeight="1" outlineLevel="1">
      <c r="A323" s="166" t="s">
        <v>47</v>
      </c>
      <c r="B323" s="167" t="s">
        <v>244</v>
      </c>
      <c r="C323" s="168">
        <v>793585</v>
      </c>
      <c r="D323" s="168">
        <v>50751</v>
      </c>
      <c r="E323" s="168">
        <v>844336</v>
      </c>
      <c r="F323" s="160"/>
    </row>
    <row r="324" spans="1:6" ht="18" hidden="1" customHeight="1" outlineLevel="1">
      <c r="A324" s="166" t="s">
        <v>47</v>
      </c>
      <c r="B324" s="167" t="s">
        <v>187</v>
      </c>
      <c r="C324" s="168">
        <v>67546</v>
      </c>
      <c r="D324" s="168">
        <v>1313</v>
      </c>
      <c r="E324" s="168">
        <v>68859</v>
      </c>
      <c r="F324" s="160"/>
    </row>
    <row r="325" spans="1:6" ht="18" hidden="1" customHeight="1" outlineLevel="1">
      <c r="A325" s="166" t="s">
        <v>47</v>
      </c>
      <c r="B325" s="167" t="s">
        <v>188</v>
      </c>
      <c r="C325" s="168">
        <v>149427</v>
      </c>
      <c r="D325" s="168">
        <v>6087162</v>
      </c>
      <c r="E325" s="168">
        <v>6236589</v>
      </c>
      <c r="F325" s="160"/>
    </row>
    <row r="326" spans="1:6" ht="18" hidden="1" customHeight="1" outlineLevel="1">
      <c r="A326" s="166" t="s">
        <v>47</v>
      </c>
      <c r="B326" s="167" t="s">
        <v>189</v>
      </c>
      <c r="C326" s="168">
        <v>117714.55964232956</v>
      </c>
      <c r="D326" s="168">
        <v>1250235.7361972502</v>
      </c>
      <c r="E326" s="168">
        <v>1367950.2958395798</v>
      </c>
      <c r="F326" s="160"/>
    </row>
    <row r="327" spans="1:6" ht="18" hidden="1" customHeight="1" outlineLevel="1">
      <c r="A327" s="166" t="s">
        <v>47</v>
      </c>
      <c r="B327" s="167" t="s">
        <v>190</v>
      </c>
      <c r="C327" s="168">
        <v>8775622</v>
      </c>
      <c r="D327" s="168">
        <v>101892343</v>
      </c>
      <c r="E327" s="168">
        <v>110667965</v>
      </c>
      <c r="F327" s="160"/>
    </row>
    <row r="328" spans="1:6" ht="18" hidden="1" customHeight="1" outlineLevel="1">
      <c r="A328" s="166" t="s">
        <v>47</v>
      </c>
      <c r="B328" s="167" t="s">
        <v>191</v>
      </c>
      <c r="C328" s="168">
        <v>0</v>
      </c>
      <c r="D328" s="168">
        <v>167252</v>
      </c>
      <c r="E328" s="168">
        <v>167252</v>
      </c>
      <c r="F328" s="160"/>
    </row>
    <row r="329" spans="1:6" ht="18" hidden="1" customHeight="1" outlineLevel="1">
      <c r="A329" s="166" t="s">
        <v>47</v>
      </c>
      <c r="B329" s="167" t="s">
        <v>192</v>
      </c>
      <c r="C329" s="168">
        <v>230842</v>
      </c>
      <c r="D329" s="169"/>
      <c r="E329" s="168">
        <v>230842</v>
      </c>
      <c r="F329" s="160"/>
    </row>
    <row r="330" spans="1:6" ht="18" hidden="1" customHeight="1" outlineLevel="1">
      <c r="A330" s="166" t="s">
        <v>47</v>
      </c>
      <c r="B330" s="167" t="s">
        <v>247</v>
      </c>
      <c r="C330" s="168">
        <v>20210</v>
      </c>
      <c r="D330" s="169"/>
      <c r="E330" s="168">
        <v>20210</v>
      </c>
      <c r="F330" s="160"/>
    </row>
    <row r="331" spans="1:6" ht="18" hidden="1" customHeight="1" outlineLevel="1">
      <c r="A331" s="166" t="s">
        <v>47</v>
      </c>
      <c r="B331" s="167" t="s">
        <v>193</v>
      </c>
      <c r="C331" s="168">
        <v>5212081</v>
      </c>
      <c r="D331" s="168">
        <v>28770639</v>
      </c>
      <c r="E331" s="168">
        <v>33982720</v>
      </c>
      <c r="F331" s="160"/>
    </row>
    <row r="332" spans="1:6" ht="18" hidden="1" customHeight="1" outlineLevel="1">
      <c r="A332" s="166" t="s">
        <v>47</v>
      </c>
      <c r="B332" s="167" t="s">
        <v>194</v>
      </c>
      <c r="C332" s="168">
        <v>965816</v>
      </c>
      <c r="D332" s="168">
        <v>1272352</v>
      </c>
      <c r="E332" s="168">
        <v>2238168</v>
      </c>
      <c r="F332" s="160"/>
    </row>
    <row r="333" spans="1:6" ht="18" hidden="1" customHeight="1" outlineLevel="1">
      <c r="A333" s="166" t="s">
        <v>47</v>
      </c>
      <c r="B333" s="167" t="s">
        <v>195</v>
      </c>
      <c r="C333" s="168">
        <v>473110.54374518216</v>
      </c>
      <c r="D333" s="168">
        <v>5006887.4562548175</v>
      </c>
      <c r="E333" s="168">
        <v>5479998</v>
      </c>
      <c r="F333" s="160"/>
    </row>
    <row r="334" spans="1:6" ht="18" hidden="1" customHeight="1" outlineLevel="1">
      <c r="A334" s="166" t="s">
        <v>47</v>
      </c>
      <c r="B334" s="167" t="s">
        <v>196</v>
      </c>
      <c r="C334" s="168">
        <v>303320</v>
      </c>
      <c r="D334" s="168">
        <v>5127179</v>
      </c>
      <c r="E334" s="168">
        <v>5430499</v>
      </c>
      <c r="F334" s="160"/>
    </row>
    <row r="335" spans="1:6" ht="18" customHeight="1" collapsed="1">
      <c r="A335" s="166" t="s">
        <v>73</v>
      </c>
      <c r="B335" s="170" t="s">
        <v>237</v>
      </c>
      <c r="C335" s="168">
        <f>SUM($C$311:$C$334)</f>
        <v>152852569.2649532</v>
      </c>
      <c r="D335" s="168">
        <f>SUM($D$311:$D$334)</f>
        <v>984188838.03088641</v>
      </c>
      <c r="E335" s="168">
        <f>SUM($E$311:$E$334)</f>
        <v>1137041407.2958395</v>
      </c>
      <c r="F335" s="160"/>
    </row>
    <row r="336" spans="1:6" ht="18" hidden="1" customHeight="1" outlineLevel="1">
      <c r="A336" s="166" t="s">
        <v>47</v>
      </c>
      <c r="B336" s="167" t="s">
        <v>256</v>
      </c>
      <c r="C336" s="168">
        <v>0</v>
      </c>
      <c r="D336" s="168">
        <v>43716091</v>
      </c>
      <c r="E336" s="168">
        <v>43716091</v>
      </c>
      <c r="F336" s="160"/>
    </row>
    <row r="337" spans="1:6" ht="18" hidden="1" customHeight="1" outlineLevel="1">
      <c r="A337" s="166"/>
      <c r="B337" s="167" t="s">
        <v>181</v>
      </c>
      <c r="C337" s="168">
        <v>41041773</v>
      </c>
      <c r="D337" s="168">
        <v>1238</v>
      </c>
      <c r="E337" s="168">
        <v>41043011</v>
      </c>
      <c r="F337" s="160"/>
    </row>
    <row r="338" spans="1:6" ht="18" hidden="1" customHeight="1" outlineLevel="1">
      <c r="A338" s="166" t="s">
        <v>47</v>
      </c>
      <c r="B338" s="167" t="s">
        <v>182</v>
      </c>
      <c r="C338" s="168">
        <v>-1854517.6573122311</v>
      </c>
      <c r="D338" s="168">
        <v>9912462.6573122311</v>
      </c>
      <c r="E338" s="168">
        <v>8057945.0000000009</v>
      </c>
      <c r="F338" s="160"/>
    </row>
    <row r="339" spans="1:6" ht="18" hidden="1" customHeight="1" outlineLevel="1">
      <c r="A339" s="166" t="s">
        <v>47</v>
      </c>
      <c r="B339" s="167" t="s">
        <v>250</v>
      </c>
      <c r="C339" s="168">
        <v>0</v>
      </c>
      <c r="D339" s="168">
        <v>0</v>
      </c>
      <c r="E339" s="168">
        <v>0</v>
      </c>
      <c r="F339" s="160"/>
    </row>
    <row r="340" spans="1:6" ht="18" hidden="1" customHeight="1" outlineLevel="1">
      <c r="A340" s="166"/>
      <c r="B340" s="167" t="s">
        <v>257</v>
      </c>
      <c r="C340" s="168">
        <v>15524839.199999999</v>
      </c>
      <c r="D340" s="168">
        <v>87624</v>
      </c>
      <c r="E340" s="168">
        <v>15612463.199999999</v>
      </c>
      <c r="F340" s="160"/>
    </row>
    <row r="341" spans="1:6" ht="18" hidden="1" customHeight="1" outlineLevel="1">
      <c r="A341" s="166"/>
      <c r="B341" s="167" t="s">
        <v>258</v>
      </c>
      <c r="C341" s="168">
        <v>0</v>
      </c>
      <c r="D341" s="168">
        <v>10024962</v>
      </c>
      <c r="E341" s="168">
        <v>10024962</v>
      </c>
      <c r="F341" s="160"/>
    </row>
    <row r="342" spans="1:6" ht="18" hidden="1" customHeight="1" outlineLevel="1">
      <c r="A342" s="166" t="s">
        <v>47</v>
      </c>
      <c r="B342" s="167" t="s">
        <v>183</v>
      </c>
      <c r="C342" s="168">
        <v>152315713</v>
      </c>
      <c r="D342" s="168">
        <v>1162567638</v>
      </c>
      <c r="E342" s="168">
        <v>1314883351</v>
      </c>
      <c r="F342" s="160"/>
    </row>
    <row r="343" spans="1:6" ht="18" hidden="1" customHeight="1" outlineLevel="1">
      <c r="A343" s="166" t="s">
        <v>47</v>
      </c>
      <c r="B343" s="167" t="s">
        <v>184</v>
      </c>
      <c r="C343" s="168">
        <v>2168365</v>
      </c>
      <c r="D343" s="168">
        <v>287932222</v>
      </c>
      <c r="E343" s="168">
        <v>290100587</v>
      </c>
      <c r="F343" s="160"/>
    </row>
    <row r="344" spans="1:6" ht="18" hidden="1" customHeight="1" outlineLevel="1">
      <c r="A344" s="166" t="s">
        <v>47</v>
      </c>
      <c r="B344" s="167" t="s">
        <v>251</v>
      </c>
      <c r="C344" s="168">
        <v>1670481</v>
      </c>
      <c r="D344" s="168">
        <v>8692744</v>
      </c>
      <c r="E344" s="168">
        <v>10363225</v>
      </c>
      <c r="F344" s="160"/>
    </row>
    <row r="345" spans="1:6" ht="18" hidden="1" customHeight="1" outlineLevel="1">
      <c r="A345" s="166" t="s">
        <v>47</v>
      </c>
      <c r="B345" s="167" t="s">
        <v>185</v>
      </c>
      <c r="C345" s="168">
        <v>139427325</v>
      </c>
      <c r="D345" s="168">
        <v>624080609</v>
      </c>
      <c r="E345" s="168">
        <v>763507934</v>
      </c>
      <c r="F345" s="160"/>
    </row>
    <row r="346" spans="1:6" ht="18" hidden="1" customHeight="1" outlineLevel="1">
      <c r="A346" s="166"/>
      <c r="B346" s="167" t="s">
        <v>253</v>
      </c>
      <c r="C346" s="168">
        <v>14817174</v>
      </c>
      <c r="D346" s="168">
        <v>17356318</v>
      </c>
      <c r="E346" s="168">
        <v>32173492</v>
      </c>
      <c r="F346" s="160"/>
    </row>
    <row r="347" spans="1:6" ht="18" hidden="1" customHeight="1" outlineLevel="1">
      <c r="A347" s="166" t="s">
        <v>47</v>
      </c>
      <c r="B347" s="167" t="s">
        <v>186</v>
      </c>
      <c r="C347" s="168">
        <v>191878151</v>
      </c>
      <c r="D347" s="168">
        <v>1132095494</v>
      </c>
      <c r="E347" s="168">
        <v>1323973645</v>
      </c>
      <c r="F347" s="160"/>
    </row>
    <row r="348" spans="1:6" ht="18" hidden="1" customHeight="1" outlineLevel="1">
      <c r="A348" s="166" t="s">
        <v>47</v>
      </c>
      <c r="B348" s="167" t="s">
        <v>244</v>
      </c>
      <c r="C348" s="168">
        <v>6743739</v>
      </c>
      <c r="D348" s="168">
        <v>431273</v>
      </c>
      <c r="E348" s="168">
        <v>7175012</v>
      </c>
      <c r="F348" s="160"/>
    </row>
    <row r="349" spans="1:6" ht="18" hidden="1" customHeight="1" outlineLevel="1">
      <c r="A349" s="166" t="s">
        <v>47</v>
      </c>
      <c r="B349" s="167" t="s">
        <v>187</v>
      </c>
      <c r="C349" s="168">
        <v>11366731</v>
      </c>
      <c r="D349" s="168">
        <v>220903</v>
      </c>
      <c r="E349" s="168">
        <v>11587634</v>
      </c>
      <c r="F349" s="160"/>
    </row>
    <row r="350" spans="1:6" ht="18" hidden="1" customHeight="1" outlineLevel="1">
      <c r="A350" s="166" t="s">
        <v>47</v>
      </c>
      <c r="B350" s="167" t="s">
        <v>188</v>
      </c>
      <c r="C350" s="168">
        <v>2131136</v>
      </c>
      <c r="D350" s="168">
        <v>62186703</v>
      </c>
      <c r="E350" s="168">
        <v>64317839</v>
      </c>
      <c r="F350" s="160"/>
    </row>
    <row r="351" spans="1:6" ht="18" hidden="1" customHeight="1" outlineLevel="1">
      <c r="A351" s="166" t="s">
        <v>47</v>
      </c>
      <c r="B351" s="167" t="s">
        <v>189</v>
      </c>
      <c r="C351" s="168">
        <v>6056293.2735408619</v>
      </c>
      <c r="D351" s="168">
        <v>52984486.474082403</v>
      </c>
      <c r="E351" s="168">
        <v>59040779.747623265</v>
      </c>
      <c r="F351" s="160"/>
    </row>
    <row r="352" spans="1:6" ht="18" hidden="1" customHeight="1" outlineLevel="1">
      <c r="A352" s="166" t="s">
        <v>47</v>
      </c>
      <c r="B352" s="167" t="s">
        <v>190</v>
      </c>
      <c r="C352" s="168">
        <v>42932574</v>
      </c>
      <c r="D352" s="168">
        <v>498483255</v>
      </c>
      <c r="E352" s="168">
        <v>541415829</v>
      </c>
      <c r="F352" s="160"/>
    </row>
    <row r="353" spans="1:6" ht="18" hidden="1" customHeight="1" outlineLevel="1">
      <c r="A353" s="166" t="s">
        <v>47</v>
      </c>
      <c r="B353" s="167" t="s">
        <v>191</v>
      </c>
      <c r="C353" s="168">
        <v>2604520</v>
      </c>
      <c r="D353" s="168">
        <v>5477992</v>
      </c>
      <c r="E353" s="168">
        <v>8082512</v>
      </c>
      <c r="F353" s="160"/>
    </row>
    <row r="354" spans="1:6" ht="18" hidden="1" customHeight="1" outlineLevel="1">
      <c r="A354" s="166" t="s">
        <v>47</v>
      </c>
      <c r="B354" s="167" t="s">
        <v>192</v>
      </c>
      <c r="C354" s="168">
        <v>3629249</v>
      </c>
      <c r="D354" s="168">
        <v>0</v>
      </c>
      <c r="E354" s="168">
        <v>3629249</v>
      </c>
      <c r="F354" s="160"/>
    </row>
    <row r="355" spans="1:6" ht="18" hidden="1" customHeight="1" outlineLevel="1">
      <c r="A355" s="166" t="s">
        <v>47</v>
      </c>
      <c r="B355" s="167" t="s">
        <v>247</v>
      </c>
      <c r="C355" s="168">
        <v>3287675</v>
      </c>
      <c r="D355" s="168">
        <v>0</v>
      </c>
      <c r="E355" s="168">
        <v>3287675</v>
      </c>
      <c r="F355" s="160"/>
    </row>
    <row r="356" spans="1:6" ht="18" hidden="1" customHeight="1" outlineLevel="1">
      <c r="A356" s="166" t="s">
        <v>47</v>
      </c>
      <c r="B356" s="167" t="s">
        <v>193</v>
      </c>
      <c r="C356" s="168">
        <v>224466313</v>
      </c>
      <c r="D356" s="168">
        <v>311315678</v>
      </c>
      <c r="E356" s="168">
        <v>535781991</v>
      </c>
      <c r="F356" s="160"/>
    </row>
    <row r="357" spans="1:6" ht="18" hidden="1" customHeight="1" outlineLevel="1">
      <c r="A357" s="166" t="s">
        <v>47</v>
      </c>
      <c r="B357" s="167" t="s">
        <v>194</v>
      </c>
      <c r="C357" s="168">
        <v>13714711</v>
      </c>
      <c r="D357" s="168">
        <v>18067564</v>
      </c>
      <c r="E357" s="168">
        <v>31782275</v>
      </c>
      <c r="F357" s="160"/>
    </row>
    <row r="358" spans="1:6" ht="18" hidden="1" customHeight="1" outlineLevel="1">
      <c r="A358" s="166" t="s">
        <v>47</v>
      </c>
      <c r="B358" s="167" t="s">
        <v>195</v>
      </c>
      <c r="C358" s="168">
        <v>3287125.4285637191</v>
      </c>
      <c r="D358" s="168">
        <v>34787360.571436279</v>
      </c>
      <c r="E358" s="168">
        <v>38074486</v>
      </c>
      <c r="F358" s="160"/>
    </row>
    <row r="359" spans="1:6" ht="18" hidden="1" customHeight="1" outlineLevel="1">
      <c r="A359" s="166" t="s">
        <v>47</v>
      </c>
      <c r="B359" s="167" t="s">
        <v>196</v>
      </c>
      <c r="C359" s="168">
        <v>-456494</v>
      </c>
      <c r="D359" s="168">
        <v>30427092</v>
      </c>
      <c r="E359" s="168">
        <v>29970598</v>
      </c>
      <c r="F359" s="160"/>
    </row>
    <row r="360" spans="1:6" ht="18" customHeight="1" collapsed="1">
      <c r="A360" s="166" t="s">
        <v>75</v>
      </c>
      <c r="B360" s="170" t="s">
        <v>238</v>
      </c>
      <c r="C360" s="168">
        <f>SUM($C$336:$C$359)</f>
        <v>876752876.24479234</v>
      </c>
      <c r="D360" s="168">
        <f>SUM($D$336:$D$359)</f>
        <v>4310849709.7028313</v>
      </c>
      <c r="E360" s="168">
        <f>SUM($E$336:$E$359)</f>
        <v>5187602585.9476233</v>
      </c>
      <c r="F360" s="160"/>
    </row>
    <row r="361" spans="1:6" ht="18" hidden="1" customHeight="1" outlineLevel="1">
      <c r="A361" s="166" t="s">
        <v>47</v>
      </c>
      <c r="B361" s="173" t="s">
        <v>256</v>
      </c>
      <c r="C361" s="168">
        <v>0</v>
      </c>
      <c r="D361" s="168">
        <v>0</v>
      </c>
      <c r="E361" s="168">
        <v>0</v>
      </c>
      <c r="F361" s="160"/>
    </row>
    <row r="362" spans="1:6" ht="18" hidden="1" customHeight="1" outlineLevel="1">
      <c r="A362" s="166"/>
      <c r="B362" s="173" t="s">
        <v>181</v>
      </c>
      <c r="C362" s="168">
        <v>0</v>
      </c>
      <c r="D362" s="168">
        <v>0</v>
      </c>
      <c r="E362" s="168">
        <v>0</v>
      </c>
      <c r="F362" s="160"/>
    </row>
    <row r="363" spans="1:6" ht="18" hidden="1" customHeight="1" outlineLevel="1">
      <c r="A363" s="166" t="s">
        <v>47</v>
      </c>
      <c r="B363" s="173" t="s">
        <v>182</v>
      </c>
      <c r="C363" s="169"/>
      <c r="D363" s="169"/>
      <c r="E363" s="168">
        <v>0</v>
      </c>
      <c r="F363" s="160"/>
    </row>
    <row r="364" spans="1:6" ht="18" hidden="1" customHeight="1" outlineLevel="1">
      <c r="A364" s="166" t="s">
        <v>47</v>
      </c>
      <c r="B364" s="173" t="s">
        <v>250</v>
      </c>
      <c r="C364" s="168">
        <v>0</v>
      </c>
      <c r="D364" s="168">
        <v>0</v>
      </c>
      <c r="E364" s="168">
        <v>0</v>
      </c>
      <c r="F364" s="160"/>
    </row>
    <row r="365" spans="1:6" ht="18" hidden="1" customHeight="1" outlineLevel="1">
      <c r="A365" s="166"/>
      <c r="B365" s="173" t="s">
        <v>257</v>
      </c>
      <c r="C365" s="168">
        <v>0</v>
      </c>
      <c r="D365" s="168">
        <v>0</v>
      </c>
      <c r="E365" s="168">
        <v>0</v>
      </c>
      <c r="F365" s="160"/>
    </row>
    <row r="366" spans="1:6" ht="18" hidden="1" customHeight="1" outlineLevel="1">
      <c r="A366" s="166"/>
      <c r="B366" s="173" t="s">
        <v>258</v>
      </c>
      <c r="C366" s="168">
        <v>0</v>
      </c>
      <c r="D366" s="168">
        <v>0</v>
      </c>
      <c r="E366" s="168">
        <v>0</v>
      </c>
      <c r="F366" s="160"/>
    </row>
    <row r="367" spans="1:6" ht="18" hidden="1" customHeight="1" outlineLevel="1">
      <c r="A367" s="166" t="s">
        <v>47</v>
      </c>
      <c r="B367" s="173" t="s">
        <v>183</v>
      </c>
      <c r="C367" s="168">
        <v>0</v>
      </c>
      <c r="D367" s="168">
        <v>0</v>
      </c>
      <c r="E367" s="168">
        <v>0</v>
      </c>
      <c r="F367" s="160"/>
    </row>
    <row r="368" spans="1:6" ht="18" hidden="1" customHeight="1" outlineLevel="1">
      <c r="A368" s="166" t="s">
        <v>47</v>
      </c>
      <c r="B368" s="173" t="s">
        <v>184</v>
      </c>
      <c r="C368" s="168">
        <v>0</v>
      </c>
      <c r="D368" s="168">
        <v>0</v>
      </c>
      <c r="E368" s="168">
        <v>0</v>
      </c>
      <c r="F368" s="160"/>
    </row>
    <row r="369" spans="1:6" ht="18" hidden="1" customHeight="1" outlineLevel="1">
      <c r="A369" s="166" t="s">
        <v>47</v>
      </c>
      <c r="B369" s="173" t="s">
        <v>251</v>
      </c>
      <c r="C369" s="169"/>
      <c r="D369" s="169"/>
      <c r="E369" s="168">
        <v>0</v>
      </c>
      <c r="F369" s="160"/>
    </row>
    <row r="370" spans="1:6" ht="18" hidden="1" customHeight="1" outlineLevel="1">
      <c r="A370" s="166" t="s">
        <v>47</v>
      </c>
      <c r="B370" s="173" t="s">
        <v>185</v>
      </c>
      <c r="C370" s="168">
        <v>0</v>
      </c>
      <c r="D370" s="168">
        <v>0</v>
      </c>
      <c r="E370" s="168">
        <v>0</v>
      </c>
      <c r="F370" s="160"/>
    </row>
    <row r="371" spans="1:6" ht="18" hidden="1" customHeight="1" outlineLevel="1">
      <c r="A371" s="166"/>
      <c r="B371" s="173" t="s">
        <v>253</v>
      </c>
      <c r="C371" s="168"/>
      <c r="D371" s="168"/>
      <c r="E371" s="168">
        <v>0</v>
      </c>
      <c r="F371" s="160"/>
    </row>
    <row r="372" spans="1:6" ht="18" hidden="1" customHeight="1" outlineLevel="1">
      <c r="A372" s="166" t="s">
        <v>47</v>
      </c>
      <c r="B372" s="173" t="s">
        <v>186</v>
      </c>
      <c r="C372" s="169"/>
      <c r="D372" s="169"/>
      <c r="E372" s="168">
        <v>0</v>
      </c>
      <c r="F372" s="160"/>
    </row>
    <row r="373" spans="1:6" ht="18" hidden="1" customHeight="1" outlineLevel="1">
      <c r="A373" s="166" t="s">
        <v>47</v>
      </c>
      <c r="B373" s="173" t="s">
        <v>244</v>
      </c>
      <c r="C373" s="168">
        <v>0</v>
      </c>
      <c r="D373" s="168">
        <v>0</v>
      </c>
      <c r="E373" s="168">
        <v>0</v>
      </c>
      <c r="F373" s="160"/>
    </row>
    <row r="374" spans="1:6" ht="18" hidden="1" customHeight="1" outlineLevel="1">
      <c r="A374" s="166" t="s">
        <v>47</v>
      </c>
      <c r="B374" s="173" t="s">
        <v>187</v>
      </c>
      <c r="C374" s="168">
        <v>0</v>
      </c>
      <c r="D374" s="168">
        <v>0</v>
      </c>
      <c r="E374" s="168">
        <v>0</v>
      </c>
      <c r="F374" s="160"/>
    </row>
    <row r="375" spans="1:6" ht="18" hidden="1" customHeight="1" outlineLevel="1">
      <c r="A375" s="166" t="s">
        <v>47</v>
      </c>
      <c r="B375" s="173" t="s">
        <v>188</v>
      </c>
      <c r="C375" s="168">
        <v>0</v>
      </c>
      <c r="D375" s="168">
        <v>0</v>
      </c>
      <c r="E375" s="168">
        <v>0</v>
      </c>
      <c r="F375" s="160"/>
    </row>
    <row r="376" spans="1:6" ht="18" hidden="1" customHeight="1" outlineLevel="1">
      <c r="A376" s="166" t="s">
        <v>47</v>
      </c>
      <c r="B376" s="173" t="s">
        <v>189</v>
      </c>
      <c r="C376" s="168">
        <v>0</v>
      </c>
      <c r="D376" s="168">
        <v>0</v>
      </c>
      <c r="E376" s="168">
        <v>0</v>
      </c>
      <c r="F376" s="160"/>
    </row>
    <row r="377" spans="1:6" ht="18" hidden="1" customHeight="1" outlineLevel="1">
      <c r="A377" s="166" t="s">
        <v>47</v>
      </c>
      <c r="B377" s="173" t="s">
        <v>190</v>
      </c>
      <c r="C377" s="168">
        <v>9725913</v>
      </c>
      <c r="D377" s="168">
        <v>112926026</v>
      </c>
      <c r="E377" s="168">
        <v>122651939</v>
      </c>
      <c r="F377" s="160"/>
    </row>
    <row r="378" spans="1:6" ht="18" hidden="1" customHeight="1" outlineLevel="1">
      <c r="A378" s="166" t="s">
        <v>47</v>
      </c>
      <c r="B378" s="173" t="s">
        <v>191</v>
      </c>
      <c r="C378" s="168">
        <v>0</v>
      </c>
      <c r="D378" s="168">
        <v>0</v>
      </c>
      <c r="E378" s="168">
        <v>0</v>
      </c>
      <c r="F378" s="160"/>
    </row>
    <row r="379" spans="1:6" ht="18" hidden="1" customHeight="1" outlineLevel="1">
      <c r="A379" s="166" t="s">
        <v>47</v>
      </c>
      <c r="B379" s="173" t="s">
        <v>192</v>
      </c>
      <c r="C379" s="169"/>
      <c r="D379" s="169"/>
      <c r="E379" s="168">
        <v>0</v>
      </c>
      <c r="F379" s="160"/>
    </row>
    <row r="380" spans="1:6" ht="18" hidden="1" customHeight="1" outlineLevel="1">
      <c r="A380" s="166" t="s">
        <v>47</v>
      </c>
      <c r="B380" s="173" t="s">
        <v>247</v>
      </c>
      <c r="C380" s="169"/>
      <c r="D380" s="169"/>
      <c r="E380" s="168">
        <v>0</v>
      </c>
      <c r="F380" s="160"/>
    </row>
    <row r="381" spans="1:6" ht="18" hidden="1" customHeight="1" outlineLevel="1">
      <c r="A381" s="166" t="s">
        <v>47</v>
      </c>
      <c r="B381" s="173" t="s">
        <v>193</v>
      </c>
      <c r="C381" s="168">
        <v>89421831</v>
      </c>
      <c r="D381" s="168">
        <v>0</v>
      </c>
      <c r="E381" s="168">
        <v>89421831</v>
      </c>
      <c r="F381" s="160"/>
    </row>
    <row r="382" spans="1:6" ht="18" hidden="1" customHeight="1" outlineLevel="1">
      <c r="A382" s="166" t="s">
        <v>47</v>
      </c>
      <c r="B382" s="173" t="s">
        <v>194</v>
      </c>
      <c r="C382" s="169"/>
      <c r="D382" s="169"/>
      <c r="E382" s="168">
        <v>0</v>
      </c>
      <c r="F382" s="160"/>
    </row>
    <row r="383" spans="1:6" ht="18" hidden="1" customHeight="1" outlineLevel="1">
      <c r="A383" s="166" t="s">
        <v>47</v>
      </c>
      <c r="B383" s="173" t="s">
        <v>195</v>
      </c>
      <c r="C383" s="169"/>
      <c r="D383" s="169"/>
      <c r="E383" s="168">
        <v>0</v>
      </c>
      <c r="F383" s="160"/>
    </row>
    <row r="384" spans="1:6" ht="18" hidden="1" customHeight="1" outlineLevel="1">
      <c r="A384" s="166" t="s">
        <v>47</v>
      </c>
      <c r="B384" s="173" t="s">
        <v>196</v>
      </c>
      <c r="C384" s="168">
        <v>0</v>
      </c>
      <c r="D384" s="168">
        <v>0</v>
      </c>
      <c r="E384" s="168">
        <v>0</v>
      </c>
      <c r="F384" s="160"/>
    </row>
    <row r="385" spans="1:6" ht="18" customHeight="1" collapsed="1">
      <c r="A385" s="166" t="s">
        <v>77</v>
      </c>
      <c r="B385" s="173" t="s">
        <v>239</v>
      </c>
      <c r="C385" s="168">
        <f>SUM($C$361:$C$384)</f>
        <v>99147744</v>
      </c>
      <c r="D385" s="168">
        <f>SUM($D$361:$D$384)</f>
        <v>112926026</v>
      </c>
      <c r="E385" s="168">
        <f>SUM($E$361:$E$384)</f>
        <v>212073770</v>
      </c>
      <c r="F385" s="160"/>
    </row>
    <row r="386" spans="1:6" ht="18" hidden="1" customHeight="1" outlineLevel="1">
      <c r="A386" s="166" t="s">
        <v>47</v>
      </c>
      <c r="B386" s="173" t="s">
        <v>256</v>
      </c>
      <c r="C386" s="168">
        <v>0</v>
      </c>
      <c r="D386" s="168">
        <v>48060290</v>
      </c>
      <c r="E386" s="168">
        <v>48060290</v>
      </c>
      <c r="F386" s="160"/>
    </row>
    <row r="387" spans="1:6" ht="18" hidden="1" customHeight="1" outlineLevel="1">
      <c r="A387" s="166"/>
      <c r="B387" s="173" t="s">
        <v>181</v>
      </c>
      <c r="C387" s="168">
        <v>52977297</v>
      </c>
      <c r="D387" s="168">
        <v>45127</v>
      </c>
      <c r="E387" s="168">
        <v>53022424</v>
      </c>
      <c r="F387" s="160"/>
    </row>
    <row r="388" spans="1:6" ht="18" hidden="1" customHeight="1" outlineLevel="1">
      <c r="A388" s="166" t="s">
        <v>47</v>
      </c>
      <c r="B388" s="173" t="s">
        <v>182</v>
      </c>
      <c r="C388" s="168">
        <v>1821208.3426877689</v>
      </c>
      <c r="D388" s="168">
        <v>18772810.657312229</v>
      </c>
      <c r="E388" s="168">
        <v>20594019</v>
      </c>
      <c r="F388" s="160"/>
    </row>
    <row r="389" spans="1:6" ht="18" hidden="1" customHeight="1" outlineLevel="1">
      <c r="A389" s="166" t="s">
        <v>47</v>
      </c>
      <c r="B389" s="173" t="s">
        <v>250</v>
      </c>
      <c r="C389" s="168">
        <v>0</v>
      </c>
      <c r="D389" s="168">
        <v>0</v>
      </c>
      <c r="E389" s="168">
        <v>0</v>
      </c>
      <c r="F389" s="160"/>
    </row>
    <row r="390" spans="1:6" ht="18" hidden="1" customHeight="1" outlineLevel="1">
      <c r="A390" s="166"/>
      <c r="B390" s="173" t="s">
        <v>257</v>
      </c>
      <c r="C390" s="168">
        <v>15524839.199999999</v>
      </c>
      <c r="D390" s="168">
        <v>101375.64</v>
      </c>
      <c r="E390" s="168">
        <v>15626214.84</v>
      </c>
      <c r="F390" s="160"/>
    </row>
    <row r="391" spans="1:6" ht="18" hidden="1" customHeight="1" outlineLevel="1">
      <c r="A391" s="166"/>
      <c r="B391" s="173" t="s">
        <v>258</v>
      </c>
      <c r="C391" s="168">
        <v>0</v>
      </c>
      <c r="D391" s="168">
        <v>10562666</v>
      </c>
      <c r="E391" s="168">
        <v>10562666</v>
      </c>
      <c r="F391" s="160"/>
    </row>
    <row r="392" spans="1:6" ht="18" hidden="1" customHeight="1" outlineLevel="1">
      <c r="A392" s="166" t="s">
        <v>47</v>
      </c>
      <c r="B392" s="173" t="s">
        <v>183</v>
      </c>
      <c r="C392" s="168">
        <v>205246901</v>
      </c>
      <c r="D392" s="168">
        <v>1940023615</v>
      </c>
      <c r="E392" s="168">
        <v>2145270516</v>
      </c>
      <c r="F392" s="160"/>
    </row>
    <row r="393" spans="1:6" ht="18" hidden="1" customHeight="1" outlineLevel="1">
      <c r="A393" s="166" t="s">
        <v>47</v>
      </c>
      <c r="B393" s="173" t="s">
        <v>184</v>
      </c>
      <c r="C393" s="168">
        <v>22471198</v>
      </c>
      <c r="D393" s="168">
        <v>556312093</v>
      </c>
      <c r="E393" s="168">
        <v>578783291</v>
      </c>
      <c r="F393" s="160"/>
    </row>
    <row r="394" spans="1:6" ht="18" hidden="1" customHeight="1" outlineLevel="1">
      <c r="A394" s="166" t="s">
        <v>47</v>
      </c>
      <c r="B394" s="173" t="s">
        <v>251</v>
      </c>
      <c r="C394" s="168">
        <v>1845859</v>
      </c>
      <c r="D394" s="168">
        <v>14821746</v>
      </c>
      <c r="E394" s="168">
        <v>16667605</v>
      </c>
      <c r="F394" s="160"/>
    </row>
    <row r="395" spans="1:6" ht="18" hidden="1" customHeight="1" outlineLevel="1">
      <c r="A395" s="166" t="s">
        <v>47</v>
      </c>
      <c r="B395" s="173" t="s">
        <v>185</v>
      </c>
      <c r="C395" s="168">
        <v>183867762</v>
      </c>
      <c r="D395" s="168">
        <v>1302422661</v>
      </c>
      <c r="E395" s="168">
        <v>1486290423</v>
      </c>
      <c r="F395" s="160"/>
    </row>
    <row r="396" spans="1:6" ht="18" hidden="1" customHeight="1" outlineLevel="1">
      <c r="A396" s="166"/>
      <c r="B396" s="173" t="s">
        <v>253</v>
      </c>
      <c r="C396" s="168">
        <v>16444751</v>
      </c>
      <c r="D396" s="168">
        <v>19219641</v>
      </c>
      <c r="E396" s="168">
        <v>35664392</v>
      </c>
      <c r="F396" s="160"/>
    </row>
    <row r="397" spans="1:6" ht="18" hidden="1" customHeight="1" outlineLevel="1">
      <c r="A397" s="166" t="s">
        <v>47</v>
      </c>
      <c r="B397" s="173" t="s">
        <v>186</v>
      </c>
      <c r="C397" s="168">
        <v>211822385</v>
      </c>
      <c r="D397" s="168">
        <v>2048060743</v>
      </c>
      <c r="E397" s="168">
        <v>2259883128</v>
      </c>
      <c r="F397" s="160"/>
    </row>
    <row r="398" spans="1:6" ht="18" hidden="1" customHeight="1" outlineLevel="1">
      <c r="A398" s="166" t="s">
        <v>47</v>
      </c>
      <c r="B398" s="173" t="s">
        <v>244</v>
      </c>
      <c r="C398" s="168">
        <v>8989860</v>
      </c>
      <c r="D398" s="168">
        <v>595439</v>
      </c>
      <c r="E398" s="168">
        <v>9585299</v>
      </c>
      <c r="F398" s="160"/>
    </row>
    <row r="399" spans="1:6" ht="18" hidden="1" customHeight="1" outlineLevel="1">
      <c r="A399" s="166" t="s">
        <v>47</v>
      </c>
      <c r="B399" s="173" t="s">
        <v>187</v>
      </c>
      <c r="C399" s="168">
        <v>13574777</v>
      </c>
      <c r="D399" s="168">
        <v>628857</v>
      </c>
      <c r="E399" s="168">
        <v>14203634</v>
      </c>
      <c r="F399" s="160"/>
    </row>
    <row r="400" spans="1:6" ht="18" hidden="1" customHeight="1" outlineLevel="1">
      <c r="A400" s="166" t="s">
        <v>47</v>
      </c>
      <c r="B400" s="173" t="s">
        <v>188</v>
      </c>
      <c r="C400" s="168">
        <v>3387417</v>
      </c>
      <c r="D400" s="168">
        <v>125723842</v>
      </c>
      <c r="E400" s="168">
        <v>129111259</v>
      </c>
      <c r="F400" s="160"/>
    </row>
    <row r="401" spans="1:6" ht="18" hidden="1" customHeight="1" outlineLevel="1">
      <c r="A401" s="166" t="s">
        <v>47</v>
      </c>
      <c r="B401" s="173" t="s">
        <v>189</v>
      </c>
      <c r="C401" s="168">
        <v>11086367.131676378</v>
      </c>
      <c r="D401" s="168">
        <v>87236194.168521225</v>
      </c>
      <c r="E401" s="168">
        <v>98322561.300197601</v>
      </c>
      <c r="F401" s="160"/>
    </row>
    <row r="402" spans="1:6" ht="18" hidden="1" customHeight="1" outlineLevel="1">
      <c r="A402" s="166" t="s">
        <v>47</v>
      </c>
      <c r="B402" s="173" t="s">
        <v>190</v>
      </c>
      <c r="C402" s="168">
        <v>66807800</v>
      </c>
      <c r="D402" s="168">
        <v>1127742253</v>
      </c>
      <c r="E402" s="168">
        <v>1194550053</v>
      </c>
      <c r="F402" s="160"/>
    </row>
    <row r="403" spans="1:6" ht="18" hidden="1" customHeight="1" outlineLevel="1">
      <c r="A403" s="166" t="s">
        <v>47</v>
      </c>
      <c r="B403" s="173" t="s">
        <v>191</v>
      </c>
      <c r="C403" s="168">
        <v>4664592</v>
      </c>
      <c r="D403" s="168">
        <v>9678579</v>
      </c>
      <c r="E403" s="168">
        <v>14343171</v>
      </c>
      <c r="F403" s="160"/>
    </row>
    <row r="404" spans="1:6" ht="18" hidden="1" customHeight="1" outlineLevel="1">
      <c r="A404" s="166" t="s">
        <v>47</v>
      </c>
      <c r="B404" s="173" t="s">
        <v>192</v>
      </c>
      <c r="C404" s="168">
        <v>4018911</v>
      </c>
      <c r="D404" s="168">
        <v>0</v>
      </c>
      <c r="E404" s="168">
        <v>4018911</v>
      </c>
      <c r="F404" s="160"/>
    </row>
    <row r="405" spans="1:6" ht="18" hidden="1" customHeight="1" outlineLevel="1">
      <c r="A405" s="166" t="s">
        <v>47</v>
      </c>
      <c r="B405" s="173" t="s">
        <v>247</v>
      </c>
      <c r="C405" s="168">
        <v>3442915</v>
      </c>
      <c r="D405" s="168">
        <v>0</v>
      </c>
      <c r="E405" s="168">
        <v>3442915</v>
      </c>
      <c r="F405" s="160"/>
    </row>
    <row r="406" spans="1:6" ht="18" hidden="1" customHeight="1" outlineLevel="1">
      <c r="A406" s="166" t="s">
        <v>47</v>
      </c>
      <c r="B406" s="173" t="s">
        <v>193</v>
      </c>
      <c r="C406" s="168">
        <v>377260773</v>
      </c>
      <c r="D406" s="168">
        <v>833970529</v>
      </c>
      <c r="E406" s="168">
        <v>1211231302</v>
      </c>
      <c r="F406" s="160"/>
    </row>
    <row r="407" spans="1:6" ht="18" hidden="1" customHeight="1" outlineLevel="1">
      <c r="A407" s="166" t="s">
        <v>47</v>
      </c>
      <c r="B407" s="173" t="s">
        <v>194</v>
      </c>
      <c r="C407" s="168">
        <v>25614694</v>
      </c>
      <c r="D407" s="168">
        <v>48075235</v>
      </c>
      <c r="E407" s="168">
        <v>73689929</v>
      </c>
      <c r="F407" s="160"/>
    </row>
    <row r="408" spans="1:6" ht="18" hidden="1" customHeight="1" outlineLevel="1">
      <c r="A408" s="166" t="s">
        <v>47</v>
      </c>
      <c r="B408" s="173" t="s">
        <v>195</v>
      </c>
      <c r="C408" s="168">
        <v>7996111.0535637178</v>
      </c>
      <c r="D408" s="168">
        <v>95851997.26243329</v>
      </c>
      <c r="E408" s="168">
        <v>103848108.315997</v>
      </c>
      <c r="F408" s="160"/>
    </row>
    <row r="409" spans="1:6" ht="18" hidden="1" customHeight="1" outlineLevel="1">
      <c r="A409" s="166" t="s">
        <v>47</v>
      </c>
      <c r="B409" s="173" t="s">
        <v>196</v>
      </c>
      <c r="C409" s="168">
        <v>4407213</v>
      </c>
      <c r="D409" s="168">
        <v>87482776</v>
      </c>
      <c r="E409" s="168">
        <v>91889989</v>
      </c>
      <c r="F409" s="160"/>
    </row>
    <row r="410" spans="1:6" ht="18" customHeight="1" collapsed="1">
      <c r="A410" s="166" t="s">
        <v>79</v>
      </c>
      <c r="B410" s="174" t="s">
        <v>240</v>
      </c>
      <c r="C410" s="168">
        <f>SUM($C$386:$C$409)</f>
        <v>1243273630.7279279</v>
      </c>
      <c r="D410" s="168">
        <f>SUM($D$386:$D$409)</f>
        <v>8375388469.7282658</v>
      </c>
      <c r="E410" s="168">
        <f>SUM($E$386:$E$409)</f>
        <v>9618662100.4561939</v>
      </c>
      <c r="F410" s="160"/>
    </row>
    <row r="411" spans="1:6" ht="18" hidden="1" customHeight="1" outlineLevel="1">
      <c r="A411" s="166" t="s">
        <v>47</v>
      </c>
      <c r="B411" s="173" t="s">
        <v>256</v>
      </c>
      <c r="C411" s="168">
        <v>0</v>
      </c>
      <c r="D411" s="168">
        <v>329202</v>
      </c>
      <c r="E411" s="168">
        <v>329202</v>
      </c>
      <c r="F411" s="160"/>
    </row>
    <row r="412" spans="1:6" ht="18" hidden="1" customHeight="1" outlineLevel="1">
      <c r="A412" s="166"/>
      <c r="B412" s="173" t="s">
        <v>181</v>
      </c>
      <c r="C412" s="168">
        <v>4682840</v>
      </c>
      <c r="D412" s="168">
        <v>164</v>
      </c>
      <c r="E412" s="168">
        <v>4683004</v>
      </c>
      <c r="F412" s="160"/>
    </row>
    <row r="413" spans="1:6" ht="18" hidden="1" customHeight="1" outlineLevel="1">
      <c r="A413" s="166" t="s">
        <v>47</v>
      </c>
      <c r="B413" s="173" t="s">
        <v>182</v>
      </c>
      <c r="C413" s="168">
        <v>-538236.34268776886</v>
      </c>
      <c r="D413" s="168">
        <v>2876892.3426877689</v>
      </c>
      <c r="E413" s="168">
        <v>2338656</v>
      </c>
      <c r="F413" s="160"/>
    </row>
    <row r="414" spans="1:6" ht="18" hidden="1" customHeight="1" outlineLevel="1">
      <c r="A414" s="166" t="s">
        <v>47</v>
      </c>
      <c r="B414" s="173" t="s">
        <v>250</v>
      </c>
      <c r="C414" s="168">
        <v>0</v>
      </c>
      <c r="D414" s="168">
        <v>0</v>
      </c>
      <c r="E414" s="168">
        <v>0</v>
      </c>
      <c r="F414" s="160"/>
    </row>
    <row r="415" spans="1:6" ht="18" hidden="1" customHeight="1" outlineLevel="1">
      <c r="A415" s="166"/>
      <c r="B415" s="173" t="s">
        <v>257</v>
      </c>
      <c r="C415" s="168">
        <v>166527.19</v>
      </c>
      <c r="D415" s="168">
        <v>938</v>
      </c>
      <c r="E415" s="168">
        <v>167465.19</v>
      </c>
      <c r="F415" s="160"/>
    </row>
    <row r="416" spans="1:6" ht="18" hidden="1" customHeight="1" outlineLevel="1">
      <c r="A416" s="166"/>
      <c r="B416" s="173" t="s">
        <v>258</v>
      </c>
      <c r="C416" s="168">
        <v>0</v>
      </c>
      <c r="D416" s="168">
        <v>503398</v>
      </c>
      <c r="E416" s="168">
        <v>503398</v>
      </c>
      <c r="F416" s="160"/>
    </row>
    <row r="417" spans="1:6" ht="18" hidden="1" customHeight="1" outlineLevel="1">
      <c r="A417" s="166" t="s">
        <v>47</v>
      </c>
      <c r="B417" s="173" t="s">
        <v>183</v>
      </c>
      <c r="C417" s="168">
        <v>24147122</v>
      </c>
      <c r="D417" s="168">
        <v>170916334</v>
      </c>
      <c r="E417" s="168">
        <v>195063456</v>
      </c>
      <c r="F417" s="160"/>
    </row>
    <row r="418" spans="1:6" ht="18" hidden="1" customHeight="1" outlineLevel="1">
      <c r="A418" s="166" t="s">
        <v>47</v>
      </c>
      <c r="B418" s="173" t="s">
        <v>184</v>
      </c>
      <c r="C418" s="168">
        <v>413833</v>
      </c>
      <c r="D418" s="168">
        <v>54951823</v>
      </c>
      <c r="E418" s="168">
        <v>55365656</v>
      </c>
      <c r="F418" s="160"/>
    </row>
    <row r="419" spans="1:6" ht="18" hidden="1" customHeight="1" outlineLevel="1">
      <c r="A419" s="166" t="s">
        <v>47</v>
      </c>
      <c r="B419" s="173" t="s">
        <v>251</v>
      </c>
      <c r="C419" s="168">
        <v>107654</v>
      </c>
      <c r="D419" s="168">
        <v>777270</v>
      </c>
      <c r="E419" s="168">
        <v>884924</v>
      </c>
      <c r="F419" s="160"/>
    </row>
    <row r="420" spans="1:6" ht="18" hidden="1" customHeight="1" outlineLevel="1">
      <c r="A420" s="166" t="s">
        <v>47</v>
      </c>
      <c r="B420" s="173" t="s">
        <v>185</v>
      </c>
      <c r="C420" s="168">
        <v>12199529</v>
      </c>
      <c r="D420" s="168">
        <v>158373979</v>
      </c>
      <c r="E420" s="168">
        <v>170573508</v>
      </c>
      <c r="F420" s="160"/>
    </row>
    <row r="421" spans="1:6" ht="18" hidden="1" customHeight="1" outlineLevel="1">
      <c r="A421" s="166"/>
      <c r="B421" s="173" t="s">
        <v>253</v>
      </c>
      <c r="C421" s="168">
        <v>248818</v>
      </c>
      <c r="D421" s="168">
        <v>254981</v>
      </c>
      <c r="E421" s="168">
        <v>503799</v>
      </c>
      <c r="F421" s="160"/>
    </row>
    <row r="422" spans="1:6" ht="18" hidden="1" customHeight="1" outlineLevel="1">
      <c r="A422" s="166" t="s">
        <v>47</v>
      </c>
      <c r="B422" s="173" t="s">
        <v>186</v>
      </c>
      <c r="C422" s="168">
        <v>47653285</v>
      </c>
      <c r="D422" s="168">
        <v>193490140</v>
      </c>
      <c r="E422" s="168">
        <v>241143425</v>
      </c>
      <c r="F422" s="160"/>
    </row>
    <row r="423" spans="1:6" ht="18" hidden="1" customHeight="1" outlineLevel="1">
      <c r="A423" s="166" t="s">
        <v>47</v>
      </c>
      <c r="B423" s="173" t="s">
        <v>244</v>
      </c>
      <c r="C423" s="168">
        <v>631131</v>
      </c>
      <c r="D423" s="168">
        <v>40362</v>
      </c>
      <c r="E423" s="168">
        <v>671493</v>
      </c>
      <c r="F423" s="160"/>
    </row>
    <row r="424" spans="1:6" ht="18" hidden="1" customHeight="1" outlineLevel="1">
      <c r="A424" s="166" t="s">
        <v>47</v>
      </c>
      <c r="B424" s="173" t="s">
        <v>187</v>
      </c>
      <c r="C424" s="168">
        <v>818879</v>
      </c>
      <c r="D424" s="168">
        <v>15914</v>
      </c>
      <c r="E424" s="168">
        <v>834793</v>
      </c>
      <c r="F424" s="160"/>
    </row>
    <row r="425" spans="1:6" ht="18" hidden="1" customHeight="1" outlineLevel="1">
      <c r="A425" s="166" t="s">
        <v>47</v>
      </c>
      <c r="B425" s="173" t="s">
        <v>188</v>
      </c>
      <c r="C425" s="168">
        <v>15658</v>
      </c>
      <c r="D425" s="168">
        <v>648247</v>
      </c>
      <c r="E425" s="168">
        <v>663905</v>
      </c>
      <c r="F425" s="160"/>
    </row>
    <row r="426" spans="1:6" ht="18" hidden="1" customHeight="1" outlineLevel="1">
      <c r="A426" s="166" t="s">
        <v>47</v>
      </c>
      <c r="B426" s="173" t="s">
        <v>189</v>
      </c>
      <c r="C426" s="168">
        <v>283598.9927947009</v>
      </c>
      <c r="D426" s="168">
        <v>2997595.851760827</v>
      </c>
      <c r="E426" s="168">
        <v>3281194.8445555279</v>
      </c>
      <c r="F426" s="160"/>
    </row>
    <row r="427" spans="1:6" ht="18" hidden="1" customHeight="1" outlineLevel="1">
      <c r="A427" s="166" t="s">
        <v>47</v>
      </c>
      <c r="B427" s="173" t="s">
        <v>190</v>
      </c>
      <c r="C427" s="168">
        <v>21307162</v>
      </c>
      <c r="D427" s="168">
        <v>111819075</v>
      </c>
      <c r="E427" s="168">
        <v>133126237</v>
      </c>
      <c r="F427" s="160"/>
    </row>
    <row r="428" spans="1:6" ht="18" hidden="1" customHeight="1" outlineLevel="1">
      <c r="A428" s="166" t="s">
        <v>47</v>
      </c>
      <c r="B428" s="173" t="s">
        <v>191</v>
      </c>
      <c r="C428" s="168">
        <v>434065</v>
      </c>
      <c r="D428" s="168">
        <v>885079</v>
      </c>
      <c r="E428" s="168">
        <v>1319144</v>
      </c>
      <c r="F428" s="160"/>
    </row>
    <row r="429" spans="1:6" ht="18" hidden="1" customHeight="1" outlineLevel="1">
      <c r="A429" s="166" t="s">
        <v>47</v>
      </c>
      <c r="B429" s="173" t="s">
        <v>192</v>
      </c>
      <c r="C429" s="168">
        <v>440235</v>
      </c>
      <c r="D429" s="168">
        <v>0</v>
      </c>
      <c r="E429" s="168">
        <v>440235</v>
      </c>
      <c r="F429" s="160"/>
    </row>
    <row r="430" spans="1:6" ht="18" hidden="1" customHeight="1" outlineLevel="1">
      <c r="A430" s="166" t="s">
        <v>47</v>
      </c>
      <c r="B430" s="173" t="s">
        <v>247</v>
      </c>
      <c r="C430" s="168">
        <v>22681</v>
      </c>
      <c r="D430" s="168">
        <v>0</v>
      </c>
      <c r="E430" s="168">
        <v>22681</v>
      </c>
      <c r="F430" s="160"/>
    </row>
    <row r="431" spans="1:6" ht="18" hidden="1" customHeight="1" outlineLevel="1">
      <c r="A431" s="166" t="s">
        <v>47</v>
      </c>
      <c r="B431" s="173" t="s">
        <v>193</v>
      </c>
      <c r="C431" s="168">
        <v>66283345</v>
      </c>
      <c r="D431" s="168">
        <v>78920610</v>
      </c>
      <c r="E431" s="168">
        <v>145203955</v>
      </c>
      <c r="F431" s="160"/>
    </row>
    <row r="432" spans="1:6" ht="18" hidden="1" customHeight="1" outlineLevel="1">
      <c r="A432" s="166" t="s">
        <v>47</v>
      </c>
      <c r="B432" s="173" t="s">
        <v>194</v>
      </c>
      <c r="C432" s="168">
        <v>4259744</v>
      </c>
      <c r="D432" s="168">
        <v>5611727</v>
      </c>
      <c r="E432" s="168">
        <v>9871471</v>
      </c>
      <c r="F432" s="160"/>
    </row>
    <row r="433" spans="1:6" ht="18" hidden="1" customHeight="1" outlineLevel="1">
      <c r="A433" s="166" t="s">
        <v>47</v>
      </c>
      <c r="B433" s="173" t="s">
        <v>195</v>
      </c>
      <c r="C433" s="168">
        <v>631734.29320396238</v>
      </c>
      <c r="D433" s="168">
        <v>6685587.456796038</v>
      </c>
      <c r="E433" s="168">
        <v>7317321.75</v>
      </c>
      <c r="F433" s="160"/>
    </row>
    <row r="434" spans="1:6" ht="18" hidden="1" customHeight="1" outlineLevel="1">
      <c r="A434" s="166" t="s">
        <v>47</v>
      </c>
      <c r="B434" s="173" t="s">
        <v>196</v>
      </c>
      <c r="C434" s="168">
        <v>679331</v>
      </c>
      <c r="D434" s="168">
        <v>9239874</v>
      </c>
      <c r="E434" s="168">
        <v>9919205</v>
      </c>
      <c r="F434" s="160"/>
    </row>
    <row r="435" spans="1:6" ht="18" customHeight="1" collapsed="1">
      <c r="A435" s="166" t="s">
        <v>81</v>
      </c>
      <c r="B435" s="174" t="s">
        <v>241</v>
      </c>
      <c r="C435" s="168">
        <f>SUM($C$411:$C$434)</f>
        <v>184888936.13331088</v>
      </c>
      <c r="D435" s="168">
        <f>SUM($D$411:$D$434)</f>
        <v>799339192.65124464</v>
      </c>
      <c r="E435" s="168">
        <f>SUM($E$411:$E$434)</f>
        <v>984228128.78455555</v>
      </c>
      <c r="F435" s="160"/>
    </row>
    <row r="436" spans="1:6" ht="18" hidden="1" customHeight="1" outlineLevel="1">
      <c r="A436" s="166" t="s">
        <v>47</v>
      </c>
      <c r="B436" s="167" t="s">
        <v>256</v>
      </c>
      <c r="C436" s="168">
        <v>0</v>
      </c>
      <c r="D436" s="168">
        <v>48389492</v>
      </c>
      <c r="E436" s="168">
        <v>48389492</v>
      </c>
      <c r="F436" s="160"/>
    </row>
    <row r="437" spans="1:6" ht="18" hidden="1" customHeight="1" outlineLevel="1">
      <c r="A437" s="166"/>
      <c r="B437" s="167" t="s">
        <v>181</v>
      </c>
      <c r="C437" s="168">
        <v>57660137</v>
      </c>
      <c r="D437" s="168">
        <v>45291</v>
      </c>
      <c r="E437" s="168">
        <v>57705428</v>
      </c>
      <c r="F437" s="160"/>
    </row>
    <row r="438" spans="1:6" ht="18" hidden="1" customHeight="1" outlineLevel="1">
      <c r="A438" s="166" t="s">
        <v>47</v>
      </c>
      <c r="B438" s="167" t="s">
        <v>182</v>
      </c>
      <c r="C438" s="168">
        <v>1282972</v>
      </c>
      <c r="D438" s="168">
        <v>21649703</v>
      </c>
      <c r="E438" s="168">
        <v>22932675</v>
      </c>
      <c r="F438" s="160"/>
    </row>
    <row r="439" spans="1:6" ht="18" hidden="1" customHeight="1" outlineLevel="1">
      <c r="A439" s="166" t="s">
        <v>47</v>
      </c>
      <c r="B439" s="167" t="s">
        <v>250</v>
      </c>
      <c r="C439" s="168">
        <v>0</v>
      </c>
      <c r="D439" s="168">
        <v>0</v>
      </c>
      <c r="E439" s="168">
        <v>0</v>
      </c>
      <c r="F439" s="160"/>
    </row>
    <row r="440" spans="1:6" ht="18" hidden="1" customHeight="1" outlineLevel="1">
      <c r="A440" s="166"/>
      <c r="B440" s="167" t="s">
        <v>257</v>
      </c>
      <c r="C440" s="168">
        <v>15691366.389999999</v>
      </c>
      <c r="D440" s="168">
        <v>102313.64</v>
      </c>
      <c r="E440" s="168">
        <v>15793680.029999999</v>
      </c>
      <c r="F440" s="160"/>
    </row>
    <row r="441" spans="1:6" ht="18" hidden="1" customHeight="1" outlineLevel="1">
      <c r="A441" s="166"/>
      <c r="B441" s="167" t="s">
        <v>258</v>
      </c>
      <c r="C441" s="168">
        <v>0</v>
      </c>
      <c r="D441" s="168">
        <v>11066064</v>
      </c>
      <c r="E441" s="168">
        <v>11066064</v>
      </c>
      <c r="F441" s="160"/>
    </row>
    <row r="442" spans="1:6" ht="18" hidden="1" customHeight="1" outlineLevel="1">
      <c r="A442" s="166" t="s">
        <v>47</v>
      </c>
      <c r="B442" s="167" t="s">
        <v>183</v>
      </c>
      <c r="C442" s="168">
        <v>229394023</v>
      </c>
      <c r="D442" s="168">
        <v>2110939949</v>
      </c>
      <c r="E442" s="168">
        <v>2340333972</v>
      </c>
      <c r="F442" s="160"/>
    </row>
    <row r="443" spans="1:6" ht="18" hidden="1" customHeight="1" outlineLevel="1">
      <c r="A443" s="166" t="s">
        <v>47</v>
      </c>
      <c r="B443" s="167" t="s">
        <v>184</v>
      </c>
      <c r="C443" s="168">
        <v>22885031</v>
      </c>
      <c r="D443" s="168">
        <v>611263916</v>
      </c>
      <c r="E443" s="168">
        <v>634148947</v>
      </c>
      <c r="F443" s="160"/>
    </row>
    <row r="444" spans="1:6" ht="18" hidden="1" customHeight="1" outlineLevel="1">
      <c r="A444" s="166" t="s">
        <v>47</v>
      </c>
      <c r="B444" s="167" t="s">
        <v>251</v>
      </c>
      <c r="C444" s="168">
        <v>1953513</v>
      </c>
      <c r="D444" s="168">
        <v>15599016</v>
      </c>
      <c r="E444" s="168">
        <v>17552529</v>
      </c>
      <c r="F444" s="160"/>
    </row>
    <row r="445" spans="1:6" ht="18" hidden="1" customHeight="1" outlineLevel="1">
      <c r="A445" s="166" t="s">
        <v>47</v>
      </c>
      <c r="B445" s="167" t="s">
        <v>185</v>
      </c>
      <c r="C445" s="168">
        <v>196067291</v>
      </c>
      <c r="D445" s="168">
        <v>1460796640</v>
      </c>
      <c r="E445" s="168">
        <v>1656863931</v>
      </c>
      <c r="F445" s="160"/>
    </row>
    <row r="446" spans="1:6" ht="18" hidden="1" customHeight="1" outlineLevel="1">
      <c r="A446" s="166"/>
      <c r="B446" s="167" t="s">
        <v>253</v>
      </c>
      <c r="C446" s="168">
        <v>16693569</v>
      </c>
      <c r="D446" s="168">
        <v>19474622</v>
      </c>
      <c r="E446" s="168">
        <v>36168191</v>
      </c>
      <c r="F446" s="160"/>
    </row>
    <row r="447" spans="1:6" ht="18" hidden="1" customHeight="1" outlineLevel="1">
      <c r="A447" s="166" t="s">
        <v>47</v>
      </c>
      <c r="B447" s="167" t="s">
        <v>186</v>
      </c>
      <c r="C447" s="168">
        <v>259475670</v>
      </c>
      <c r="D447" s="168">
        <v>2241550883</v>
      </c>
      <c r="E447" s="168">
        <v>2501026553</v>
      </c>
      <c r="F447" s="160"/>
    </row>
    <row r="448" spans="1:6" ht="18" hidden="1" customHeight="1" outlineLevel="1">
      <c r="A448" s="166" t="s">
        <v>47</v>
      </c>
      <c r="B448" s="167" t="s">
        <v>244</v>
      </c>
      <c r="C448" s="168">
        <v>9620991</v>
      </c>
      <c r="D448" s="168">
        <v>635801</v>
      </c>
      <c r="E448" s="168">
        <v>10256792</v>
      </c>
      <c r="F448" s="160"/>
    </row>
    <row r="449" spans="1:6" ht="18" hidden="1" customHeight="1" outlineLevel="1">
      <c r="A449" s="166" t="s">
        <v>47</v>
      </c>
      <c r="B449" s="167" t="s">
        <v>187</v>
      </c>
      <c r="C449" s="168">
        <v>14393656</v>
      </c>
      <c r="D449" s="168">
        <v>644771</v>
      </c>
      <c r="E449" s="168">
        <v>15038427</v>
      </c>
      <c r="F449" s="160"/>
    </row>
    <row r="450" spans="1:6" ht="18" hidden="1" customHeight="1" outlineLevel="1">
      <c r="A450" s="166" t="s">
        <v>47</v>
      </c>
      <c r="B450" s="167" t="s">
        <v>188</v>
      </c>
      <c r="C450" s="168">
        <v>3403075</v>
      </c>
      <c r="D450" s="168">
        <v>126372089</v>
      </c>
      <c r="E450" s="168">
        <v>129775164</v>
      </c>
      <c r="F450" s="160"/>
    </row>
    <row r="451" spans="1:6" ht="18" hidden="1" customHeight="1" outlineLevel="1">
      <c r="A451" s="166" t="s">
        <v>47</v>
      </c>
      <c r="B451" s="167" t="s">
        <v>189</v>
      </c>
      <c r="C451" s="168">
        <v>11369966.12447108</v>
      </c>
      <c r="D451" s="168">
        <v>90233790.02028206</v>
      </c>
      <c r="E451" s="168">
        <v>101603756.14475313</v>
      </c>
      <c r="F451" s="160"/>
    </row>
    <row r="452" spans="1:6" ht="18" hidden="1" customHeight="1" outlineLevel="1">
      <c r="A452" s="166" t="s">
        <v>47</v>
      </c>
      <c r="B452" s="167" t="s">
        <v>190</v>
      </c>
      <c r="C452" s="168">
        <v>88114962</v>
      </c>
      <c r="D452" s="168">
        <v>1239561328</v>
      </c>
      <c r="E452" s="168">
        <v>1327676290</v>
      </c>
      <c r="F452" s="160"/>
    </row>
    <row r="453" spans="1:6" ht="18" hidden="1" customHeight="1" outlineLevel="1">
      <c r="A453" s="166" t="s">
        <v>47</v>
      </c>
      <c r="B453" s="167" t="s">
        <v>191</v>
      </c>
      <c r="C453" s="168">
        <v>5098657</v>
      </c>
      <c r="D453" s="168">
        <v>10563658</v>
      </c>
      <c r="E453" s="168">
        <v>15662315</v>
      </c>
      <c r="F453" s="160"/>
    </row>
    <row r="454" spans="1:6" ht="18" hidden="1" customHeight="1" outlineLevel="1">
      <c r="A454" s="166" t="s">
        <v>47</v>
      </c>
      <c r="B454" s="167" t="s">
        <v>192</v>
      </c>
      <c r="C454" s="168">
        <v>4459146</v>
      </c>
      <c r="D454" s="168">
        <v>0</v>
      </c>
      <c r="E454" s="168">
        <v>4459146</v>
      </c>
      <c r="F454" s="160"/>
    </row>
    <row r="455" spans="1:6" ht="18" hidden="1" customHeight="1" outlineLevel="1">
      <c r="A455" s="166" t="s">
        <v>47</v>
      </c>
      <c r="B455" s="167" t="s">
        <v>247</v>
      </c>
      <c r="C455" s="168">
        <v>3465596</v>
      </c>
      <c r="D455" s="168">
        <v>0</v>
      </c>
      <c r="E455" s="168">
        <v>3465596</v>
      </c>
      <c r="F455" s="160"/>
    </row>
    <row r="456" spans="1:6" ht="18" hidden="1" customHeight="1" outlineLevel="1">
      <c r="A456" s="166" t="s">
        <v>47</v>
      </c>
      <c r="B456" s="167" t="s">
        <v>193</v>
      </c>
      <c r="C456" s="168">
        <v>443544118</v>
      </c>
      <c r="D456" s="168">
        <v>912891139</v>
      </c>
      <c r="E456" s="168">
        <v>1356435257</v>
      </c>
      <c r="F456" s="160"/>
    </row>
    <row r="457" spans="1:6" ht="18" hidden="1" customHeight="1" outlineLevel="1">
      <c r="A457" s="166" t="s">
        <v>47</v>
      </c>
      <c r="B457" s="167" t="s">
        <v>194</v>
      </c>
      <c r="C457" s="168">
        <v>29874438</v>
      </c>
      <c r="D457" s="168">
        <v>53686962</v>
      </c>
      <c r="E457" s="168">
        <v>83561400</v>
      </c>
      <c r="F457" s="160"/>
    </row>
    <row r="458" spans="1:6" ht="18" hidden="1" customHeight="1" outlineLevel="1">
      <c r="A458" s="166" t="s">
        <v>47</v>
      </c>
      <c r="B458" s="167" t="s">
        <v>195</v>
      </c>
      <c r="C458" s="168">
        <v>8627845.3467676807</v>
      </c>
      <c r="D458" s="168">
        <v>102537584.71922933</v>
      </c>
      <c r="E458" s="168">
        <v>111165430.065997</v>
      </c>
      <c r="F458" s="160"/>
    </row>
    <row r="459" spans="1:6" ht="18" hidden="1" customHeight="1" outlineLevel="1">
      <c r="A459" s="166" t="s">
        <v>47</v>
      </c>
      <c r="B459" s="167" t="s">
        <v>196</v>
      </c>
      <c r="C459" s="168">
        <v>5086544</v>
      </c>
      <c r="D459" s="168">
        <v>96722650</v>
      </c>
      <c r="E459" s="168">
        <v>101809194</v>
      </c>
      <c r="F459" s="160"/>
    </row>
    <row r="460" spans="1:6" ht="18" customHeight="1" collapsed="1">
      <c r="A460" s="166" t="s">
        <v>83</v>
      </c>
      <c r="B460" s="170" t="s">
        <v>242</v>
      </c>
      <c r="C460" s="168">
        <f>SUM($C$436:$C$459)</f>
        <v>1428162566.8612387</v>
      </c>
      <c r="D460" s="168">
        <f>SUM($D$436:$D$459)</f>
        <v>9174727662.3795109</v>
      </c>
      <c r="E460" s="168">
        <f>SUM($E$436:$E$459)</f>
        <v>10602890229.240751</v>
      </c>
      <c r="F460" s="160"/>
    </row>
    <row r="461" spans="1:6">
      <c r="B461" s="161"/>
    </row>
    <row r="462" spans="1:6">
      <c r="B462" s="161"/>
    </row>
    <row r="463" spans="1:6">
      <c r="B463" s="161"/>
    </row>
    <row r="464" spans="1:6">
      <c r="B464" s="161"/>
    </row>
    <row r="465" spans="2:2">
      <c r="B465" s="161"/>
    </row>
    <row r="466" spans="2:2">
      <c r="B466" s="161"/>
    </row>
    <row r="467" spans="2:2">
      <c r="B467" s="161"/>
    </row>
  </sheetData>
  <mergeCells count="9">
    <mergeCell ref="A8:E8"/>
    <mergeCell ref="A109:E109"/>
    <mergeCell ref="A235:E235"/>
    <mergeCell ref="A1:E1"/>
    <mergeCell ref="A2:E2"/>
    <mergeCell ref="A3:E3"/>
    <mergeCell ref="A4:C5"/>
    <mergeCell ref="D4:E5"/>
    <mergeCell ref="A7:E7"/>
  </mergeCells>
  <printOptions gridLinesSet="0"/>
  <pageMargins left="0.67" right="0.62" top="0.7" bottom="0.66" header="0.5" footer="0.5"/>
  <pageSetup firstPageNumber="28" fitToHeight="0" orientation="landscape" useFirstPageNumber="1" r:id="rId1"/>
  <headerFooter alignWithMargins="0">
    <oddFooter>&amp;L&amp;"-,Regular"Note: Numbers may not foot due to rounding.&amp;C&amp;"-,Regular"&amp;P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2"/>
  <sheetViews>
    <sheetView showGridLines="0" zoomScaleNormal="100" workbookViewId="0">
      <selection activeCell="A496" sqref="A496"/>
    </sheetView>
  </sheetViews>
  <sheetFormatPr defaultRowHeight="12.75" outlineLevelRow="1"/>
  <cols>
    <col min="1" max="2" width="12.7109375" style="22" customWidth="1"/>
    <col min="3" max="3" width="23.85546875" style="22" customWidth="1"/>
    <col min="4" max="4" width="28.5703125" style="22" customWidth="1"/>
    <col min="5" max="256" width="9.140625" style="22"/>
    <col min="257" max="258" width="12.7109375" style="22" customWidth="1"/>
    <col min="259" max="259" width="23.85546875" style="22" customWidth="1"/>
    <col min="260" max="260" width="28.5703125" style="22" customWidth="1"/>
    <col min="261" max="512" width="9.140625" style="22"/>
    <col min="513" max="514" width="12.7109375" style="22" customWidth="1"/>
    <col min="515" max="515" width="23.85546875" style="22" customWidth="1"/>
    <col min="516" max="516" width="28.5703125" style="22" customWidth="1"/>
    <col min="517" max="768" width="9.140625" style="22"/>
    <col min="769" max="770" width="12.7109375" style="22" customWidth="1"/>
    <col min="771" max="771" width="23.85546875" style="22" customWidth="1"/>
    <col min="772" max="772" width="28.5703125" style="22" customWidth="1"/>
    <col min="773" max="1024" width="9.140625" style="22"/>
    <col min="1025" max="1026" width="12.7109375" style="22" customWidth="1"/>
    <col min="1027" max="1027" width="23.85546875" style="22" customWidth="1"/>
    <col min="1028" max="1028" width="28.5703125" style="22" customWidth="1"/>
    <col min="1029" max="1280" width="9.140625" style="22"/>
    <col min="1281" max="1282" width="12.7109375" style="22" customWidth="1"/>
    <col min="1283" max="1283" width="23.85546875" style="22" customWidth="1"/>
    <col min="1284" max="1284" width="28.5703125" style="22" customWidth="1"/>
    <col min="1285" max="1536" width="9.140625" style="22"/>
    <col min="1537" max="1538" width="12.7109375" style="22" customWidth="1"/>
    <col min="1539" max="1539" width="23.85546875" style="22" customWidth="1"/>
    <col min="1540" max="1540" width="28.5703125" style="22" customWidth="1"/>
    <col min="1541" max="1792" width="9.140625" style="22"/>
    <col min="1793" max="1794" width="12.7109375" style="22" customWidth="1"/>
    <col min="1795" max="1795" width="23.85546875" style="22" customWidth="1"/>
    <col min="1796" max="1796" width="28.5703125" style="22" customWidth="1"/>
    <col min="1797" max="2048" width="9.140625" style="22"/>
    <col min="2049" max="2050" width="12.7109375" style="22" customWidth="1"/>
    <col min="2051" max="2051" width="23.85546875" style="22" customWidth="1"/>
    <col min="2052" max="2052" width="28.5703125" style="22" customWidth="1"/>
    <col min="2053" max="2304" width="9.140625" style="22"/>
    <col min="2305" max="2306" width="12.7109375" style="22" customWidth="1"/>
    <col min="2307" max="2307" width="23.85546875" style="22" customWidth="1"/>
    <col min="2308" max="2308" width="28.5703125" style="22" customWidth="1"/>
    <col min="2309" max="2560" width="9.140625" style="22"/>
    <col min="2561" max="2562" width="12.7109375" style="22" customWidth="1"/>
    <col min="2563" max="2563" width="23.85546875" style="22" customWidth="1"/>
    <col min="2564" max="2564" width="28.5703125" style="22" customWidth="1"/>
    <col min="2565" max="2816" width="9.140625" style="22"/>
    <col min="2817" max="2818" width="12.7109375" style="22" customWidth="1"/>
    <col min="2819" max="2819" width="23.85546875" style="22" customWidth="1"/>
    <col min="2820" max="2820" width="28.5703125" style="22" customWidth="1"/>
    <col min="2821" max="3072" width="9.140625" style="22"/>
    <col min="3073" max="3074" width="12.7109375" style="22" customWidth="1"/>
    <col min="3075" max="3075" width="23.85546875" style="22" customWidth="1"/>
    <col min="3076" max="3076" width="28.5703125" style="22" customWidth="1"/>
    <col min="3077" max="3328" width="9.140625" style="22"/>
    <col min="3329" max="3330" width="12.7109375" style="22" customWidth="1"/>
    <col min="3331" max="3331" width="23.85546875" style="22" customWidth="1"/>
    <col min="3332" max="3332" width="28.5703125" style="22" customWidth="1"/>
    <col min="3333" max="3584" width="9.140625" style="22"/>
    <col min="3585" max="3586" width="12.7109375" style="22" customWidth="1"/>
    <col min="3587" max="3587" width="23.85546875" style="22" customWidth="1"/>
    <col min="3588" max="3588" width="28.5703125" style="22" customWidth="1"/>
    <col min="3589" max="3840" width="9.140625" style="22"/>
    <col min="3841" max="3842" width="12.7109375" style="22" customWidth="1"/>
    <col min="3843" max="3843" width="23.85546875" style="22" customWidth="1"/>
    <col min="3844" max="3844" width="28.5703125" style="22" customWidth="1"/>
    <col min="3845" max="4096" width="9.140625" style="22"/>
    <col min="4097" max="4098" width="12.7109375" style="22" customWidth="1"/>
    <col min="4099" max="4099" width="23.85546875" style="22" customWidth="1"/>
    <col min="4100" max="4100" width="28.5703125" style="22" customWidth="1"/>
    <col min="4101" max="4352" width="9.140625" style="22"/>
    <col min="4353" max="4354" width="12.7109375" style="22" customWidth="1"/>
    <col min="4355" max="4355" width="23.85546875" style="22" customWidth="1"/>
    <col min="4356" max="4356" width="28.5703125" style="22" customWidth="1"/>
    <col min="4357" max="4608" width="9.140625" style="22"/>
    <col min="4609" max="4610" width="12.7109375" style="22" customWidth="1"/>
    <col min="4611" max="4611" width="23.85546875" style="22" customWidth="1"/>
    <col min="4612" max="4612" width="28.5703125" style="22" customWidth="1"/>
    <col min="4613" max="4864" width="9.140625" style="22"/>
    <col min="4865" max="4866" width="12.7109375" style="22" customWidth="1"/>
    <col min="4867" max="4867" width="23.85546875" style="22" customWidth="1"/>
    <col min="4868" max="4868" width="28.5703125" style="22" customWidth="1"/>
    <col min="4869" max="5120" width="9.140625" style="22"/>
    <col min="5121" max="5122" width="12.7109375" style="22" customWidth="1"/>
    <col min="5123" max="5123" width="23.85546875" style="22" customWidth="1"/>
    <col min="5124" max="5124" width="28.5703125" style="22" customWidth="1"/>
    <col min="5125" max="5376" width="9.140625" style="22"/>
    <col min="5377" max="5378" width="12.7109375" style="22" customWidth="1"/>
    <col min="5379" max="5379" width="23.85546875" style="22" customWidth="1"/>
    <col min="5380" max="5380" width="28.5703125" style="22" customWidth="1"/>
    <col min="5381" max="5632" width="9.140625" style="22"/>
    <col min="5633" max="5634" width="12.7109375" style="22" customWidth="1"/>
    <col min="5635" max="5635" width="23.85546875" style="22" customWidth="1"/>
    <col min="5636" max="5636" width="28.5703125" style="22" customWidth="1"/>
    <col min="5637" max="5888" width="9.140625" style="22"/>
    <col min="5889" max="5890" width="12.7109375" style="22" customWidth="1"/>
    <col min="5891" max="5891" width="23.85546875" style="22" customWidth="1"/>
    <col min="5892" max="5892" width="28.5703125" style="22" customWidth="1"/>
    <col min="5893" max="6144" width="9.140625" style="22"/>
    <col min="6145" max="6146" width="12.7109375" style="22" customWidth="1"/>
    <col min="6147" max="6147" width="23.85546875" style="22" customWidth="1"/>
    <col min="6148" max="6148" width="28.5703125" style="22" customWidth="1"/>
    <col min="6149" max="6400" width="9.140625" style="22"/>
    <col min="6401" max="6402" width="12.7109375" style="22" customWidth="1"/>
    <col min="6403" max="6403" width="23.85546875" style="22" customWidth="1"/>
    <col min="6404" max="6404" width="28.5703125" style="22" customWidth="1"/>
    <col min="6405" max="6656" width="9.140625" style="22"/>
    <col min="6657" max="6658" width="12.7109375" style="22" customWidth="1"/>
    <col min="6659" max="6659" width="23.85546875" style="22" customWidth="1"/>
    <col min="6660" max="6660" width="28.5703125" style="22" customWidth="1"/>
    <col min="6661" max="6912" width="9.140625" style="22"/>
    <col min="6913" max="6914" width="12.7109375" style="22" customWidth="1"/>
    <col min="6915" max="6915" width="23.85546875" style="22" customWidth="1"/>
    <col min="6916" max="6916" width="28.5703125" style="22" customWidth="1"/>
    <col min="6917" max="7168" width="9.140625" style="22"/>
    <col min="7169" max="7170" width="12.7109375" style="22" customWidth="1"/>
    <col min="7171" max="7171" width="23.85546875" style="22" customWidth="1"/>
    <col min="7172" max="7172" width="28.5703125" style="22" customWidth="1"/>
    <col min="7173" max="7424" width="9.140625" style="22"/>
    <col min="7425" max="7426" width="12.7109375" style="22" customWidth="1"/>
    <col min="7427" max="7427" width="23.85546875" style="22" customWidth="1"/>
    <col min="7428" max="7428" width="28.5703125" style="22" customWidth="1"/>
    <col min="7429" max="7680" width="9.140625" style="22"/>
    <col min="7681" max="7682" width="12.7109375" style="22" customWidth="1"/>
    <col min="7683" max="7683" width="23.85546875" style="22" customWidth="1"/>
    <col min="7684" max="7684" width="28.5703125" style="22" customWidth="1"/>
    <col min="7685" max="7936" width="9.140625" style="22"/>
    <col min="7937" max="7938" width="12.7109375" style="22" customWidth="1"/>
    <col min="7939" max="7939" width="23.85546875" style="22" customWidth="1"/>
    <col min="7940" max="7940" width="28.5703125" style="22" customWidth="1"/>
    <col min="7941" max="8192" width="9.140625" style="22"/>
    <col min="8193" max="8194" width="12.7109375" style="22" customWidth="1"/>
    <col min="8195" max="8195" width="23.85546875" style="22" customWidth="1"/>
    <col min="8196" max="8196" width="28.5703125" style="22" customWidth="1"/>
    <col min="8197" max="8448" width="9.140625" style="22"/>
    <col min="8449" max="8450" width="12.7109375" style="22" customWidth="1"/>
    <col min="8451" max="8451" width="23.85546875" style="22" customWidth="1"/>
    <col min="8452" max="8452" width="28.5703125" style="22" customWidth="1"/>
    <col min="8453" max="8704" width="9.140625" style="22"/>
    <col min="8705" max="8706" width="12.7109375" style="22" customWidth="1"/>
    <col min="8707" max="8707" width="23.85546875" style="22" customWidth="1"/>
    <col min="8708" max="8708" width="28.5703125" style="22" customWidth="1"/>
    <col min="8709" max="8960" width="9.140625" style="22"/>
    <col min="8961" max="8962" width="12.7109375" style="22" customWidth="1"/>
    <col min="8963" max="8963" width="23.85546875" style="22" customWidth="1"/>
    <col min="8964" max="8964" width="28.5703125" style="22" customWidth="1"/>
    <col min="8965" max="9216" width="9.140625" style="22"/>
    <col min="9217" max="9218" width="12.7109375" style="22" customWidth="1"/>
    <col min="9219" max="9219" width="23.85546875" style="22" customWidth="1"/>
    <col min="9220" max="9220" width="28.5703125" style="22" customWidth="1"/>
    <col min="9221" max="9472" width="9.140625" style="22"/>
    <col min="9473" max="9474" width="12.7109375" style="22" customWidth="1"/>
    <col min="9475" max="9475" width="23.85546875" style="22" customWidth="1"/>
    <col min="9476" max="9476" width="28.5703125" style="22" customWidth="1"/>
    <col min="9477" max="9728" width="9.140625" style="22"/>
    <col min="9729" max="9730" width="12.7109375" style="22" customWidth="1"/>
    <col min="9731" max="9731" width="23.85546875" style="22" customWidth="1"/>
    <col min="9732" max="9732" width="28.5703125" style="22" customWidth="1"/>
    <col min="9733" max="9984" width="9.140625" style="22"/>
    <col min="9985" max="9986" width="12.7109375" style="22" customWidth="1"/>
    <col min="9987" max="9987" width="23.85546875" style="22" customWidth="1"/>
    <col min="9988" max="9988" width="28.5703125" style="22" customWidth="1"/>
    <col min="9989" max="10240" width="9.140625" style="22"/>
    <col min="10241" max="10242" width="12.7109375" style="22" customWidth="1"/>
    <col min="10243" max="10243" width="23.85546875" style="22" customWidth="1"/>
    <col min="10244" max="10244" width="28.5703125" style="22" customWidth="1"/>
    <col min="10245" max="10496" width="9.140625" style="22"/>
    <col min="10497" max="10498" width="12.7109375" style="22" customWidth="1"/>
    <col min="10499" max="10499" width="23.85546875" style="22" customWidth="1"/>
    <col min="10500" max="10500" width="28.5703125" style="22" customWidth="1"/>
    <col min="10501" max="10752" width="9.140625" style="22"/>
    <col min="10753" max="10754" width="12.7109375" style="22" customWidth="1"/>
    <col min="10755" max="10755" width="23.85546875" style="22" customWidth="1"/>
    <col min="10756" max="10756" width="28.5703125" style="22" customWidth="1"/>
    <col min="10757" max="11008" width="9.140625" style="22"/>
    <col min="11009" max="11010" width="12.7109375" style="22" customWidth="1"/>
    <col min="11011" max="11011" width="23.85546875" style="22" customWidth="1"/>
    <col min="11012" max="11012" width="28.5703125" style="22" customWidth="1"/>
    <col min="11013" max="11264" width="9.140625" style="22"/>
    <col min="11265" max="11266" width="12.7109375" style="22" customWidth="1"/>
    <col min="11267" max="11267" width="23.85546875" style="22" customWidth="1"/>
    <col min="11268" max="11268" width="28.5703125" style="22" customWidth="1"/>
    <col min="11269" max="11520" width="9.140625" style="22"/>
    <col min="11521" max="11522" width="12.7109375" style="22" customWidth="1"/>
    <col min="11523" max="11523" width="23.85546875" style="22" customWidth="1"/>
    <col min="11524" max="11524" width="28.5703125" style="22" customWidth="1"/>
    <col min="11525" max="11776" width="9.140625" style="22"/>
    <col min="11777" max="11778" width="12.7109375" style="22" customWidth="1"/>
    <col min="11779" max="11779" width="23.85546875" style="22" customWidth="1"/>
    <col min="11780" max="11780" width="28.5703125" style="22" customWidth="1"/>
    <col min="11781" max="12032" width="9.140625" style="22"/>
    <col min="12033" max="12034" width="12.7109375" style="22" customWidth="1"/>
    <col min="12035" max="12035" width="23.85546875" style="22" customWidth="1"/>
    <col min="12036" max="12036" width="28.5703125" style="22" customWidth="1"/>
    <col min="12037" max="12288" width="9.140625" style="22"/>
    <col min="12289" max="12290" width="12.7109375" style="22" customWidth="1"/>
    <col min="12291" max="12291" width="23.85546875" style="22" customWidth="1"/>
    <col min="12292" max="12292" width="28.5703125" style="22" customWidth="1"/>
    <col min="12293" max="12544" width="9.140625" style="22"/>
    <col min="12545" max="12546" width="12.7109375" style="22" customWidth="1"/>
    <col min="12547" max="12547" width="23.85546875" style="22" customWidth="1"/>
    <col min="12548" max="12548" width="28.5703125" style="22" customWidth="1"/>
    <col min="12549" max="12800" width="9.140625" style="22"/>
    <col min="12801" max="12802" width="12.7109375" style="22" customWidth="1"/>
    <col min="12803" max="12803" width="23.85546875" style="22" customWidth="1"/>
    <col min="12804" max="12804" width="28.5703125" style="22" customWidth="1"/>
    <col min="12805" max="13056" width="9.140625" style="22"/>
    <col min="13057" max="13058" width="12.7109375" style="22" customWidth="1"/>
    <col min="13059" max="13059" width="23.85546875" style="22" customWidth="1"/>
    <col min="13060" max="13060" width="28.5703125" style="22" customWidth="1"/>
    <col min="13061" max="13312" width="9.140625" style="22"/>
    <col min="13313" max="13314" width="12.7109375" style="22" customWidth="1"/>
    <col min="13315" max="13315" width="23.85546875" style="22" customWidth="1"/>
    <col min="13316" max="13316" width="28.5703125" style="22" customWidth="1"/>
    <col min="13317" max="13568" width="9.140625" style="22"/>
    <col min="13569" max="13570" width="12.7109375" style="22" customWidth="1"/>
    <col min="13571" max="13571" width="23.85546875" style="22" customWidth="1"/>
    <col min="13572" max="13572" width="28.5703125" style="22" customWidth="1"/>
    <col min="13573" max="13824" width="9.140625" style="22"/>
    <col min="13825" max="13826" width="12.7109375" style="22" customWidth="1"/>
    <col min="13827" max="13827" width="23.85546875" style="22" customWidth="1"/>
    <col min="13828" max="13828" width="28.5703125" style="22" customWidth="1"/>
    <col min="13829" max="14080" width="9.140625" style="22"/>
    <col min="14081" max="14082" width="12.7109375" style="22" customWidth="1"/>
    <col min="14083" max="14083" width="23.85546875" style="22" customWidth="1"/>
    <col min="14084" max="14084" width="28.5703125" style="22" customWidth="1"/>
    <col min="14085" max="14336" width="9.140625" style="22"/>
    <col min="14337" max="14338" width="12.7109375" style="22" customWidth="1"/>
    <col min="14339" max="14339" width="23.85546875" style="22" customWidth="1"/>
    <col min="14340" max="14340" width="28.5703125" style="22" customWidth="1"/>
    <col min="14341" max="14592" width="9.140625" style="22"/>
    <col min="14593" max="14594" width="12.7109375" style="22" customWidth="1"/>
    <col min="14595" max="14595" width="23.85546875" style="22" customWidth="1"/>
    <col min="14596" max="14596" width="28.5703125" style="22" customWidth="1"/>
    <col min="14597" max="14848" width="9.140625" style="22"/>
    <col min="14849" max="14850" width="12.7109375" style="22" customWidth="1"/>
    <col min="14851" max="14851" width="23.85546875" style="22" customWidth="1"/>
    <col min="14852" max="14852" width="28.5703125" style="22" customWidth="1"/>
    <col min="14853" max="15104" width="9.140625" style="22"/>
    <col min="15105" max="15106" width="12.7109375" style="22" customWidth="1"/>
    <col min="15107" max="15107" width="23.85546875" style="22" customWidth="1"/>
    <col min="15108" max="15108" width="28.5703125" style="22" customWidth="1"/>
    <col min="15109" max="15360" width="9.140625" style="22"/>
    <col min="15361" max="15362" width="12.7109375" style="22" customWidth="1"/>
    <col min="15363" max="15363" width="23.85546875" style="22" customWidth="1"/>
    <col min="15364" max="15364" width="28.5703125" style="22" customWidth="1"/>
    <col min="15365" max="15616" width="9.140625" style="22"/>
    <col min="15617" max="15618" width="12.7109375" style="22" customWidth="1"/>
    <col min="15619" max="15619" width="23.85546875" style="22" customWidth="1"/>
    <col min="15620" max="15620" width="28.5703125" style="22" customWidth="1"/>
    <col min="15621" max="15872" width="9.140625" style="22"/>
    <col min="15873" max="15874" width="12.7109375" style="22" customWidth="1"/>
    <col min="15875" max="15875" width="23.85546875" style="22" customWidth="1"/>
    <col min="15876" max="15876" width="28.5703125" style="22" customWidth="1"/>
    <col min="15877" max="16128" width="9.140625" style="22"/>
    <col min="16129" max="16130" width="12.7109375" style="22" customWidth="1"/>
    <col min="16131" max="16131" width="23.85546875" style="22" customWidth="1"/>
    <col min="16132" max="16132" width="28.5703125" style="22" customWidth="1"/>
    <col min="16133" max="16384" width="9.140625" style="22"/>
  </cols>
  <sheetData>
    <row r="1" spans="1:4" ht="15">
      <c r="A1" s="462" t="s">
        <v>260</v>
      </c>
      <c r="B1" s="462"/>
      <c r="C1" s="462"/>
      <c r="D1" s="462"/>
    </row>
    <row r="2" spans="1:4" ht="12.75" customHeight="1">
      <c r="A2" s="490"/>
      <c r="B2" s="490"/>
      <c r="C2" s="490"/>
      <c r="D2" s="490"/>
    </row>
    <row r="3" spans="1:4" ht="15" customHeight="1">
      <c r="A3" s="490"/>
      <c r="B3" s="490"/>
      <c r="C3" s="490"/>
      <c r="D3" s="490"/>
    </row>
    <row r="4" spans="1:4" ht="15" customHeight="1">
      <c r="A4" s="490"/>
      <c r="B4" s="490"/>
      <c r="C4" s="490"/>
      <c r="D4" s="490"/>
    </row>
    <row r="5" spans="1:4" ht="15" customHeight="1">
      <c r="A5" s="490"/>
      <c r="B5" s="490"/>
      <c r="C5" s="490"/>
      <c r="D5" s="490"/>
    </row>
    <row r="6" spans="1:4" ht="15">
      <c r="A6" s="490"/>
      <c r="B6" s="490"/>
      <c r="C6" s="490"/>
      <c r="D6" s="490"/>
    </row>
    <row r="7" spans="1:4" ht="14.25" customHeight="1">
      <c r="A7" s="462" t="s">
        <v>163</v>
      </c>
      <c r="B7" s="462"/>
      <c r="C7" s="462"/>
      <c r="D7" s="462"/>
    </row>
    <row r="8" spans="1:4" ht="14.25" customHeight="1">
      <c r="A8" s="462" t="s">
        <v>261</v>
      </c>
      <c r="B8" s="462"/>
      <c r="C8" s="462"/>
      <c r="D8" s="462"/>
    </row>
    <row r="9" spans="1:4" ht="14.25" customHeight="1">
      <c r="A9" s="462" t="s">
        <v>262</v>
      </c>
      <c r="B9" s="462"/>
      <c r="C9" s="462"/>
      <c r="D9" s="462"/>
    </row>
    <row r="10" spans="1:4" ht="9" customHeight="1">
      <c r="A10" s="490"/>
      <c r="B10" s="490"/>
      <c r="C10" s="490"/>
      <c r="D10" s="490"/>
    </row>
    <row r="11" spans="1:4" ht="26.25" customHeight="1">
      <c r="A11" s="491"/>
      <c r="B11" s="491"/>
      <c r="C11" s="491"/>
      <c r="D11" s="491"/>
    </row>
    <row r="12" spans="1:4" ht="14.25" customHeight="1">
      <c r="A12" s="491"/>
      <c r="B12" s="491"/>
      <c r="C12" s="491"/>
      <c r="D12" s="491"/>
    </row>
    <row r="13" spans="1:4" ht="14.25" customHeight="1">
      <c r="A13" s="491"/>
      <c r="B13" s="491"/>
      <c r="C13" s="491"/>
      <c r="D13" s="491"/>
    </row>
    <row r="14" spans="1:4" ht="11.25" customHeight="1" thickBot="1">
      <c r="A14" s="491"/>
      <c r="B14" s="491"/>
      <c r="C14" s="491"/>
      <c r="D14" s="491"/>
    </row>
    <row r="15" spans="1:4" s="176" customFormat="1" ht="30" customHeight="1" thickBot="1">
      <c r="A15" s="492" t="s">
        <v>263</v>
      </c>
      <c r="B15" s="492"/>
      <c r="C15" s="175"/>
      <c r="D15" s="175"/>
    </row>
    <row r="16" spans="1:4" ht="45.75" customHeight="1" thickBot="1">
      <c r="A16" s="177" t="s">
        <v>264</v>
      </c>
      <c r="B16" s="177" t="s">
        <v>265</v>
      </c>
      <c r="C16" s="177" t="s">
        <v>266</v>
      </c>
      <c r="D16" s="177" t="s">
        <v>267</v>
      </c>
    </row>
    <row r="17" spans="1:6" ht="14.1" hidden="1" customHeight="1" outlineLevel="1" thickBot="1">
      <c r="A17" s="178" t="s">
        <v>181</v>
      </c>
      <c r="B17" s="179"/>
      <c r="C17" s="180">
        <v>110208.48461875301</v>
      </c>
      <c r="D17" s="181">
        <v>13930</v>
      </c>
      <c r="E17" s="182"/>
      <c r="F17" s="182"/>
    </row>
    <row r="18" spans="1:6" ht="14.1" hidden="1" customHeight="1" outlineLevel="1" thickBot="1">
      <c r="A18" s="178" t="s">
        <v>182</v>
      </c>
      <c r="B18" s="179"/>
      <c r="C18" s="180">
        <v>0</v>
      </c>
      <c r="D18" s="181">
        <v>0</v>
      </c>
      <c r="E18" s="182"/>
      <c r="F18" s="182"/>
    </row>
    <row r="19" spans="1:6" ht="14.1" hidden="1" customHeight="1" outlineLevel="1" thickBot="1">
      <c r="A19" s="178" t="s">
        <v>183</v>
      </c>
      <c r="B19" s="179"/>
      <c r="C19" s="180">
        <v>294164</v>
      </c>
      <c r="D19" s="181">
        <v>524463.07050121401</v>
      </c>
      <c r="E19" s="182"/>
      <c r="F19" s="182"/>
    </row>
    <row r="20" spans="1:6" ht="14.1" hidden="1" customHeight="1" outlineLevel="1" thickBot="1">
      <c r="A20" s="178" t="s">
        <v>184</v>
      </c>
      <c r="B20" s="179"/>
      <c r="C20" s="180">
        <v>57356</v>
      </c>
      <c r="D20" s="181">
        <v>0</v>
      </c>
      <c r="E20" s="182"/>
      <c r="F20" s="182"/>
    </row>
    <row r="21" spans="1:6" ht="14.1" hidden="1" customHeight="1" outlineLevel="1" thickBot="1">
      <c r="A21" s="178" t="s">
        <v>185</v>
      </c>
      <c r="B21" s="179"/>
      <c r="C21" s="180">
        <v>325424.99525998498</v>
      </c>
      <c r="D21" s="181">
        <v>544695.39801804803</v>
      </c>
      <c r="E21" s="182"/>
      <c r="F21" s="182"/>
    </row>
    <row r="22" spans="1:6" ht="14.1" hidden="1" customHeight="1" outlineLevel="1" thickBot="1">
      <c r="A22" s="178" t="s">
        <v>186</v>
      </c>
      <c r="B22" s="179"/>
      <c r="C22" s="180">
        <v>0</v>
      </c>
      <c r="D22" s="181">
        <v>0</v>
      </c>
      <c r="E22" s="182"/>
      <c r="F22" s="182"/>
    </row>
    <row r="23" spans="1:6" ht="14.1" hidden="1" customHeight="1" outlineLevel="1" thickBot="1">
      <c r="A23" s="178" t="s">
        <v>187</v>
      </c>
      <c r="B23" s="179"/>
      <c r="C23" s="180">
        <v>0</v>
      </c>
      <c r="D23" s="181">
        <v>0</v>
      </c>
      <c r="E23" s="182"/>
      <c r="F23" s="182"/>
    </row>
    <row r="24" spans="1:6" ht="14.1" hidden="1" customHeight="1" outlineLevel="1" thickBot="1">
      <c r="A24" s="178" t="s">
        <v>188</v>
      </c>
      <c r="B24" s="179"/>
      <c r="C24" s="180">
        <v>0</v>
      </c>
      <c r="D24" s="181">
        <v>0</v>
      </c>
      <c r="E24" s="182"/>
      <c r="F24" s="182"/>
    </row>
    <row r="25" spans="1:6" ht="14.1" hidden="1" customHeight="1" outlineLevel="1" thickBot="1">
      <c r="A25" s="178" t="s">
        <v>189</v>
      </c>
      <c r="B25" s="179"/>
      <c r="C25" s="180">
        <v>2</v>
      </c>
      <c r="D25" s="181">
        <v>0</v>
      </c>
      <c r="E25" s="182"/>
      <c r="F25" s="182"/>
    </row>
    <row r="26" spans="1:6" ht="14.1" hidden="1" customHeight="1" outlineLevel="1" thickBot="1">
      <c r="A26" s="178" t="s">
        <v>190</v>
      </c>
      <c r="B26" s="179"/>
      <c r="C26" s="180">
        <v>0</v>
      </c>
      <c r="D26" s="181">
        <v>0</v>
      </c>
      <c r="E26" s="182"/>
      <c r="F26" s="182"/>
    </row>
    <row r="27" spans="1:6" ht="14.1" hidden="1" customHeight="1" outlineLevel="1" thickBot="1">
      <c r="A27" s="178" t="s">
        <v>191</v>
      </c>
      <c r="B27" s="179"/>
      <c r="C27" s="183"/>
      <c r="D27" s="184"/>
      <c r="E27" s="182"/>
      <c r="F27" s="182"/>
    </row>
    <row r="28" spans="1:6" ht="14.1" hidden="1" customHeight="1" outlineLevel="1" thickBot="1">
      <c r="A28" s="178" t="s">
        <v>192</v>
      </c>
      <c r="B28" s="179"/>
      <c r="C28" s="183"/>
      <c r="D28" s="184"/>
      <c r="E28" s="182"/>
      <c r="F28" s="182"/>
    </row>
    <row r="29" spans="1:6" ht="14.1" hidden="1" customHeight="1" outlineLevel="1" thickBot="1">
      <c r="A29" s="178" t="s">
        <v>193</v>
      </c>
      <c r="B29" s="179"/>
      <c r="C29" s="180">
        <v>0</v>
      </c>
      <c r="D29" s="181">
        <v>0</v>
      </c>
      <c r="E29" s="182"/>
      <c r="F29" s="182"/>
    </row>
    <row r="30" spans="1:6" ht="14.1" hidden="1" customHeight="1" outlineLevel="1" thickBot="1">
      <c r="A30" s="178" t="s">
        <v>194</v>
      </c>
      <c r="B30" s="179"/>
      <c r="C30" s="180">
        <v>25</v>
      </c>
      <c r="D30" s="181">
        <v>7158.3421542080696</v>
      </c>
      <c r="E30" s="182"/>
      <c r="F30" s="182"/>
    </row>
    <row r="31" spans="1:6" ht="14.1" hidden="1" customHeight="1" outlineLevel="1" thickBot="1">
      <c r="A31" s="178" t="s">
        <v>195</v>
      </c>
      <c r="B31" s="179"/>
      <c r="C31" s="180">
        <v>0</v>
      </c>
      <c r="D31" s="181">
        <v>0</v>
      </c>
      <c r="E31" s="182"/>
      <c r="F31" s="182"/>
    </row>
    <row r="32" spans="1:6" ht="14.1" hidden="1" customHeight="1" outlineLevel="1" thickBot="1">
      <c r="A32" s="178" t="s">
        <v>196</v>
      </c>
      <c r="B32" s="179"/>
      <c r="C32" s="180">
        <v>4</v>
      </c>
      <c r="D32" s="181">
        <v>916</v>
      </c>
      <c r="E32" s="182"/>
      <c r="F32" s="182"/>
    </row>
    <row r="33" spans="1:6" ht="14.1" customHeight="1" collapsed="1">
      <c r="A33" s="185"/>
      <c r="B33" s="179">
        <v>0</v>
      </c>
      <c r="C33" s="180">
        <f>SUM($C$17:$C$32)</f>
        <v>787184.47987873806</v>
      </c>
      <c r="D33" s="181">
        <f>SUM($D$17:$D$32)</f>
        <v>1091162.8106734701</v>
      </c>
      <c r="E33" s="182"/>
      <c r="F33" s="182"/>
    </row>
    <row r="34" spans="1:6" ht="14.1" hidden="1" customHeight="1" outlineLevel="1">
      <c r="A34" s="186" t="s">
        <v>181</v>
      </c>
      <c r="B34" s="187"/>
      <c r="C34" s="180">
        <v>534.96901842556099</v>
      </c>
      <c r="D34" s="188">
        <v>103756.17187391401</v>
      </c>
      <c r="E34" s="182"/>
      <c r="F34" s="182"/>
    </row>
    <row r="35" spans="1:6" ht="14.1" hidden="1" customHeight="1" outlineLevel="1">
      <c r="A35" s="186" t="s">
        <v>182</v>
      </c>
      <c r="B35" s="187"/>
      <c r="C35" s="180">
        <v>291</v>
      </c>
      <c r="D35" s="188">
        <v>38718.9</v>
      </c>
      <c r="E35" s="182"/>
      <c r="F35" s="182"/>
    </row>
    <row r="36" spans="1:6" ht="14.1" hidden="1" customHeight="1" outlineLevel="1">
      <c r="A36" s="186" t="s">
        <v>183</v>
      </c>
      <c r="B36" s="187"/>
      <c r="C36" s="180">
        <v>603.10642781389595</v>
      </c>
      <c r="D36" s="188">
        <v>227179.242343736</v>
      </c>
      <c r="E36" s="182"/>
      <c r="F36" s="182"/>
    </row>
    <row r="37" spans="1:6" ht="14.1" hidden="1" customHeight="1" outlineLevel="1">
      <c r="A37" s="186" t="s">
        <v>184</v>
      </c>
      <c r="B37" s="187"/>
      <c r="C37" s="180">
        <v>475</v>
      </c>
      <c r="D37" s="188">
        <v>92347</v>
      </c>
      <c r="E37" s="182"/>
      <c r="F37" s="182"/>
    </row>
    <row r="38" spans="1:6" ht="14.1" hidden="1" customHeight="1" outlineLevel="1">
      <c r="A38" s="186" t="s">
        <v>185</v>
      </c>
      <c r="B38" s="187"/>
      <c r="C38" s="180">
        <v>1526</v>
      </c>
      <c r="D38" s="188">
        <v>345024</v>
      </c>
      <c r="E38" s="182"/>
      <c r="F38" s="182"/>
    </row>
    <row r="39" spans="1:6" ht="14.1" hidden="1" customHeight="1" outlineLevel="1">
      <c r="A39" s="186" t="s">
        <v>186</v>
      </c>
      <c r="B39" s="187"/>
      <c r="C39" s="180">
        <v>2523</v>
      </c>
      <c r="D39" s="188">
        <v>145947</v>
      </c>
      <c r="E39" s="182"/>
      <c r="F39" s="182"/>
    </row>
    <row r="40" spans="1:6" ht="14.1" hidden="1" customHeight="1" outlineLevel="1">
      <c r="A40" s="186" t="s">
        <v>187</v>
      </c>
      <c r="B40" s="187"/>
      <c r="C40" s="180">
        <v>61</v>
      </c>
      <c r="D40" s="188">
        <v>13541</v>
      </c>
      <c r="E40" s="182"/>
      <c r="F40" s="182"/>
    </row>
    <row r="41" spans="1:6" ht="14.1" hidden="1" customHeight="1" outlineLevel="1">
      <c r="A41" s="186" t="s">
        <v>188</v>
      </c>
      <c r="B41" s="187"/>
      <c r="C41" s="180">
        <v>1577</v>
      </c>
      <c r="D41" s="188">
        <v>548167.57999999996</v>
      </c>
      <c r="E41" s="182"/>
      <c r="F41" s="182"/>
    </row>
    <row r="42" spans="1:6" ht="14.1" hidden="1" customHeight="1" outlineLevel="1">
      <c r="A42" s="186" t="s">
        <v>189</v>
      </c>
      <c r="B42" s="187"/>
      <c r="C42" s="180">
        <v>22</v>
      </c>
      <c r="D42" s="188">
        <v>3087</v>
      </c>
      <c r="E42" s="182"/>
      <c r="F42" s="182"/>
    </row>
    <row r="43" spans="1:6" ht="14.1" hidden="1" customHeight="1" outlineLevel="1">
      <c r="A43" s="186" t="s">
        <v>190</v>
      </c>
      <c r="B43" s="187"/>
      <c r="C43" s="180">
        <v>439</v>
      </c>
      <c r="D43" s="188">
        <v>110516</v>
      </c>
      <c r="E43" s="182"/>
      <c r="F43" s="182"/>
    </row>
    <row r="44" spans="1:6" ht="14.1" hidden="1" customHeight="1" outlineLevel="1">
      <c r="A44" s="186" t="s">
        <v>191</v>
      </c>
      <c r="B44" s="187"/>
      <c r="C44" s="183"/>
      <c r="D44" s="189"/>
      <c r="E44" s="182"/>
      <c r="F44" s="182"/>
    </row>
    <row r="45" spans="1:6" ht="14.1" hidden="1" customHeight="1" outlineLevel="1">
      <c r="A45" s="186" t="s">
        <v>192</v>
      </c>
      <c r="B45" s="187"/>
      <c r="C45" s="183"/>
      <c r="D45" s="189"/>
      <c r="E45" s="182"/>
      <c r="F45" s="182"/>
    </row>
    <row r="46" spans="1:6" ht="14.1" hidden="1" customHeight="1" outlineLevel="1">
      <c r="A46" s="186" t="s">
        <v>193</v>
      </c>
      <c r="B46" s="187"/>
      <c r="C46" s="180">
        <v>775</v>
      </c>
      <c r="D46" s="188">
        <v>149104.53</v>
      </c>
      <c r="E46" s="182"/>
      <c r="F46" s="182"/>
    </row>
    <row r="47" spans="1:6" ht="14.1" hidden="1" customHeight="1" outlineLevel="1">
      <c r="A47" s="186" t="s">
        <v>194</v>
      </c>
      <c r="B47" s="187"/>
      <c r="C47" s="180">
        <v>188</v>
      </c>
      <c r="D47" s="188">
        <v>55624.290947807101</v>
      </c>
      <c r="E47" s="182"/>
      <c r="F47" s="182"/>
    </row>
    <row r="48" spans="1:6" ht="14.1" hidden="1" customHeight="1" outlineLevel="1">
      <c r="A48" s="186" t="s">
        <v>195</v>
      </c>
      <c r="B48" s="187"/>
      <c r="C48" s="180">
        <v>30</v>
      </c>
      <c r="D48" s="188">
        <v>9637.84</v>
      </c>
      <c r="E48" s="182"/>
      <c r="F48" s="182"/>
    </row>
    <row r="49" spans="1:6" ht="14.1" hidden="1" customHeight="1" outlineLevel="1">
      <c r="A49" s="186" t="s">
        <v>196</v>
      </c>
      <c r="B49" s="187"/>
      <c r="C49" s="180">
        <v>91</v>
      </c>
      <c r="D49" s="188">
        <v>18935.68</v>
      </c>
      <c r="E49" s="182"/>
      <c r="F49" s="182"/>
    </row>
    <row r="50" spans="1:6" ht="14.1" customHeight="1" collapsed="1">
      <c r="A50" s="190" t="s">
        <v>268</v>
      </c>
      <c r="B50" s="187">
        <v>4.5</v>
      </c>
      <c r="C50" s="180">
        <f>SUM($C$34:$C$49)</f>
        <v>9136.075446239458</v>
      </c>
      <c r="D50" s="188">
        <f>SUM($D$34:$D$49)</f>
        <v>1861586.235165457</v>
      </c>
      <c r="E50" s="182"/>
      <c r="F50" s="182"/>
    </row>
    <row r="51" spans="1:6" ht="14.1" hidden="1" customHeight="1" outlineLevel="1">
      <c r="A51" s="191" t="s">
        <v>181</v>
      </c>
      <c r="B51" s="192"/>
      <c r="C51" s="180">
        <v>541.54525589204195</v>
      </c>
      <c r="D51" s="188">
        <v>118620.673614339</v>
      </c>
      <c r="E51" s="182"/>
      <c r="F51" s="182"/>
    </row>
    <row r="52" spans="1:6" ht="14.1" hidden="1" customHeight="1" outlineLevel="1">
      <c r="A52" s="191" t="s">
        <v>182</v>
      </c>
      <c r="B52" s="192"/>
      <c r="C52" s="180">
        <v>281</v>
      </c>
      <c r="D52" s="188">
        <v>60462.68</v>
      </c>
      <c r="E52" s="182"/>
      <c r="F52" s="182"/>
    </row>
    <row r="53" spans="1:6" ht="14.1" hidden="1" customHeight="1" outlineLevel="1">
      <c r="A53" s="191" t="s">
        <v>183</v>
      </c>
      <c r="B53" s="192"/>
      <c r="C53" s="180">
        <v>575.89232376434495</v>
      </c>
      <c r="D53" s="188">
        <v>127385.820152402</v>
      </c>
      <c r="E53" s="182"/>
      <c r="F53" s="182"/>
    </row>
    <row r="54" spans="1:6" ht="14.1" hidden="1" customHeight="1" outlineLevel="1">
      <c r="A54" s="191" t="s">
        <v>184</v>
      </c>
      <c r="B54" s="192"/>
      <c r="C54" s="180">
        <v>245</v>
      </c>
      <c r="D54" s="188">
        <v>52986</v>
      </c>
      <c r="E54" s="182"/>
      <c r="F54" s="182"/>
    </row>
    <row r="55" spans="1:6" ht="14.1" hidden="1" customHeight="1" outlineLevel="1">
      <c r="A55" s="191" t="s">
        <v>185</v>
      </c>
      <c r="B55" s="192"/>
      <c r="C55" s="180">
        <v>986</v>
      </c>
      <c r="D55" s="188">
        <v>218837</v>
      </c>
      <c r="E55" s="182"/>
      <c r="F55" s="182"/>
    </row>
    <row r="56" spans="1:6" ht="14.1" hidden="1" customHeight="1" outlineLevel="1">
      <c r="A56" s="191" t="s">
        <v>186</v>
      </c>
      <c r="B56" s="192"/>
      <c r="C56" s="180">
        <v>2900</v>
      </c>
      <c r="D56" s="188">
        <v>646592</v>
      </c>
      <c r="E56" s="182"/>
      <c r="F56" s="182"/>
    </row>
    <row r="57" spans="1:6" ht="14.1" hidden="1" customHeight="1" outlineLevel="1">
      <c r="A57" s="191" t="s">
        <v>187</v>
      </c>
      <c r="B57" s="192"/>
      <c r="C57" s="180">
        <v>107</v>
      </c>
      <c r="D57" s="188">
        <v>24798.42</v>
      </c>
      <c r="E57" s="182"/>
      <c r="F57" s="182"/>
    </row>
    <row r="58" spans="1:6" ht="14.1" hidden="1" customHeight="1" outlineLevel="1">
      <c r="A58" s="191" t="s">
        <v>188</v>
      </c>
      <c r="B58" s="192"/>
      <c r="C58" s="180">
        <v>30</v>
      </c>
      <c r="D58" s="188">
        <v>7182</v>
      </c>
      <c r="E58" s="182"/>
      <c r="F58" s="182"/>
    </row>
    <row r="59" spans="1:6" ht="14.1" hidden="1" customHeight="1" outlineLevel="1">
      <c r="A59" s="191" t="s">
        <v>189</v>
      </c>
      <c r="B59" s="192"/>
      <c r="C59" s="180">
        <v>33</v>
      </c>
      <c r="D59" s="188">
        <v>6220</v>
      </c>
      <c r="E59" s="182"/>
      <c r="F59" s="182"/>
    </row>
    <row r="60" spans="1:6" ht="14.1" hidden="1" customHeight="1" outlineLevel="1">
      <c r="A60" s="191" t="s">
        <v>190</v>
      </c>
      <c r="B60" s="192"/>
      <c r="C60" s="180">
        <v>506</v>
      </c>
      <c r="D60" s="188">
        <v>105827</v>
      </c>
      <c r="E60" s="182"/>
      <c r="F60" s="182"/>
    </row>
    <row r="61" spans="1:6" ht="14.1" hidden="1" customHeight="1" outlineLevel="1">
      <c r="A61" s="191" t="s">
        <v>191</v>
      </c>
      <c r="B61" s="192"/>
      <c r="C61" s="180">
        <v>2</v>
      </c>
      <c r="D61" s="188">
        <v>215</v>
      </c>
      <c r="E61" s="182"/>
      <c r="F61" s="182"/>
    </row>
    <row r="62" spans="1:6" ht="14.1" hidden="1" customHeight="1" outlineLevel="1">
      <c r="A62" s="191" t="s">
        <v>192</v>
      </c>
      <c r="B62" s="192"/>
      <c r="C62" s="183"/>
      <c r="D62" s="189"/>
      <c r="E62" s="182"/>
      <c r="F62" s="182"/>
    </row>
    <row r="63" spans="1:6" ht="14.1" hidden="1" customHeight="1" outlineLevel="1">
      <c r="A63" s="191" t="s">
        <v>193</v>
      </c>
      <c r="B63" s="192"/>
      <c r="C63" s="180">
        <v>1687</v>
      </c>
      <c r="D63" s="188">
        <v>360102</v>
      </c>
      <c r="E63" s="182"/>
      <c r="F63" s="182"/>
    </row>
    <row r="64" spans="1:6" ht="14.1" hidden="1" customHeight="1" outlineLevel="1">
      <c r="A64" s="191" t="s">
        <v>194</v>
      </c>
      <c r="B64" s="192"/>
      <c r="C64" s="180">
        <v>518</v>
      </c>
      <c r="D64" s="188">
        <v>111018.76249024901</v>
      </c>
      <c r="E64" s="182"/>
      <c r="F64" s="182"/>
    </row>
    <row r="65" spans="1:6" ht="14.1" hidden="1" customHeight="1" outlineLevel="1">
      <c r="A65" s="191" t="s">
        <v>195</v>
      </c>
      <c r="B65" s="192"/>
      <c r="C65" s="180">
        <v>49</v>
      </c>
      <c r="D65" s="188">
        <v>11456.24</v>
      </c>
      <c r="E65" s="182"/>
      <c r="F65" s="182"/>
    </row>
    <row r="66" spans="1:6" ht="14.1" hidden="1" customHeight="1" outlineLevel="1">
      <c r="A66" s="191" t="s">
        <v>196</v>
      </c>
      <c r="B66" s="192"/>
      <c r="C66" s="180">
        <v>207</v>
      </c>
      <c r="D66" s="188">
        <v>42512.35</v>
      </c>
      <c r="E66" s="182"/>
      <c r="F66" s="182"/>
    </row>
    <row r="67" spans="1:6" ht="14.1" customHeight="1" collapsed="1">
      <c r="A67" s="193" t="s">
        <v>269</v>
      </c>
      <c r="B67" s="192">
        <v>10</v>
      </c>
      <c r="C67" s="180">
        <f>SUM($C$51:$C$66)</f>
        <v>8668.4375796563872</v>
      </c>
      <c r="D67" s="188">
        <f>SUM($D$51:$D$66)</f>
        <v>1894215.9462569901</v>
      </c>
      <c r="E67" s="182"/>
      <c r="F67" s="182"/>
    </row>
    <row r="68" spans="1:6" ht="14.1" hidden="1" customHeight="1" outlineLevel="1">
      <c r="A68" s="186" t="s">
        <v>181</v>
      </c>
      <c r="B68" s="192"/>
      <c r="C68" s="180">
        <v>1031.4750854814399</v>
      </c>
      <c r="D68" s="188">
        <v>236874.43386639099</v>
      </c>
      <c r="E68" s="182"/>
      <c r="F68" s="182"/>
    </row>
    <row r="69" spans="1:6" ht="14.1" hidden="1" customHeight="1" outlineLevel="1">
      <c r="A69" s="186" t="s">
        <v>182</v>
      </c>
      <c r="B69" s="192"/>
      <c r="C69" s="180">
        <v>690</v>
      </c>
      <c r="D69" s="188">
        <v>163383.20000000001</v>
      </c>
      <c r="E69" s="182"/>
      <c r="F69" s="182"/>
    </row>
    <row r="70" spans="1:6" ht="14.1" hidden="1" customHeight="1" outlineLevel="1">
      <c r="A70" s="186" t="s">
        <v>183</v>
      </c>
      <c r="B70" s="192"/>
      <c r="C70" s="180">
        <v>1301.97889780223</v>
      </c>
      <c r="D70" s="188">
        <v>321075.864623759</v>
      </c>
      <c r="E70" s="182"/>
      <c r="F70" s="182"/>
    </row>
    <row r="71" spans="1:6" ht="14.1" hidden="1" customHeight="1" outlineLevel="1">
      <c r="A71" s="186" t="s">
        <v>184</v>
      </c>
      <c r="B71" s="192"/>
      <c r="C71" s="180">
        <v>592</v>
      </c>
      <c r="D71" s="188">
        <v>136424</v>
      </c>
      <c r="E71" s="182"/>
      <c r="F71" s="182"/>
    </row>
    <row r="72" spans="1:6" ht="14.1" hidden="1" customHeight="1" outlineLevel="1">
      <c r="A72" s="186" t="s">
        <v>185</v>
      </c>
      <c r="B72" s="192"/>
      <c r="C72" s="180">
        <v>2305.9976299923101</v>
      </c>
      <c r="D72" s="188">
        <v>627998.92416155501</v>
      </c>
      <c r="E72" s="182"/>
      <c r="F72" s="182"/>
    </row>
    <row r="73" spans="1:6" ht="14.1" hidden="1" customHeight="1" outlineLevel="1">
      <c r="A73" s="186" t="s">
        <v>186</v>
      </c>
      <c r="B73" s="192"/>
      <c r="C73" s="180">
        <v>3147</v>
      </c>
      <c r="D73" s="188">
        <v>782833.57897959196</v>
      </c>
      <c r="E73" s="182"/>
      <c r="F73" s="182"/>
    </row>
    <row r="74" spans="1:6" ht="14.1" hidden="1" customHeight="1" outlineLevel="1">
      <c r="A74" s="186" t="s">
        <v>187</v>
      </c>
      <c r="B74" s="192"/>
      <c r="C74" s="180">
        <v>209</v>
      </c>
      <c r="D74" s="188">
        <v>58867</v>
      </c>
      <c r="E74" s="182"/>
      <c r="F74" s="182"/>
    </row>
    <row r="75" spans="1:6" ht="14.1" hidden="1" customHeight="1" outlineLevel="1">
      <c r="A75" s="186" t="s">
        <v>188</v>
      </c>
      <c r="B75" s="192"/>
      <c r="C75" s="180">
        <v>181</v>
      </c>
      <c r="D75" s="188">
        <v>52224.49</v>
      </c>
      <c r="E75" s="182"/>
      <c r="F75" s="182"/>
    </row>
    <row r="76" spans="1:6" ht="14.1" hidden="1" customHeight="1" outlineLevel="1">
      <c r="A76" s="186" t="s">
        <v>189</v>
      </c>
      <c r="B76" s="192"/>
      <c r="C76" s="180">
        <v>132</v>
      </c>
      <c r="D76" s="188">
        <v>-85249.7</v>
      </c>
      <c r="E76" s="182"/>
      <c r="F76" s="182"/>
    </row>
    <row r="77" spans="1:6" ht="14.1" hidden="1" customHeight="1" outlineLevel="1">
      <c r="A77" s="186" t="s">
        <v>190</v>
      </c>
      <c r="B77" s="192"/>
      <c r="C77" s="180">
        <v>1271</v>
      </c>
      <c r="D77" s="188">
        <v>307231</v>
      </c>
      <c r="E77" s="182"/>
      <c r="F77" s="182"/>
    </row>
    <row r="78" spans="1:6" ht="14.1" hidden="1" customHeight="1" outlineLevel="1">
      <c r="A78" s="186" t="s">
        <v>191</v>
      </c>
      <c r="B78" s="192"/>
      <c r="C78" s="180">
        <v>8</v>
      </c>
      <c r="D78" s="188">
        <v>922</v>
      </c>
      <c r="E78" s="182"/>
      <c r="F78" s="182"/>
    </row>
    <row r="79" spans="1:6" ht="14.1" hidden="1" customHeight="1" outlineLevel="1">
      <c r="A79" s="186" t="s">
        <v>192</v>
      </c>
      <c r="B79" s="192"/>
      <c r="C79" s="183"/>
      <c r="D79" s="189"/>
      <c r="E79" s="182"/>
      <c r="F79" s="182"/>
    </row>
    <row r="80" spans="1:6" ht="14.1" hidden="1" customHeight="1" outlineLevel="1">
      <c r="A80" s="186" t="s">
        <v>193</v>
      </c>
      <c r="B80" s="192"/>
      <c r="C80" s="180">
        <v>3652</v>
      </c>
      <c r="D80" s="188">
        <v>877342</v>
      </c>
      <c r="E80" s="182"/>
      <c r="F80" s="182"/>
    </row>
    <row r="81" spans="1:6" ht="14.1" hidden="1" customHeight="1" outlineLevel="1">
      <c r="A81" s="186" t="s">
        <v>194</v>
      </c>
      <c r="B81" s="192"/>
      <c r="C81" s="180">
        <v>1402</v>
      </c>
      <c r="D81" s="188">
        <v>348695.10376667097</v>
      </c>
      <c r="E81" s="182"/>
      <c r="F81" s="182"/>
    </row>
    <row r="82" spans="1:6" ht="14.1" hidden="1" customHeight="1" outlineLevel="1">
      <c r="A82" s="186" t="s">
        <v>195</v>
      </c>
      <c r="B82" s="192"/>
      <c r="C82" s="180">
        <v>148</v>
      </c>
      <c r="D82" s="188">
        <v>35936.94</v>
      </c>
      <c r="E82" s="182"/>
      <c r="F82" s="182"/>
    </row>
    <row r="83" spans="1:6" ht="14.1" hidden="1" customHeight="1" outlineLevel="1">
      <c r="A83" s="186" t="s">
        <v>196</v>
      </c>
      <c r="B83" s="192"/>
      <c r="C83" s="180">
        <v>510</v>
      </c>
      <c r="D83" s="188">
        <v>121567.72</v>
      </c>
      <c r="E83" s="182"/>
      <c r="F83" s="182"/>
    </row>
    <row r="84" spans="1:6" ht="14.1" customHeight="1" collapsed="1">
      <c r="A84" s="190" t="s">
        <v>270</v>
      </c>
      <c r="B84" s="192">
        <v>20</v>
      </c>
      <c r="C84" s="180">
        <f>SUM($C$68:$C$83)</f>
        <v>16581.451613275982</v>
      </c>
      <c r="D84" s="188">
        <f>SUM($D$68:$D$83)</f>
        <v>3986126.5553979683</v>
      </c>
      <c r="E84" s="182"/>
      <c r="F84" s="182"/>
    </row>
    <row r="85" spans="1:6" ht="14.1" hidden="1" customHeight="1" outlineLevel="1">
      <c r="A85" s="194" t="s">
        <v>181</v>
      </c>
      <c r="B85" s="195"/>
      <c r="C85" s="196">
        <v>1036.2055629132999</v>
      </c>
      <c r="D85" s="197">
        <v>286839.60216809501</v>
      </c>
      <c r="E85" s="182"/>
      <c r="F85" s="182"/>
    </row>
    <row r="86" spans="1:6" ht="14.1" hidden="1" customHeight="1" outlineLevel="1">
      <c r="A86" s="194" t="s">
        <v>182</v>
      </c>
      <c r="B86" s="195"/>
      <c r="C86" s="196">
        <v>841</v>
      </c>
      <c r="D86" s="197">
        <v>229030.28</v>
      </c>
      <c r="E86" s="182"/>
      <c r="F86" s="182"/>
    </row>
    <row r="87" spans="1:6" ht="14.1" hidden="1" customHeight="1" outlineLevel="1">
      <c r="A87" s="194" t="s">
        <v>183</v>
      </c>
      <c r="B87" s="195"/>
      <c r="C87" s="196">
        <v>1722.31653191289</v>
      </c>
      <c r="D87" s="197">
        <v>507017.28684957803</v>
      </c>
      <c r="E87" s="182"/>
      <c r="F87" s="182"/>
    </row>
    <row r="88" spans="1:6" ht="14.1" hidden="1" customHeight="1" outlineLevel="1">
      <c r="A88" s="194" t="s">
        <v>184</v>
      </c>
      <c r="B88" s="195"/>
      <c r="C88" s="196">
        <v>671</v>
      </c>
      <c r="D88" s="197">
        <v>187311</v>
      </c>
      <c r="E88" s="182"/>
      <c r="F88" s="182"/>
    </row>
    <row r="89" spans="1:6" ht="14.1" hidden="1" customHeight="1" outlineLevel="1">
      <c r="A89" s="194" t="s">
        <v>185</v>
      </c>
      <c r="B89" s="195"/>
      <c r="C89" s="196">
        <v>3201</v>
      </c>
      <c r="D89" s="197">
        <v>924482</v>
      </c>
      <c r="E89" s="182"/>
      <c r="F89" s="182"/>
    </row>
    <row r="90" spans="1:6" ht="14.1" hidden="1" customHeight="1" outlineLevel="1">
      <c r="A90" s="194" t="s">
        <v>186</v>
      </c>
      <c r="B90" s="195"/>
      <c r="C90" s="196">
        <v>3668</v>
      </c>
      <c r="D90" s="197">
        <v>1076222.6591836701</v>
      </c>
      <c r="E90" s="182"/>
      <c r="F90" s="182"/>
    </row>
    <row r="91" spans="1:6" ht="14.1" hidden="1" customHeight="1" outlineLevel="1">
      <c r="A91" s="194" t="s">
        <v>187</v>
      </c>
      <c r="B91" s="195"/>
      <c r="C91" s="196">
        <v>234</v>
      </c>
      <c r="D91" s="197">
        <v>82262.240000000005</v>
      </c>
      <c r="E91" s="182"/>
      <c r="F91" s="182"/>
    </row>
    <row r="92" spans="1:6" ht="14.1" hidden="1" customHeight="1" outlineLevel="1">
      <c r="A92" s="194" t="s">
        <v>188</v>
      </c>
      <c r="B92" s="195"/>
      <c r="C92" s="196">
        <v>387</v>
      </c>
      <c r="D92" s="197">
        <v>132592.01999999999</v>
      </c>
      <c r="E92" s="182"/>
      <c r="F92" s="182"/>
    </row>
    <row r="93" spans="1:6" ht="14.1" hidden="1" customHeight="1" outlineLevel="1">
      <c r="A93" s="194" t="s">
        <v>189</v>
      </c>
      <c r="B93" s="195"/>
      <c r="C93" s="196">
        <v>204</v>
      </c>
      <c r="D93" s="197">
        <v>169824</v>
      </c>
      <c r="E93" s="182"/>
      <c r="F93" s="182"/>
    </row>
    <row r="94" spans="1:6" ht="14.1" hidden="1" customHeight="1" outlineLevel="1">
      <c r="A94" s="194" t="s">
        <v>190</v>
      </c>
      <c r="B94" s="195"/>
      <c r="C94" s="196">
        <v>1552</v>
      </c>
      <c r="D94" s="197">
        <v>443366</v>
      </c>
      <c r="E94" s="182"/>
      <c r="F94" s="182"/>
    </row>
    <row r="95" spans="1:6" ht="14.1" hidden="1" customHeight="1" outlineLevel="1">
      <c r="A95" s="194" t="s">
        <v>191</v>
      </c>
      <c r="B95" s="195"/>
      <c r="C95" s="196">
        <v>2</v>
      </c>
      <c r="D95" s="197">
        <v>200</v>
      </c>
      <c r="E95" s="182"/>
      <c r="F95" s="182"/>
    </row>
    <row r="96" spans="1:6" ht="14.1" hidden="1" customHeight="1" outlineLevel="1">
      <c r="A96" s="194" t="s">
        <v>192</v>
      </c>
      <c r="B96" s="195"/>
      <c r="C96" s="198"/>
      <c r="D96" s="199"/>
      <c r="E96" s="182"/>
      <c r="F96" s="182"/>
    </row>
    <row r="97" spans="1:6" ht="14.1" hidden="1" customHeight="1" outlineLevel="1">
      <c r="A97" s="194" t="s">
        <v>193</v>
      </c>
      <c r="B97" s="195"/>
      <c r="C97" s="196">
        <v>4303</v>
      </c>
      <c r="D97" s="197">
        <v>1226291</v>
      </c>
      <c r="E97" s="182"/>
      <c r="F97" s="182"/>
    </row>
    <row r="98" spans="1:6" ht="14.1" hidden="1" customHeight="1" outlineLevel="1">
      <c r="A98" s="194" t="s">
        <v>194</v>
      </c>
      <c r="B98" s="195"/>
      <c r="C98" s="196">
        <v>1727</v>
      </c>
      <c r="D98" s="197">
        <v>499117.938237753</v>
      </c>
      <c r="E98" s="182"/>
      <c r="F98" s="182"/>
    </row>
    <row r="99" spans="1:6" ht="14.1" hidden="1" customHeight="1" outlineLevel="1">
      <c r="A99" s="194" t="s">
        <v>195</v>
      </c>
      <c r="B99" s="195"/>
      <c r="C99" s="196">
        <v>184</v>
      </c>
      <c r="D99" s="197">
        <v>55454.44</v>
      </c>
      <c r="E99" s="182"/>
      <c r="F99" s="182"/>
    </row>
    <row r="100" spans="1:6" ht="14.1" hidden="1" customHeight="1" outlineLevel="1">
      <c r="A100" s="194" t="s">
        <v>196</v>
      </c>
      <c r="B100" s="195"/>
      <c r="C100" s="196">
        <v>629</v>
      </c>
      <c r="D100" s="197">
        <v>170800.25</v>
      </c>
      <c r="E100" s="182"/>
      <c r="F100" s="182"/>
    </row>
    <row r="101" spans="1:6" ht="14.1" customHeight="1" collapsed="1">
      <c r="A101" s="200" t="s">
        <v>271</v>
      </c>
      <c r="B101" s="195">
        <v>30</v>
      </c>
      <c r="C101" s="196">
        <f>SUM($C$85:$C$100)</f>
        <v>20361.522094826192</v>
      </c>
      <c r="D101" s="197">
        <f>SUM($D$85:$D$100)</f>
        <v>5990810.7164390972</v>
      </c>
      <c r="E101" s="182"/>
      <c r="F101" s="182"/>
    </row>
    <row r="102" spans="1:6" ht="14.1" hidden="1" customHeight="1" outlineLevel="1">
      <c r="A102" s="194" t="s">
        <v>181</v>
      </c>
      <c r="B102" s="195"/>
      <c r="C102" s="196">
        <v>1007.73410340943</v>
      </c>
      <c r="D102" s="197">
        <v>311265.03065530199</v>
      </c>
      <c r="E102" s="182"/>
      <c r="F102" s="182"/>
    </row>
    <row r="103" spans="1:6" ht="14.1" hidden="1" customHeight="1" outlineLevel="1">
      <c r="A103" s="194" t="s">
        <v>182</v>
      </c>
      <c r="B103" s="195"/>
      <c r="C103" s="196">
        <v>834</v>
      </c>
      <c r="D103" s="197">
        <v>275561.67</v>
      </c>
      <c r="E103" s="182"/>
      <c r="F103" s="182"/>
    </row>
    <row r="104" spans="1:6" ht="14.1" hidden="1" customHeight="1" outlineLevel="1">
      <c r="A104" s="194" t="s">
        <v>183</v>
      </c>
      <c r="B104" s="195"/>
      <c r="C104" s="196">
        <v>2099.2047639418402</v>
      </c>
      <c r="D104" s="197">
        <v>737962.61692144896</v>
      </c>
      <c r="E104" s="182"/>
      <c r="F104" s="182"/>
    </row>
    <row r="105" spans="1:6" ht="14.1" hidden="1" customHeight="1" outlineLevel="1">
      <c r="A105" s="194" t="s">
        <v>184</v>
      </c>
      <c r="B105" s="195"/>
      <c r="C105" s="196">
        <v>705</v>
      </c>
      <c r="D105" s="197">
        <v>224471</v>
      </c>
      <c r="E105" s="182"/>
      <c r="F105" s="182"/>
    </row>
    <row r="106" spans="1:6" ht="14.1" hidden="1" customHeight="1" outlineLevel="1">
      <c r="A106" s="194" t="s">
        <v>185</v>
      </c>
      <c r="B106" s="195"/>
      <c r="C106" s="196">
        <v>3264</v>
      </c>
      <c r="D106" s="197">
        <v>1101343</v>
      </c>
      <c r="E106" s="182"/>
      <c r="F106" s="182"/>
    </row>
    <row r="107" spans="1:6" ht="14.1" hidden="1" customHeight="1" outlineLevel="1">
      <c r="A107" s="194" t="s">
        <v>186</v>
      </c>
      <c r="B107" s="195"/>
      <c r="C107" s="196">
        <v>3867</v>
      </c>
      <c r="D107" s="197">
        <v>1310346.9663265301</v>
      </c>
      <c r="E107" s="182"/>
      <c r="F107" s="182"/>
    </row>
    <row r="108" spans="1:6" ht="14.1" hidden="1" customHeight="1" outlineLevel="1">
      <c r="A108" s="194" t="s">
        <v>187</v>
      </c>
      <c r="B108" s="195"/>
      <c r="C108" s="196">
        <v>245</v>
      </c>
      <c r="D108" s="197">
        <v>106478.43</v>
      </c>
      <c r="E108" s="182"/>
      <c r="F108" s="182"/>
    </row>
    <row r="109" spans="1:6" ht="14.1" hidden="1" customHeight="1" outlineLevel="1">
      <c r="A109" s="194" t="s">
        <v>188</v>
      </c>
      <c r="B109" s="195"/>
      <c r="C109" s="196">
        <v>702</v>
      </c>
      <c r="D109" s="197">
        <v>287152.11</v>
      </c>
      <c r="E109" s="182"/>
      <c r="F109" s="182"/>
    </row>
    <row r="110" spans="1:6" ht="14.1" hidden="1" customHeight="1" outlineLevel="1">
      <c r="A110" s="194" t="s">
        <v>189</v>
      </c>
      <c r="B110" s="195"/>
      <c r="C110" s="196">
        <v>241</v>
      </c>
      <c r="D110" s="197">
        <v>81577.41</v>
      </c>
      <c r="E110" s="182"/>
      <c r="F110" s="182"/>
    </row>
    <row r="111" spans="1:6" ht="14.1" hidden="1" customHeight="1" outlineLevel="1">
      <c r="A111" s="194" t="s">
        <v>190</v>
      </c>
      <c r="B111" s="195"/>
      <c r="C111" s="196">
        <v>1789</v>
      </c>
      <c r="D111" s="197">
        <v>592893</v>
      </c>
      <c r="E111" s="182"/>
      <c r="F111" s="182"/>
    </row>
    <row r="112" spans="1:6" ht="14.1" hidden="1" customHeight="1" outlineLevel="1">
      <c r="A112" s="194" t="s">
        <v>191</v>
      </c>
      <c r="B112" s="195"/>
      <c r="C112" s="196">
        <v>6</v>
      </c>
      <c r="D112" s="197">
        <v>600</v>
      </c>
      <c r="E112" s="182"/>
      <c r="F112" s="182"/>
    </row>
    <row r="113" spans="1:6" ht="14.1" hidden="1" customHeight="1" outlineLevel="1">
      <c r="A113" s="194" t="s">
        <v>192</v>
      </c>
      <c r="B113" s="195"/>
      <c r="C113" s="198"/>
      <c r="D113" s="199"/>
      <c r="E113" s="182"/>
      <c r="F113" s="182"/>
    </row>
    <row r="114" spans="1:6" ht="14.1" hidden="1" customHeight="1" outlineLevel="1">
      <c r="A114" s="194" t="s">
        <v>193</v>
      </c>
      <c r="B114" s="195"/>
      <c r="C114" s="196">
        <v>4533</v>
      </c>
      <c r="D114" s="197">
        <v>1493163</v>
      </c>
      <c r="E114" s="182"/>
      <c r="F114" s="182"/>
    </row>
    <row r="115" spans="1:6" ht="14.1" hidden="1" customHeight="1" outlineLevel="1">
      <c r="A115" s="194" t="s">
        <v>194</v>
      </c>
      <c r="B115" s="195"/>
      <c r="C115" s="196">
        <v>1952</v>
      </c>
      <c r="D115" s="197">
        <v>653693.22152851894</v>
      </c>
      <c r="E115" s="182"/>
      <c r="F115" s="182"/>
    </row>
    <row r="116" spans="1:6" ht="14.1" hidden="1" customHeight="1" outlineLevel="1">
      <c r="A116" s="194" t="s">
        <v>195</v>
      </c>
      <c r="B116" s="195"/>
      <c r="C116" s="196">
        <v>224</v>
      </c>
      <c r="D116" s="197">
        <v>81571.59</v>
      </c>
      <c r="E116" s="182"/>
      <c r="F116" s="182"/>
    </row>
    <row r="117" spans="1:6" ht="14.1" hidden="1" customHeight="1" outlineLevel="1">
      <c r="A117" s="194" t="s">
        <v>196</v>
      </c>
      <c r="B117" s="195"/>
      <c r="C117" s="196">
        <v>590</v>
      </c>
      <c r="D117" s="197">
        <v>190458.15</v>
      </c>
      <c r="E117" s="182"/>
      <c r="F117" s="182"/>
    </row>
    <row r="118" spans="1:6" ht="14.1" customHeight="1" collapsed="1">
      <c r="A118" s="200" t="s">
        <v>272</v>
      </c>
      <c r="B118" s="195">
        <v>40</v>
      </c>
      <c r="C118" s="196">
        <f>SUM($C$102:$C$117)</f>
        <v>22058.938867351269</v>
      </c>
      <c r="D118" s="197">
        <f>SUM($D$102:$D$117)</f>
        <v>7448537.1954318006</v>
      </c>
      <c r="E118" s="182"/>
      <c r="F118" s="182"/>
    </row>
    <row r="119" spans="1:6" ht="14.1" hidden="1" customHeight="1" outlineLevel="1">
      <c r="A119" s="194" t="s">
        <v>181</v>
      </c>
      <c r="B119" s="195"/>
      <c r="C119" s="196">
        <v>1095.51722958295</v>
      </c>
      <c r="D119" s="197">
        <v>388517.84715938801</v>
      </c>
      <c r="E119" s="182"/>
      <c r="F119" s="182"/>
    </row>
    <row r="120" spans="1:6" ht="14.1" hidden="1" customHeight="1" outlineLevel="1">
      <c r="A120" s="194" t="s">
        <v>182</v>
      </c>
      <c r="B120" s="195"/>
      <c r="C120" s="196">
        <v>956</v>
      </c>
      <c r="D120" s="197">
        <v>354065.23</v>
      </c>
      <c r="E120" s="182"/>
      <c r="F120" s="182"/>
    </row>
    <row r="121" spans="1:6" ht="14.1" hidden="1" customHeight="1" outlineLevel="1">
      <c r="A121" s="194" t="s">
        <v>183</v>
      </c>
      <c r="B121" s="195"/>
      <c r="C121" s="196">
        <v>2454.1501778007801</v>
      </c>
      <c r="D121" s="197">
        <v>953592.47495151602</v>
      </c>
      <c r="E121" s="182"/>
      <c r="F121" s="182"/>
    </row>
    <row r="122" spans="1:6" ht="14.1" hidden="1" customHeight="1" outlineLevel="1">
      <c r="A122" s="194" t="s">
        <v>184</v>
      </c>
      <c r="B122" s="195"/>
      <c r="C122" s="196">
        <v>751</v>
      </c>
      <c r="D122" s="197">
        <v>273992</v>
      </c>
      <c r="E122" s="182"/>
      <c r="F122" s="182"/>
    </row>
    <row r="123" spans="1:6" ht="14.1" hidden="1" customHeight="1" outlineLevel="1">
      <c r="A123" s="194" t="s">
        <v>185</v>
      </c>
      <c r="B123" s="195"/>
      <c r="C123" s="196">
        <v>3628</v>
      </c>
      <c r="D123" s="197">
        <v>1374954</v>
      </c>
      <c r="E123" s="182"/>
      <c r="F123" s="182"/>
    </row>
    <row r="124" spans="1:6" ht="14.1" hidden="1" customHeight="1" outlineLevel="1">
      <c r="A124" s="194" t="s">
        <v>186</v>
      </c>
      <c r="B124" s="195"/>
      <c r="C124" s="196">
        <v>4287</v>
      </c>
      <c r="D124" s="197">
        <v>1597219.17040816</v>
      </c>
      <c r="E124" s="182"/>
      <c r="F124" s="182"/>
    </row>
    <row r="125" spans="1:6" ht="14.1" hidden="1" customHeight="1" outlineLevel="1">
      <c r="A125" s="194" t="s">
        <v>187</v>
      </c>
      <c r="B125" s="195"/>
      <c r="C125" s="196">
        <v>327</v>
      </c>
      <c r="D125" s="197">
        <v>162733.75</v>
      </c>
      <c r="E125" s="182"/>
      <c r="F125" s="182"/>
    </row>
    <row r="126" spans="1:6" ht="14.1" hidden="1" customHeight="1" outlineLevel="1">
      <c r="A126" s="194" t="s">
        <v>188</v>
      </c>
      <c r="B126" s="195"/>
      <c r="C126" s="196">
        <v>957</v>
      </c>
      <c r="D126" s="197">
        <v>455207.48</v>
      </c>
      <c r="E126" s="182"/>
      <c r="F126" s="182"/>
    </row>
    <row r="127" spans="1:6" ht="14.1" hidden="1" customHeight="1" outlineLevel="1">
      <c r="A127" s="194" t="s">
        <v>189</v>
      </c>
      <c r="B127" s="195"/>
      <c r="C127" s="196">
        <v>277</v>
      </c>
      <c r="D127" s="197">
        <v>109437.45</v>
      </c>
      <c r="E127" s="182"/>
      <c r="F127" s="182"/>
    </row>
    <row r="128" spans="1:6" ht="14.1" hidden="1" customHeight="1" outlineLevel="1">
      <c r="A128" s="194" t="s">
        <v>190</v>
      </c>
      <c r="B128" s="195"/>
      <c r="C128" s="196">
        <v>2040</v>
      </c>
      <c r="D128" s="197">
        <v>762704</v>
      </c>
      <c r="E128" s="182"/>
      <c r="F128" s="182"/>
    </row>
    <row r="129" spans="1:6" ht="14.1" hidden="1" customHeight="1" outlineLevel="1">
      <c r="A129" s="194" t="s">
        <v>191</v>
      </c>
      <c r="B129" s="195"/>
      <c r="C129" s="196">
        <v>10</v>
      </c>
      <c r="D129" s="197">
        <v>1000</v>
      </c>
      <c r="E129" s="182"/>
      <c r="F129" s="182"/>
    </row>
    <row r="130" spans="1:6" ht="14.1" hidden="1" customHeight="1" outlineLevel="1">
      <c r="A130" s="194" t="s">
        <v>192</v>
      </c>
      <c r="B130" s="195"/>
      <c r="C130" s="198"/>
      <c r="D130" s="199"/>
      <c r="E130" s="182"/>
      <c r="F130" s="182"/>
    </row>
    <row r="131" spans="1:6" ht="14.1" hidden="1" customHeight="1" outlineLevel="1">
      <c r="A131" s="194" t="s">
        <v>193</v>
      </c>
      <c r="B131" s="195"/>
      <c r="C131" s="196">
        <v>4655</v>
      </c>
      <c r="D131" s="197">
        <v>1719159</v>
      </c>
      <c r="E131" s="182"/>
      <c r="F131" s="182"/>
    </row>
    <row r="132" spans="1:6" ht="14.1" hidden="1" customHeight="1" outlineLevel="1">
      <c r="A132" s="194" t="s">
        <v>194</v>
      </c>
      <c r="B132" s="195"/>
      <c r="C132" s="196">
        <v>2289</v>
      </c>
      <c r="D132" s="197">
        <v>871347.73983603797</v>
      </c>
      <c r="E132" s="182"/>
      <c r="F132" s="182"/>
    </row>
    <row r="133" spans="1:6" ht="14.1" hidden="1" customHeight="1" outlineLevel="1">
      <c r="A133" s="194" t="s">
        <v>195</v>
      </c>
      <c r="B133" s="195"/>
      <c r="C133" s="196">
        <v>325</v>
      </c>
      <c r="D133" s="197">
        <v>127479.27</v>
      </c>
      <c r="E133" s="182"/>
      <c r="F133" s="182"/>
    </row>
    <row r="134" spans="1:6" ht="14.1" hidden="1" customHeight="1" outlineLevel="1">
      <c r="A134" s="194" t="s">
        <v>196</v>
      </c>
      <c r="B134" s="195"/>
      <c r="C134" s="196">
        <v>746</v>
      </c>
      <c r="D134" s="197">
        <v>278290.02</v>
      </c>
      <c r="E134" s="182"/>
      <c r="F134" s="182"/>
    </row>
    <row r="135" spans="1:6" ht="14.1" customHeight="1" collapsed="1">
      <c r="A135" s="200" t="s">
        <v>273</v>
      </c>
      <c r="B135" s="195">
        <v>50</v>
      </c>
      <c r="C135" s="196">
        <f>SUM($C$119:$C$134)</f>
        <v>24797.667407383728</v>
      </c>
      <c r="D135" s="197">
        <f>SUM($D$119:$D$134)</f>
        <v>9429699.4323551022</v>
      </c>
      <c r="E135" s="182"/>
      <c r="F135" s="182"/>
    </row>
    <row r="136" spans="1:6" ht="14.1" hidden="1" customHeight="1" outlineLevel="1">
      <c r="A136" s="194" t="s">
        <v>181</v>
      </c>
      <c r="B136" s="195"/>
      <c r="C136" s="196">
        <v>1172.66119638173</v>
      </c>
      <c r="D136" s="197">
        <v>448925.04299927002</v>
      </c>
      <c r="E136" s="182"/>
      <c r="F136" s="182"/>
    </row>
    <row r="137" spans="1:6" ht="14.1" hidden="1" customHeight="1" outlineLevel="1">
      <c r="A137" s="194" t="s">
        <v>182</v>
      </c>
      <c r="B137" s="195"/>
      <c r="C137" s="196">
        <v>1010</v>
      </c>
      <c r="D137" s="197">
        <v>408495.52</v>
      </c>
      <c r="E137" s="182"/>
      <c r="F137" s="182"/>
    </row>
    <row r="138" spans="1:6" ht="14.1" hidden="1" customHeight="1" outlineLevel="1">
      <c r="A138" s="194" t="s">
        <v>183</v>
      </c>
      <c r="B138" s="195"/>
      <c r="C138" s="196">
        <v>2924.0353768384598</v>
      </c>
      <c r="D138" s="197">
        <v>1292248.2325756501</v>
      </c>
      <c r="E138" s="182"/>
      <c r="F138" s="182"/>
    </row>
    <row r="139" spans="1:6" ht="14.1" hidden="1" customHeight="1" outlineLevel="1">
      <c r="A139" s="194" t="s">
        <v>184</v>
      </c>
      <c r="B139" s="195"/>
      <c r="C139" s="196">
        <v>796</v>
      </c>
      <c r="D139" s="197">
        <v>313315</v>
      </c>
      <c r="E139" s="182"/>
      <c r="F139" s="182"/>
    </row>
    <row r="140" spans="1:6" ht="14.1" hidden="1" customHeight="1" outlineLevel="1">
      <c r="A140" s="194" t="s">
        <v>185</v>
      </c>
      <c r="B140" s="195"/>
      <c r="C140" s="196">
        <v>3823.9881499615699</v>
      </c>
      <c r="D140" s="197">
        <v>1565491.3469145601</v>
      </c>
      <c r="E140" s="182"/>
      <c r="F140" s="182"/>
    </row>
    <row r="141" spans="1:6" ht="14.1" hidden="1" customHeight="1" outlineLevel="1">
      <c r="A141" s="194" t="s">
        <v>186</v>
      </c>
      <c r="B141" s="195"/>
      <c r="C141" s="196">
        <v>4698</v>
      </c>
      <c r="D141" s="197">
        <v>1898936.3236734699</v>
      </c>
      <c r="E141" s="182"/>
      <c r="F141" s="182"/>
    </row>
    <row r="142" spans="1:6" ht="14.1" hidden="1" customHeight="1" outlineLevel="1">
      <c r="A142" s="194" t="s">
        <v>187</v>
      </c>
      <c r="B142" s="195"/>
      <c r="C142" s="196">
        <v>310</v>
      </c>
      <c r="D142" s="197">
        <v>173985.53</v>
      </c>
      <c r="E142" s="182"/>
      <c r="F142" s="182"/>
    </row>
    <row r="143" spans="1:6" ht="14.1" hidden="1" customHeight="1" outlineLevel="1">
      <c r="A143" s="194" t="s">
        <v>188</v>
      </c>
      <c r="B143" s="195"/>
      <c r="C143" s="196">
        <v>1218</v>
      </c>
      <c r="D143" s="197">
        <v>669733.74</v>
      </c>
      <c r="E143" s="182"/>
      <c r="F143" s="182"/>
    </row>
    <row r="144" spans="1:6" ht="14.1" hidden="1" customHeight="1" outlineLevel="1">
      <c r="A144" s="194" t="s">
        <v>189</v>
      </c>
      <c r="B144" s="195"/>
      <c r="C144" s="196">
        <v>412</v>
      </c>
      <c r="D144" s="197">
        <v>177052.94</v>
      </c>
      <c r="E144" s="182"/>
      <c r="F144" s="182"/>
    </row>
    <row r="145" spans="1:6" ht="14.1" hidden="1" customHeight="1" outlineLevel="1">
      <c r="A145" s="194" t="s">
        <v>190</v>
      </c>
      <c r="B145" s="195"/>
      <c r="C145" s="196">
        <v>2248</v>
      </c>
      <c r="D145" s="197">
        <v>936354</v>
      </c>
      <c r="E145" s="182"/>
      <c r="F145" s="182"/>
    </row>
    <row r="146" spans="1:6" ht="14.1" hidden="1" customHeight="1" outlineLevel="1">
      <c r="A146" s="194" t="s">
        <v>191</v>
      </c>
      <c r="B146" s="195"/>
      <c r="C146" s="196">
        <v>7</v>
      </c>
      <c r="D146" s="197">
        <v>700</v>
      </c>
      <c r="E146" s="182"/>
      <c r="F146" s="182"/>
    </row>
    <row r="147" spans="1:6" ht="14.1" hidden="1" customHeight="1" outlineLevel="1">
      <c r="A147" s="194" t="s">
        <v>192</v>
      </c>
      <c r="B147" s="195"/>
      <c r="C147" s="198"/>
      <c r="D147" s="199"/>
      <c r="E147" s="182"/>
      <c r="F147" s="182"/>
    </row>
    <row r="148" spans="1:6" ht="14.1" hidden="1" customHeight="1" outlineLevel="1">
      <c r="A148" s="194" t="s">
        <v>193</v>
      </c>
      <c r="B148" s="195"/>
      <c r="C148" s="196">
        <v>5228</v>
      </c>
      <c r="D148" s="197">
        <v>2142631</v>
      </c>
      <c r="E148" s="182"/>
      <c r="F148" s="182"/>
    </row>
    <row r="149" spans="1:6" ht="14.1" hidden="1" customHeight="1" outlineLevel="1">
      <c r="A149" s="194" t="s">
        <v>194</v>
      </c>
      <c r="B149" s="195"/>
      <c r="C149" s="196">
        <v>2609</v>
      </c>
      <c r="D149" s="197">
        <v>1045942.3846026</v>
      </c>
      <c r="E149" s="182"/>
      <c r="F149" s="182"/>
    </row>
    <row r="150" spans="1:6" ht="14.1" hidden="1" customHeight="1" outlineLevel="1">
      <c r="A150" s="194" t="s">
        <v>195</v>
      </c>
      <c r="B150" s="195"/>
      <c r="C150" s="196">
        <v>389</v>
      </c>
      <c r="D150" s="197">
        <v>167089.13</v>
      </c>
      <c r="E150" s="182"/>
      <c r="F150" s="182"/>
    </row>
    <row r="151" spans="1:6" ht="14.1" hidden="1" customHeight="1" outlineLevel="1">
      <c r="A151" s="194" t="s">
        <v>196</v>
      </c>
      <c r="B151" s="195"/>
      <c r="C151" s="196">
        <v>695</v>
      </c>
      <c r="D151" s="197">
        <v>284872.38</v>
      </c>
      <c r="E151" s="182"/>
      <c r="F151" s="182"/>
    </row>
    <row r="152" spans="1:6" ht="14.1" customHeight="1" collapsed="1">
      <c r="A152" s="200" t="s">
        <v>274</v>
      </c>
      <c r="B152" s="195">
        <v>60</v>
      </c>
      <c r="C152" s="196">
        <f>SUM($C$136:$C$151)</f>
        <v>27540.684723181759</v>
      </c>
      <c r="D152" s="197">
        <f>SUM($D$136:$D$151)</f>
        <v>11525772.570765553</v>
      </c>
      <c r="E152" s="182"/>
      <c r="F152" s="182"/>
    </row>
    <row r="153" spans="1:6" ht="14.1" hidden="1" customHeight="1" outlineLevel="1">
      <c r="A153" s="194" t="s">
        <v>181</v>
      </c>
      <c r="B153" s="195"/>
      <c r="C153" s="196">
        <v>1273.2697429427899</v>
      </c>
      <c r="D153" s="197">
        <v>547290.10033562605</v>
      </c>
      <c r="E153" s="182"/>
      <c r="F153" s="182"/>
    </row>
    <row r="154" spans="1:6" ht="14.1" hidden="1" customHeight="1" outlineLevel="1">
      <c r="A154" s="194" t="s">
        <v>182</v>
      </c>
      <c r="B154" s="195"/>
      <c r="C154" s="196">
        <v>1179</v>
      </c>
      <c r="D154" s="197">
        <v>517155.2</v>
      </c>
      <c r="E154" s="182"/>
      <c r="F154" s="182"/>
    </row>
    <row r="155" spans="1:6" ht="14.1" hidden="1" customHeight="1" outlineLevel="1">
      <c r="A155" s="194" t="s">
        <v>183</v>
      </c>
      <c r="B155" s="195"/>
      <c r="C155" s="196">
        <v>3810.4075307570401</v>
      </c>
      <c r="D155" s="197">
        <v>1841707.1281558599</v>
      </c>
      <c r="E155" s="182"/>
      <c r="F155" s="182"/>
    </row>
    <row r="156" spans="1:6" ht="14.1" hidden="1" customHeight="1" outlineLevel="1">
      <c r="A156" s="194" t="s">
        <v>184</v>
      </c>
      <c r="B156" s="195"/>
      <c r="C156" s="196">
        <v>816</v>
      </c>
      <c r="D156" s="197">
        <v>343354</v>
      </c>
      <c r="E156" s="182"/>
      <c r="F156" s="182"/>
    </row>
    <row r="157" spans="1:6" ht="14.1" hidden="1" customHeight="1" outlineLevel="1">
      <c r="A157" s="194" t="s">
        <v>185</v>
      </c>
      <c r="B157" s="195"/>
      <c r="C157" s="196">
        <v>4004</v>
      </c>
      <c r="D157" s="197">
        <v>1852926</v>
      </c>
      <c r="E157" s="182"/>
      <c r="F157" s="182"/>
    </row>
    <row r="158" spans="1:6" ht="14.1" hidden="1" customHeight="1" outlineLevel="1">
      <c r="A158" s="194" t="s">
        <v>186</v>
      </c>
      <c r="B158" s="195"/>
      <c r="C158" s="196">
        <v>5624</v>
      </c>
      <c r="D158" s="197">
        <v>2537321.41571429</v>
      </c>
      <c r="E158" s="182"/>
      <c r="F158" s="182"/>
    </row>
    <row r="159" spans="1:6" ht="14.1" hidden="1" customHeight="1" outlineLevel="1">
      <c r="A159" s="194" t="s">
        <v>187</v>
      </c>
      <c r="B159" s="195"/>
      <c r="C159" s="196">
        <v>328</v>
      </c>
      <c r="D159" s="197">
        <v>204701.9</v>
      </c>
      <c r="E159" s="182"/>
      <c r="F159" s="182"/>
    </row>
    <row r="160" spans="1:6" ht="14.1" hidden="1" customHeight="1" outlineLevel="1">
      <c r="A160" s="194" t="s">
        <v>188</v>
      </c>
      <c r="B160" s="195"/>
      <c r="C160" s="196">
        <v>1332</v>
      </c>
      <c r="D160" s="197">
        <v>814969.05</v>
      </c>
      <c r="E160" s="182"/>
      <c r="F160" s="182"/>
    </row>
    <row r="161" spans="1:6" ht="14.1" hidden="1" customHeight="1" outlineLevel="1">
      <c r="A161" s="194" t="s">
        <v>189</v>
      </c>
      <c r="B161" s="195"/>
      <c r="C161" s="196">
        <v>448</v>
      </c>
      <c r="D161" s="197">
        <v>91744.93</v>
      </c>
      <c r="E161" s="182"/>
      <c r="F161" s="182"/>
    </row>
    <row r="162" spans="1:6" ht="14.1" hidden="1" customHeight="1" outlineLevel="1">
      <c r="A162" s="194" t="s">
        <v>190</v>
      </c>
      <c r="B162" s="195"/>
      <c r="C162" s="196">
        <v>2625</v>
      </c>
      <c r="D162" s="197">
        <v>1176845</v>
      </c>
      <c r="E162" s="182"/>
      <c r="F162" s="182"/>
    </row>
    <row r="163" spans="1:6" ht="14.1" hidden="1" customHeight="1" outlineLevel="1">
      <c r="A163" s="194" t="s">
        <v>191</v>
      </c>
      <c r="B163" s="195"/>
      <c r="C163" s="196">
        <v>15</v>
      </c>
      <c r="D163" s="197">
        <v>1500</v>
      </c>
      <c r="E163" s="182"/>
      <c r="F163" s="182"/>
    </row>
    <row r="164" spans="1:6" ht="14.1" hidden="1" customHeight="1" outlineLevel="1">
      <c r="A164" s="194" t="s">
        <v>192</v>
      </c>
      <c r="B164" s="195"/>
      <c r="C164" s="198"/>
      <c r="D164" s="199"/>
      <c r="E164" s="182"/>
      <c r="F164" s="182"/>
    </row>
    <row r="165" spans="1:6" ht="14.1" hidden="1" customHeight="1" outlineLevel="1">
      <c r="A165" s="194" t="s">
        <v>193</v>
      </c>
      <c r="B165" s="195"/>
      <c r="C165" s="196">
        <v>5857</v>
      </c>
      <c r="D165" s="197">
        <v>2683798</v>
      </c>
      <c r="E165" s="182"/>
      <c r="F165" s="182"/>
    </row>
    <row r="166" spans="1:6" ht="14.1" hidden="1" customHeight="1" outlineLevel="1">
      <c r="A166" s="194" t="s">
        <v>194</v>
      </c>
      <c r="B166" s="195"/>
      <c r="C166" s="196">
        <v>3026</v>
      </c>
      <c r="D166" s="197">
        <v>1331555.7338242</v>
      </c>
      <c r="E166" s="182"/>
      <c r="F166" s="182"/>
    </row>
    <row r="167" spans="1:6" ht="14.1" hidden="1" customHeight="1" outlineLevel="1">
      <c r="A167" s="194" t="s">
        <v>195</v>
      </c>
      <c r="B167" s="195"/>
      <c r="C167" s="196">
        <v>529</v>
      </c>
      <c r="D167" s="197">
        <v>263403.39</v>
      </c>
      <c r="E167" s="182"/>
      <c r="F167" s="182"/>
    </row>
    <row r="168" spans="1:6" ht="14.1" hidden="1" customHeight="1" outlineLevel="1">
      <c r="A168" s="194" t="s">
        <v>196</v>
      </c>
      <c r="B168" s="195"/>
      <c r="C168" s="196">
        <v>765</v>
      </c>
      <c r="D168" s="197">
        <v>327947.5</v>
      </c>
      <c r="E168" s="182"/>
      <c r="F168" s="182"/>
    </row>
    <row r="169" spans="1:6" ht="14.1" customHeight="1" collapsed="1">
      <c r="A169" s="200" t="s">
        <v>275</v>
      </c>
      <c r="B169" s="195">
        <v>70</v>
      </c>
      <c r="C169" s="196">
        <f>SUM($C$153:$C$168)</f>
        <v>31631.677273699832</v>
      </c>
      <c r="D169" s="197">
        <f>SUM($D$153:$D$168)</f>
        <v>14536219.348029979</v>
      </c>
      <c r="E169" s="182"/>
      <c r="F169" s="182"/>
    </row>
    <row r="170" spans="1:6" ht="14.1" hidden="1" customHeight="1" outlineLevel="1">
      <c r="A170" s="194" t="s">
        <v>181</v>
      </c>
      <c r="B170" s="195"/>
      <c r="C170" s="196">
        <v>1487.9693886969301</v>
      </c>
      <c r="D170" s="197">
        <v>682896.98394318705</v>
      </c>
      <c r="E170" s="182"/>
      <c r="F170" s="182"/>
    </row>
    <row r="171" spans="1:6" ht="14.1" hidden="1" customHeight="1" outlineLevel="1">
      <c r="A171" s="194" t="s">
        <v>182</v>
      </c>
      <c r="B171" s="195"/>
      <c r="C171" s="196">
        <v>1474</v>
      </c>
      <c r="D171" s="197">
        <v>709484.41</v>
      </c>
      <c r="E171" s="182"/>
      <c r="F171" s="182"/>
    </row>
    <row r="172" spans="1:6" ht="14.1" hidden="1" customHeight="1" outlineLevel="1">
      <c r="A172" s="194" t="s">
        <v>183</v>
      </c>
      <c r="B172" s="195"/>
      <c r="C172" s="196">
        <v>4544.3521629555398</v>
      </c>
      <c r="D172" s="197">
        <v>2400079.2927190298</v>
      </c>
      <c r="E172" s="182"/>
      <c r="F172" s="182"/>
    </row>
    <row r="173" spans="1:6" ht="14.1" hidden="1" customHeight="1" outlineLevel="1">
      <c r="A173" s="194" t="s">
        <v>184</v>
      </c>
      <c r="B173" s="195"/>
      <c r="C173" s="196">
        <v>937</v>
      </c>
      <c r="D173" s="197">
        <v>429672</v>
      </c>
      <c r="E173" s="182"/>
      <c r="F173" s="182"/>
    </row>
    <row r="174" spans="1:6" ht="14.1" hidden="1" customHeight="1" outlineLevel="1">
      <c r="A174" s="194" t="s">
        <v>185</v>
      </c>
      <c r="B174" s="195"/>
      <c r="C174" s="196">
        <v>4742.9976299923101</v>
      </c>
      <c r="D174" s="197">
        <v>2246984.3244045698</v>
      </c>
      <c r="E174" s="182"/>
      <c r="F174" s="182"/>
    </row>
    <row r="175" spans="1:6" ht="14.1" hidden="1" customHeight="1" outlineLevel="1">
      <c r="A175" s="194" t="s">
        <v>186</v>
      </c>
      <c r="B175" s="195"/>
      <c r="C175" s="196">
        <v>6256</v>
      </c>
      <c r="D175" s="197">
        <v>3068710.6142857098</v>
      </c>
      <c r="E175" s="182"/>
      <c r="F175" s="182"/>
    </row>
    <row r="176" spans="1:6" ht="14.1" hidden="1" customHeight="1" outlineLevel="1">
      <c r="A176" s="194" t="s">
        <v>187</v>
      </c>
      <c r="B176" s="195"/>
      <c r="C176" s="196">
        <v>400</v>
      </c>
      <c r="D176" s="197">
        <v>275880.40999999997</v>
      </c>
      <c r="E176" s="182"/>
      <c r="F176" s="182"/>
    </row>
    <row r="177" spans="1:6" ht="14.1" hidden="1" customHeight="1" outlineLevel="1">
      <c r="A177" s="194" t="s">
        <v>188</v>
      </c>
      <c r="B177" s="195"/>
      <c r="C177" s="196">
        <v>1567</v>
      </c>
      <c r="D177" s="197">
        <v>1054884.54</v>
      </c>
      <c r="E177" s="182"/>
      <c r="F177" s="182"/>
    </row>
    <row r="178" spans="1:6" ht="14.1" hidden="1" customHeight="1" outlineLevel="1">
      <c r="A178" s="194" t="s">
        <v>189</v>
      </c>
      <c r="B178" s="195"/>
      <c r="C178" s="196">
        <v>580</v>
      </c>
      <c r="D178" s="197">
        <v>284837.71000000002</v>
      </c>
      <c r="E178" s="182"/>
      <c r="F178" s="182"/>
    </row>
    <row r="179" spans="1:6" ht="14.1" hidden="1" customHeight="1" outlineLevel="1">
      <c r="A179" s="194" t="s">
        <v>190</v>
      </c>
      <c r="B179" s="195"/>
      <c r="C179" s="196">
        <v>3129</v>
      </c>
      <c r="D179" s="197">
        <v>1523199</v>
      </c>
      <c r="E179" s="182"/>
      <c r="F179" s="182"/>
    </row>
    <row r="180" spans="1:6" ht="14.1" hidden="1" customHeight="1" outlineLevel="1">
      <c r="A180" s="194" t="s">
        <v>191</v>
      </c>
      <c r="B180" s="195"/>
      <c r="C180" s="196">
        <v>22</v>
      </c>
      <c r="D180" s="197">
        <v>2200</v>
      </c>
      <c r="E180" s="182"/>
      <c r="F180" s="182"/>
    </row>
    <row r="181" spans="1:6" ht="14.1" hidden="1" customHeight="1" outlineLevel="1">
      <c r="A181" s="194" t="s">
        <v>192</v>
      </c>
      <c r="B181" s="195"/>
      <c r="C181" s="198"/>
      <c r="D181" s="199"/>
      <c r="E181" s="182"/>
      <c r="F181" s="182"/>
    </row>
    <row r="182" spans="1:6" ht="14.1" hidden="1" customHeight="1" outlineLevel="1">
      <c r="A182" s="194" t="s">
        <v>193</v>
      </c>
      <c r="B182" s="195"/>
      <c r="C182" s="196">
        <v>6608</v>
      </c>
      <c r="D182" s="197">
        <v>3302242.65</v>
      </c>
      <c r="E182" s="182"/>
      <c r="F182" s="182"/>
    </row>
    <row r="183" spans="1:6" ht="14.1" hidden="1" customHeight="1" outlineLevel="1">
      <c r="A183" s="194" t="s">
        <v>194</v>
      </c>
      <c r="B183" s="195"/>
      <c r="C183" s="196">
        <v>3421</v>
      </c>
      <c r="D183" s="197">
        <v>1590227.30052238</v>
      </c>
      <c r="E183" s="182"/>
      <c r="F183" s="182"/>
    </row>
    <row r="184" spans="1:6" ht="14.1" hidden="1" customHeight="1" outlineLevel="1">
      <c r="A184" s="194" t="s">
        <v>195</v>
      </c>
      <c r="B184" s="195"/>
      <c r="C184" s="196">
        <v>770</v>
      </c>
      <c r="D184" s="197">
        <v>401642.83</v>
      </c>
      <c r="E184" s="182"/>
      <c r="F184" s="182"/>
    </row>
    <row r="185" spans="1:6" ht="14.1" hidden="1" customHeight="1" outlineLevel="1">
      <c r="A185" s="194" t="s">
        <v>196</v>
      </c>
      <c r="B185" s="195"/>
      <c r="C185" s="196">
        <v>827</v>
      </c>
      <c r="D185" s="197">
        <v>400272.6</v>
      </c>
      <c r="E185" s="182"/>
      <c r="F185" s="182"/>
    </row>
    <row r="186" spans="1:6" ht="14.1" customHeight="1" collapsed="1">
      <c r="A186" s="200" t="s">
        <v>276</v>
      </c>
      <c r="B186" s="195">
        <v>80</v>
      </c>
      <c r="C186" s="196">
        <f>SUM($C$170:$C$185)</f>
        <v>36766.31918164478</v>
      </c>
      <c r="D186" s="197">
        <f>SUM($D$170:$D$185)</f>
        <v>18373214.66587488</v>
      </c>
      <c r="E186" s="182"/>
      <c r="F186" s="182"/>
    </row>
    <row r="187" spans="1:6" ht="14.1" hidden="1" customHeight="1" outlineLevel="1">
      <c r="A187" s="194" t="s">
        <v>181</v>
      </c>
      <c r="B187" s="195"/>
      <c r="C187" s="196">
        <v>1491.7463043304999</v>
      </c>
      <c r="D187" s="197">
        <v>743681.44611865596</v>
      </c>
      <c r="E187" s="182"/>
      <c r="F187" s="182"/>
    </row>
    <row r="188" spans="1:6" ht="14.1" hidden="1" customHeight="1" outlineLevel="1">
      <c r="A188" s="194" t="s">
        <v>182</v>
      </c>
      <c r="B188" s="195"/>
      <c r="C188" s="196">
        <v>1439</v>
      </c>
      <c r="D188" s="197">
        <v>756219.91</v>
      </c>
      <c r="E188" s="182"/>
      <c r="F188" s="182"/>
    </row>
    <row r="189" spans="1:6" ht="14.1" hidden="1" customHeight="1" outlineLevel="1">
      <c r="A189" s="194" t="s">
        <v>183</v>
      </c>
      <c r="B189" s="195"/>
      <c r="C189" s="196">
        <v>4736.4144678543998</v>
      </c>
      <c r="D189" s="197">
        <v>2750060.8426802298</v>
      </c>
      <c r="E189" s="182"/>
      <c r="F189" s="182"/>
    </row>
    <row r="190" spans="1:6" ht="14.1" hidden="1" customHeight="1" outlineLevel="1">
      <c r="A190" s="194" t="s">
        <v>184</v>
      </c>
      <c r="B190" s="195"/>
      <c r="C190" s="196">
        <v>882</v>
      </c>
      <c r="D190" s="197">
        <v>447885</v>
      </c>
      <c r="E190" s="182"/>
      <c r="F190" s="182"/>
    </row>
    <row r="191" spans="1:6" ht="14.1" hidden="1" customHeight="1" outlineLevel="1">
      <c r="A191" s="194" t="s">
        <v>185</v>
      </c>
      <c r="B191" s="195"/>
      <c r="C191" s="196">
        <v>4732.9976299923101</v>
      </c>
      <c r="D191" s="197">
        <v>2438578.7629992301</v>
      </c>
      <c r="E191" s="182"/>
      <c r="F191" s="182"/>
    </row>
    <row r="192" spans="1:6" ht="14.1" hidden="1" customHeight="1" outlineLevel="1">
      <c r="A192" s="194" t="s">
        <v>186</v>
      </c>
      <c r="B192" s="195"/>
      <c r="C192" s="196">
        <v>6736</v>
      </c>
      <c r="D192" s="197">
        <v>3546377.7053061202</v>
      </c>
      <c r="E192" s="182"/>
      <c r="F192" s="182"/>
    </row>
    <row r="193" spans="1:6" ht="14.1" hidden="1" customHeight="1" outlineLevel="1">
      <c r="A193" s="194" t="s">
        <v>187</v>
      </c>
      <c r="B193" s="195"/>
      <c r="C193" s="196">
        <v>374</v>
      </c>
      <c r="D193" s="197">
        <v>277306.8</v>
      </c>
      <c r="E193" s="182"/>
      <c r="F193" s="182"/>
    </row>
    <row r="194" spans="1:6" ht="14.1" hidden="1" customHeight="1" outlineLevel="1">
      <c r="A194" s="194" t="s">
        <v>188</v>
      </c>
      <c r="B194" s="195"/>
      <c r="C194" s="196">
        <v>1921</v>
      </c>
      <c r="D194" s="197">
        <v>1381076.7</v>
      </c>
      <c r="E194" s="182"/>
      <c r="F194" s="182"/>
    </row>
    <row r="195" spans="1:6" ht="14.1" hidden="1" customHeight="1" outlineLevel="1">
      <c r="A195" s="194" t="s">
        <v>189</v>
      </c>
      <c r="B195" s="195"/>
      <c r="C195" s="196">
        <v>650</v>
      </c>
      <c r="D195" s="197">
        <v>453559.19</v>
      </c>
      <c r="E195" s="182"/>
      <c r="F195" s="182"/>
    </row>
    <row r="196" spans="1:6" ht="14.1" hidden="1" customHeight="1" outlineLevel="1">
      <c r="A196" s="194" t="s">
        <v>190</v>
      </c>
      <c r="B196" s="195"/>
      <c r="C196" s="196">
        <v>3237</v>
      </c>
      <c r="D196" s="197">
        <v>1708521</v>
      </c>
      <c r="E196" s="182"/>
      <c r="F196" s="182"/>
    </row>
    <row r="197" spans="1:6" ht="14.1" hidden="1" customHeight="1" outlineLevel="1">
      <c r="A197" s="194" t="s">
        <v>191</v>
      </c>
      <c r="B197" s="195"/>
      <c r="C197" s="196">
        <v>36</v>
      </c>
      <c r="D197" s="197">
        <v>4270</v>
      </c>
      <c r="E197" s="182"/>
      <c r="F197" s="182"/>
    </row>
    <row r="198" spans="1:6" ht="14.1" hidden="1" customHeight="1" outlineLevel="1">
      <c r="A198" s="194" t="s">
        <v>192</v>
      </c>
      <c r="B198" s="195"/>
      <c r="C198" s="198"/>
      <c r="D198" s="199"/>
      <c r="E198" s="182"/>
      <c r="F198" s="182"/>
    </row>
    <row r="199" spans="1:6" ht="14.1" hidden="1" customHeight="1" outlineLevel="1">
      <c r="A199" s="194" t="s">
        <v>193</v>
      </c>
      <c r="B199" s="195"/>
      <c r="C199" s="196">
        <v>6761</v>
      </c>
      <c r="D199" s="197">
        <v>3559495</v>
      </c>
      <c r="E199" s="182"/>
      <c r="F199" s="182"/>
    </row>
    <row r="200" spans="1:6" ht="14.1" hidden="1" customHeight="1" outlineLevel="1">
      <c r="A200" s="194" t="s">
        <v>194</v>
      </c>
      <c r="B200" s="195"/>
      <c r="C200" s="196">
        <v>3832</v>
      </c>
      <c r="D200" s="197">
        <v>1943629.7096772799</v>
      </c>
      <c r="E200" s="182"/>
      <c r="F200" s="182"/>
    </row>
    <row r="201" spans="1:6" ht="14.1" hidden="1" customHeight="1" outlineLevel="1">
      <c r="A201" s="194" t="s">
        <v>195</v>
      </c>
      <c r="B201" s="195"/>
      <c r="C201" s="196">
        <v>779</v>
      </c>
      <c r="D201" s="197">
        <v>458673.25</v>
      </c>
      <c r="E201" s="182"/>
      <c r="F201" s="182"/>
    </row>
    <row r="202" spans="1:6" ht="14.1" hidden="1" customHeight="1" outlineLevel="1">
      <c r="A202" s="194" t="s">
        <v>196</v>
      </c>
      <c r="B202" s="195"/>
      <c r="C202" s="196">
        <v>811</v>
      </c>
      <c r="D202" s="197">
        <v>427797.35</v>
      </c>
      <c r="E202" s="182"/>
      <c r="F202" s="182"/>
    </row>
    <row r="203" spans="1:6" ht="14.1" customHeight="1" collapsed="1">
      <c r="A203" s="200" t="s">
        <v>277</v>
      </c>
      <c r="B203" s="195">
        <v>90</v>
      </c>
      <c r="C203" s="196">
        <f>SUM($C$187:$C$202)</f>
        <v>38419.158402177214</v>
      </c>
      <c r="D203" s="197">
        <f>SUM($D$187:$D$202)</f>
        <v>20897132.666781515</v>
      </c>
      <c r="E203" s="182"/>
      <c r="F203" s="182"/>
    </row>
    <row r="204" spans="1:6" ht="14.1" hidden="1" customHeight="1" outlineLevel="1">
      <c r="A204" s="194" t="s">
        <v>181</v>
      </c>
      <c r="B204" s="195"/>
      <c r="C204" s="196">
        <v>1683.4651003619899</v>
      </c>
      <c r="D204" s="197">
        <v>889496.46167247905</v>
      </c>
      <c r="E204" s="182"/>
      <c r="F204" s="182"/>
    </row>
    <row r="205" spans="1:6" ht="14.1" hidden="1" customHeight="1" outlineLevel="1">
      <c r="A205" s="194" t="s">
        <v>182</v>
      </c>
      <c r="B205" s="195"/>
      <c r="C205" s="196">
        <v>1607</v>
      </c>
      <c r="D205" s="197">
        <v>877154.53</v>
      </c>
      <c r="E205" s="182"/>
      <c r="F205" s="182"/>
    </row>
    <row r="206" spans="1:6" ht="14.1" hidden="1" customHeight="1" outlineLevel="1">
      <c r="A206" s="194" t="s">
        <v>183</v>
      </c>
      <c r="B206" s="195"/>
      <c r="C206" s="196">
        <v>5012.21425349533</v>
      </c>
      <c r="D206" s="197">
        <v>3169125.0119867399</v>
      </c>
      <c r="E206" s="182"/>
      <c r="F206" s="182"/>
    </row>
    <row r="207" spans="1:6" ht="14.1" hidden="1" customHeight="1" outlineLevel="1">
      <c r="A207" s="194" t="s">
        <v>184</v>
      </c>
      <c r="B207" s="195"/>
      <c r="C207" s="196">
        <v>968</v>
      </c>
      <c r="D207" s="197">
        <v>513186</v>
      </c>
      <c r="E207" s="182"/>
      <c r="F207" s="182"/>
    </row>
    <row r="208" spans="1:6" ht="14.1" hidden="1" customHeight="1" outlineLevel="1">
      <c r="A208" s="194" t="s">
        <v>185</v>
      </c>
      <c r="B208" s="195"/>
      <c r="C208" s="196">
        <v>4922.9549698539804</v>
      </c>
      <c r="D208" s="197">
        <v>2723009.8343208199</v>
      </c>
      <c r="E208" s="182"/>
      <c r="F208" s="182"/>
    </row>
    <row r="209" spans="1:6" ht="14.1" hidden="1" customHeight="1" outlineLevel="1">
      <c r="A209" s="194" t="s">
        <v>186</v>
      </c>
      <c r="B209" s="195"/>
      <c r="C209" s="196">
        <v>7110</v>
      </c>
      <c r="D209" s="197">
        <v>3977898.6895918399</v>
      </c>
      <c r="E209" s="182"/>
      <c r="F209" s="182"/>
    </row>
    <row r="210" spans="1:6" ht="14.1" hidden="1" customHeight="1" outlineLevel="1">
      <c r="A210" s="194" t="s">
        <v>187</v>
      </c>
      <c r="B210" s="195"/>
      <c r="C210" s="196">
        <v>444</v>
      </c>
      <c r="D210" s="197">
        <v>350747.05</v>
      </c>
      <c r="E210" s="182"/>
      <c r="F210" s="182"/>
    </row>
    <row r="211" spans="1:6" ht="14.1" hidden="1" customHeight="1" outlineLevel="1">
      <c r="A211" s="194" t="s">
        <v>188</v>
      </c>
      <c r="B211" s="195"/>
      <c r="C211" s="196">
        <v>2110</v>
      </c>
      <c r="D211" s="197">
        <v>1597541.55</v>
      </c>
      <c r="E211" s="182"/>
      <c r="F211" s="182"/>
    </row>
    <row r="212" spans="1:6" ht="14.1" hidden="1" customHeight="1" outlineLevel="1">
      <c r="A212" s="194" t="s">
        <v>189</v>
      </c>
      <c r="B212" s="195"/>
      <c r="C212" s="196">
        <v>709</v>
      </c>
      <c r="D212" s="197">
        <v>312522.3</v>
      </c>
      <c r="E212" s="182"/>
      <c r="F212" s="182"/>
    </row>
    <row r="213" spans="1:6" ht="14.1" hidden="1" customHeight="1" outlineLevel="1">
      <c r="A213" s="194" t="s">
        <v>190</v>
      </c>
      <c r="B213" s="195"/>
      <c r="C213" s="196">
        <v>3409</v>
      </c>
      <c r="D213" s="197">
        <v>1913909</v>
      </c>
      <c r="E213" s="182"/>
      <c r="F213" s="182"/>
    </row>
    <row r="214" spans="1:6" ht="14.1" hidden="1" customHeight="1" outlineLevel="1">
      <c r="A214" s="194" t="s">
        <v>191</v>
      </c>
      <c r="B214" s="195"/>
      <c r="C214" s="196">
        <v>105</v>
      </c>
      <c r="D214" s="197">
        <v>22822</v>
      </c>
      <c r="E214" s="182"/>
      <c r="F214" s="182"/>
    </row>
    <row r="215" spans="1:6" ht="14.1" hidden="1" customHeight="1" outlineLevel="1">
      <c r="A215" s="194" t="s">
        <v>192</v>
      </c>
      <c r="B215" s="195"/>
      <c r="C215" s="198"/>
      <c r="D215" s="199"/>
      <c r="E215" s="182"/>
      <c r="F215" s="182"/>
    </row>
    <row r="216" spans="1:6" ht="14.1" hidden="1" customHeight="1" outlineLevel="1">
      <c r="A216" s="194" t="s">
        <v>193</v>
      </c>
      <c r="B216" s="195"/>
      <c r="C216" s="196">
        <v>7398</v>
      </c>
      <c r="D216" s="197">
        <v>4146260</v>
      </c>
      <c r="E216" s="182"/>
      <c r="F216" s="182"/>
    </row>
    <row r="217" spans="1:6" ht="14.1" hidden="1" customHeight="1" outlineLevel="1">
      <c r="A217" s="194" t="s">
        <v>194</v>
      </c>
      <c r="B217" s="195"/>
      <c r="C217" s="196">
        <v>4060</v>
      </c>
      <c r="D217" s="197">
        <v>2185707.0535427602</v>
      </c>
      <c r="E217" s="182"/>
      <c r="F217" s="182"/>
    </row>
    <row r="218" spans="1:6" ht="14.1" hidden="1" customHeight="1" outlineLevel="1">
      <c r="A218" s="194" t="s">
        <v>195</v>
      </c>
      <c r="B218" s="195"/>
      <c r="C218" s="196">
        <v>768</v>
      </c>
      <c r="D218" s="197">
        <v>526008.78</v>
      </c>
      <c r="E218" s="182"/>
      <c r="F218" s="182"/>
    </row>
    <row r="219" spans="1:6" ht="14.1" hidden="1" customHeight="1" outlineLevel="1">
      <c r="A219" s="194" t="s">
        <v>196</v>
      </c>
      <c r="B219" s="195"/>
      <c r="C219" s="196">
        <v>803</v>
      </c>
      <c r="D219" s="197">
        <v>445435.02</v>
      </c>
      <c r="E219" s="182"/>
      <c r="F219" s="182"/>
    </row>
    <row r="220" spans="1:6" ht="14.1" customHeight="1" collapsed="1">
      <c r="A220" s="200" t="s">
        <v>278</v>
      </c>
      <c r="B220" s="195">
        <v>100</v>
      </c>
      <c r="C220" s="196">
        <f>SUM($C$204:$C$219)</f>
        <v>41109.634323711303</v>
      </c>
      <c r="D220" s="197">
        <f>SUM($D$204:$D$219)</f>
        <v>23650823.281114642</v>
      </c>
      <c r="E220" s="182"/>
      <c r="F220" s="182"/>
    </row>
    <row r="221" spans="1:6" ht="14.1" hidden="1" customHeight="1" outlineLevel="1">
      <c r="A221" s="194" t="s">
        <v>181</v>
      </c>
      <c r="B221" s="195"/>
      <c r="C221" s="196">
        <v>15718.190646185099</v>
      </c>
      <c r="D221" s="197">
        <v>10615629.860990301</v>
      </c>
      <c r="E221" s="182"/>
      <c r="F221" s="182"/>
    </row>
    <row r="222" spans="1:6" ht="14.1" hidden="1" customHeight="1" outlineLevel="1">
      <c r="A222" s="194" t="s">
        <v>182</v>
      </c>
      <c r="B222" s="195"/>
      <c r="C222" s="196">
        <v>13238</v>
      </c>
      <c r="D222" s="197">
        <v>9407716.4000000004</v>
      </c>
      <c r="E222" s="182"/>
      <c r="F222" s="182"/>
    </row>
    <row r="223" spans="1:6" ht="14.1" hidden="1" customHeight="1" outlineLevel="1">
      <c r="A223" s="194" t="s">
        <v>183</v>
      </c>
      <c r="B223" s="195"/>
      <c r="C223" s="196">
        <v>37434.519158634699</v>
      </c>
      <c r="D223" s="197">
        <v>28390802.482150499</v>
      </c>
      <c r="E223" s="182"/>
      <c r="F223" s="182"/>
    </row>
    <row r="224" spans="1:6" ht="14.1" hidden="1" customHeight="1" outlineLevel="1">
      <c r="A224" s="194" t="s">
        <v>184</v>
      </c>
      <c r="B224" s="195"/>
      <c r="C224" s="196">
        <v>7498</v>
      </c>
      <c r="D224" s="197">
        <v>5221048</v>
      </c>
      <c r="E224" s="182"/>
      <c r="F224" s="182"/>
    </row>
    <row r="225" spans="1:6" ht="14.1" hidden="1" customHeight="1" outlineLevel="1">
      <c r="A225" s="194" t="s">
        <v>185</v>
      </c>
      <c r="B225" s="195"/>
      <c r="C225" s="196">
        <v>41570.928899769402</v>
      </c>
      <c r="D225" s="197">
        <v>29691638.7365002</v>
      </c>
      <c r="E225" s="182"/>
      <c r="F225" s="182"/>
    </row>
    <row r="226" spans="1:6" ht="14.1" hidden="1" customHeight="1" outlineLevel="1">
      <c r="A226" s="194" t="s">
        <v>186</v>
      </c>
      <c r="B226" s="195"/>
      <c r="C226" s="196">
        <v>64305</v>
      </c>
      <c r="D226" s="197">
        <v>46062287.7097959</v>
      </c>
      <c r="E226" s="182"/>
      <c r="F226" s="182"/>
    </row>
    <row r="227" spans="1:6" ht="14.1" hidden="1" customHeight="1" outlineLevel="1">
      <c r="A227" s="194" t="s">
        <v>187</v>
      </c>
      <c r="B227" s="195"/>
      <c r="C227" s="196">
        <v>5387</v>
      </c>
      <c r="D227" s="197">
        <v>5649298.7699999996</v>
      </c>
      <c r="E227" s="182"/>
      <c r="F227" s="182"/>
    </row>
    <row r="228" spans="1:6" ht="14.1" hidden="1" customHeight="1" outlineLevel="1">
      <c r="A228" s="194" t="s">
        <v>188</v>
      </c>
      <c r="B228" s="195"/>
      <c r="C228" s="196">
        <v>13386</v>
      </c>
      <c r="D228" s="197">
        <v>12662215.640000001</v>
      </c>
      <c r="E228" s="182"/>
      <c r="F228" s="182"/>
    </row>
    <row r="229" spans="1:6" ht="14.1" hidden="1" customHeight="1" outlineLevel="1">
      <c r="A229" s="194" t="s">
        <v>189</v>
      </c>
      <c r="B229" s="195"/>
      <c r="C229" s="196">
        <v>7073</v>
      </c>
      <c r="D229" s="197">
        <v>4806406.1900000004</v>
      </c>
      <c r="E229" s="182"/>
      <c r="F229" s="182"/>
    </row>
    <row r="230" spans="1:6" ht="14.1" hidden="1" customHeight="1" outlineLevel="1">
      <c r="A230" s="194" t="s">
        <v>190</v>
      </c>
      <c r="B230" s="195"/>
      <c r="C230" s="196">
        <v>29726</v>
      </c>
      <c r="D230" s="197">
        <v>21316532</v>
      </c>
      <c r="E230" s="182"/>
      <c r="F230" s="182"/>
    </row>
    <row r="231" spans="1:6" ht="14.1" hidden="1" customHeight="1" outlineLevel="1">
      <c r="A231" s="194" t="s">
        <v>191</v>
      </c>
      <c r="B231" s="195"/>
      <c r="C231" s="196">
        <v>3917</v>
      </c>
      <c r="D231" s="197">
        <v>2424105</v>
      </c>
      <c r="E231" s="182"/>
      <c r="F231" s="182"/>
    </row>
    <row r="232" spans="1:6" ht="14.1" hidden="1" customHeight="1" outlineLevel="1">
      <c r="A232" s="194" t="s">
        <v>192</v>
      </c>
      <c r="B232" s="195"/>
      <c r="C232" s="198"/>
      <c r="D232" s="199"/>
      <c r="E232" s="182"/>
      <c r="F232" s="182"/>
    </row>
    <row r="233" spans="1:6" ht="14.1" hidden="1" customHeight="1" outlineLevel="1">
      <c r="A233" s="194" t="s">
        <v>193</v>
      </c>
      <c r="B233" s="195"/>
      <c r="C233" s="196">
        <v>68352</v>
      </c>
      <c r="D233" s="197">
        <v>48596041</v>
      </c>
      <c r="E233" s="182"/>
      <c r="F233" s="182"/>
    </row>
    <row r="234" spans="1:6" ht="14.1" hidden="1" customHeight="1" outlineLevel="1">
      <c r="A234" s="194" t="s">
        <v>194</v>
      </c>
      <c r="B234" s="195"/>
      <c r="C234" s="196">
        <v>38490</v>
      </c>
      <c r="D234" s="197">
        <v>26427639.510180999</v>
      </c>
      <c r="E234" s="182"/>
      <c r="F234" s="182"/>
    </row>
    <row r="235" spans="1:6" ht="14.1" hidden="1" customHeight="1" outlineLevel="1">
      <c r="A235" s="194" t="s">
        <v>195</v>
      </c>
      <c r="B235" s="195"/>
      <c r="C235" s="196">
        <v>6513</v>
      </c>
      <c r="D235" s="197">
        <v>6223135.2199999997</v>
      </c>
      <c r="E235" s="182"/>
      <c r="F235" s="182"/>
    </row>
    <row r="236" spans="1:6" ht="14.1" hidden="1" customHeight="1" outlineLevel="1">
      <c r="A236" s="194" t="s">
        <v>196</v>
      </c>
      <c r="B236" s="195"/>
      <c r="C236" s="196">
        <v>6336</v>
      </c>
      <c r="D236" s="197">
        <v>4639565.46</v>
      </c>
      <c r="E236" s="182"/>
      <c r="F236" s="182"/>
    </row>
    <row r="237" spans="1:6" ht="14.1" customHeight="1" collapsed="1">
      <c r="A237" s="200" t="s">
        <v>279</v>
      </c>
      <c r="B237" s="195">
        <v>200</v>
      </c>
      <c r="C237" s="196">
        <f>SUM($C$221:$C$236)</f>
        <v>358944.63870458922</v>
      </c>
      <c r="D237" s="197">
        <f>SUM($D$221:$D$236)</f>
        <v>262134061.97961795</v>
      </c>
      <c r="E237" s="182"/>
      <c r="F237" s="182"/>
    </row>
    <row r="238" spans="1:6" ht="14.1" hidden="1" customHeight="1" outlineLevel="1">
      <c r="A238" s="194" t="s">
        <v>181</v>
      </c>
      <c r="B238" s="195"/>
      <c r="C238" s="196">
        <v>6546.0420100513102</v>
      </c>
      <c r="D238" s="197">
        <v>6417839.5435331799</v>
      </c>
      <c r="E238" s="182"/>
      <c r="F238" s="182"/>
    </row>
    <row r="239" spans="1:6" ht="14.1" hidden="1" customHeight="1" outlineLevel="1">
      <c r="A239" s="194" t="s">
        <v>182</v>
      </c>
      <c r="B239" s="195"/>
      <c r="C239" s="196">
        <v>4531</v>
      </c>
      <c r="D239" s="197">
        <v>4719853.38</v>
      </c>
      <c r="E239" s="182"/>
      <c r="F239" s="182"/>
    </row>
    <row r="240" spans="1:6" ht="14.1" hidden="1" customHeight="1" outlineLevel="1">
      <c r="A240" s="194" t="s">
        <v>183</v>
      </c>
      <c r="B240" s="195"/>
      <c r="C240" s="196">
        <v>14540.071383139501</v>
      </c>
      <c r="D240" s="197">
        <v>15391760.839508099</v>
      </c>
      <c r="E240" s="182"/>
      <c r="F240" s="182"/>
    </row>
    <row r="241" spans="1:6" ht="14.1" hidden="1" customHeight="1" outlineLevel="1">
      <c r="A241" s="194" t="s">
        <v>184</v>
      </c>
      <c r="B241" s="195"/>
      <c r="C241" s="196">
        <v>2868</v>
      </c>
      <c r="D241" s="197">
        <v>2977175</v>
      </c>
      <c r="E241" s="182"/>
      <c r="F241" s="182"/>
    </row>
    <row r="242" spans="1:6" ht="14.1" hidden="1" customHeight="1" outlineLevel="1">
      <c r="A242" s="194" t="s">
        <v>185</v>
      </c>
      <c r="B242" s="195"/>
      <c r="C242" s="196">
        <v>16779.990519969298</v>
      </c>
      <c r="D242" s="197">
        <v>17429045.9879205</v>
      </c>
      <c r="E242" s="182"/>
      <c r="F242" s="182"/>
    </row>
    <row r="243" spans="1:6" ht="14.1" hidden="1" customHeight="1" outlineLevel="1">
      <c r="A243" s="194" t="s">
        <v>186</v>
      </c>
      <c r="B243" s="195"/>
      <c r="C243" s="196">
        <v>24510</v>
      </c>
      <c r="D243" s="197">
        <v>25373197.087551001</v>
      </c>
      <c r="E243" s="182"/>
      <c r="F243" s="182"/>
    </row>
    <row r="244" spans="1:6" ht="14.1" hidden="1" customHeight="1" outlineLevel="1">
      <c r="A244" s="194" t="s">
        <v>187</v>
      </c>
      <c r="B244" s="195"/>
      <c r="C244" s="196">
        <v>2758</v>
      </c>
      <c r="D244" s="197">
        <v>4069668.49</v>
      </c>
      <c r="E244" s="182"/>
      <c r="F244" s="182"/>
    </row>
    <row r="245" spans="1:6" ht="14.1" hidden="1" customHeight="1" outlineLevel="1">
      <c r="A245" s="194" t="s">
        <v>188</v>
      </c>
      <c r="B245" s="195"/>
      <c r="C245" s="196">
        <v>2928</v>
      </c>
      <c r="D245" s="197">
        <v>3820232.04</v>
      </c>
      <c r="E245" s="182"/>
      <c r="F245" s="182"/>
    </row>
    <row r="246" spans="1:6" ht="14.1" hidden="1" customHeight="1" outlineLevel="1">
      <c r="A246" s="194" t="s">
        <v>189</v>
      </c>
      <c r="B246" s="195"/>
      <c r="C246" s="196">
        <v>2455</v>
      </c>
      <c r="D246" s="197">
        <v>2765655.34</v>
      </c>
      <c r="E246" s="182"/>
      <c r="F246" s="182"/>
    </row>
    <row r="247" spans="1:6" ht="14.1" hidden="1" customHeight="1" outlineLevel="1">
      <c r="A247" s="194" t="s">
        <v>190</v>
      </c>
      <c r="B247" s="195"/>
      <c r="C247" s="196">
        <v>10906</v>
      </c>
      <c r="D247" s="197">
        <v>11254232</v>
      </c>
      <c r="E247" s="182"/>
      <c r="F247" s="182"/>
    </row>
    <row r="248" spans="1:6" ht="14.1" hidden="1" customHeight="1" outlineLevel="1">
      <c r="A248" s="194" t="s">
        <v>191</v>
      </c>
      <c r="B248" s="195"/>
      <c r="C248" s="196">
        <v>1172</v>
      </c>
      <c r="D248" s="197">
        <v>1235438</v>
      </c>
      <c r="E248" s="182"/>
      <c r="F248" s="182"/>
    </row>
    <row r="249" spans="1:6" ht="14.1" hidden="1" customHeight="1" outlineLevel="1">
      <c r="A249" s="194" t="s">
        <v>192</v>
      </c>
      <c r="B249" s="195"/>
      <c r="C249" s="198"/>
      <c r="D249" s="199"/>
      <c r="E249" s="182"/>
      <c r="F249" s="182"/>
    </row>
    <row r="250" spans="1:6" ht="14.1" hidden="1" customHeight="1" outlineLevel="1">
      <c r="A250" s="194" t="s">
        <v>193</v>
      </c>
      <c r="B250" s="195"/>
      <c r="C250" s="196">
        <v>30276</v>
      </c>
      <c r="D250" s="197">
        <v>30540039</v>
      </c>
      <c r="E250" s="182"/>
      <c r="F250" s="182"/>
    </row>
    <row r="251" spans="1:6" ht="14.1" hidden="1" customHeight="1" outlineLevel="1">
      <c r="A251" s="194" t="s">
        <v>194</v>
      </c>
      <c r="B251" s="195"/>
      <c r="C251" s="196">
        <v>15067</v>
      </c>
      <c r="D251" s="197">
        <v>15059740.346228801</v>
      </c>
      <c r="E251" s="182"/>
      <c r="F251" s="182"/>
    </row>
    <row r="252" spans="1:6" ht="14.1" hidden="1" customHeight="1" outlineLevel="1">
      <c r="A252" s="194" t="s">
        <v>195</v>
      </c>
      <c r="B252" s="195"/>
      <c r="C252" s="196">
        <v>2286</v>
      </c>
      <c r="D252" s="197">
        <v>3149999.55</v>
      </c>
      <c r="E252" s="182"/>
      <c r="F252" s="182"/>
    </row>
    <row r="253" spans="1:6" ht="14.1" hidden="1" customHeight="1" outlineLevel="1">
      <c r="A253" s="194" t="s">
        <v>196</v>
      </c>
      <c r="B253" s="195"/>
      <c r="C253" s="196">
        <v>2144</v>
      </c>
      <c r="D253" s="197">
        <v>2259812.91</v>
      </c>
      <c r="E253" s="182"/>
      <c r="F253" s="182"/>
    </row>
    <row r="254" spans="1:6" ht="14.1" customHeight="1" collapsed="1">
      <c r="A254" s="200" t="s">
        <v>280</v>
      </c>
      <c r="B254" s="195">
        <v>300</v>
      </c>
      <c r="C254" s="196">
        <f>SUM($C$238:$C$253)</f>
        <v>139767.1039131601</v>
      </c>
      <c r="D254" s="197">
        <f>SUM($D$238:$D$253)</f>
        <v>146463689.5147416</v>
      </c>
      <c r="E254" s="182"/>
      <c r="F254" s="182"/>
    </row>
    <row r="255" spans="1:6" ht="14.1" hidden="1" customHeight="1" outlineLevel="1">
      <c r="A255" s="194" t="s">
        <v>181</v>
      </c>
      <c r="B255" s="195"/>
      <c r="C255" s="196">
        <v>2605.3852446254</v>
      </c>
      <c r="D255" s="197">
        <v>3480901.2503574602</v>
      </c>
      <c r="E255" s="182"/>
      <c r="F255" s="182"/>
    </row>
    <row r="256" spans="1:6" ht="14.1" hidden="1" customHeight="1" outlineLevel="1">
      <c r="A256" s="194" t="s">
        <v>182</v>
      </c>
      <c r="B256" s="195"/>
      <c r="C256" s="196">
        <v>1788</v>
      </c>
      <c r="D256" s="197">
        <v>2618006.21</v>
      </c>
      <c r="E256" s="182"/>
      <c r="F256" s="182"/>
    </row>
    <row r="257" spans="1:6" ht="14.1" hidden="1" customHeight="1" outlineLevel="1">
      <c r="A257" s="194" t="s">
        <v>183</v>
      </c>
      <c r="B257" s="195"/>
      <c r="C257" s="196">
        <v>6029.1253336814798</v>
      </c>
      <c r="D257" s="197">
        <v>8438114.1220216509</v>
      </c>
      <c r="E257" s="182"/>
      <c r="F257" s="182"/>
    </row>
    <row r="258" spans="1:6" ht="14.1" hidden="1" customHeight="1" outlineLevel="1">
      <c r="A258" s="194" t="s">
        <v>184</v>
      </c>
      <c r="B258" s="195"/>
      <c r="C258" s="196">
        <v>1227</v>
      </c>
      <c r="D258" s="197">
        <v>1686972</v>
      </c>
      <c r="E258" s="182"/>
      <c r="F258" s="182"/>
    </row>
    <row r="259" spans="1:6" ht="14.1" hidden="1" customHeight="1" outlineLevel="1">
      <c r="A259" s="194" t="s">
        <v>185</v>
      </c>
      <c r="B259" s="195"/>
      <c r="C259" s="196">
        <v>6713.9905199692603</v>
      </c>
      <c r="D259" s="197">
        <v>9767266.8033674806</v>
      </c>
      <c r="E259" s="182"/>
      <c r="F259" s="182"/>
    </row>
    <row r="260" spans="1:6" ht="14.1" hidden="1" customHeight="1" outlineLevel="1">
      <c r="A260" s="194" t="s">
        <v>186</v>
      </c>
      <c r="B260" s="195"/>
      <c r="C260" s="196">
        <v>9001</v>
      </c>
      <c r="D260" s="197">
        <v>13158633.117551001</v>
      </c>
      <c r="E260" s="182"/>
      <c r="F260" s="182"/>
    </row>
    <row r="261" spans="1:6" ht="14.1" hidden="1" customHeight="1" outlineLevel="1">
      <c r="A261" s="194" t="s">
        <v>187</v>
      </c>
      <c r="B261" s="195"/>
      <c r="C261" s="196">
        <v>1308</v>
      </c>
      <c r="D261" s="197">
        <v>2527339.2999999998</v>
      </c>
      <c r="E261" s="182"/>
      <c r="F261" s="182"/>
    </row>
    <row r="262" spans="1:6" ht="14.1" hidden="1" customHeight="1" outlineLevel="1">
      <c r="A262" s="194" t="s">
        <v>188</v>
      </c>
      <c r="B262" s="195"/>
      <c r="C262" s="196">
        <v>1019</v>
      </c>
      <c r="D262" s="197">
        <v>1656543.04</v>
      </c>
      <c r="E262" s="182"/>
      <c r="F262" s="182"/>
    </row>
    <row r="263" spans="1:6" ht="14.1" hidden="1" customHeight="1" outlineLevel="1">
      <c r="A263" s="194" t="s">
        <v>189</v>
      </c>
      <c r="B263" s="195"/>
      <c r="C263" s="196">
        <v>964</v>
      </c>
      <c r="D263" s="197">
        <v>1460758</v>
      </c>
      <c r="E263" s="182"/>
      <c r="F263" s="182"/>
    </row>
    <row r="264" spans="1:6" ht="14.1" hidden="1" customHeight="1" outlineLevel="1">
      <c r="A264" s="194" t="s">
        <v>190</v>
      </c>
      <c r="B264" s="195"/>
      <c r="C264" s="196">
        <v>5000</v>
      </c>
      <c r="D264" s="197">
        <v>7147592</v>
      </c>
      <c r="E264" s="182"/>
      <c r="F264" s="182"/>
    </row>
    <row r="265" spans="1:6" ht="14.1" hidden="1" customHeight="1" outlineLevel="1">
      <c r="A265" s="194" t="s">
        <v>191</v>
      </c>
      <c r="B265" s="195"/>
      <c r="C265" s="196">
        <v>292</v>
      </c>
      <c r="D265" s="197">
        <v>513254</v>
      </c>
      <c r="E265" s="182"/>
      <c r="F265" s="182"/>
    </row>
    <row r="266" spans="1:6" ht="14.1" hidden="1" customHeight="1" outlineLevel="1">
      <c r="A266" s="194" t="s">
        <v>192</v>
      </c>
      <c r="B266" s="195"/>
      <c r="C266" s="198"/>
      <c r="D266" s="199"/>
      <c r="E266" s="182"/>
      <c r="F266" s="182"/>
    </row>
    <row r="267" spans="1:6" ht="14.1" hidden="1" customHeight="1" outlineLevel="1">
      <c r="A267" s="194" t="s">
        <v>193</v>
      </c>
      <c r="B267" s="195"/>
      <c r="C267" s="196">
        <v>11599</v>
      </c>
      <c r="D267" s="197">
        <v>16424679</v>
      </c>
      <c r="E267" s="182"/>
      <c r="F267" s="182"/>
    </row>
    <row r="268" spans="1:6" ht="14.1" hidden="1" customHeight="1" outlineLevel="1">
      <c r="A268" s="194" t="s">
        <v>194</v>
      </c>
      <c r="B268" s="195"/>
      <c r="C268" s="196">
        <v>5777</v>
      </c>
      <c r="D268" s="197">
        <v>7994649.9672951596</v>
      </c>
      <c r="E268" s="182"/>
      <c r="F268" s="182"/>
    </row>
    <row r="269" spans="1:6" ht="14.1" hidden="1" customHeight="1" outlineLevel="1">
      <c r="A269" s="194" t="s">
        <v>195</v>
      </c>
      <c r="B269" s="195"/>
      <c r="C269" s="196">
        <v>754</v>
      </c>
      <c r="D269" s="197">
        <v>1361993.29</v>
      </c>
      <c r="E269" s="182"/>
      <c r="F269" s="182"/>
    </row>
    <row r="270" spans="1:6" ht="14.1" hidden="1" customHeight="1" outlineLevel="1">
      <c r="A270" s="194" t="s">
        <v>196</v>
      </c>
      <c r="B270" s="195"/>
      <c r="C270" s="196">
        <v>775</v>
      </c>
      <c r="D270" s="197">
        <v>1146180.1599999999</v>
      </c>
      <c r="E270" s="182"/>
      <c r="F270" s="182"/>
    </row>
    <row r="271" spans="1:6" ht="14.1" customHeight="1" collapsed="1">
      <c r="A271" s="200" t="s">
        <v>281</v>
      </c>
      <c r="B271" s="195">
        <v>400</v>
      </c>
      <c r="C271" s="196">
        <f>SUM($C$255:$C$270)</f>
        <v>54852.501098276138</v>
      </c>
      <c r="D271" s="197">
        <f>SUM($D$255:$D$270)</f>
        <v>79382882.260592744</v>
      </c>
      <c r="E271" s="182"/>
      <c r="F271" s="182"/>
    </row>
    <row r="272" spans="1:6" ht="14.1" hidden="1" customHeight="1" outlineLevel="1">
      <c r="A272" s="194" t="s">
        <v>181</v>
      </c>
      <c r="B272" s="195"/>
      <c r="C272" s="196">
        <v>1316.4177034009001</v>
      </c>
      <c r="D272" s="197">
        <v>2232767.1648105802</v>
      </c>
      <c r="E272" s="182"/>
      <c r="F272" s="182"/>
    </row>
    <row r="273" spans="1:6" ht="14.1" hidden="1" customHeight="1" outlineLevel="1">
      <c r="A273" s="194" t="s">
        <v>182</v>
      </c>
      <c r="B273" s="195"/>
      <c r="C273" s="196">
        <v>902</v>
      </c>
      <c r="D273" s="197">
        <v>1528804.27</v>
      </c>
      <c r="E273" s="182"/>
      <c r="F273" s="182"/>
    </row>
    <row r="274" spans="1:6" ht="14.1" hidden="1" customHeight="1" outlineLevel="1">
      <c r="A274" s="194" t="s">
        <v>183</v>
      </c>
      <c r="B274" s="195"/>
      <c r="C274" s="196">
        <v>2944.3569008012601</v>
      </c>
      <c r="D274" s="197">
        <v>5042835.4751466596</v>
      </c>
      <c r="E274" s="182"/>
      <c r="F274" s="182"/>
    </row>
    <row r="275" spans="1:6" ht="14.1" hidden="1" customHeight="1" outlineLevel="1">
      <c r="A275" s="194" t="s">
        <v>184</v>
      </c>
      <c r="B275" s="195"/>
      <c r="C275" s="196">
        <v>591</v>
      </c>
      <c r="D275" s="197">
        <v>1057088</v>
      </c>
      <c r="E275" s="182"/>
      <c r="F275" s="182"/>
    </row>
    <row r="276" spans="1:6" ht="14.1" hidden="1" customHeight="1" outlineLevel="1">
      <c r="A276" s="194" t="s">
        <v>185</v>
      </c>
      <c r="B276" s="195"/>
      <c r="C276" s="196">
        <v>3302.9976299923101</v>
      </c>
      <c r="D276" s="197">
        <v>5715032.3023582799</v>
      </c>
      <c r="E276" s="182"/>
      <c r="F276" s="182"/>
    </row>
    <row r="277" spans="1:6" ht="14.1" hidden="1" customHeight="1" outlineLevel="1">
      <c r="A277" s="194" t="s">
        <v>186</v>
      </c>
      <c r="B277" s="195"/>
      <c r="C277" s="196">
        <v>4170</v>
      </c>
      <c r="D277" s="197">
        <v>7308903.3195918398</v>
      </c>
      <c r="E277" s="182"/>
      <c r="F277" s="182"/>
    </row>
    <row r="278" spans="1:6" ht="14.1" hidden="1" customHeight="1" outlineLevel="1">
      <c r="A278" s="194" t="s">
        <v>187</v>
      </c>
      <c r="B278" s="195"/>
      <c r="C278" s="196">
        <v>627</v>
      </c>
      <c r="D278" s="197">
        <v>1443064.92</v>
      </c>
      <c r="E278" s="182"/>
      <c r="F278" s="182"/>
    </row>
    <row r="279" spans="1:6" ht="14.1" hidden="1" customHeight="1" outlineLevel="1">
      <c r="A279" s="194" t="s">
        <v>188</v>
      </c>
      <c r="B279" s="195"/>
      <c r="C279" s="196">
        <v>191</v>
      </c>
      <c r="D279" s="197">
        <v>373044.21</v>
      </c>
      <c r="E279" s="182"/>
      <c r="F279" s="182"/>
    </row>
    <row r="280" spans="1:6" ht="14.1" hidden="1" customHeight="1" outlineLevel="1">
      <c r="A280" s="194" t="s">
        <v>189</v>
      </c>
      <c r="B280" s="195"/>
      <c r="C280" s="196">
        <v>307</v>
      </c>
      <c r="D280" s="197">
        <v>612782.76</v>
      </c>
      <c r="E280" s="182"/>
      <c r="F280" s="182"/>
    </row>
    <row r="281" spans="1:6" ht="14.1" hidden="1" customHeight="1" outlineLevel="1">
      <c r="A281" s="194" t="s">
        <v>190</v>
      </c>
      <c r="B281" s="195"/>
      <c r="C281" s="196">
        <v>2514</v>
      </c>
      <c r="D281" s="197">
        <v>4298084</v>
      </c>
      <c r="E281" s="182"/>
      <c r="F281" s="182"/>
    </row>
    <row r="282" spans="1:6" ht="14.1" hidden="1" customHeight="1" outlineLevel="1">
      <c r="A282" s="194" t="s">
        <v>191</v>
      </c>
      <c r="B282" s="195"/>
      <c r="C282" s="196">
        <v>12</v>
      </c>
      <c r="D282" s="197">
        <v>26113</v>
      </c>
      <c r="E282" s="182"/>
      <c r="F282" s="182"/>
    </row>
    <row r="283" spans="1:6" ht="14.1" hidden="1" customHeight="1" outlineLevel="1">
      <c r="A283" s="194" t="s">
        <v>192</v>
      </c>
      <c r="B283" s="195"/>
      <c r="C283" s="198"/>
      <c r="D283" s="199"/>
      <c r="E283" s="182"/>
      <c r="F283" s="182"/>
    </row>
    <row r="284" spans="1:6" ht="14.1" hidden="1" customHeight="1" outlineLevel="1">
      <c r="A284" s="194" t="s">
        <v>193</v>
      </c>
      <c r="B284" s="195"/>
      <c r="C284" s="196">
        <v>5531</v>
      </c>
      <c r="D284" s="197">
        <v>9547359</v>
      </c>
      <c r="E284" s="182"/>
      <c r="F284" s="182"/>
    </row>
    <row r="285" spans="1:6" ht="14.1" hidden="1" customHeight="1" outlineLevel="1">
      <c r="A285" s="194" t="s">
        <v>194</v>
      </c>
      <c r="B285" s="195"/>
      <c r="C285" s="196">
        <v>2785</v>
      </c>
      <c r="D285" s="197">
        <v>4645365.2861913703</v>
      </c>
      <c r="E285" s="182"/>
      <c r="F285" s="182"/>
    </row>
    <row r="286" spans="1:6" ht="14.1" hidden="1" customHeight="1" outlineLevel="1">
      <c r="A286" s="194" t="s">
        <v>195</v>
      </c>
      <c r="B286" s="195"/>
      <c r="C286" s="196">
        <v>319</v>
      </c>
      <c r="D286" s="197">
        <v>647306.93000000005</v>
      </c>
      <c r="E286" s="182"/>
      <c r="F286" s="182"/>
    </row>
    <row r="287" spans="1:6" ht="14.1" hidden="1" customHeight="1" outlineLevel="1">
      <c r="A287" s="194" t="s">
        <v>196</v>
      </c>
      <c r="B287" s="195"/>
      <c r="C287" s="196">
        <v>332</v>
      </c>
      <c r="D287" s="197">
        <v>597383.86</v>
      </c>
      <c r="E287" s="182"/>
      <c r="F287" s="182"/>
    </row>
    <row r="288" spans="1:6" ht="14.1" customHeight="1" collapsed="1">
      <c r="A288" s="200" t="s">
        <v>282</v>
      </c>
      <c r="B288" s="195">
        <v>500</v>
      </c>
      <c r="C288" s="196">
        <f>SUM($C$272:$C$287)</f>
        <v>25844.772234194468</v>
      </c>
      <c r="D288" s="197">
        <f>SUM($D$272:$D$287)</f>
        <v>45075934.498098738</v>
      </c>
      <c r="E288" s="182"/>
      <c r="F288" s="182"/>
    </row>
    <row r="289" spans="1:6" ht="14.1" hidden="1" customHeight="1" outlineLevel="1">
      <c r="A289" s="194" t="s">
        <v>181</v>
      </c>
      <c r="B289" s="195"/>
      <c r="C289" s="196">
        <v>1324.3278627606601</v>
      </c>
      <c r="D289" s="197">
        <v>3772431.4635140002</v>
      </c>
      <c r="E289" s="182"/>
      <c r="F289" s="182"/>
    </row>
    <row r="290" spans="1:6" ht="14.1" hidden="1" customHeight="1" outlineLevel="1">
      <c r="A290" s="194" t="s">
        <v>182</v>
      </c>
      <c r="B290" s="195"/>
      <c r="C290" s="196">
        <v>913</v>
      </c>
      <c r="D290" s="197">
        <v>2619207.7000000002</v>
      </c>
      <c r="E290" s="182"/>
      <c r="F290" s="182"/>
    </row>
    <row r="291" spans="1:6" ht="14.1" hidden="1" customHeight="1" outlineLevel="1">
      <c r="A291" s="194" t="s">
        <v>183</v>
      </c>
      <c r="B291" s="195"/>
      <c r="C291" s="196">
        <v>3373.0626001467899</v>
      </c>
      <c r="D291" s="197">
        <v>9023312.0710506905</v>
      </c>
      <c r="E291" s="182"/>
      <c r="F291" s="182"/>
    </row>
    <row r="292" spans="1:6" ht="14.1" hidden="1" customHeight="1" outlineLevel="1">
      <c r="A292" s="194" t="s">
        <v>184</v>
      </c>
      <c r="B292" s="195"/>
      <c r="C292" s="196">
        <v>789</v>
      </c>
      <c r="D292" s="197">
        <v>2240130</v>
      </c>
      <c r="E292" s="182"/>
      <c r="F292" s="182"/>
    </row>
    <row r="293" spans="1:6" ht="14.1" hidden="1" customHeight="1" outlineLevel="1">
      <c r="A293" s="194" t="s">
        <v>185</v>
      </c>
      <c r="B293" s="195"/>
      <c r="C293" s="196">
        <v>4290.9928899769402</v>
      </c>
      <c r="D293" s="197">
        <v>12424072.472201901</v>
      </c>
      <c r="E293" s="182"/>
      <c r="F293" s="182"/>
    </row>
    <row r="294" spans="1:6" ht="14.1" hidden="1" customHeight="1" outlineLevel="1">
      <c r="A294" s="194" t="s">
        <v>186</v>
      </c>
      <c r="B294" s="195"/>
      <c r="C294" s="196">
        <v>4998</v>
      </c>
      <c r="D294" s="197">
        <v>14679058.004285701</v>
      </c>
      <c r="E294" s="182"/>
      <c r="F294" s="182"/>
    </row>
    <row r="295" spans="1:6" ht="14.1" hidden="1" customHeight="1" outlineLevel="1">
      <c r="A295" s="194" t="s">
        <v>187</v>
      </c>
      <c r="B295" s="195"/>
      <c r="C295" s="196">
        <v>664</v>
      </c>
      <c r="D295" s="197">
        <v>2408815.7000000002</v>
      </c>
      <c r="E295" s="182"/>
      <c r="F295" s="182"/>
    </row>
    <row r="296" spans="1:6" ht="14.1" hidden="1" customHeight="1" outlineLevel="1">
      <c r="A296" s="194" t="s">
        <v>188</v>
      </c>
      <c r="B296" s="195"/>
      <c r="C296" s="196">
        <v>49</v>
      </c>
      <c r="D296" s="197">
        <v>189103.42</v>
      </c>
      <c r="E296" s="182"/>
      <c r="F296" s="182"/>
    </row>
    <row r="297" spans="1:6" ht="14.1" hidden="1" customHeight="1" outlineLevel="1">
      <c r="A297" s="194" t="s">
        <v>189</v>
      </c>
      <c r="B297" s="195"/>
      <c r="C297" s="196">
        <v>173</v>
      </c>
      <c r="D297" s="197">
        <v>481569.51</v>
      </c>
      <c r="E297" s="182"/>
      <c r="F297" s="182"/>
    </row>
    <row r="298" spans="1:6" ht="14.1" hidden="1" customHeight="1" outlineLevel="1">
      <c r="A298" s="194" t="s">
        <v>190</v>
      </c>
      <c r="B298" s="195"/>
      <c r="C298" s="196">
        <v>2648</v>
      </c>
      <c r="D298" s="197">
        <v>7758020</v>
      </c>
      <c r="E298" s="182"/>
      <c r="F298" s="182"/>
    </row>
    <row r="299" spans="1:6" ht="14.1" hidden="1" customHeight="1" outlineLevel="1">
      <c r="A299" s="194" t="s">
        <v>191</v>
      </c>
      <c r="B299" s="195"/>
      <c r="C299" s="196">
        <v>2</v>
      </c>
      <c r="D299" s="197">
        <v>6439</v>
      </c>
      <c r="E299" s="182"/>
      <c r="F299" s="182"/>
    </row>
    <row r="300" spans="1:6" ht="14.1" hidden="1" customHeight="1" outlineLevel="1">
      <c r="A300" s="194" t="s">
        <v>192</v>
      </c>
      <c r="B300" s="195"/>
      <c r="C300" s="198"/>
      <c r="D300" s="199"/>
      <c r="E300" s="182"/>
      <c r="F300" s="182"/>
    </row>
    <row r="301" spans="1:6" ht="14.1" hidden="1" customHeight="1" outlineLevel="1">
      <c r="A301" s="194" t="s">
        <v>193</v>
      </c>
      <c r="B301" s="195"/>
      <c r="C301" s="196">
        <v>6116</v>
      </c>
      <c r="D301" s="197">
        <v>17790783</v>
      </c>
      <c r="E301" s="182"/>
      <c r="F301" s="182"/>
    </row>
    <row r="302" spans="1:6" ht="14.1" hidden="1" customHeight="1" outlineLevel="1">
      <c r="A302" s="194" t="s">
        <v>194</v>
      </c>
      <c r="B302" s="195"/>
      <c r="C302" s="196">
        <v>3050</v>
      </c>
      <c r="D302" s="197">
        <v>8313288.2289851196</v>
      </c>
      <c r="E302" s="182"/>
      <c r="F302" s="182"/>
    </row>
    <row r="303" spans="1:6" ht="14.1" hidden="1" customHeight="1" outlineLevel="1">
      <c r="A303" s="194" t="s">
        <v>195</v>
      </c>
      <c r="B303" s="195"/>
      <c r="C303" s="196">
        <v>261</v>
      </c>
      <c r="D303" s="197">
        <v>817856.29</v>
      </c>
      <c r="E303" s="182"/>
      <c r="F303" s="182"/>
    </row>
    <row r="304" spans="1:6" ht="14.1" hidden="1" customHeight="1" outlineLevel="1">
      <c r="A304" s="194" t="s">
        <v>196</v>
      </c>
      <c r="B304" s="195"/>
      <c r="C304" s="196">
        <v>327</v>
      </c>
      <c r="D304" s="197">
        <v>911503.3</v>
      </c>
      <c r="E304" s="182"/>
      <c r="F304" s="182"/>
    </row>
    <row r="305" spans="1:6" ht="14.1" customHeight="1" collapsed="1">
      <c r="A305" s="200" t="s">
        <v>283</v>
      </c>
      <c r="B305" s="195">
        <v>1000</v>
      </c>
      <c r="C305" s="196">
        <f>SUM($C$289:$C$304)</f>
        <v>28978.38335288439</v>
      </c>
      <c r="D305" s="197">
        <f>SUM($D$289:$D$304)</f>
        <v>83435590.160037413</v>
      </c>
      <c r="E305" s="182"/>
      <c r="F305" s="182"/>
    </row>
    <row r="306" spans="1:6" ht="14.1" hidden="1" customHeight="1" outlineLevel="1">
      <c r="A306" s="194" t="s">
        <v>181</v>
      </c>
      <c r="B306" s="195"/>
      <c r="C306" s="196">
        <v>409.81410839535499</v>
      </c>
      <c r="D306" s="197">
        <v>2276824.6278442</v>
      </c>
      <c r="E306" s="182"/>
      <c r="F306" s="182"/>
    </row>
    <row r="307" spans="1:6" ht="14.1" hidden="1" customHeight="1" outlineLevel="1">
      <c r="A307" s="194" t="s">
        <v>182</v>
      </c>
      <c r="B307" s="195"/>
      <c r="C307" s="196">
        <v>251</v>
      </c>
      <c r="D307" s="197">
        <v>1348300.75</v>
      </c>
      <c r="E307" s="182"/>
      <c r="F307" s="182"/>
    </row>
    <row r="308" spans="1:6" ht="14.1" hidden="1" customHeight="1" outlineLevel="1">
      <c r="A308" s="194" t="s">
        <v>183</v>
      </c>
      <c r="B308" s="195"/>
      <c r="C308" s="196">
        <v>1416.9579387628801</v>
      </c>
      <c r="D308" s="197">
        <v>6986778.5839175601</v>
      </c>
      <c r="E308" s="182"/>
      <c r="F308" s="182"/>
    </row>
    <row r="309" spans="1:6" ht="14.1" hidden="1" customHeight="1" outlineLevel="1">
      <c r="A309" s="194" t="s">
        <v>184</v>
      </c>
      <c r="B309" s="195"/>
      <c r="C309" s="196">
        <v>292</v>
      </c>
      <c r="D309" s="197">
        <v>1533228</v>
      </c>
      <c r="E309" s="182"/>
      <c r="F309" s="182"/>
    </row>
    <row r="310" spans="1:6" ht="14.1" hidden="1" customHeight="1" outlineLevel="1">
      <c r="A310" s="194" t="s">
        <v>185</v>
      </c>
      <c r="B310" s="195"/>
      <c r="C310" s="196">
        <v>1770.9834099462</v>
      </c>
      <c r="D310" s="197">
        <v>9876432.2673914991</v>
      </c>
      <c r="E310" s="182"/>
      <c r="F310" s="182"/>
    </row>
    <row r="311" spans="1:6" ht="14.1" hidden="1" customHeight="1" outlineLevel="1">
      <c r="A311" s="194" t="s">
        <v>186</v>
      </c>
      <c r="B311" s="195"/>
      <c r="C311" s="196">
        <v>1972</v>
      </c>
      <c r="D311" s="197">
        <v>10596782.5346939</v>
      </c>
      <c r="E311" s="182"/>
      <c r="F311" s="182"/>
    </row>
    <row r="312" spans="1:6" ht="14.1" hidden="1" customHeight="1" outlineLevel="1">
      <c r="A312" s="194" t="s">
        <v>187</v>
      </c>
      <c r="B312" s="195"/>
      <c r="C312" s="196">
        <v>156</v>
      </c>
      <c r="D312" s="197">
        <v>1027596.14</v>
      </c>
      <c r="E312" s="182"/>
      <c r="F312" s="182"/>
    </row>
    <row r="313" spans="1:6" ht="14.1" hidden="1" customHeight="1" outlineLevel="1">
      <c r="A313" s="194" t="s">
        <v>188</v>
      </c>
      <c r="B313" s="195"/>
      <c r="C313" s="196">
        <v>15</v>
      </c>
      <c r="D313" s="197">
        <v>82285.45</v>
      </c>
      <c r="E313" s="182"/>
      <c r="F313" s="182"/>
    </row>
    <row r="314" spans="1:6" ht="14.1" hidden="1" customHeight="1" outlineLevel="1">
      <c r="A314" s="194" t="s">
        <v>189</v>
      </c>
      <c r="B314" s="195"/>
      <c r="C314" s="196">
        <v>44</v>
      </c>
      <c r="D314" s="197">
        <v>232958.88</v>
      </c>
      <c r="E314" s="182"/>
      <c r="F314" s="182"/>
    </row>
    <row r="315" spans="1:6" ht="14.1" hidden="1" customHeight="1" outlineLevel="1">
      <c r="A315" s="194" t="s">
        <v>190</v>
      </c>
      <c r="B315" s="195"/>
      <c r="C315" s="196">
        <v>815</v>
      </c>
      <c r="D315" s="197">
        <v>4474232</v>
      </c>
      <c r="E315" s="182"/>
      <c r="F315" s="182"/>
    </row>
    <row r="316" spans="1:6" ht="14.1" hidden="1" customHeight="1" outlineLevel="1">
      <c r="A316" s="194" t="s">
        <v>191</v>
      </c>
      <c r="B316" s="195"/>
      <c r="C316" s="198"/>
      <c r="D316" s="199"/>
      <c r="E316" s="182"/>
      <c r="F316" s="182"/>
    </row>
    <row r="317" spans="1:6" ht="14.1" hidden="1" customHeight="1" outlineLevel="1">
      <c r="A317" s="194" t="s">
        <v>192</v>
      </c>
      <c r="B317" s="195"/>
      <c r="C317" s="198"/>
      <c r="D317" s="199"/>
      <c r="E317" s="182"/>
      <c r="F317" s="182"/>
    </row>
    <row r="318" spans="1:6" ht="14.1" hidden="1" customHeight="1" outlineLevel="1">
      <c r="A318" s="194" t="s">
        <v>193</v>
      </c>
      <c r="B318" s="195"/>
      <c r="C318" s="196">
        <v>2069</v>
      </c>
      <c r="D318" s="197">
        <v>10933430</v>
      </c>
      <c r="E318" s="182"/>
      <c r="F318" s="182"/>
    </row>
    <row r="319" spans="1:6" ht="14.1" hidden="1" customHeight="1" outlineLevel="1">
      <c r="A319" s="194" t="s">
        <v>194</v>
      </c>
      <c r="B319" s="195"/>
      <c r="C319" s="196">
        <v>837</v>
      </c>
      <c r="D319" s="197">
        <v>4138633.9297563899</v>
      </c>
      <c r="E319" s="182"/>
      <c r="F319" s="182"/>
    </row>
    <row r="320" spans="1:6" ht="14.1" hidden="1" customHeight="1" outlineLevel="1">
      <c r="A320" s="194" t="s">
        <v>195</v>
      </c>
      <c r="B320" s="195"/>
      <c r="C320" s="196">
        <v>42</v>
      </c>
      <c r="D320" s="197">
        <v>238613.33</v>
      </c>
      <c r="E320" s="182"/>
      <c r="F320" s="182"/>
    </row>
    <row r="321" spans="1:6" ht="14.1" hidden="1" customHeight="1" outlineLevel="1">
      <c r="A321" s="194" t="s">
        <v>196</v>
      </c>
      <c r="B321" s="195"/>
      <c r="C321" s="196">
        <v>113</v>
      </c>
      <c r="D321" s="197">
        <v>595271.15</v>
      </c>
      <c r="E321" s="182"/>
      <c r="F321" s="182"/>
    </row>
    <row r="322" spans="1:6" ht="14.1" customHeight="1" collapsed="1">
      <c r="A322" s="200" t="s">
        <v>284</v>
      </c>
      <c r="B322" s="195">
        <v>2000</v>
      </c>
      <c r="C322" s="196">
        <f>SUM($C$306:$C$321)</f>
        <v>10203.755457104435</v>
      </c>
      <c r="D322" s="197">
        <f>SUM($D$306:$D$321)</f>
        <v>54341367.643603548</v>
      </c>
      <c r="E322" s="182"/>
      <c r="F322" s="182"/>
    </row>
    <row r="323" spans="1:6" ht="14.1" hidden="1" customHeight="1" outlineLevel="1">
      <c r="A323" s="194" t="s">
        <v>181</v>
      </c>
      <c r="B323" s="195"/>
      <c r="C323" s="196">
        <v>112.328231305622</v>
      </c>
      <c r="D323" s="197">
        <v>896182.14243294997</v>
      </c>
      <c r="E323" s="182"/>
      <c r="F323" s="182"/>
    </row>
    <row r="324" spans="1:6" ht="14.1" hidden="1" customHeight="1" outlineLevel="1">
      <c r="A324" s="194" t="s">
        <v>182</v>
      </c>
      <c r="B324" s="195"/>
      <c r="C324" s="196">
        <v>65</v>
      </c>
      <c r="D324" s="197">
        <v>584585.9</v>
      </c>
      <c r="E324" s="182"/>
      <c r="F324" s="182"/>
    </row>
    <row r="325" spans="1:6" ht="14.1" hidden="1" customHeight="1" outlineLevel="1">
      <c r="A325" s="194" t="s">
        <v>183</v>
      </c>
      <c r="B325" s="195"/>
      <c r="C325" s="196">
        <v>448.16441397162299</v>
      </c>
      <c r="D325" s="197">
        <v>3630146.8828330999</v>
      </c>
      <c r="E325" s="182"/>
      <c r="F325" s="182"/>
    </row>
    <row r="326" spans="1:6" ht="14.1" hidden="1" customHeight="1" outlineLevel="1">
      <c r="A326" s="194" t="s">
        <v>184</v>
      </c>
      <c r="B326" s="195"/>
      <c r="C326" s="196">
        <v>121</v>
      </c>
      <c r="D326" s="197">
        <v>1098589</v>
      </c>
      <c r="E326" s="182"/>
      <c r="F326" s="182"/>
    </row>
    <row r="327" spans="1:6" ht="14.1" hidden="1" customHeight="1" outlineLevel="1">
      <c r="A327" s="194" t="s">
        <v>185</v>
      </c>
      <c r="B327" s="195"/>
      <c r="C327" s="196">
        <v>546.995259984629</v>
      </c>
      <c r="D327" s="197">
        <v>4686118.5688278303</v>
      </c>
      <c r="E327" s="182"/>
      <c r="F327" s="182"/>
    </row>
    <row r="328" spans="1:6" ht="14.1" hidden="1" customHeight="1" outlineLevel="1">
      <c r="A328" s="194" t="s">
        <v>186</v>
      </c>
      <c r="B328" s="195"/>
      <c r="C328" s="196">
        <v>675</v>
      </c>
      <c r="D328" s="197">
        <v>6211200.9369387804</v>
      </c>
      <c r="E328" s="182"/>
      <c r="F328" s="182"/>
    </row>
    <row r="329" spans="1:6" ht="14.1" hidden="1" customHeight="1" outlineLevel="1">
      <c r="A329" s="194" t="s">
        <v>187</v>
      </c>
      <c r="B329" s="195"/>
      <c r="C329" s="196">
        <v>37</v>
      </c>
      <c r="D329" s="197">
        <v>380787.05</v>
      </c>
      <c r="E329" s="182"/>
      <c r="F329" s="182"/>
    </row>
    <row r="330" spans="1:6" ht="14.1" hidden="1" customHeight="1" outlineLevel="1">
      <c r="A330" s="194" t="s">
        <v>188</v>
      </c>
      <c r="B330" s="195"/>
      <c r="C330" s="196">
        <v>1</v>
      </c>
      <c r="D330" s="197">
        <v>7775.6</v>
      </c>
      <c r="E330" s="182"/>
      <c r="F330" s="182"/>
    </row>
    <row r="331" spans="1:6" ht="14.1" hidden="1" customHeight="1" outlineLevel="1">
      <c r="A331" s="194" t="s">
        <v>189</v>
      </c>
      <c r="B331" s="195"/>
      <c r="C331" s="196">
        <v>10</v>
      </c>
      <c r="D331" s="197">
        <v>115930</v>
      </c>
      <c r="E331" s="182"/>
      <c r="F331" s="182"/>
    </row>
    <row r="332" spans="1:6" ht="14.1" hidden="1" customHeight="1" outlineLevel="1">
      <c r="A332" s="194" t="s">
        <v>190</v>
      </c>
      <c r="B332" s="195"/>
      <c r="C332" s="196">
        <v>231</v>
      </c>
      <c r="D332" s="197">
        <v>2020382</v>
      </c>
      <c r="E332" s="182"/>
      <c r="F332" s="182"/>
    </row>
    <row r="333" spans="1:6" ht="14.1" hidden="1" customHeight="1" outlineLevel="1">
      <c r="A333" s="194" t="s">
        <v>191</v>
      </c>
      <c r="B333" s="195"/>
      <c r="C333" s="198"/>
      <c r="D333" s="199"/>
      <c r="E333" s="182"/>
      <c r="F333" s="182"/>
    </row>
    <row r="334" spans="1:6" ht="14.1" hidden="1" customHeight="1" outlineLevel="1">
      <c r="A334" s="194" t="s">
        <v>192</v>
      </c>
      <c r="B334" s="195"/>
      <c r="C334" s="198"/>
      <c r="D334" s="199"/>
      <c r="E334" s="182"/>
      <c r="F334" s="182"/>
    </row>
    <row r="335" spans="1:6" ht="14.1" hidden="1" customHeight="1" outlineLevel="1">
      <c r="A335" s="194" t="s">
        <v>193</v>
      </c>
      <c r="B335" s="195"/>
      <c r="C335" s="196">
        <v>575</v>
      </c>
      <c r="D335" s="197">
        <v>5255348</v>
      </c>
      <c r="E335" s="182"/>
      <c r="F335" s="182"/>
    </row>
    <row r="336" spans="1:6" ht="14.1" hidden="1" customHeight="1" outlineLevel="1">
      <c r="A336" s="194" t="s">
        <v>194</v>
      </c>
      <c r="B336" s="195"/>
      <c r="C336" s="196">
        <v>141</v>
      </c>
      <c r="D336" s="197">
        <v>1189299.2229353299</v>
      </c>
      <c r="E336" s="182"/>
      <c r="F336" s="182"/>
    </row>
    <row r="337" spans="1:6" ht="14.1" hidden="1" customHeight="1" outlineLevel="1">
      <c r="A337" s="194" t="s">
        <v>195</v>
      </c>
      <c r="B337" s="195"/>
      <c r="C337" s="196">
        <v>8</v>
      </c>
      <c r="D337" s="197">
        <v>76428.05</v>
      </c>
      <c r="E337" s="182"/>
      <c r="F337" s="182"/>
    </row>
    <row r="338" spans="1:6" ht="14.1" hidden="1" customHeight="1" outlineLevel="1">
      <c r="A338" s="194" t="s">
        <v>196</v>
      </c>
      <c r="B338" s="195"/>
      <c r="C338" s="196">
        <v>22</v>
      </c>
      <c r="D338" s="197">
        <v>199002.31</v>
      </c>
      <c r="E338" s="182"/>
      <c r="F338" s="182"/>
    </row>
    <row r="339" spans="1:6" ht="14.1" customHeight="1" collapsed="1">
      <c r="A339" s="200" t="s">
        <v>285</v>
      </c>
      <c r="B339" s="195">
        <v>3000</v>
      </c>
      <c r="C339" s="196">
        <f>SUM($C$323:$C$338)</f>
        <v>2993.4879052618739</v>
      </c>
      <c r="D339" s="197">
        <f>SUM($D$323:$D$338)</f>
        <v>26351775.663967993</v>
      </c>
      <c r="E339" s="182"/>
      <c r="F339" s="182"/>
    </row>
    <row r="340" spans="1:6" ht="14.1" hidden="1" customHeight="1" outlineLevel="1">
      <c r="A340" s="194" t="s">
        <v>181</v>
      </c>
      <c r="B340" s="195"/>
      <c r="C340" s="196">
        <v>51.263531539632503</v>
      </c>
      <c r="D340" s="197">
        <v>634818.05566282396</v>
      </c>
      <c r="E340" s="182"/>
      <c r="F340" s="182"/>
    </row>
    <row r="341" spans="1:6" ht="14.1" hidden="1" customHeight="1" outlineLevel="1">
      <c r="A341" s="194" t="s">
        <v>182</v>
      </c>
      <c r="B341" s="195"/>
      <c r="C341" s="196">
        <v>20</v>
      </c>
      <c r="D341" s="197">
        <v>263055.98</v>
      </c>
      <c r="E341" s="182"/>
      <c r="F341" s="182"/>
    </row>
    <row r="342" spans="1:6" ht="14.1" hidden="1" customHeight="1" outlineLevel="1">
      <c r="A342" s="194" t="s">
        <v>183</v>
      </c>
      <c r="B342" s="195"/>
      <c r="C342" s="196">
        <v>239.21436622027801</v>
      </c>
      <c r="D342" s="197">
        <v>2707480.5169309601</v>
      </c>
      <c r="E342" s="182"/>
      <c r="F342" s="182"/>
    </row>
    <row r="343" spans="1:6" ht="14.1" hidden="1" customHeight="1" outlineLevel="1">
      <c r="A343" s="194" t="s">
        <v>184</v>
      </c>
      <c r="B343" s="195"/>
      <c r="C343" s="196">
        <v>40</v>
      </c>
      <c r="D343" s="197">
        <v>485359</v>
      </c>
      <c r="E343" s="182"/>
      <c r="F343" s="182"/>
    </row>
    <row r="344" spans="1:6" ht="14.1" hidden="1" customHeight="1" outlineLevel="1">
      <c r="A344" s="194" t="s">
        <v>185</v>
      </c>
      <c r="B344" s="195"/>
      <c r="C344" s="196">
        <v>280</v>
      </c>
      <c r="D344" s="197">
        <v>3499610</v>
      </c>
      <c r="E344" s="182"/>
      <c r="F344" s="182"/>
    </row>
    <row r="345" spans="1:6" ht="14.1" hidden="1" customHeight="1" outlineLevel="1">
      <c r="A345" s="194" t="s">
        <v>186</v>
      </c>
      <c r="B345" s="195"/>
      <c r="C345" s="196">
        <v>299</v>
      </c>
      <c r="D345" s="197">
        <v>3571683.5177551</v>
      </c>
      <c r="E345" s="182"/>
      <c r="F345" s="182"/>
    </row>
    <row r="346" spans="1:6" ht="14.1" hidden="1" customHeight="1" outlineLevel="1">
      <c r="A346" s="194" t="s">
        <v>187</v>
      </c>
      <c r="B346" s="195"/>
      <c r="C346" s="196">
        <v>11</v>
      </c>
      <c r="D346" s="197">
        <v>180245.61</v>
      </c>
      <c r="E346" s="182"/>
      <c r="F346" s="182"/>
    </row>
    <row r="347" spans="1:6" ht="14.1" hidden="1" customHeight="1" outlineLevel="1">
      <c r="A347" s="194" t="s">
        <v>188</v>
      </c>
      <c r="B347" s="195"/>
      <c r="C347" s="196">
        <v>1</v>
      </c>
      <c r="D347" s="197">
        <v>24141</v>
      </c>
      <c r="E347" s="182"/>
      <c r="F347" s="182"/>
    </row>
    <row r="348" spans="1:6" ht="14.1" hidden="1" customHeight="1" outlineLevel="1">
      <c r="A348" s="194" t="s">
        <v>189</v>
      </c>
      <c r="B348" s="195"/>
      <c r="C348" s="196">
        <v>5</v>
      </c>
      <c r="D348" s="197">
        <v>59678</v>
      </c>
      <c r="E348" s="182"/>
      <c r="F348" s="182"/>
    </row>
    <row r="349" spans="1:6" ht="14.1" hidden="1" customHeight="1" outlineLevel="1">
      <c r="A349" s="194" t="s">
        <v>190</v>
      </c>
      <c r="B349" s="195"/>
      <c r="C349" s="196">
        <v>118</v>
      </c>
      <c r="D349" s="197">
        <v>1481104</v>
      </c>
      <c r="E349" s="182"/>
      <c r="F349" s="182"/>
    </row>
    <row r="350" spans="1:6" ht="14.1" hidden="1" customHeight="1" outlineLevel="1">
      <c r="A350" s="194" t="s">
        <v>191</v>
      </c>
      <c r="B350" s="195"/>
      <c r="C350" s="198"/>
      <c r="D350" s="199"/>
      <c r="E350" s="182"/>
      <c r="F350" s="182"/>
    </row>
    <row r="351" spans="1:6" ht="14.1" hidden="1" customHeight="1" outlineLevel="1">
      <c r="A351" s="194" t="s">
        <v>192</v>
      </c>
      <c r="B351" s="195"/>
      <c r="C351" s="198"/>
      <c r="D351" s="199"/>
      <c r="E351" s="182"/>
      <c r="F351" s="182"/>
    </row>
    <row r="352" spans="1:6" ht="14.1" hidden="1" customHeight="1" outlineLevel="1">
      <c r="A352" s="194" t="s">
        <v>193</v>
      </c>
      <c r="B352" s="195"/>
      <c r="C352" s="196">
        <v>242</v>
      </c>
      <c r="D352" s="197">
        <v>2967357</v>
      </c>
      <c r="E352" s="182"/>
      <c r="F352" s="182"/>
    </row>
    <row r="353" spans="1:6" ht="14.1" hidden="1" customHeight="1" outlineLevel="1">
      <c r="A353" s="194" t="s">
        <v>194</v>
      </c>
      <c r="B353" s="195"/>
      <c r="C353" s="196">
        <v>52</v>
      </c>
      <c r="D353" s="197">
        <v>530245.86001703003</v>
      </c>
      <c r="E353" s="182"/>
      <c r="F353" s="182"/>
    </row>
    <row r="354" spans="1:6" ht="14.1" hidden="1" customHeight="1" outlineLevel="1">
      <c r="A354" s="194" t="s">
        <v>195</v>
      </c>
      <c r="B354" s="195"/>
      <c r="C354" s="196">
        <v>1</v>
      </c>
      <c r="D354" s="197">
        <v>16273</v>
      </c>
      <c r="E354" s="182"/>
      <c r="F354" s="182"/>
    </row>
    <row r="355" spans="1:6" ht="14.1" hidden="1" customHeight="1" outlineLevel="1">
      <c r="A355" s="194" t="s">
        <v>196</v>
      </c>
      <c r="B355" s="195"/>
      <c r="C355" s="196">
        <v>7</v>
      </c>
      <c r="D355" s="197">
        <v>87457.9</v>
      </c>
      <c r="E355" s="182"/>
      <c r="F355" s="182"/>
    </row>
    <row r="356" spans="1:6" ht="14.1" customHeight="1" collapsed="1">
      <c r="A356" s="200" t="s">
        <v>286</v>
      </c>
      <c r="B356" s="195">
        <v>4000</v>
      </c>
      <c r="C356" s="196">
        <f>SUM($C$340:$C$355)</f>
        <v>1366.4778977599105</v>
      </c>
      <c r="D356" s="197">
        <f>SUM($D$340:$D$355)</f>
        <v>16508509.440365914</v>
      </c>
      <c r="E356" s="182"/>
      <c r="F356" s="182"/>
    </row>
    <row r="357" spans="1:6" ht="14.1" hidden="1" customHeight="1" outlineLevel="1">
      <c r="A357" s="194" t="s">
        <v>181</v>
      </c>
      <c r="B357" s="195"/>
      <c r="C357" s="196">
        <v>28.281573592475802</v>
      </c>
      <c r="D357" s="197">
        <v>436450.94333941798</v>
      </c>
      <c r="E357" s="182"/>
      <c r="F357" s="182"/>
    </row>
    <row r="358" spans="1:6" ht="14.1" hidden="1" customHeight="1" outlineLevel="1">
      <c r="A358" s="194" t="s">
        <v>182</v>
      </c>
      <c r="B358" s="195"/>
      <c r="C358" s="196">
        <v>10</v>
      </c>
      <c r="D358" s="197">
        <v>182914.39</v>
      </c>
      <c r="E358" s="182"/>
      <c r="F358" s="182"/>
    </row>
    <row r="359" spans="1:6" ht="14.1" hidden="1" customHeight="1" outlineLevel="1">
      <c r="A359" s="194" t="s">
        <v>183</v>
      </c>
      <c r="B359" s="195"/>
      <c r="C359" s="196">
        <v>205.18875274426</v>
      </c>
      <c r="D359" s="197">
        <v>3287614.15754196</v>
      </c>
      <c r="E359" s="182"/>
      <c r="F359" s="182"/>
    </row>
    <row r="360" spans="1:6" ht="14.1" hidden="1" customHeight="1" outlineLevel="1">
      <c r="A360" s="194" t="s">
        <v>184</v>
      </c>
      <c r="B360" s="195"/>
      <c r="C360" s="196">
        <v>26</v>
      </c>
      <c r="D360" s="197">
        <v>376392</v>
      </c>
      <c r="E360" s="182"/>
      <c r="F360" s="182"/>
    </row>
    <row r="361" spans="1:6" ht="14.1" hidden="1" customHeight="1" outlineLevel="1">
      <c r="A361" s="194" t="s">
        <v>185</v>
      </c>
      <c r="B361" s="195"/>
      <c r="C361" s="196">
        <v>168</v>
      </c>
      <c r="D361" s="197">
        <v>2671872</v>
      </c>
      <c r="E361" s="182"/>
      <c r="F361" s="182"/>
    </row>
    <row r="362" spans="1:6" ht="14.1" hidden="1" customHeight="1" outlineLevel="1">
      <c r="A362" s="194" t="s">
        <v>186</v>
      </c>
      <c r="B362" s="195"/>
      <c r="C362" s="196">
        <v>201</v>
      </c>
      <c r="D362" s="197">
        <v>3007564.7869387702</v>
      </c>
      <c r="E362" s="182"/>
      <c r="F362" s="182"/>
    </row>
    <row r="363" spans="1:6" ht="14.1" hidden="1" customHeight="1" outlineLevel="1">
      <c r="A363" s="194" t="s">
        <v>187</v>
      </c>
      <c r="B363" s="195"/>
      <c r="C363" s="196">
        <v>3</v>
      </c>
      <c r="D363" s="197">
        <v>57614</v>
      </c>
      <c r="E363" s="182"/>
      <c r="F363" s="182"/>
    </row>
    <row r="364" spans="1:6" ht="14.1" hidden="1" customHeight="1" outlineLevel="1">
      <c r="A364" s="194" t="s">
        <v>188</v>
      </c>
      <c r="B364" s="195"/>
      <c r="C364" s="196">
        <v>0</v>
      </c>
      <c r="D364" s="197">
        <v>0</v>
      </c>
      <c r="E364" s="182"/>
      <c r="F364" s="182"/>
    </row>
    <row r="365" spans="1:6" ht="14.1" hidden="1" customHeight="1" outlineLevel="1">
      <c r="A365" s="194" t="s">
        <v>189</v>
      </c>
      <c r="B365" s="195"/>
      <c r="C365" s="196">
        <v>2</v>
      </c>
      <c r="D365" s="197">
        <v>23309</v>
      </c>
      <c r="E365" s="182"/>
      <c r="F365" s="182"/>
    </row>
    <row r="366" spans="1:6" ht="14.1" hidden="1" customHeight="1" outlineLevel="1">
      <c r="A366" s="194" t="s">
        <v>190</v>
      </c>
      <c r="B366" s="195"/>
      <c r="C366" s="196">
        <v>56</v>
      </c>
      <c r="D366" s="197">
        <v>858910</v>
      </c>
      <c r="E366" s="182"/>
      <c r="F366" s="182"/>
    </row>
    <row r="367" spans="1:6" ht="14.1" hidden="1" customHeight="1" outlineLevel="1">
      <c r="A367" s="194" t="s">
        <v>191</v>
      </c>
      <c r="B367" s="195"/>
      <c r="C367" s="198"/>
      <c r="D367" s="199"/>
      <c r="E367" s="182"/>
      <c r="F367" s="182"/>
    </row>
    <row r="368" spans="1:6" ht="14.1" hidden="1" customHeight="1" outlineLevel="1">
      <c r="A368" s="194" t="s">
        <v>192</v>
      </c>
      <c r="B368" s="195"/>
      <c r="C368" s="198"/>
      <c r="D368" s="199"/>
      <c r="E368" s="182"/>
      <c r="F368" s="182"/>
    </row>
    <row r="369" spans="1:6" ht="14.1" hidden="1" customHeight="1" outlineLevel="1">
      <c r="A369" s="194" t="s">
        <v>193</v>
      </c>
      <c r="B369" s="195"/>
      <c r="C369" s="196">
        <v>155</v>
      </c>
      <c r="D369" s="197">
        <v>2303790</v>
      </c>
      <c r="E369" s="182"/>
      <c r="F369" s="182"/>
    </row>
    <row r="370" spans="1:6" ht="14.1" hidden="1" customHeight="1" outlineLevel="1">
      <c r="A370" s="194" t="s">
        <v>194</v>
      </c>
      <c r="B370" s="195"/>
      <c r="C370" s="196">
        <v>24</v>
      </c>
      <c r="D370" s="197">
        <v>328937.89931180503</v>
      </c>
      <c r="E370" s="182"/>
      <c r="F370" s="182"/>
    </row>
    <row r="371" spans="1:6" ht="14.1" hidden="1" customHeight="1" outlineLevel="1">
      <c r="A371" s="194" t="s">
        <v>195</v>
      </c>
      <c r="B371" s="195"/>
      <c r="C371" s="196">
        <v>1</v>
      </c>
      <c r="D371" s="197">
        <v>17731</v>
      </c>
      <c r="E371" s="182"/>
      <c r="F371" s="182"/>
    </row>
    <row r="372" spans="1:6" ht="14.1" hidden="1" customHeight="1" outlineLevel="1">
      <c r="A372" s="194" t="s">
        <v>196</v>
      </c>
      <c r="B372" s="195"/>
      <c r="C372" s="196">
        <v>6</v>
      </c>
      <c r="D372" s="197">
        <v>50008.2</v>
      </c>
      <c r="E372" s="182"/>
      <c r="F372" s="182"/>
    </row>
    <row r="373" spans="1:6" ht="14.1" customHeight="1" collapsed="1">
      <c r="A373" s="200" t="s">
        <v>287</v>
      </c>
      <c r="B373" s="195">
        <v>5000</v>
      </c>
      <c r="C373" s="196">
        <f>SUM($C$357:$C$372)</f>
        <v>885.47032633673575</v>
      </c>
      <c r="D373" s="197">
        <f>SUM($D$357:$D$372)</f>
        <v>13603108.377131952</v>
      </c>
      <c r="E373" s="182"/>
      <c r="F373" s="182"/>
    </row>
    <row r="374" spans="1:6" ht="14.1" hidden="1" customHeight="1" outlineLevel="1">
      <c r="A374" s="194" t="s">
        <v>181</v>
      </c>
      <c r="B374" s="195"/>
      <c r="C374" s="196">
        <v>53.5219609796195</v>
      </c>
      <c r="D374" s="197">
        <v>1229973.6831084101</v>
      </c>
      <c r="E374" s="182"/>
      <c r="F374" s="182"/>
    </row>
    <row r="375" spans="1:6" ht="14.1" hidden="1" customHeight="1" outlineLevel="1">
      <c r="A375" s="194" t="s">
        <v>182</v>
      </c>
      <c r="B375" s="195"/>
      <c r="C375" s="196">
        <v>11</v>
      </c>
      <c r="D375" s="197">
        <v>297545.25</v>
      </c>
      <c r="E375" s="182"/>
      <c r="F375" s="182"/>
    </row>
    <row r="376" spans="1:6" ht="14.1" hidden="1" customHeight="1" outlineLevel="1">
      <c r="A376" s="194" t="s">
        <v>183</v>
      </c>
      <c r="B376" s="195"/>
      <c r="C376" s="196">
        <v>518.11417455968001</v>
      </c>
      <c r="D376" s="197">
        <v>12218656.7686681</v>
      </c>
      <c r="E376" s="182"/>
      <c r="F376" s="182"/>
    </row>
    <row r="377" spans="1:6" ht="14.1" hidden="1" customHeight="1" outlineLevel="1">
      <c r="A377" s="194" t="s">
        <v>184</v>
      </c>
      <c r="B377" s="195"/>
      <c r="C377" s="196">
        <v>119</v>
      </c>
      <c r="D377" s="197">
        <v>3439253</v>
      </c>
      <c r="E377" s="182"/>
      <c r="F377" s="182"/>
    </row>
    <row r="378" spans="1:6" ht="14.1" hidden="1" customHeight="1" outlineLevel="1">
      <c r="A378" s="194" t="s">
        <v>185</v>
      </c>
      <c r="B378" s="195"/>
      <c r="C378" s="196">
        <v>513.96681989240597</v>
      </c>
      <c r="D378" s="197">
        <v>12808506.584314801</v>
      </c>
      <c r="E378" s="182"/>
      <c r="F378" s="182"/>
    </row>
    <row r="379" spans="1:6" ht="14.1" hidden="1" customHeight="1" outlineLevel="1">
      <c r="A379" s="194" t="s">
        <v>186</v>
      </c>
      <c r="B379" s="195"/>
      <c r="C379" s="196">
        <v>706</v>
      </c>
      <c r="D379" s="197">
        <v>17115801.574489798</v>
      </c>
      <c r="E379" s="182"/>
      <c r="F379" s="182"/>
    </row>
    <row r="380" spans="1:6" ht="14.1" hidden="1" customHeight="1" outlineLevel="1">
      <c r="A380" s="194" t="s">
        <v>187</v>
      </c>
      <c r="B380" s="195"/>
      <c r="C380" s="196">
        <v>3</v>
      </c>
      <c r="D380" s="197">
        <v>90646.399999999994</v>
      </c>
      <c r="E380" s="182"/>
      <c r="F380" s="182"/>
    </row>
    <row r="381" spans="1:6" ht="14.1" hidden="1" customHeight="1" outlineLevel="1">
      <c r="A381" s="194" t="s">
        <v>188</v>
      </c>
      <c r="B381" s="195"/>
      <c r="C381" s="196">
        <v>0</v>
      </c>
      <c r="D381" s="197">
        <v>0</v>
      </c>
      <c r="E381" s="182"/>
      <c r="F381" s="182"/>
    </row>
    <row r="382" spans="1:6" ht="14.1" hidden="1" customHeight="1" outlineLevel="1">
      <c r="A382" s="194" t="s">
        <v>189</v>
      </c>
      <c r="B382" s="195"/>
      <c r="C382" s="196">
        <v>2</v>
      </c>
      <c r="D382" s="197">
        <v>76359</v>
      </c>
      <c r="E382" s="182"/>
      <c r="F382" s="182"/>
    </row>
    <row r="383" spans="1:6" ht="14.1" hidden="1" customHeight="1" outlineLevel="1">
      <c r="A383" s="194" t="s">
        <v>190</v>
      </c>
      <c r="B383" s="195"/>
      <c r="C383" s="196">
        <v>160</v>
      </c>
      <c r="D383" s="197">
        <v>3904178</v>
      </c>
      <c r="E383" s="182"/>
      <c r="F383" s="182"/>
    </row>
    <row r="384" spans="1:6" ht="14.1" hidden="1" customHeight="1" outlineLevel="1">
      <c r="A384" s="194" t="s">
        <v>191</v>
      </c>
      <c r="B384" s="195"/>
      <c r="C384" s="198"/>
      <c r="D384" s="199"/>
      <c r="E384" s="182"/>
      <c r="F384" s="182"/>
    </row>
    <row r="385" spans="1:6" ht="14.1" hidden="1" customHeight="1" outlineLevel="1">
      <c r="A385" s="194" t="s">
        <v>192</v>
      </c>
      <c r="B385" s="195"/>
      <c r="C385" s="198"/>
      <c r="D385" s="199"/>
      <c r="E385" s="182"/>
      <c r="F385" s="182"/>
    </row>
    <row r="386" spans="1:6" ht="14.1" hidden="1" customHeight="1" outlineLevel="1">
      <c r="A386" s="194" t="s">
        <v>193</v>
      </c>
      <c r="B386" s="195"/>
      <c r="C386" s="196">
        <v>367</v>
      </c>
      <c r="D386" s="197">
        <v>8893414</v>
      </c>
      <c r="E386" s="182"/>
      <c r="F386" s="182"/>
    </row>
    <row r="387" spans="1:6" ht="14.1" hidden="1" customHeight="1" outlineLevel="1">
      <c r="A387" s="194" t="s">
        <v>194</v>
      </c>
      <c r="B387" s="195"/>
      <c r="C387" s="196">
        <v>40</v>
      </c>
      <c r="D387" s="197">
        <v>961599.21316760604</v>
      </c>
      <c r="E387" s="182"/>
      <c r="F387" s="182"/>
    </row>
    <row r="388" spans="1:6" ht="14.1" hidden="1" customHeight="1" outlineLevel="1">
      <c r="A388" s="194" t="s">
        <v>195</v>
      </c>
      <c r="B388" s="195"/>
      <c r="C388" s="196">
        <v>0</v>
      </c>
      <c r="D388" s="197">
        <v>0</v>
      </c>
      <c r="E388" s="182"/>
      <c r="F388" s="182"/>
    </row>
    <row r="389" spans="1:6" ht="14.1" hidden="1" customHeight="1" outlineLevel="1">
      <c r="A389" s="194" t="s">
        <v>196</v>
      </c>
      <c r="B389" s="195"/>
      <c r="C389" s="196">
        <v>6</v>
      </c>
      <c r="D389" s="197">
        <v>190184.48</v>
      </c>
      <c r="E389" s="182"/>
      <c r="F389" s="182"/>
    </row>
    <row r="390" spans="1:6" ht="14.1" customHeight="1" collapsed="1">
      <c r="A390" s="200" t="s">
        <v>288</v>
      </c>
      <c r="B390" s="195">
        <v>15000</v>
      </c>
      <c r="C390" s="196">
        <f>SUM($C$374:$C$389)</f>
        <v>2499.6029554317056</v>
      </c>
      <c r="D390" s="197">
        <f>SUM($D$374:$D$389)</f>
        <v>61226117.953748718</v>
      </c>
      <c r="E390" s="182"/>
      <c r="F390" s="182"/>
    </row>
    <row r="391" spans="1:6" ht="14.1" hidden="1" customHeight="1" outlineLevel="1">
      <c r="A391" s="194" t="s">
        <v>181</v>
      </c>
      <c r="B391" s="195"/>
      <c r="C391" s="196">
        <v>9</v>
      </c>
      <c r="D391" s="197">
        <v>226569</v>
      </c>
      <c r="E391" s="182"/>
      <c r="F391" s="182"/>
    </row>
    <row r="392" spans="1:6" ht="14.1" hidden="1" customHeight="1" outlineLevel="1">
      <c r="A392" s="194" t="s">
        <v>182</v>
      </c>
      <c r="B392" s="195"/>
      <c r="C392" s="196">
        <v>0</v>
      </c>
      <c r="D392" s="197">
        <v>0</v>
      </c>
      <c r="E392" s="182"/>
      <c r="F392" s="182"/>
    </row>
    <row r="393" spans="1:6" ht="14.1" hidden="1" customHeight="1" outlineLevel="1">
      <c r="A393" s="194" t="s">
        <v>183</v>
      </c>
      <c r="B393" s="195"/>
      <c r="C393" s="196">
        <v>194.13333467572201</v>
      </c>
      <c r="D393" s="197">
        <v>8194377.8299998101</v>
      </c>
      <c r="E393" s="182"/>
      <c r="F393" s="182"/>
    </row>
    <row r="394" spans="1:6" ht="14.1" hidden="1" customHeight="1" outlineLevel="1">
      <c r="A394" s="194" t="s">
        <v>184</v>
      </c>
      <c r="B394" s="195"/>
      <c r="C394" s="196">
        <v>44</v>
      </c>
      <c r="D394" s="197">
        <v>1997418</v>
      </c>
      <c r="E394" s="182"/>
      <c r="F394" s="182"/>
    </row>
    <row r="395" spans="1:6" ht="14.1" hidden="1" customHeight="1" outlineLevel="1">
      <c r="A395" s="194" t="s">
        <v>185</v>
      </c>
      <c r="B395" s="195"/>
      <c r="C395" s="196">
        <v>142.96207987703599</v>
      </c>
      <c r="D395" s="197">
        <v>5860948.6317315102</v>
      </c>
      <c r="E395" s="182"/>
      <c r="F395" s="182"/>
    </row>
    <row r="396" spans="1:6" ht="14.1" hidden="1" customHeight="1" outlineLevel="1">
      <c r="A396" s="194" t="s">
        <v>186</v>
      </c>
      <c r="B396" s="195"/>
      <c r="C396" s="196">
        <v>209</v>
      </c>
      <c r="D396" s="197">
        <v>8821004.9930612203</v>
      </c>
      <c r="E396" s="182"/>
      <c r="F396" s="182"/>
    </row>
    <row r="397" spans="1:6" ht="14.1" hidden="1" customHeight="1" outlineLevel="1">
      <c r="A397" s="194" t="s">
        <v>187</v>
      </c>
      <c r="B397" s="195"/>
      <c r="C397" s="196">
        <v>1</v>
      </c>
      <c r="D397" s="197">
        <v>73451</v>
      </c>
      <c r="E397" s="182"/>
      <c r="F397" s="182"/>
    </row>
    <row r="398" spans="1:6" ht="14.1" hidden="1" customHeight="1" outlineLevel="1">
      <c r="A398" s="194" t="s">
        <v>188</v>
      </c>
      <c r="B398" s="195"/>
      <c r="C398" s="196">
        <v>0</v>
      </c>
      <c r="D398" s="197">
        <v>0</v>
      </c>
      <c r="E398" s="182"/>
      <c r="F398" s="182"/>
    </row>
    <row r="399" spans="1:6" ht="14.1" hidden="1" customHeight="1" outlineLevel="1">
      <c r="A399" s="194" t="s">
        <v>189</v>
      </c>
      <c r="B399" s="195"/>
      <c r="C399" s="196">
        <v>0</v>
      </c>
      <c r="D399" s="197">
        <v>0</v>
      </c>
      <c r="E399" s="182"/>
      <c r="F399" s="182"/>
    </row>
    <row r="400" spans="1:6" ht="14.1" hidden="1" customHeight="1" outlineLevel="1">
      <c r="A400" s="194" t="s">
        <v>190</v>
      </c>
      <c r="B400" s="195"/>
      <c r="C400" s="196">
        <v>33</v>
      </c>
      <c r="D400" s="197">
        <v>1483053</v>
      </c>
      <c r="E400" s="182"/>
      <c r="F400" s="182"/>
    </row>
    <row r="401" spans="1:6" ht="14.1" hidden="1" customHeight="1" outlineLevel="1">
      <c r="A401" s="194" t="s">
        <v>191</v>
      </c>
      <c r="B401" s="195"/>
      <c r="C401" s="198"/>
      <c r="D401" s="199"/>
      <c r="E401" s="182"/>
      <c r="F401" s="182"/>
    </row>
    <row r="402" spans="1:6" ht="14.1" hidden="1" customHeight="1" outlineLevel="1">
      <c r="A402" s="194" t="s">
        <v>192</v>
      </c>
      <c r="B402" s="195"/>
      <c r="C402" s="198"/>
      <c r="D402" s="199"/>
      <c r="E402" s="182"/>
      <c r="F402" s="182"/>
    </row>
    <row r="403" spans="1:6" ht="14.1" hidden="1" customHeight="1" outlineLevel="1">
      <c r="A403" s="194" t="s">
        <v>193</v>
      </c>
      <c r="B403" s="195"/>
      <c r="C403" s="196">
        <v>77</v>
      </c>
      <c r="D403" s="197">
        <v>3785277</v>
      </c>
      <c r="E403" s="182"/>
      <c r="F403" s="182"/>
    </row>
    <row r="404" spans="1:6" ht="14.1" hidden="1" customHeight="1" outlineLevel="1">
      <c r="A404" s="194" t="s">
        <v>194</v>
      </c>
      <c r="B404" s="195"/>
      <c r="C404" s="196">
        <v>3</v>
      </c>
      <c r="D404" s="197">
        <v>189510.954799887</v>
      </c>
      <c r="E404" s="182"/>
      <c r="F404" s="182"/>
    </row>
    <row r="405" spans="1:6" ht="14.1" hidden="1" customHeight="1" outlineLevel="1">
      <c r="A405" s="194" t="s">
        <v>195</v>
      </c>
      <c r="B405" s="195"/>
      <c r="C405" s="196">
        <v>0</v>
      </c>
      <c r="D405" s="197">
        <v>0</v>
      </c>
      <c r="E405" s="182"/>
      <c r="F405" s="182"/>
    </row>
    <row r="406" spans="1:6" ht="14.1" hidden="1" customHeight="1" outlineLevel="1">
      <c r="A406" s="194" t="s">
        <v>196</v>
      </c>
      <c r="B406" s="195"/>
      <c r="C406" s="196">
        <v>1</v>
      </c>
      <c r="D406" s="197">
        <v>71498</v>
      </c>
      <c r="E406" s="182"/>
      <c r="F406" s="182"/>
    </row>
    <row r="407" spans="1:6" ht="14.1" customHeight="1" collapsed="1">
      <c r="A407" s="200" t="s">
        <v>289</v>
      </c>
      <c r="B407" s="195">
        <v>25000</v>
      </c>
      <c r="C407" s="196">
        <f>SUM($C$391:$C$406)</f>
        <v>714.09541455275803</v>
      </c>
      <c r="D407" s="197">
        <f>SUM($D$391:$D$406)</f>
        <v>30703108.409592427</v>
      </c>
      <c r="E407" s="182"/>
      <c r="F407" s="182"/>
    </row>
    <row r="408" spans="1:6" ht="14.1" hidden="1" customHeight="1" outlineLevel="1">
      <c r="A408" s="194" t="s">
        <v>181</v>
      </c>
      <c r="B408" s="195"/>
      <c r="C408" s="196">
        <v>2</v>
      </c>
      <c r="D408" s="197">
        <v>194645</v>
      </c>
      <c r="E408" s="182"/>
      <c r="F408" s="182"/>
    </row>
    <row r="409" spans="1:6" ht="14.1" hidden="1" customHeight="1" outlineLevel="1">
      <c r="A409" s="194" t="s">
        <v>182</v>
      </c>
      <c r="B409" s="195"/>
      <c r="C409" s="196">
        <v>0</v>
      </c>
      <c r="D409" s="197">
        <v>0</v>
      </c>
      <c r="E409" s="182"/>
      <c r="F409" s="182"/>
    </row>
    <row r="410" spans="1:6" ht="14.1" hidden="1" customHeight="1" outlineLevel="1">
      <c r="A410" s="194" t="s">
        <v>183</v>
      </c>
      <c r="B410" s="195"/>
      <c r="C410" s="196">
        <v>131.22907744286701</v>
      </c>
      <c r="D410" s="197">
        <v>8289085.5360364998</v>
      </c>
      <c r="E410" s="182"/>
      <c r="F410" s="182"/>
    </row>
    <row r="411" spans="1:6" ht="14.1" hidden="1" customHeight="1" outlineLevel="1">
      <c r="A411" s="194" t="s">
        <v>184</v>
      </c>
      <c r="B411" s="195"/>
      <c r="C411" s="196">
        <v>38</v>
      </c>
      <c r="D411" s="197">
        <v>2275492</v>
      </c>
      <c r="E411" s="182"/>
      <c r="F411" s="182"/>
    </row>
    <row r="412" spans="1:6" ht="14.1" hidden="1" customHeight="1" outlineLevel="1">
      <c r="A412" s="194" t="s">
        <v>185</v>
      </c>
      <c r="B412" s="195"/>
      <c r="C412" s="196">
        <v>130.97629992314799</v>
      </c>
      <c r="D412" s="197">
        <v>7215460.3826573696</v>
      </c>
      <c r="E412" s="182"/>
      <c r="F412" s="182"/>
    </row>
    <row r="413" spans="1:6" ht="14.1" hidden="1" customHeight="1" outlineLevel="1">
      <c r="A413" s="194" t="s">
        <v>186</v>
      </c>
      <c r="B413" s="195"/>
      <c r="C413" s="196">
        <v>168</v>
      </c>
      <c r="D413" s="197">
        <v>10105119.294489801</v>
      </c>
      <c r="E413" s="182"/>
      <c r="F413" s="182"/>
    </row>
    <row r="414" spans="1:6" ht="14.1" hidden="1" customHeight="1" outlineLevel="1">
      <c r="A414" s="194" t="s">
        <v>187</v>
      </c>
      <c r="B414" s="195"/>
      <c r="C414" s="196">
        <v>1</v>
      </c>
      <c r="D414" s="197">
        <v>82793.399999999994</v>
      </c>
      <c r="E414" s="182"/>
      <c r="F414" s="182"/>
    </row>
    <row r="415" spans="1:6" ht="14.1" hidden="1" customHeight="1" outlineLevel="1">
      <c r="A415" s="194" t="s">
        <v>188</v>
      </c>
      <c r="B415" s="195"/>
      <c r="C415" s="196">
        <v>0</v>
      </c>
      <c r="D415" s="197">
        <v>0</v>
      </c>
      <c r="E415" s="182"/>
      <c r="F415" s="182"/>
    </row>
    <row r="416" spans="1:6" ht="14.1" hidden="1" customHeight="1" outlineLevel="1">
      <c r="A416" s="194" t="s">
        <v>189</v>
      </c>
      <c r="B416" s="195"/>
      <c r="C416" s="196">
        <v>0</v>
      </c>
      <c r="D416" s="197">
        <v>0</v>
      </c>
      <c r="E416" s="182"/>
      <c r="F416" s="182"/>
    </row>
    <row r="417" spans="1:6" ht="14.1" hidden="1" customHeight="1" outlineLevel="1">
      <c r="A417" s="194" t="s">
        <v>190</v>
      </c>
      <c r="B417" s="195"/>
      <c r="C417" s="196">
        <v>16</v>
      </c>
      <c r="D417" s="197">
        <v>1114307</v>
      </c>
      <c r="E417" s="182"/>
      <c r="F417" s="182"/>
    </row>
    <row r="418" spans="1:6" ht="14.1" hidden="1" customHeight="1" outlineLevel="1">
      <c r="A418" s="194" t="s">
        <v>191</v>
      </c>
      <c r="B418" s="195"/>
      <c r="C418" s="198"/>
      <c r="D418" s="199"/>
      <c r="E418" s="182"/>
      <c r="F418" s="182"/>
    </row>
    <row r="419" spans="1:6" ht="14.1" hidden="1" customHeight="1" outlineLevel="1">
      <c r="A419" s="194" t="s">
        <v>192</v>
      </c>
      <c r="B419" s="195"/>
      <c r="C419" s="198"/>
      <c r="D419" s="199"/>
      <c r="E419" s="182"/>
      <c r="F419" s="182"/>
    </row>
    <row r="420" spans="1:6" ht="14.1" hidden="1" customHeight="1" outlineLevel="1">
      <c r="A420" s="194" t="s">
        <v>193</v>
      </c>
      <c r="B420" s="195"/>
      <c r="C420" s="196">
        <v>38</v>
      </c>
      <c r="D420" s="197">
        <v>2681962</v>
      </c>
      <c r="E420" s="182"/>
      <c r="F420" s="182"/>
    </row>
    <row r="421" spans="1:6" ht="14.1" hidden="1" customHeight="1" outlineLevel="1">
      <c r="A421" s="194" t="s">
        <v>194</v>
      </c>
      <c r="B421" s="195"/>
      <c r="C421" s="196">
        <v>0</v>
      </c>
      <c r="D421" s="197">
        <v>0</v>
      </c>
      <c r="E421" s="182"/>
      <c r="F421" s="182"/>
    </row>
    <row r="422" spans="1:6" ht="14.1" hidden="1" customHeight="1" outlineLevel="1">
      <c r="A422" s="194" t="s">
        <v>195</v>
      </c>
      <c r="B422" s="195"/>
      <c r="C422" s="196">
        <v>0</v>
      </c>
      <c r="D422" s="197">
        <v>0</v>
      </c>
      <c r="E422" s="182"/>
      <c r="F422" s="182"/>
    </row>
    <row r="423" spans="1:6" ht="14.1" hidden="1" customHeight="1" outlineLevel="1">
      <c r="A423" s="194" t="s">
        <v>196</v>
      </c>
      <c r="B423" s="195"/>
      <c r="C423" s="198"/>
      <c r="D423" s="199"/>
      <c r="E423" s="182"/>
      <c r="F423" s="182"/>
    </row>
    <row r="424" spans="1:6" ht="14.1" customHeight="1" collapsed="1">
      <c r="A424" s="200" t="s">
        <v>290</v>
      </c>
      <c r="B424" s="195">
        <v>50000</v>
      </c>
      <c r="C424" s="196">
        <f>SUM($C$408:$C$423)</f>
        <v>525.205377366015</v>
      </c>
      <c r="D424" s="197">
        <f>SUM($D$408:$D$423)</f>
        <v>31958864.61318367</v>
      </c>
      <c r="E424" s="182"/>
      <c r="F424" s="182"/>
    </row>
    <row r="425" spans="1:6" ht="14.1" hidden="1" customHeight="1" outlineLevel="1">
      <c r="A425" s="194" t="s">
        <v>181</v>
      </c>
      <c r="B425" s="195"/>
      <c r="C425" s="196">
        <v>0</v>
      </c>
      <c r="D425" s="197">
        <v>0</v>
      </c>
      <c r="E425" s="182"/>
      <c r="F425" s="182"/>
    </row>
    <row r="426" spans="1:6" ht="14.1" hidden="1" customHeight="1" outlineLevel="1">
      <c r="A426" s="194" t="s">
        <v>182</v>
      </c>
      <c r="B426" s="195"/>
      <c r="C426" s="196">
        <v>0</v>
      </c>
      <c r="D426" s="197">
        <v>0</v>
      </c>
      <c r="E426" s="182"/>
      <c r="F426" s="182"/>
    </row>
    <row r="427" spans="1:6" ht="14.1" hidden="1" customHeight="1" outlineLevel="1">
      <c r="A427" s="194" t="s">
        <v>183</v>
      </c>
      <c r="B427" s="195"/>
      <c r="C427" s="196">
        <v>38.790185367308503</v>
      </c>
      <c r="D427" s="197">
        <v>3328227.3339143302</v>
      </c>
      <c r="E427" s="182"/>
      <c r="F427" s="182"/>
    </row>
    <row r="428" spans="1:6" ht="14.1" hidden="1" customHeight="1" outlineLevel="1">
      <c r="A428" s="194" t="s">
        <v>184</v>
      </c>
      <c r="B428" s="195"/>
      <c r="C428" s="196">
        <v>10</v>
      </c>
      <c r="D428" s="197">
        <v>624861</v>
      </c>
      <c r="E428" s="182"/>
      <c r="F428" s="182"/>
    </row>
    <row r="429" spans="1:6" ht="14.1" hidden="1" customHeight="1" outlineLevel="1">
      <c r="A429" s="194" t="s">
        <v>185</v>
      </c>
      <c r="B429" s="195"/>
      <c r="C429" s="196">
        <v>12.9976299923147</v>
      </c>
      <c r="D429" s="197">
        <v>1284231.6719099099</v>
      </c>
      <c r="E429" s="182"/>
      <c r="F429" s="182"/>
    </row>
    <row r="430" spans="1:6" ht="14.1" hidden="1" customHeight="1" outlineLevel="1">
      <c r="A430" s="194" t="s">
        <v>186</v>
      </c>
      <c r="B430" s="195"/>
      <c r="C430" s="196">
        <v>45</v>
      </c>
      <c r="D430" s="197">
        <v>4175413.4</v>
      </c>
      <c r="E430" s="182"/>
      <c r="F430" s="182"/>
    </row>
    <row r="431" spans="1:6" ht="14.1" hidden="1" customHeight="1" outlineLevel="1">
      <c r="A431" s="194" t="s">
        <v>187</v>
      </c>
      <c r="B431" s="195"/>
      <c r="C431" s="196">
        <v>0</v>
      </c>
      <c r="D431" s="197">
        <v>0</v>
      </c>
      <c r="E431" s="182"/>
      <c r="F431" s="182"/>
    </row>
    <row r="432" spans="1:6" ht="14.1" hidden="1" customHeight="1" outlineLevel="1">
      <c r="A432" s="194" t="s">
        <v>188</v>
      </c>
      <c r="B432" s="195"/>
      <c r="C432" s="196">
        <v>0</v>
      </c>
      <c r="D432" s="197">
        <v>0</v>
      </c>
      <c r="E432" s="182"/>
      <c r="F432" s="182"/>
    </row>
    <row r="433" spans="1:6" ht="14.1" hidden="1" customHeight="1" outlineLevel="1">
      <c r="A433" s="194" t="s">
        <v>189</v>
      </c>
      <c r="B433" s="195"/>
      <c r="C433" s="196">
        <v>0</v>
      </c>
      <c r="D433" s="197">
        <v>0</v>
      </c>
      <c r="E433" s="182"/>
      <c r="F433" s="182"/>
    </row>
    <row r="434" spans="1:6" ht="14.1" hidden="1" customHeight="1" outlineLevel="1">
      <c r="A434" s="194" t="s">
        <v>190</v>
      </c>
      <c r="B434" s="195"/>
      <c r="C434" s="196">
        <v>6</v>
      </c>
      <c r="D434" s="197">
        <v>388682</v>
      </c>
      <c r="E434" s="182"/>
      <c r="F434" s="182"/>
    </row>
    <row r="435" spans="1:6" ht="14.1" hidden="1" customHeight="1" outlineLevel="1">
      <c r="A435" s="194" t="s">
        <v>191</v>
      </c>
      <c r="B435" s="195"/>
      <c r="C435" s="198"/>
      <c r="D435" s="199"/>
      <c r="E435" s="182"/>
      <c r="F435" s="182"/>
    </row>
    <row r="436" spans="1:6" ht="14.1" hidden="1" customHeight="1" outlineLevel="1">
      <c r="A436" s="194" t="s">
        <v>192</v>
      </c>
      <c r="B436" s="195"/>
      <c r="C436" s="198"/>
      <c r="D436" s="199"/>
      <c r="E436" s="182"/>
      <c r="F436" s="182"/>
    </row>
    <row r="437" spans="1:6" ht="14.1" hidden="1" customHeight="1" outlineLevel="1">
      <c r="A437" s="194" t="s">
        <v>193</v>
      </c>
      <c r="B437" s="195"/>
      <c r="C437" s="196">
        <v>26</v>
      </c>
      <c r="D437" s="197">
        <v>2284010</v>
      </c>
      <c r="E437" s="182"/>
      <c r="F437" s="182"/>
    </row>
    <row r="438" spans="1:6" ht="14.1" hidden="1" customHeight="1" outlineLevel="1">
      <c r="A438" s="194" t="s">
        <v>194</v>
      </c>
      <c r="B438" s="195"/>
      <c r="C438" s="196">
        <v>0</v>
      </c>
      <c r="D438" s="197">
        <v>0</v>
      </c>
      <c r="E438" s="182"/>
      <c r="F438" s="182"/>
    </row>
    <row r="439" spans="1:6" ht="14.1" hidden="1" customHeight="1" outlineLevel="1">
      <c r="A439" s="194" t="s">
        <v>195</v>
      </c>
      <c r="B439" s="195"/>
      <c r="C439" s="196">
        <v>0</v>
      </c>
      <c r="D439" s="197">
        <v>0</v>
      </c>
      <c r="E439" s="182"/>
      <c r="F439" s="182"/>
    </row>
    <row r="440" spans="1:6" ht="14.1" hidden="1" customHeight="1" outlineLevel="1">
      <c r="A440" s="194" t="s">
        <v>196</v>
      </c>
      <c r="B440" s="195"/>
      <c r="C440" s="198"/>
      <c r="D440" s="199"/>
      <c r="E440" s="182"/>
      <c r="F440" s="182"/>
    </row>
    <row r="441" spans="1:6" ht="14.1" customHeight="1" collapsed="1">
      <c r="A441" s="200" t="s">
        <v>291</v>
      </c>
      <c r="B441" s="195">
        <v>75000</v>
      </c>
      <c r="C441" s="196">
        <f>SUM($C$425:$C$440)</f>
        <v>138.78781535962321</v>
      </c>
      <c r="D441" s="197">
        <f>SUM($D$425:$D$440)</f>
        <v>12085425.40582424</v>
      </c>
      <c r="E441" s="182"/>
      <c r="F441" s="182"/>
    </row>
    <row r="442" spans="1:6" ht="14.1" hidden="1" customHeight="1" outlineLevel="1">
      <c r="A442" s="194" t="s">
        <v>181</v>
      </c>
      <c r="B442" s="195"/>
      <c r="C442" s="196">
        <v>0</v>
      </c>
      <c r="D442" s="197">
        <v>0</v>
      </c>
      <c r="E442" s="182"/>
      <c r="F442" s="182"/>
    </row>
    <row r="443" spans="1:6" ht="14.1" hidden="1" customHeight="1" outlineLevel="1">
      <c r="A443" s="194" t="s">
        <v>182</v>
      </c>
      <c r="B443" s="195"/>
      <c r="C443" s="196">
        <v>0</v>
      </c>
      <c r="D443" s="197">
        <v>0</v>
      </c>
      <c r="E443" s="182"/>
      <c r="F443" s="182"/>
    </row>
    <row r="444" spans="1:6" ht="14.1" hidden="1" customHeight="1" outlineLevel="1">
      <c r="A444" s="194" t="s">
        <v>183</v>
      </c>
      <c r="B444" s="195"/>
      <c r="C444" s="196">
        <v>12.9282791953593</v>
      </c>
      <c r="D444" s="197">
        <v>1876386.6705921299</v>
      </c>
      <c r="E444" s="182"/>
      <c r="F444" s="182"/>
    </row>
    <row r="445" spans="1:6" ht="14.1" hidden="1" customHeight="1" outlineLevel="1">
      <c r="A445" s="194" t="s">
        <v>184</v>
      </c>
      <c r="B445" s="195"/>
      <c r="C445" s="196">
        <v>1</v>
      </c>
      <c r="D445" s="197">
        <v>178279</v>
      </c>
      <c r="E445" s="182"/>
      <c r="F445" s="182"/>
    </row>
    <row r="446" spans="1:6" ht="14.1" hidden="1" customHeight="1" outlineLevel="1">
      <c r="A446" s="194" t="s">
        <v>185</v>
      </c>
      <c r="B446" s="195"/>
      <c r="C446" s="196">
        <v>12</v>
      </c>
      <c r="D446" s="197">
        <v>1428145</v>
      </c>
      <c r="E446" s="182"/>
      <c r="F446" s="182"/>
    </row>
    <row r="447" spans="1:6" ht="14.1" hidden="1" customHeight="1" outlineLevel="1">
      <c r="A447" s="194" t="s">
        <v>186</v>
      </c>
      <c r="B447" s="195"/>
      <c r="C447" s="196">
        <v>21</v>
      </c>
      <c r="D447" s="197">
        <v>2754799.38</v>
      </c>
      <c r="E447" s="182"/>
      <c r="F447" s="182"/>
    </row>
    <row r="448" spans="1:6" ht="14.1" hidden="1" customHeight="1" outlineLevel="1">
      <c r="A448" s="194" t="s">
        <v>187</v>
      </c>
      <c r="B448" s="195"/>
      <c r="C448" s="196">
        <v>0</v>
      </c>
      <c r="D448" s="197">
        <v>0</v>
      </c>
      <c r="E448" s="182"/>
      <c r="F448" s="182"/>
    </row>
    <row r="449" spans="1:6" ht="14.1" hidden="1" customHeight="1" outlineLevel="1">
      <c r="A449" s="194" t="s">
        <v>188</v>
      </c>
      <c r="B449" s="195"/>
      <c r="C449" s="196">
        <v>0</v>
      </c>
      <c r="D449" s="197">
        <v>0</v>
      </c>
      <c r="E449" s="182"/>
      <c r="F449" s="182"/>
    </row>
    <row r="450" spans="1:6" ht="14.1" hidden="1" customHeight="1" outlineLevel="1">
      <c r="A450" s="194" t="s">
        <v>189</v>
      </c>
      <c r="B450" s="195"/>
      <c r="C450" s="196">
        <v>0</v>
      </c>
      <c r="D450" s="197">
        <v>0</v>
      </c>
      <c r="E450" s="182"/>
      <c r="F450" s="182"/>
    </row>
    <row r="451" spans="1:6" ht="14.1" hidden="1" customHeight="1" outlineLevel="1">
      <c r="A451" s="194" t="s">
        <v>190</v>
      </c>
      <c r="B451" s="195"/>
      <c r="C451" s="196">
        <v>0</v>
      </c>
      <c r="D451" s="197">
        <v>0</v>
      </c>
      <c r="E451" s="182"/>
      <c r="F451" s="182"/>
    </row>
    <row r="452" spans="1:6" ht="14.1" hidden="1" customHeight="1" outlineLevel="1">
      <c r="A452" s="194" t="s">
        <v>191</v>
      </c>
      <c r="B452" s="195"/>
      <c r="C452" s="198"/>
      <c r="D452" s="199"/>
      <c r="E452" s="182"/>
      <c r="F452" s="182"/>
    </row>
    <row r="453" spans="1:6" ht="14.1" hidden="1" customHeight="1" outlineLevel="1">
      <c r="A453" s="194" t="s">
        <v>192</v>
      </c>
      <c r="B453" s="195"/>
      <c r="C453" s="198"/>
      <c r="D453" s="199"/>
      <c r="E453" s="182"/>
      <c r="F453" s="182"/>
    </row>
    <row r="454" spans="1:6" ht="14.1" hidden="1" customHeight="1" outlineLevel="1">
      <c r="A454" s="194" t="s">
        <v>193</v>
      </c>
      <c r="B454" s="195"/>
      <c r="C454" s="196">
        <v>23</v>
      </c>
      <c r="D454" s="197">
        <v>1385326</v>
      </c>
      <c r="E454" s="182"/>
      <c r="F454" s="182"/>
    </row>
    <row r="455" spans="1:6" ht="14.1" hidden="1" customHeight="1" outlineLevel="1">
      <c r="A455" s="194" t="s">
        <v>194</v>
      </c>
      <c r="B455" s="195"/>
      <c r="C455" s="196">
        <v>0</v>
      </c>
      <c r="D455" s="197">
        <v>0</v>
      </c>
      <c r="E455" s="182"/>
      <c r="F455" s="182"/>
    </row>
    <row r="456" spans="1:6" ht="14.1" hidden="1" customHeight="1" outlineLevel="1">
      <c r="A456" s="194" t="s">
        <v>195</v>
      </c>
      <c r="B456" s="195"/>
      <c r="C456" s="196">
        <v>0</v>
      </c>
      <c r="D456" s="197">
        <v>0</v>
      </c>
      <c r="E456" s="182"/>
      <c r="F456" s="182"/>
    </row>
    <row r="457" spans="1:6" ht="14.1" hidden="1" customHeight="1" outlineLevel="1">
      <c r="A457" s="194" t="s">
        <v>196</v>
      </c>
      <c r="B457" s="195"/>
      <c r="C457" s="198"/>
      <c r="D457" s="199"/>
      <c r="E457" s="182"/>
      <c r="F457" s="182"/>
    </row>
    <row r="458" spans="1:6" ht="14.1" customHeight="1" collapsed="1">
      <c r="A458" s="200" t="s">
        <v>292</v>
      </c>
      <c r="B458" s="195">
        <v>100000</v>
      </c>
      <c r="C458" s="196">
        <f>SUM($C$442:$C$457)</f>
        <v>69.928279195359295</v>
      </c>
      <c r="D458" s="197">
        <f>SUM($D$442:$D$457)</f>
        <v>7622936.0505921301</v>
      </c>
      <c r="E458" s="182"/>
      <c r="F458" s="182"/>
    </row>
    <row r="459" spans="1:6" ht="14.1" hidden="1" customHeight="1" outlineLevel="1">
      <c r="A459" s="486" t="s">
        <v>181</v>
      </c>
      <c r="B459" s="487"/>
      <c r="C459" s="196">
        <v>0</v>
      </c>
      <c r="D459" s="197">
        <v>0</v>
      </c>
      <c r="E459" s="182"/>
      <c r="F459" s="182"/>
    </row>
    <row r="460" spans="1:6" ht="14.1" hidden="1" customHeight="1" outlineLevel="1">
      <c r="A460" s="486" t="s">
        <v>182</v>
      </c>
      <c r="B460" s="487"/>
      <c r="C460" s="196">
        <v>0</v>
      </c>
      <c r="D460" s="197">
        <v>0</v>
      </c>
      <c r="E460" s="182"/>
      <c r="F460" s="182"/>
    </row>
    <row r="461" spans="1:6" ht="14.1" hidden="1" customHeight="1" outlineLevel="1">
      <c r="A461" s="486" t="s">
        <v>183</v>
      </c>
      <c r="B461" s="487"/>
      <c r="C461" s="196">
        <v>12.8995844103195</v>
      </c>
      <c r="D461" s="197">
        <v>1890725.90958104</v>
      </c>
      <c r="E461" s="182"/>
      <c r="F461" s="182"/>
    </row>
    <row r="462" spans="1:6" ht="14.1" hidden="1" customHeight="1" outlineLevel="1">
      <c r="A462" s="486" t="s">
        <v>184</v>
      </c>
      <c r="B462" s="487"/>
      <c r="C462" s="196">
        <v>0</v>
      </c>
      <c r="D462" s="197">
        <v>0</v>
      </c>
      <c r="E462" s="182"/>
      <c r="F462" s="182"/>
    </row>
    <row r="463" spans="1:6" ht="14.1" hidden="1" customHeight="1" outlineLevel="1">
      <c r="A463" s="486" t="s">
        <v>185</v>
      </c>
      <c r="B463" s="487"/>
      <c r="C463" s="196">
        <v>35</v>
      </c>
      <c r="D463" s="197">
        <v>13888605</v>
      </c>
      <c r="E463" s="182"/>
      <c r="F463" s="182"/>
    </row>
    <row r="464" spans="1:6" ht="14.1" hidden="1" customHeight="1" outlineLevel="1">
      <c r="A464" s="486" t="s">
        <v>186</v>
      </c>
      <c r="B464" s="487"/>
      <c r="C464" s="196">
        <v>20</v>
      </c>
      <c r="D464" s="197">
        <v>3419754.6908163298</v>
      </c>
      <c r="E464" s="182"/>
      <c r="F464" s="182"/>
    </row>
    <row r="465" spans="1:6" ht="14.1" hidden="1" customHeight="1" outlineLevel="1">
      <c r="A465" s="486" t="s">
        <v>187</v>
      </c>
      <c r="B465" s="487"/>
      <c r="C465" s="196">
        <v>0</v>
      </c>
      <c r="D465" s="197">
        <v>0</v>
      </c>
      <c r="E465" s="182"/>
      <c r="F465" s="182"/>
    </row>
    <row r="466" spans="1:6" ht="14.1" hidden="1" customHeight="1" outlineLevel="1">
      <c r="A466" s="486" t="s">
        <v>188</v>
      </c>
      <c r="B466" s="487"/>
      <c r="C466" s="196">
        <v>0</v>
      </c>
      <c r="D466" s="197">
        <v>0</v>
      </c>
      <c r="E466" s="182"/>
      <c r="F466" s="182"/>
    </row>
    <row r="467" spans="1:6" ht="14.1" hidden="1" customHeight="1" outlineLevel="1">
      <c r="A467" s="486" t="s">
        <v>189</v>
      </c>
      <c r="B467" s="487"/>
      <c r="C467" s="196">
        <v>0</v>
      </c>
      <c r="D467" s="197">
        <v>0</v>
      </c>
      <c r="E467" s="182"/>
      <c r="F467" s="182"/>
    </row>
    <row r="468" spans="1:6" ht="14.1" hidden="1" customHeight="1" outlineLevel="1">
      <c r="A468" s="486" t="s">
        <v>190</v>
      </c>
      <c r="B468" s="487"/>
      <c r="C468" s="196">
        <v>2</v>
      </c>
      <c r="D468" s="197">
        <v>661478</v>
      </c>
      <c r="E468" s="182"/>
      <c r="F468" s="182"/>
    </row>
    <row r="469" spans="1:6" ht="14.1" hidden="1" customHeight="1" outlineLevel="1">
      <c r="A469" s="486" t="s">
        <v>191</v>
      </c>
      <c r="B469" s="487"/>
      <c r="C469" s="198"/>
      <c r="D469" s="199"/>
      <c r="E469" s="182"/>
      <c r="F469" s="182"/>
    </row>
    <row r="470" spans="1:6" ht="14.1" hidden="1" customHeight="1" outlineLevel="1">
      <c r="A470" s="486" t="s">
        <v>192</v>
      </c>
      <c r="B470" s="487"/>
      <c r="C470" s="198"/>
      <c r="D470" s="199"/>
      <c r="E470" s="182"/>
      <c r="F470" s="182"/>
    </row>
    <row r="471" spans="1:6" ht="14.1" hidden="1" customHeight="1" outlineLevel="1">
      <c r="A471" s="486" t="s">
        <v>193</v>
      </c>
      <c r="B471" s="487"/>
      <c r="C471" s="196">
        <v>9</v>
      </c>
      <c r="D471" s="197">
        <v>3241514</v>
      </c>
      <c r="E471" s="182"/>
      <c r="F471" s="182"/>
    </row>
    <row r="472" spans="1:6" ht="14.1" hidden="1" customHeight="1" outlineLevel="1">
      <c r="A472" s="486" t="s">
        <v>194</v>
      </c>
      <c r="B472" s="487"/>
      <c r="C472" s="196">
        <v>0</v>
      </c>
      <c r="D472" s="197">
        <v>0</v>
      </c>
      <c r="E472" s="182"/>
      <c r="F472" s="182"/>
    </row>
    <row r="473" spans="1:6" ht="14.1" hidden="1" customHeight="1" outlineLevel="1">
      <c r="A473" s="486" t="s">
        <v>195</v>
      </c>
      <c r="B473" s="487"/>
      <c r="C473" s="196">
        <v>0</v>
      </c>
      <c r="D473" s="197">
        <v>0</v>
      </c>
      <c r="E473" s="182"/>
      <c r="F473" s="182"/>
    </row>
    <row r="474" spans="1:6" ht="14.1" hidden="1" customHeight="1" outlineLevel="1">
      <c r="A474" s="486" t="s">
        <v>196</v>
      </c>
      <c r="B474" s="487"/>
      <c r="C474" s="198"/>
      <c r="D474" s="199"/>
      <c r="E474" s="182"/>
      <c r="F474" s="182"/>
    </row>
    <row r="475" spans="1:6" ht="14.1" customHeight="1" collapsed="1">
      <c r="A475" s="488" t="s">
        <v>293</v>
      </c>
      <c r="B475" s="489"/>
      <c r="C475" s="196">
        <f>SUM($C$459:$C$474)</f>
        <v>78.899584410319505</v>
      </c>
      <c r="D475" s="197">
        <f>SUM($D$459:$D$474)</f>
        <v>23102077.600397371</v>
      </c>
      <c r="E475" s="182"/>
      <c r="F475" s="182"/>
    </row>
    <row r="476" spans="1:6" ht="17.45" hidden="1" customHeight="1" outlineLevel="1" thickBot="1">
      <c r="A476" s="484" t="s">
        <v>181</v>
      </c>
      <c r="B476" s="485"/>
      <c r="C476" s="201">
        <v>150741.61548000699</v>
      </c>
      <c r="D476" s="201">
        <v>37187126.530000001</v>
      </c>
      <c r="E476" s="182"/>
      <c r="F476" s="182"/>
    </row>
    <row r="477" spans="1:6" ht="17.45" hidden="1" customHeight="1" outlineLevel="1" thickBot="1">
      <c r="A477" s="484" t="s">
        <v>182</v>
      </c>
      <c r="B477" s="485"/>
      <c r="C477" s="201">
        <v>32331</v>
      </c>
      <c r="D477" s="201">
        <v>27959721.760000002</v>
      </c>
      <c r="E477" s="182"/>
      <c r="F477" s="182"/>
    </row>
    <row r="478" spans="1:6" ht="17.45" hidden="1" customHeight="1" outlineLevel="1" thickBot="1">
      <c r="A478" s="484" t="s">
        <v>183</v>
      </c>
      <c r="B478" s="485"/>
      <c r="C478" s="201">
        <v>391486.82839869102</v>
      </c>
      <c r="D478" s="201">
        <v>133548202.064354</v>
      </c>
      <c r="E478" s="182"/>
      <c r="F478" s="182"/>
    </row>
    <row r="479" spans="1:6" ht="17.45" hidden="1" customHeight="1" outlineLevel="1" thickBot="1">
      <c r="A479" s="484" t="s">
        <v>184</v>
      </c>
      <c r="B479" s="485"/>
      <c r="C479" s="201">
        <v>78858</v>
      </c>
      <c r="D479" s="201">
        <v>28206227</v>
      </c>
      <c r="E479" s="182"/>
      <c r="F479" s="182"/>
    </row>
    <row r="480" spans="1:6" ht="17.45" hidden="1" customHeight="1" outlineLevel="1" thickBot="1">
      <c r="A480" s="484" t="s">
        <v>185</v>
      </c>
      <c r="B480" s="485"/>
      <c r="C480" s="201">
        <v>438835.71322907001</v>
      </c>
      <c r="D480" s="201">
        <v>154211311</v>
      </c>
      <c r="E480" s="182"/>
      <c r="F480" s="182"/>
    </row>
    <row r="481" spans="1:6" ht="17.45" hidden="1" customHeight="1" outlineLevel="1" thickBot="1">
      <c r="A481" s="484" t="s">
        <v>186</v>
      </c>
      <c r="B481" s="485"/>
      <c r="C481" s="201">
        <v>162116</v>
      </c>
      <c r="D481" s="201">
        <v>196949610.47142899</v>
      </c>
      <c r="E481" s="182"/>
      <c r="F481" s="182"/>
    </row>
    <row r="482" spans="1:6" ht="17.45" hidden="1" customHeight="1" outlineLevel="1" thickBot="1">
      <c r="A482" s="484" t="s">
        <v>187</v>
      </c>
      <c r="B482" s="485"/>
      <c r="C482" s="201">
        <v>13995</v>
      </c>
      <c r="D482" s="201">
        <v>19722623.309999999</v>
      </c>
      <c r="E482" s="182"/>
      <c r="F482" s="182"/>
    </row>
    <row r="483" spans="1:6" ht="17.45" hidden="1" customHeight="1" outlineLevel="1" thickBot="1">
      <c r="A483" s="484" t="s">
        <v>188</v>
      </c>
      <c r="B483" s="485"/>
      <c r="C483" s="201">
        <v>29572</v>
      </c>
      <c r="D483" s="201">
        <v>25816071.66</v>
      </c>
      <c r="E483" s="182"/>
      <c r="F483" s="182"/>
    </row>
    <row r="484" spans="1:6" ht="17.45" hidden="1" customHeight="1" outlineLevel="1" thickBot="1">
      <c r="A484" s="484" t="s">
        <v>189</v>
      </c>
      <c r="B484" s="485"/>
      <c r="C484" s="201">
        <v>14745</v>
      </c>
      <c r="D484" s="201">
        <v>12240019.91</v>
      </c>
      <c r="E484" s="182"/>
      <c r="F484" s="182"/>
    </row>
    <row r="485" spans="1:6" ht="17.45" hidden="1" customHeight="1" outlineLevel="1" thickBot="1">
      <c r="A485" s="484" t="s">
        <v>190</v>
      </c>
      <c r="B485" s="485"/>
      <c r="C485" s="201">
        <v>74476</v>
      </c>
      <c r="D485" s="201">
        <v>77742151</v>
      </c>
      <c r="E485" s="182"/>
      <c r="F485" s="182"/>
    </row>
    <row r="486" spans="1:6" ht="17.45" hidden="1" customHeight="1" outlineLevel="1" thickBot="1">
      <c r="A486" s="484" t="s">
        <v>191</v>
      </c>
      <c r="B486" s="485"/>
      <c r="C486" s="201">
        <v>5608</v>
      </c>
      <c r="D486" s="201">
        <v>4239778</v>
      </c>
      <c r="E486" s="182"/>
      <c r="F486" s="182"/>
    </row>
    <row r="487" spans="1:6" ht="17.45" hidden="1" customHeight="1" outlineLevel="1" thickBot="1">
      <c r="A487" s="484" t="s">
        <v>192</v>
      </c>
      <c r="B487" s="485"/>
      <c r="C487" s="201">
        <v>0</v>
      </c>
      <c r="D487" s="201">
        <v>0</v>
      </c>
      <c r="E487" s="182"/>
      <c r="F487" s="182"/>
    </row>
    <row r="488" spans="1:6" ht="17.45" hidden="1" customHeight="1" outlineLevel="1" thickBot="1">
      <c r="A488" s="484" t="s">
        <v>193</v>
      </c>
      <c r="B488" s="485"/>
      <c r="C488" s="201">
        <v>176912</v>
      </c>
      <c r="D488" s="201">
        <v>188289917.18000001</v>
      </c>
      <c r="E488" s="182"/>
      <c r="F488" s="182"/>
    </row>
    <row r="489" spans="1:6" ht="17.45" hidden="1" customHeight="1" outlineLevel="1" thickBot="1">
      <c r="A489" s="484" t="s">
        <v>194</v>
      </c>
      <c r="B489" s="485"/>
      <c r="C489" s="201">
        <v>91315</v>
      </c>
      <c r="D489" s="201">
        <v>80422628</v>
      </c>
      <c r="E489" s="182"/>
      <c r="F489" s="182"/>
    </row>
    <row r="490" spans="1:6" ht="17.45" hidden="1" customHeight="1" outlineLevel="1" thickBot="1">
      <c r="A490" s="484" t="s">
        <v>195</v>
      </c>
      <c r="B490" s="485"/>
      <c r="C490" s="201">
        <v>14380</v>
      </c>
      <c r="D490" s="201">
        <v>14687690.359999999</v>
      </c>
      <c r="E490" s="182"/>
      <c r="F490" s="182"/>
    </row>
    <row r="491" spans="1:6" ht="17.45" hidden="1" customHeight="1" outlineLevel="1" thickBot="1">
      <c r="A491" s="484" t="s">
        <v>196</v>
      </c>
      <c r="B491" s="485"/>
      <c r="C491" s="201">
        <v>16747</v>
      </c>
      <c r="D491" s="201">
        <v>13457672.75</v>
      </c>
      <c r="E491" s="182"/>
      <c r="F491" s="182"/>
    </row>
    <row r="492" spans="1:6" ht="17.45" customHeight="1" collapsed="1" thickBot="1">
      <c r="A492" s="482" t="s">
        <v>294</v>
      </c>
      <c r="B492" s="483"/>
      <c r="C492" s="201">
        <f>SUM($C$476:$C$491)</f>
        <v>1692119.1571077681</v>
      </c>
      <c r="D492" s="201">
        <f>SUM($D$476:$D$491)</f>
        <v>1014680750.995783</v>
      </c>
      <c r="E492" s="182"/>
      <c r="F492" s="182"/>
    </row>
  </sheetData>
  <sheetProtection selectLockedCells="1"/>
  <mergeCells count="49">
    <mergeCell ref="A6:D6"/>
    <mergeCell ref="A1:D1"/>
    <mergeCell ref="A2:D2"/>
    <mergeCell ref="A3:D3"/>
    <mergeCell ref="A4:D4"/>
    <mergeCell ref="A5:D5"/>
    <mergeCell ref="A461:B461"/>
    <mergeCell ref="A7:D7"/>
    <mergeCell ref="A8:D8"/>
    <mergeCell ref="A9:D9"/>
    <mergeCell ref="A10:D10"/>
    <mergeCell ref="A11:D11"/>
    <mergeCell ref="A12:D12"/>
    <mergeCell ref="A13:D13"/>
    <mergeCell ref="A14:D14"/>
    <mergeCell ref="A15:B15"/>
    <mergeCell ref="A459:B459"/>
    <mergeCell ref="A460:B460"/>
    <mergeCell ref="A473:B473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85:B485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92:B492"/>
    <mergeCell ref="A486:B486"/>
    <mergeCell ref="A487:B487"/>
    <mergeCell ref="A488:B488"/>
    <mergeCell ref="A489:B489"/>
    <mergeCell ref="A490:B490"/>
    <mergeCell ref="A491:B491"/>
  </mergeCells>
  <printOptions horizontalCentered="1"/>
  <pageMargins left="0.75" right="0.75" top="0.57999999999999996" bottom="0.55000000000000004" header="0.57999999999999996" footer="0.5"/>
  <pageSetup firstPageNumber="29" orientation="portrait" useFirstPageNumber="1" r:id="rId1"/>
  <headerFooter alignWithMargins="0">
    <oddFooter>&amp;L&amp;"-,Regular"Source:  Schedule S-3
Texas Title Insurance Statistical Plan&amp;C&amp;"-,Regular"&amp;P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showGridLines="0" zoomScaleNormal="100" workbookViewId="0">
      <selection activeCell="P323" sqref="P323"/>
    </sheetView>
  </sheetViews>
  <sheetFormatPr defaultRowHeight="12.75" outlineLevelRow="1"/>
  <cols>
    <col min="1" max="2" width="12.7109375" style="22" customWidth="1"/>
    <col min="3" max="3" width="23.85546875" style="22" customWidth="1"/>
    <col min="4" max="4" width="28.5703125" style="22" customWidth="1"/>
    <col min="5" max="256" width="9.140625" style="22"/>
    <col min="257" max="258" width="12.7109375" style="22" customWidth="1"/>
    <col min="259" max="259" width="23.85546875" style="22" customWidth="1"/>
    <col min="260" max="260" width="28.5703125" style="22" customWidth="1"/>
    <col min="261" max="512" width="9.140625" style="22"/>
    <col min="513" max="514" width="12.7109375" style="22" customWidth="1"/>
    <col min="515" max="515" width="23.85546875" style="22" customWidth="1"/>
    <col min="516" max="516" width="28.5703125" style="22" customWidth="1"/>
    <col min="517" max="768" width="9.140625" style="22"/>
    <col min="769" max="770" width="12.7109375" style="22" customWidth="1"/>
    <col min="771" max="771" width="23.85546875" style="22" customWidth="1"/>
    <col min="772" max="772" width="28.5703125" style="22" customWidth="1"/>
    <col min="773" max="1024" width="9.140625" style="22"/>
    <col min="1025" max="1026" width="12.7109375" style="22" customWidth="1"/>
    <col min="1027" max="1027" width="23.85546875" style="22" customWidth="1"/>
    <col min="1028" max="1028" width="28.5703125" style="22" customWidth="1"/>
    <col min="1029" max="1280" width="9.140625" style="22"/>
    <col min="1281" max="1282" width="12.7109375" style="22" customWidth="1"/>
    <col min="1283" max="1283" width="23.85546875" style="22" customWidth="1"/>
    <col min="1284" max="1284" width="28.5703125" style="22" customWidth="1"/>
    <col min="1285" max="1536" width="9.140625" style="22"/>
    <col min="1537" max="1538" width="12.7109375" style="22" customWidth="1"/>
    <col min="1539" max="1539" width="23.85546875" style="22" customWidth="1"/>
    <col min="1540" max="1540" width="28.5703125" style="22" customWidth="1"/>
    <col min="1541" max="1792" width="9.140625" style="22"/>
    <col min="1793" max="1794" width="12.7109375" style="22" customWidth="1"/>
    <col min="1795" max="1795" width="23.85546875" style="22" customWidth="1"/>
    <col min="1796" max="1796" width="28.5703125" style="22" customWidth="1"/>
    <col min="1797" max="2048" width="9.140625" style="22"/>
    <col min="2049" max="2050" width="12.7109375" style="22" customWidth="1"/>
    <col min="2051" max="2051" width="23.85546875" style="22" customWidth="1"/>
    <col min="2052" max="2052" width="28.5703125" style="22" customWidth="1"/>
    <col min="2053" max="2304" width="9.140625" style="22"/>
    <col min="2305" max="2306" width="12.7109375" style="22" customWidth="1"/>
    <col min="2307" max="2307" width="23.85546875" style="22" customWidth="1"/>
    <col min="2308" max="2308" width="28.5703125" style="22" customWidth="1"/>
    <col min="2309" max="2560" width="9.140625" style="22"/>
    <col min="2561" max="2562" width="12.7109375" style="22" customWidth="1"/>
    <col min="2563" max="2563" width="23.85546875" style="22" customWidth="1"/>
    <col min="2564" max="2564" width="28.5703125" style="22" customWidth="1"/>
    <col min="2565" max="2816" width="9.140625" style="22"/>
    <col min="2817" max="2818" width="12.7109375" style="22" customWidth="1"/>
    <col min="2819" max="2819" width="23.85546875" style="22" customWidth="1"/>
    <col min="2820" max="2820" width="28.5703125" style="22" customWidth="1"/>
    <col min="2821" max="3072" width="9.140625" style="22"/>
    <col min="3073" max="3074" width="12.7109375" style="22" customWidth="1"/>
    <col min="3075" max="3075" width="23.85546875" style="22" customWidth="1"/>
    <col min="3076" max="3076" width="28.5703125" style="22" customWidth="1"/>
    <col min="3077" max="3328" width="9.140625" style="22"/>
    <col min="3329" max="3330" width="12.7109375" style="22" customWidth="1"/>
    <col min="3331" max="3331" width="23.85546875" style="22" customWidth="1"/>
    <col min="3332" max="3332" width="28.5703125" style="22" customWidth="1"/>
    <col min="3333" max="3584" width="9.140625" style="22"/>
    <col min="3585" max="3586" width="12.7109375" style="22" customWidth="1"/>
    <col min="3587" max="3587" width="23.85546875" style="22" customWidth="1"/>
    <col min="3588" max="3588" width="28.5703125" style="22" customWidth="1"/>
    <col min="3589" max="3840" width="9.140625" style="22"/>
    <col min="3841" max="3842" width="12.7109375" style="22" customWidth="1"/>
    <col min="3843" max="3843" width="23.85546875" style="22" customWidth="1"/>
    <col min="3844" max="3844" width="28.5703125" style="22" customWidth="1"/>
    <col min="3845" max="4096" width="9.140625" style="22"/>
    <col min="4097" max="4098" width="12.7109375" style="22" customWidth="1"/>
    <col min="4099" max="4099" width="23.85546875" style="22" customWidth="1"/>
    <col min="4100" max="4100" width="28.5703125" style="22" customWidth="1"/>
    <col min="4101" max="4352" width="9.140625" style="22"/>
    <col min="4353" max="4354" width="12.7109375" style="22" customWidth="1"/>
    <col min="4355" max="4355" width="23.85546875" style="22" customWidth="1"/>
    <col min="4356" max="4356" width="28.5703125" style="22" customWidth="1"/>
    <col min="4357" max="4608" width="9.140625" style="22"/>
    <col min="4609" max="4610" width="12.7109375" style="22" customWidth="1"/>
    <col min="4611" max="4611" width="23.85546875" style="22" customWidth="1"/>
    <col min="4612" max="4612" width="28.5703125" style="22" customWidth="1"/>
    <col min="4613" max="4864" width="9.140625" style="22"/>
    <col min="4865" max="4866" width="12.7109375" style="22" customWidth="1"/>
    <col min="4867" max="4867" width="23.85546875" style="22" customWidth="1"/>
    <col min="4868" max="4868" width="28.5703125" style="22" customWidth="1"/>
    <col min="4869" max="5120" width="9.140625" style="22"/>
    <col min="5121" max="5122" width="12.7109375" style="22" customWidth="1"/>
    <col min="5123" max="5123" width="23.85546875" style="22" customWidth="1"/>
    <col min="5124" max="5124" width="28.5703125" style="22" customWidth="1"/>
    <col min="5125" max="5376" width="9.140625" style="22"/>
    <col min="5377" max="5378" width="12.7109375" style="22" customWidth="1"/>
    <col min="5379" max="5379" width="23.85546875" style="22" customWidth="1"/>
    <col min="5380" max="5380" width="28.5703125" style="22" customWidth="1"/>
    <col min="5381" max="5632" width="9.140625" style="22"/>
    <col min="5633" max="5634" width="12.7109375" style="22" customWidth="1"/>
    <col min="5635" max="5635" width="23.85546875" style="22" customWidth="1"/>
    <col min="5636" max="5636" width="28.5703125" style="22" customWidth="1"/>
    <col min="5637" max="5888" width="9.140625" style="22"/>
    <col min="5889" max="5890" width="12.7109375" style="22" customWidth="1"/>
    <col min="5891" max="5891" width="23.85546875" style="22" customWidth="1"/>
    <col min="5892" max="5892" width="28.5703125" style="22" customWidth="1"/>
    <col min="5893" max="6144" width="9.140625" style="22"/>
    <col min="6145" max="6146" width="12.7109375" style="22" customWidth="1"/>
    <col min="6147" max="6147" width="23.85546875" style="22" customWidth="1"/>
    <col min="6148" max="6148" width="28.5703125" style="22" customWidth="1"/>
    <col min="6149" max="6400" width="9.140625" style="22"/>
    <col min="6401" max="6402" width="12.7109375" style="22" customWidth="1"/>
    <col min="6403" max="6403" width="23.85546875" style="22" customWidth="1"/>
    <col min="6404" max="6404" width="28.5703125" style="22" customWidth="1"/>
    <col min="6405" max="6656" width="9.140625" style="22"/>
    <col min="6657" max="6658" width="12.7109375" style="22" customWidth="1"/>
    <col min="6659" max="6659" width="23.85546875" style="22" customWidth="1"/>
    <col min="6660" max="6660" width="28.5703125" style="22" customWidth="1"/>
    <col min="6661" max="6912" width="9.140625" style="22"/>
    <col min="6913" max="6914" width="12.7109375" style="22" customWidth="1"/>
    <col min="6915" max="6915" width="23.85546875" style="22" customWidth="1"/>
    <col min="6916" max="6916" width="28.5703125" style="22" customWidth="1"/>
    <col min="6917" max="7168" width="9.140625" style="22"/>
    <col min="7169" max="7170" width="12.7109375" style="22" customWidth="1"/>
    <col min="7171" max="7171" width="23.85546875" style="22" customWidth="1"/>
    <col min="7172" max="7172" width="28.5703125" style="22" customWidth="1"/>
    <col min="7173" max="7424" width="9.140625" style="22"/>
    <col min="7425" max="7426" width="12.7109375" style="22" customWidth="1"/>
    <col min="7427" max="7427" width="23.85546875" style="22" customWidth="1"/>
    <col min="7428" max="7428" width="28.5703125" style="22" customWidth="1"/>
    <col min="7429" max="7680" width="9.140625" style="22"/>
    <col min="7681" max="7682" width="12.7109375" style="22" customWidth="1"/>
    <col min="7683" max="7683" width="23.85546875" style="22" customWidth="1"/>
    <col min="7684" max="7684" width="28.5703125" style="22" customWidth="1"/>
    <col min="7685" max="7936" width="9.140625" style="22"/>
    <col min="7937" max="7938" width="12.7109375" style="22" customWidth="1"/>
    <col min="7939" max="7939" width="23.85546875" style="22" customWidth="1"/>
    <col min="7940" max="7940" width="28.5703125" style="22" customWidth="1"/>
    <col min="7941" max="8192" width="9.140625" style="22"/>
    <col min="8193" max="8194" width="12.7109375" style="22" customWidth="1"/>
    <col min="8195" max="8195" width="23.85546875" style="22" customWidth="1"/>
    <col min="8196" max="8196" width="28.5703125" style="22" customWidth="1"/>
    <col min="8197" max="8448" width="9.140625" style="22"/>
    <col min="8449" max="8450" width="12.7109375" style="22" customWidth="1"/>
    <col min="8451" max="8451" width="23.85546875" style="22" customWidth="1"/>
    <col min="8452" max="8452" width="28.5703125" style="22" customWidth="1"/>
    <col min="8453" max="8704" width="9.140625" style="22"/>
    <col min="8705" max="8706" width="12.7109375" style="22" customWidth="1"/>
    <col min="8707" max="8707" width="23.85546875" style="22" customWidth="1"/>
    <col min="8708" max="8708" width="28.5703125" style="22" customWidth="1"/>
    <col min="8709" max="8960" width="9.140625" style="22"/>
    <col min="8961" max="8962" width="12.7109375" style="22" customWidth="1"/>
    <col min="8963" max="8963" width="23.85546875" style="22" customWidth="1"/>
    <col min="8964" max="8964" width="28.5703125" style="22" customWidth="1"/>
    <col min="8965" max="9216" width="9.140625" style="22"/>
    <col min="9217" max="9218" width="12.7109375" style="22" customWidth="1"/>
    <col min="9219" max="9219" width="23.85546875" style="22" customWidth="1"/>
    <col min="9220" max="9220" width="28.5703125" style="22" customWidth="1"/>
    <col min="9221" max="9472" width="9.140625" style="22"/>
    <col min="9473" max="9474" width="12.7109375" style="22" customWidth="1"/>
    <col min="9475" max="9475" width="23.85546875" style="22" customWidth="1"/>
    <col min="9476" max="9476" width="28.5703125" style="22" customWidth="1"/>
    <col min="9477" max="9728" width="9.140625" style="22"/>
    <col min="9729" max="9730" width="12.7109375" style="22" customWidth="1"/>
    <col min="9731" max="9731" width="23.85546875" style="22" customWidth="1"/>
    <col min="9732" max="9732" width="28.5703125" style="22" customWidth="1"/>
    <col min="9733" max="9984" width="9.140625" style="22"/>
    <col min="9985" max="9986" width="12.7109375" style="22" customWidth="1"/>
    <col min="9987" max="9987" width="23.85546875" style="22" customWidth="1"/>
    <col min="9988" max="9988" width="28.5703125" style="22" customWidth="1"/>
    <col min="9989" max="10240" width="9.140625" style="22"/>
    <col min="10241" max="10242" width="12.7109375" style="22" customWidth="1"/>
    <col min="10243" max="10243" width="23.85546875" style="22" customWidth="1"/>
    <col min="10244" max="10244" width="28.5703125" style="22" customWidth="1"/>
    <col min="10245" max="10496" width="9.140625" style="22"/>
    <col min="10497" max="10498" width="12.7109375" style="22" customWidth="1"/>
    <col min="10499" max="10499" width="23.85546875" style="22" customWidth="1"/>
    <col min="10500" max="10500" width="28.5703125" style="22" customWidth="1"/>
    <col min="10501" max="10752" width="9.140625" style="22"/>
    <col min="10753" max="10754" width="12.7109375" style="22" customWidth="1"/>
    <col min="10755" max="10755" width="23.85546875" style="22" customWidth="1"/>
    <col min="10756" max="10756" width="28.5703125" style="22" customWidth="1"/>
    <col min="10757" max="11008" width="9.140625" style="22"/>
    <col min="11009" max="11010" width="12.7109375" style="22" customWidth="1"/>
    <col min="11011" max="11011" width="23.85546875" style="22" customWidth="1"/>
    <col min="11012" max="11012" width="28.5703125" style="22" customWidth="1"/>
    <col min="11013" max="11264" width="9.140625" style="22"/>
    <col min="11265" max="11266" width="12.7109375" style="22" customWidth="1"/>
    <col min="11267" max="11267" width="23.85546875" style="22" customWidth="1"/>
    <col min="11268" max="11268" width="28.5703125" style="22" customWidth="1"/>
    <col min="11269" max="11520" width="9.140625" style="22"/>
    <col min="11521" max="11522" width="12.7109375" style="22" customWidth="1"/>
    <col min="11523" max="11523" width="23.85546875" style="22" customWidth="1"/>
    <col min="11524" max="11524" width="28.5703125" style="22" customWidth="1"/>
    <col min="11525" max="11776" width="9.140625" style="22"/>
    <col min="11777" max="11778" width="12.7109375" style="22" customWidth="1"/>
    <col min="11779" max="11779" width="23.85546875" style="22" customWidth="1"/>
    <col min="11780" max="11780" width="28.5703125" style="22" customWidth="1"/>
    <col min="11781" max="12032" width="9.140625" style="22"/>
    <col min="12033" max="12034" width="12.7109375" style="22" customWidth="1"/>
    <col min="12035" max="12035" width="23.85546875" style="22" customWidth="1"/>
    <col min="12036" max="12036" width="28.5703125" style="22" customWidth="1"/>
    <col min="12037" max="12288" width="9.140625" style="22"/>
    <col min="12289" max="12290" width="12.7109375" style="22" customWidth="1"/>
    <col min="12291" max="12291" width="23.85546875" style="22" customWidth="1"/>
    <col min="12292" max="12292" width="28.5703125" style="22" customWidth="1"/>
    <col min="12293" max="12544" width="9.140625" style="22"/>
    <col min="12545" max="12546" width="12.7109375" style="22" customWidth="1"/>
    <col min="12547" max="12547" width="23.85546875" style="22" customWidth="1"/>
    <col min="12548" max="12548" width="28.5703125" style="22" customWidth="1"/>
    <col min="12549" max="12800" width="9.140625" style="22"/>
    <col min="12801" max="12802" width="12.7109375" style="22" customWidth="1"/>
    <col min="12803" max="12803" width="23.85546875" style="22" customWidth="1"/>
    <col min="12804" max="12804" width="28.5703125" style="22" customWidth="1"/>
    <col min="12805" max="13056" width="9.140625" style="22"/>
    <col min="13057" max="13058" width="12.7109375" style="22" customWidth="1"/>
    <col min="13059" max="13059" width="23.85546875" style="22" customWidth="1"/>
    <col min="13060" max="13060" width="28.5703125" style="22" customWidth="1"/>
    <col min="13061" max="13312" width="9.140625" style="22"/>
    <col min="13313" max="13314" width="12.7109375" style="22" customWidth="1"/>
    <col min="13315" max="13315" width="23.85546875" style="22" customWidth="1"/>
    <col min="13316" max="13316" width="28.5703125" style="22" customWidth="1"/>
    <col min="13317" max="13568" width="9.140625" style="22"/>
    <col min="13569" max="13570" width="12.7109375" style="22" customWidth="1"/>
    <col min="13571" max="13571" width="23.85546875" style="22" customWidth="1"/>
    <col min="13572" max="13572" width="28.5703125" style="22" customWidth="1"/>
    <col min="13573" max="13824" width="9.140625" style="22"/>
    <col min="13825" max="13826" width="12.7109375" style="22" customWidth="1"/>
    <col min="13827" max="13827" width="23.85546875" style="22" customWidth="1"/>
    <col min="13828" max="13828" width="28.5703125" style="22" customWidth="1"/>
    <col min="13829" max="14080" width="9.140625" style="22"/>
    <col min="14081" max="14082" width="12.7109375" style="22" customWidth="1"/>
    <col min="14083" max="14083" width="23.85546875" style="22" customWidth="1"/>
    <col min="14084" max="14084" width="28.5703125" style="22" customWidth="1"/>
    <col min="14085" max="14336" width="9.140625" style="22"/>
    <col min="14337" max="14338" width="12.7109375" style="22" customWidth="1"/>
    <col min="14339" max="14339" width="23.85546875" style="22" customWidth="1"/>
    <col min="14340" max="14340" width="28.5703125" style="22" customWidth="1"/>
    <col min="14341" max="14592" width="9.140625" style="22"/>
    <col min="14593" max="14594" width="12.7109375" style="22" customWidth="1"/>
    <col min="14595" max="14595" width="23.85546875" style="22" customWidth="1"/>
    <col min="14596" max="14596" width="28.5703125" style="22" customWidth="1"/>
    <col min="14597" max="14848" width="9.140625" style="22"/>
    <col min="14849" max="14850" width="12.7109375" style="22" customWidth="1"/>
    <col min="14851" max="14851" width="23.85546875" style="22" customWidth="1"/>
    <col min="14852" max="14852" width="28.5703125" style="22" customWidth="1"/>
    <col min="14853" max="15104" width="9.140625" style="22"/>
    <col min="15105" max="15106" width="12.7109375" style="22" customWidth="1"/>
    <col min="15107" max="15107" width="23.85546875" style="22" customWidth="1"/>
    <col min="15108" max="15108" width="28.5703125" style="22" customWidth="1"/>
    <col min="15109" max="15360" width="9.140625" style="22"/>
    <col min="15361" max="15362" width="12.7109375" style="22" customWidth="1"/>
    <col min="15363" max="15363" width="23.85546875" style="22" customWidth="1"/>
    <col min="15364" max="15364" width="28.5703125" style="22" customWidth="1"/>
    <col min="15365" max="15616" width="9.140625" style="22"/>
    <col min="15617" max="15618" width="12.7109375" style="22" customWidth="1"/>
    <col min="15619" max="15619" width="23.85546875" style="22" customWidth="1"/>
    <col min="15620" max="15620" width="28.5703125" style="22" customWidth="1"/>
    <col min="15621" max="15872" width="9.140625" style="22"/>
    <col min="15873" max="15874" width="12.7109375" style="22" customWidth="1"/>
    <col min="15875" max="15875" width="23.85546875" style="22" customWidth="1"/>
    <col min="15876" max="15876" width="28.5703125" style="22" customWidth="1"/>
    <col min="15877" max="16128" width="9.140625" style="22"/>
    <col min="16129" max="16130" width="12.7109375" style="22" customWidth="1"/>
    <col min="16131" max="16131" width="23.85546875" style="22" customWidth="1"/>
    <col min="16132" max="16132" width="28.5703125" style="22" customWidth="1"/>
    <col min="16133" max="16384" width="9.140625" style="22"/>
  </cols>
  <sheetData>
    <row r="1" spans="1:4" ht="15">
      <c r="A1" s="462" t="s">
        <v>260</v>
      </c>
      <c r="B1" s="462"/>
      <c r="C1" s="462"/>
      <c r="D1" s="462"/>
    </row>
    <row r="2" spans="1:4" ht="12.75" customHeight="1">
      <c r="A2" s="490"/>
      <c r="B2" s="490"/>
      <c r="C2" s="490"/>
      <c r="D2" s="490"/>
    </row>
    <row r="3" spans="1:4" ht="15" customHeight="1">
      <c r="A3" s="490"/>
      <c r="B3" s="490"/>
      <c r="C3" s="490"/>
      <c r="D3" s="490"/>
    </row>
    <row r="4" spans="1:4" ht="15" customHeight="1">
      <c r="A4" s="490"/>
      <c r="B4" s="490"/>
      <c r="C4" s="490"/>
      <c r="D4" s="490"/>
    </row>
    <row r="5" spans="1:4" ht="15" customHeight="1">
      <c r="A5" s="490"/>
      <c r="B5" s="490"/>
      <c r="C5" s="490"/>
      <c r="D5" s="490"/>
    </row>
    <row r="6" spans="1:4" ht="15">
      <c r="A6" s="490"/>
      <c r="B6" s="490"/>
      <c r="C6" s="490"/>
      <c r="D6" s="490"/>
    </row>
    <row r="7" spans="1:4" ht="14.25" customHeight="1">
      <c r="A7" s="462" t="s">
        <v>163</v>
      </c>
      <c r="B7" s="462"/>
      <c r="C7" s="462"/>
      <c r="D7" s="462"/>
    </row>
    <row r="8" spans="1:4" ht="14.25" customHeight="1">
      <c r="A8" s="462" t="s">
        <v>261</v>
      </c>
      <c r="B8" s="462"/>
      <c r="C8" s="462"/>
      <c r="D8" s="462"/>
    </row>
    <row r="9" spans="1:4" ht="14.25" customHeight="1">
      <c r="A9" s="462" t="s">
        <v>295</v>
      </c>
      <c r="B9" s="462"/>
      <c r="C9" s="462"/>
      <c r="D9" s="462"/>
    </row>
    <row r="10" spans="1:4" ht="9" customHeight="1">
      <c r="A10" s="490"/>
      <c r="B10" s="490"/>
      <c r="C10" s="490"/>
      <c r="D10" s="490"/>
    </row>
    <row r="11" spans="1:4">
      <c r="A11" s="491"/>
      <c r="B11" s="491"/>
      <c r="C11" s="491"/>
      <c r="D11" s="491"/>
    </row>
    <row r="12" spans="1:4">
      <c r="A12" s="491"/>
      <c r="B12" s="491"/>
      <c r="C12" s="491"/>
      <c r="D12" s="491"/>
    </row>
    <row r="13" spans="1:4" ht="14.25" customHeight="1">
      <c r="A13" s="491"/>
      <c r="B13" s="491"/>
      <c r="C13" s="491"/>
      <c r="D13" s="491"/>
    </row>
    <row r="14" spans="1:4" ht="14.25" customHeight="1">
      <c r="A14" s="491"/>
      <c r="B14" s="491"/>
      <c r="C14" s="491"/>
      <c r="D14" s="491"/>
    </row>
    <row r="15" spans="1:4" ht="14.25" customHeight="1" thickBot="1">
      <c r="A15" s="491"/>
      <c r="B15" s="491"/>
      <c r="C15" s="491"/>
      <c r="D15" s="491"/>
    </row>
    <row r="16" spans="1:4" s="176" customFormat="1" ht="30" customHeight="1" thickBot="1">
      <c r="A16" s="492" t="s">
        <v>263</v>
      </c>
      <c r="B16" s="492"/>
      <c r="C16" s="175"/>
      <c r="D16" s="175"/>
    </row>
    <row r="17" spans="1:6" ht="45.75" customHeight="1" thickBot="1">
      <c r="A17" s="177" t="s">
        <v>264</v>
      </c>
      <c r="B17" s="177" t="s">
        <v>265</v>
      </c>
      <c r="C17" s="177" t="s">
        <v>266</v>
      </c>
      <c r="D17" s="177" t="s">
        <v>267</v>
      </c>
    </row>
    <row r="18" spans="1:6" ht="14.1" hidden="1" customHeight="1" outlineLevel="1" thickBot="1">
      <c r="A18" s="178" t="s">
        <v>181</v>
      </c>
      <c r="B18" s="179"/>
      <c r="C18" s="180">
        <v>143093</v>
      </c>
      <c r="D18" s="181">
        <v>2302</v>
      </c>
      <c r="E18" s="182"/>
      <c r="F18" s="182"/>
    </row>
    <row r="19" spans="1:6" ht="14.1" hidden="1" customHeight="1" outlineLevel="1" thickBot="1">
      <c r="A19" s="178" t="s">
        <v>182</v>
      </c>
      <c r="B19" s="179"/>
      <c r="C19" s="183"/>
      <c r="D19" s="184"/>
      <c r="E19" s="182"/>
      <c r="F19" s="182"/>
    </row>
    <row r="20" spans="1:6" ht="14.1" hidden="1" customHeight="1" outlineLevel="1" thickBot="1">
      <c r="A20" s="178" t="s">
        <v>183</v>
      </c>
      <c r="B20" s="179"/>
      <c r="C20" s="180">
        <v>335770</v>
      </c>
      <c r="D20" s="181">
        <v>43455</v>
      </c>
      <c r="E20" s="182"/>
      <c r="F20" s="182"/>
    </row>
    <row r="21" spans="1:6" ht="14.1" hidden="1" customHeight="1" outlineLevel="1" thickBot="1">
      <c r="A21" s="178" t="s">
        <v>184</v>
      </c>
      <c r="B21" s="179"/>
      <c r="C21" s="180">
        <v>61426</v>
      </c>
      <c r="D21" s="181">
        <v>0</v>
      </c>
      <c r="E21" s="182"/>
      <c r="F21" s="182"/>
    </row>
    <row r="22" spans="1:6" ht="14.1" hidden="1" customHeight="1" outlineLevel="1" thickBot="1">
      <c r="A22" s="178" t="s">
        <v>185</v>
      </c>
      <c r="B22" s="179"/>
      <c r="C22" s="180">
        <v>367291</v>
      </c>
      <c r="D22" s="181">
        <v>579446</v>
      </c>
      <c r="E22" s="182"/>
      <c r="F22" s="182"/>
    </row>
    <row r="23" spans="1:6" ht="14.1" hidden="1" customHeight="1" outlineLevel="1" thickBot="1">
      <c r="A23" s="178" t="s">
        <v>186</v>
      </c>
      <c r="B23" s="179"/>
      <c r="C23" s="183"/>
      <c r="D23" s="184"/>
      <c r="E23" s="182"/>
      <c r="F23" s="182"/>
    </row>
    <row r="24" spans="1:6" ht="14.1" hidden="1" customHeight="1" outlineLevel="1" thickBot="1">
      <c r="A24" s="178" t="s">
        <v>244</v>
      </c>
      <c r="B24" s="179"/>
      <c r="C24" s="180">
        <v>24321</v>
      </c>
      <c r="D24" s="181">
        <v>0</v>
      </c>
      <c r="E24" s="182"/>
      <c r="F24" s="182"/>
    </row>
    <row r="25" spans="1:6" ht="14.1" hidden="1" customHeight="1" outlineLevel="1" thickBot="1">
      <c r="A25" s="178" t="s">
        <v>187</v>
      </c>
      <c r="B25" s="179"/>
      <c r="C25" s="180">
        <v>2511</v>
      </c>
      <c r="D25" s="181">
        <v>-1278013.6000000001</v>
      </c>
      <c r="E25" s="182"/>
      <c r="F25" s="182"/>
    </row>
    <row r="26" spans="1:6" ht="14.1" hidden="1" customHeight="1" outlineLevel="1" thickBot="1">
      <c r="A26" s="178" t="s">
        <v>188</v>
      </c>
      <c r="B26" s="179"/>
      <c r="C26" s="183"/>
      <c r="D26" s="184"/>
      <c r="E26" s="182"/>
      <c r="F26" s="182"/>
    </row>
    <row r="27" spans="1:6" ht="14.1" hidden="1" customHeight="1" outlineLevel="1" thickBot="1">
      <c r="A27" s="178" t="s">
        <v>189</v>
      </c>
      <c r="B27" s="179"/>
      <c r="C27" s="180">
        <v>4</v>
      </c>
      <c r="D27" s="181">
        <v>100</v>
      </c>
      <c r="E27" s="182"/>
      <c r="F27" s="182"/>
    </row>
    <row r="28" spans="1:6" ht="14.1" hidden="1" customHeight="1" outlineLevel="1" thickBot="1">
      <c r="A28" s="178" t="s">
        <v>190</v>
      </c>
      <c r="B28" s="179"/>
      <c r="C28" s="180">
        <v>125</v>
      </c>
      <c r="D28" s="181">
        <v>28625</v>
      </c>
      <c r="E28" s="182"/>
      <c r="F28" s="182"/>
    </row>
    <row r="29" spans="1:6" ht="14.1" hidden="1" customHeight="1" outlineLevel="1" thickBot="1">
      <c r="A29" s="178" t="s">
        <v>191</v>
      </c>
      <c r="B29" s="179"/>
      <c r="C29" s="183"/>
      <c r="D29" s="184"/>
      <c r="E29" s="182"/>
      <c r="F29" s="182"/>
    </row>
    <row r="30" spans="1:6" ht="14.1" hidden="1" customHeight="1" outlineLevel="1" thickBot="1">
      <c r="A30" s="178" t="s">
        <v>192</v>
      </c>
      <c r="B30" s="179"/>
      <c r="C30" s="180">
        <v>12</v>
      </c>
      <c r="D30" s="181">
        <v>75</v>
      </c>
      <c r="E30" s="182"/>
      <c r="F30" s="182"/>
    </row>
    <row r="31" spans="1:6" ht="14.1" hidden="1" customHeight="1" outlineLevel="1" thickBot="1">
      <c r="A31" s="178" t="s">
        <v>193</v>
      </c>
      <c r="B31" s="179"/>
      <c r="C31" s="183"/>
      <c r="D31" s="184"/>
      <c r="E31" s="182"/>
      <c r="F31" s="182"/>
    </row>
    <row r="32" spans="1:6" ht="14.1" hidden="1" customHeight="1" outlineLevel="1" thickBot="1">
      <c r="A32" s="178" t="s">
        <v>194</v>
      </c>
      <c r="B32" s="179"/>
      <c r="C32" s="180">
        <v>6</v>
      </c>
      <c r="D32" s="181">
        <v>3089</v>
      </c>
      <c r="E32" s="182"/>
      <c r="F32" s="182"/>
    </row>
    <row r="33" spans="1:6" ht="14.1" hidden="1" customHeight="1" outlineLevel="1" thickBot="1">
      <c r="A33" s="178" t="s">
        <v>195</v>
      </c>
      <c r="B33" s="179"/>
      <c r="C33" s="180">
        <v>0</v>
      </c>
      <c r="D33" s="181">
        <v>0</v>
      </c>
      <c r="E33" s="182"/>
      <c r="F33" s="182"/>
    </row>
    <row r="34" spans="1:6" ht="14.1" hidden="1" customHeight="1" outlineLevel="1" thickBot="1">
      <c r="A34" s="178" t="s">
        <v>196</v>
      </c>
      <c r="B34" s="179"/>
      <c r="C34" s="180">
        <v>0</v>
      </c>
      <c r="D34" s="181">
        <v>0</v>
      </c>
      <c r="E34" s="182"/>
      <c r="F34" s="182"/>
    </row>
    <row r="35" spans="1:6" ht="14.1" customHeight="1" collapsed="1">
      <c r="A35" s="185"/>
      <c r="B35" s="179">
        <v>0</v>
      </c>
      <c r="C35" s="180">
        <f>SUM($C$18:$C$34)</f>
        <v>934559</v>
      </c>
      <c r="D35" s="181">
        <f>SUM($D$18:$D$34)</f>
        <v>-620921.60000000009</v>
      </c>
      <c r="E35" s="182"/>
      <c r="F35" s="182"/>
    </row>
    <row r="36" spans="1:6" ht="14.1" hidden="1" customHeight="1" outlineLevel="1">
      <c r="A36" s="186" t="s">
        <v>181</v>
      </c>
      <c r="B36" s="187"/>
      <c r="C36" s="180">
        <v>508</v>
      </c>
      <c r="D36" s="188">
        <v>105394</v>
      </c>
      <c r="E36" s="182"/>
      <c r="F36" s="182"/>
    </row>
    <row r="37" spans="1:6" ht="14.1" hidden="1" customHeight="1" outlineLevel="1">
      <c r="A37" s="186" t="s">
        <v>182</v>
      </c>
      <c r="B37" s="187"/>
      <c r="C37" s="180">
        <v>902</v>
      </c>
      <c r="D37" s="188">
        <v>91572.28</v>
      </c>
      <c r="E37" s="182"/>
      <c r="F37" s="182"/>
    </row>
    <row r="38" spans="1:6" ht="14.1" hidden="1" customHeight="1" outlineLevel="1">
      <c r="A38" s="186" t="s">
        <v>183</v>
      </c>
      <c r="B38" s="187"/>
      <c r="C38" s="180">
        <v>1100</v>
      </c>
      <c r="D38" s="188">
        <v>791143</v>
      </c>
      <c r="E38" s="182"/>
      <c r="F38" s="182"/>
    </row>
    <row r="39" spans="1:6" ht="14.1" hidden="1" customHeight="1" outlineLevel="1">
      <c r="A39" s="186" t="s">
        <v>184</v>
      </c>
      <c r="B39" s="187"/>
      <c r="C39" s="180">
        <v>359</v>
      </c>
      <c r="D39" s="188">
        <v>33876</v>
      </c>
      <c r="E39" s="182"/>
      <c r="F39" s="182"/>
    </row>
    <row r="40" spans="1:6" ht="14.1" hidden="1" customHeight="1" outlineLevel="1">
      <c r="A40" s="186" t="s">
        <v>185</v>
      </c>
      <c r="B40" s="187"/>
      <c r="C40" s="180">
        <v>970</v>
      </c>
      <c r="D40" s="188">
        <v>212402</v>
      </c>
      <c r="E40" s="182"/>
      <c r="F40" s="182"/>
    </row>
    <row r="41" spans="1:6" ht="14.1" hidden="1" customHeight="1" outlineLevel="1">
      <c r="A41" s="186" t="s">
        <v>186</v>
      </c>
      <c r="B41" s="187"/>
      <c r="C41" s="180">
        <v>1221</v>
      </c>
      <c r="D41" s="188">
        <v>99154</v>
      </c>
      <c r="E41" s="182"/>
      <c r="F41" s="182"/>
    </row>
    <row r="42" spans="1:6" ht="14.1" hidden="1" customHeight="1" outlineLevel="1">
      <c r="A42" s="186" t="s">
        <v>244</v>
      </c>
      <c r="B42" s="187"/>
      <c r="C42" s="180">
        <v>3</v>
      </c>
      <c r="D42" s="188">
        <v>687</v>
      </c>
      <c r="E42" s="182"/>
      <c r="F42" s="182"/>
    </row>
    <row r="43" spans="1:6" ht="14.1" hidden="1" customHeight="1" outlineLevel="1">
      <c r="A43" s="186" t="s">
        <v>187</v>
      </c>
      <c r="B43" s="187"/>
      <c r="C43" s="180">
        <v>63</v>
      </c>
      <c r="D43" s="188">
        <v>15731</v>
      </c>
      <c r="E43" s="182"/>
      <c r="F43" s="182"/>
    </row>
    <row r="44" spans="1:6" ht="14.1" hidden="1" customHeight="1" outlineLevel="1">
      <c r="A44" s="186" t="s">
        <v>188</v>
      </c>
      <c r="B44" s="187"/>
      <c r="C44" s="180">
        <v>8</v>
      </c>
      <c r="D44" s="188">
        <v>1832</v>
      </c>
      <c r="E44" s="182"/>
      <c r="F44" s="182"/>
    </row>
    <row r="45" spans="1:6" ht="14.1" hidden="1" customHeight="1" outlineLevel="1">
      <c r="A45" s="186" t="s">
        <v>189</v>
      </c>
      <c r="B45" s="187"/>
      <c r="C45" s="180">
        <v>10</v>
      </c>
      <c r="D45" s="188">
        <v>2161</v>
      </c>
      <c r="E45" s="182"/>
      <c r="F45" s="182"/>
    </row>
    <row r="46" spans="1:6" ht="14.1" hidden="1" customHeight="1" outlineLevel="1">
      <c r="A46" s="186" t="s">
        <v>190</v>
      </c>
      <c r="B46" s="187"/>
      <c r="C46" s="180">
        <v>955</v>
      </c>
      <c r="D46" s="188">
        <v>90693</v>
      </c>
      <c r="E46" s="182"/>
      <c r="F46" s="182"/>
    </row>
    <row r="47" spans="1:6" ht="14.1" hidden="1" customHeight="1" outlineLevel="1">
      <c r="A47" s="186" t="s">
        <v>191</v>
      </c>
      <c r="B47" s="187"/>
      <c r="C47" s="180">
        <v>1</v>
      </c>
      <c r="D47" s="188">
        <v>100</v>
      </c>
      <c r="E47" s="182"/>
      <c r="F47" s="182"/>
    </row>
    <row r="48" spans="1:6" ht="14.1" hidden="1" customHeight="1" outlineLevel="1">
      <c r="A48" s="186" t="s">
        <v>192</v>
      </c>
      <c r="B48" s="187"/>
      <c r="C48" s="180">
        <v>1</v>
      </c>
      <c r="D48" s="188">
        <v>229</v>
      </c>
      <c r="E48" s="182"/>
      <c r="F48" s="182"/>
    </row>
    <row r="49" spans="1:6" ht="14.1" hidden="1" customHeight="1" outlineLevel="1">
      <c r="A49" s="186" t="s">
        <v>193</v>
      </c>
      <c r="B49" s="187"/>
      <c r="C49" s="180">
        <v>4955</v>
      </c>
      <c r="D49" s="188">
        <v>199284</v>
      </c>
      <c r="E49" s="182"/>
      <c r="F49" s="182"/>
    </row>
    <row r="50" spans="1:6" ht="14.1" hidden="1" customHeight="1" outlineLevel="1">
      <c r="A50" s="186" t="s">
        <v>194</v>
      </c>
      <c r="B50" s="187"/>
      <c r="C50" s="180">
        <v>203</v>
      </c>
      <c r="D50" s="188">
        <v>52228</v>
      </c>
      <c r="E50" s="182"/>
      <c r="F50" s="182"/>
    </row>
    <row r="51" spans="1:6" ht="14.1" hidden="1" customHeight="1" outlineLevel="1">
      <c r="A51" s="186" t="s">
        <v>195</v>
      </c>
      <c r="B51" s="187"/>
      <c r="C51" s="180">
        <v>144</v>
      </c>
      <c r="D51" s="188">
        <v>13951.74</v>
      </c>
      <c r="E51" s="182"/>
      <c r="F51" s="182"/>
    </row>
    <row r="52" spans="1:6" ht="14.1" hidden="1" customHeight="1" outlineLevel="1">
      <c r="A52" s="186" t="s">
        <v>196</v>
      </c>
      <c r="B52" s="187"/>
      <c r="C52" s="180">
        <v>145</v>
      </c>
      <c r="D52" s="188">
        <v>24089</v>
      </c>
      <c r="E52" s="182"/>
      <c r="F52" s="182"/>
    </row>
    <row r="53" spans="1:6" ht="14.1" customHeight="1" collapsed="1">
      <c r="A53" s="190" t="s">
        <v>268</v>
      </c>
      <c r="B53" s="187">
        <v>4.5</v>
      </c>
      <c r="C53" s="180">
        <f>SUM($C$36:$C$52)</f>
        <v>11548</v>
      </c>
      <c r="D53" s="188">
        <f>SUM($D$36:$D$52)</f>
        <v>1734527.02</v>
      </c>
      <c r="E53" s="182"/>
      <c r="F53" s="182"/>
    </row>
    <row r="54" spans="1:6" ht="14.1" hidden="1" customHeight="1" outlineLevel="1">
      <c r="A54" s="191" t="s">
        <v>181</v>
      </c>
      <c r="B54" s="192"/>
      <c r="C54" s="180">
        <v>464</v>
      </c>
      <c r="D54" s="188">
        <v>99105</v>
      </c>
      <c r="E54" s="182"/>
      <c r="F54" s="182"/>
    </row>
    <row r="55" spans="1:6" ht="14.1" hidden="1" customHeight="1" outlineLevel="1">
      <c r="A55" s="191" t="s">
        <v>182</v>
      </c>
      <c r="B55" s="192"/>
      <c r="C55" s="180">
        <v>312</v>
      </c>
      <c r="D55" s="188">
        <v>75718.45</v>
      </c>
      <c r="E55" s="182"/>
      <c r="F55" s="182"/>
    </row>
    <row r="56" spans="1:6" ht="14.1" hidden="1" customHeight="1" outlineLevel="1">
      <c r="A56" s="191" t="s">
        <v>183</v>
      </c>
      <c r="B56" s="192"/>
      <c r="C56" s="180">
        <v>535</v>
      </c>
      <c r="D56" s="188">
        <v>116221</v>
      </c>
      <c r="E56" s="182"/>
      <c r="F56" s="182"/>
    </row>
    <row r="57" spans="1:6" ht="14.1" hidden="1" customHeight="1" outlineLevel="1">
      <c r="A57" s="191" t="s">
        <v>184</v>
      </c>
      <c r="B57" s="192"/>
      <c r="C57" s="180">
        <v>260</v>
      </c>
      <c r="D57" s="188">
        <v>56705</v>
      </c>
      <c r="E57" s="182"/>
      <c r="F57" s="182"/>
    </row>
    <row r="58" spans="1:6" ht="14.1" hidden="1" customHeight="1" outlineLevel="1">
      <c r="A58" s="191" t="s">
        <v>185</v>
      </c>
      <c r="B58" s="192"/>
      <c r="C58" s="180">
        <v>946</v>
      </c>
      <c r="D58" s="188">
        <v>209985</v>
      </c>
      <c r="E58" s="182"/>
      <c r="F58" s="182"/>
    </row>
    <row r="59" spans="1:6" ht="14.1" hidden="1" customHeight="1" outlineLevel="1">
      <c r="A59" s="191" t="s">
        <v>186</v>
      </c>
      <c r="B59" s="192"/>
      <c r="C59" s="180">
        <v>1870</v>
      </c>
      <c r="D59" s="188">
        <v>411542</v>
      </c>
      <c r="E59" s="182"/>
      <c r="F59" s="182"/>
    </row>
    <row r="60" spans="1:6" ht="14.1" hidden="1" customHeight="1" outlineLevel="1">
      <c r="A60" s="191" t="s">
        <v>244</v>
      </c>
      <c r="B60" s="192"/>
      <c r="C60" s="180">
        <v>17</v>
      </c>
      <c r="D60" s="188">
        <v>3506</v>
      </c>
      <c r="E60" s="182"/>
      <c r="F60" s="182"/>
    </row>
    <row r="61" spans="1:6" ht="14.1" hidden="1" customHeight="1" outlineLevel="1">
      <c r="A61" s="191" t="s">
        <v>187</v>
      </c>
      <c r="B61" s="192"/>
      <c r="C61" s="180">
        <v>93</v>
      </c>
      <c r="D61" s="188">
        <v>20394</v>
      </c>
      <c r="E61" s="182"/>
      <c r="F61" s="182"/>
    </row>
    <row r="62" spans="1:6" ht="14.1" hidden="1" customHeight="1" outlineLevel="1">
      <c r="A62" s="191" t="s">
        <v>188</v>
      </c>
      <c r="B62" s="192"/>
      <c r="C62" s="180">
        <v>42</v>
      </c>
      <c r="D62" s="188">
        <v>11399</v>
      </c>
      <c r="E62" s="182"/>
      <c r="F62" s="182"/>
    </row>
    <row r="63" spans="1:6" ht="14.1" hidden="1" customHeight="1" outlineLevel="1">
      <c r="A63" s="191" t="s">
        <v>189</v>
      </c>
      <c r="B63" s="192"/>
      <c r="C63" s="180">
        <v>44</v>
      </c>
      <c r="D63" s="188">
        <v>9431</v>
      </c>
      <c r="E63" s="182"/>
      <c r="F63" s="182"/>
    </row>
    <row r="64" spans="1:6" ht="14.1" hidden="1" customHeight="1" outlineLevel="1">
      <c r="A64" s="191" t="s">
        <v>190</v>
      </c>
      <c r="B64" s="192"/>
      <c r="C64" s="180">
        <v>782</v>
      </c>
      <c r="D64" s="188">
        <v>200860</v>
      </c>
      <c r="E64" s="182"/>
      <c r="F64" s="182"/>
    </row>
    <row r="65" spans="1:6" ht="14.1" hidden="1" customHeight="1" outlineLevel="1">
      <c r="A65" s="191" t="s">
        <v>191</v>
      </c>
      <c r="B65" s="192"/>
      <c r="C65" s="180">
        <v>4</v>
      </c>
      <c r="D65" s="188">
        <v>430</v>
      </c>
      <c r="E65" s="182"/>
      <c r="F65" s="182"/>
    </row>
    <row r="66" spans="1:6" ht="14.1" hidden="1" customHeight="1" outlineLevel="1">
      <c r="A66" s="191" t="s">
        <v>192</v>
      </c>
      <c r="B66" s="192"/>
      <c r="C66" s="180">
        <v>14</v>
      </c>
      <c r="D66" s="188">
        <v>2432</v>
      </c>
      <c r="E66" s="182"/>
      <c r="F66" s="182"/>
    </row>
    <row r="67" spans="1:6" ht="14.1" hidden="1" customHeight="1" outlineLevel="1">
      <c r="A67" s="191" t="s">
        <v>193</v>
      </c>
      <c r="B67" s="192"/>
      <c r="C67" s="180">
        <v>1497</v>
      </c>
      <c r="D67" s="188">
        <v>322642</v>
      </c>
      <c r="E67" s="182"/>
      <c r="F67" s="182"/>
    </row>
    <row r="68" spans="1:6" ht="14.1" hidden="1" customHeight="1" outlineLevel="1">
      <c r="A68" s="191" t="s">
        <v>194</v>
      </c>
      <c r="B68" s="192"/>
      <c r="C68" s="180">
        <v>438</v>
      </c>
      <c r="D68" s="188">
        <v>95540</v>
      </c>
      <c r="E68" s="182"/>
      <c r="F68" s="182"/>
    </row>
    <row r="69" spans="1:6" ht="14.1" hidden="1" customHeight="1" outlineLevel="1">
      <c r="A69" s="191" t="s">
        <v>195</v>
      </c>
      <c r="B69" s="192"/>
      <c r="C69" s="180">
        <v>70</v>
      </c>
      <c r="D69" s="188">
        <v>16059.6</v>
      </c>
      <c r="E69" s="182"/>
      <c r="F69" s="182"/>
    </row>
    <row r="70" spans="1:6" ht="14.1" hidden="1" customHeight="1" outlineLevel="1">
      <c r="A70" s="191" t="s">
        <v>196</v>
      </c>
      <c r="B70" s="192"/>
      <c r="C70" s="180">
        <v>228</v>
      </c>
      <c r="D70" s="188">
        <v>49266</v>
      </c>
      <c r="E70" s="182"/>
      <c r="F70" s="182"/>
    </row>
    <row r="71" spans="1:6" ht="14.1" customHeight="1" collapsed="1">
      <c r="A71" s="193" t="s">
        <v>269</v>
      </c>
      <c r="B71" s="192">
        <v>10</v>
      </c>
      <c r="C71" s="180">
        <f>SUM($C$54:$C$70)</f>
        <v>7616</v>
      </c>
      <c r="D71" s="188">
        <f>SUM($D$54:$D$70)</f>
        <v>1701236.05</v>
      </c>
      <c r="E71" s="182"/>
      <c r="F71" s="182"/>
    </row>
    <row r="72" spans="1:6" ht="14.1" hidden="1" customHeight="1" outlineLevel="1">
      <c r="A72" s="186" t="s">
        <v>181</v>
      </c>
      <c r="B72" s="192"/>
      <c r="C72" s="180">
        <v>1246</v>
      </c>
      <c r="D72" s="188">
        <v>290250</v>
      </c>
      <c r="E72" s="182"/>
      <c r="F72" s="182"/>
    </row>
    <row r="73" spans="1:6" ht="14.1" hidden="1" customHeight="1" outlineLevel="1">
      <c r="A73" s="186" t="s">
        <v>182</v>
      </c>
      <c r="B73" s="192"/>
      <c r="C73" s="180">
        <v>685</v>
      </c>
      <c r="D73" s="188">
        <v>163139.07999999999</v>
      </c>
      <c r="E73" s="182"/>
      <c r="F73" s="182"/>
    </row>
    <row r="74" spans="1:6" ht="14.1" hidden="1" customHeight="1" outlineLevel="1">
      <c r="A74" s="186" t="s">
        <v>183</v>
      </c>
      <c r="B74" s="192"/>
      <c r="C74" s="180">
        <v>1148</v>
      </c>
      <c r="D74" s="188">
        <v>281022</v>
      </c>
      <c r="E74" s="182"/>
      <c r="F74" s="182"/>
    </row>
    <row r="75" spans="1:6" ht="14.1" hidden="1" customHeight="1" outlineLevel="1">
      <c r="A75" s="186" t="s">
        <v>184</v>
      </c>
      <c r="B75" s="192"/>
      <c r="C75" s="180">
        <v>604</v>
      </c>
      <c r="D75" s="188">
        <v>140050</v>
      </c>
      <c r="E75" s="182"/>
      <c r="F75" s="182"/>
    </row>
    <row r="76" spans="1:6" ht="14.1" hidden="1" customHeight="1" outlineLevel="1">
      <c r="A76" s="186" t="s">
        <v>185</v>
      </c>
      <c r="B76" s="192"/>
      <c r="C76" s="180">
        <v>2397</v>
      </c>
      <c r="D76" s="188">
        <v>579572</v>
      </c>
      <c r="E76" s="182"/>
      <c r="F76" s="182"/>
    </row>
    <row r="77" spans="1:6" ht="14.1" hidden="1" customHeight="1" outlineLevel="1">
      <c r="A77" s="186" t="s">
        <v>186</v>
      </c>
      <c r="B77" s="192"/>
      <c r="C77" s="180">
        <v>2635</v>
      </c>
      <c r="D77" s="188">
        <v>638223</v>
      </c>
      <c r="E77" s="182"/>
      <c r="F77" s="182"/>
    </row>
    <row r="78" spans="1:6" ht="14.1" hidden="1" customHeight="1" outlineLevel="1">
      <c r="A78" s="186" t="s">
        <v>244</v>
      </c>
      <c r="B78" s="192"/>
      <c r="C78" s="180">
        <v>52</v>
      </c>
      <c r="D78" s="188">
        <v>12738</v>
      </c>
      <c r="E78" s="182"/>
      <c r="F78" s="182"/>
    </row>
    <row r="79" spans="1:6" ht="14.1" hidden="1" customHeight="1" outlineLevel="1">
      <c r="A79" s="186" t="s">
        <v>187</v>
      </c>
      <c r="B79" s="192"/>
      <c r="C79" s="180">
        <v>275</v>
      </c>
      <c r="D79" s="188">
        <v>68035</v>
      </c>
      <c r="E79" s="182"/>
      <c r="F79" s="182"/>
    </row>
    <row r="80" spans="1:6" ht="14.1" hidden="1" customHeight="1" outlineLevel="1">
      <c r="A80" s="186" t="s">
        <v>188</v>
      </c>
      <c r="B80" s="192"/>
      <c r="C80" s="180">
        <v>189</v>
      </c>
      <c r="D80" s="188">
        <v>61305</v>
      </c>
      <c r="E80" s="182"/>
      <c r="F80" s="182"/>
    </row>
    <row r="81" spans="1:6" ht="14.1" hidden="1" customHeight="1" outlineLevel="1">
      <c r="A81" s="186" t="s">
        <v>189</v>
      </c>
      <c r="B81" s="192"/>
      <c r="C81" s="180">
        <v>177</v>
      </c>
      <c r="D81" s="188">
        <v>43616</v>
      </c>
      <c r="E81" s="182"/>
      <c r="F81" s="182"/>
    </row>
    <row r="82" spans="1:6" ht="14.1" hidden="1" customHeight="1" outlineLevel="1">
      <c r="A82" s="186" t="s">
        <v>190</v>
      </c>
      <c r="B82" s="192"/>
      <c r="C82" s="180">
        <v>1095</v>
      </c>
      <c r="D82" s="188">
        <v>313174</v>
      </c>
      <c r="E82" s="182"/>
      <c r="F82" s="182"/>
    </row>
    <row r="83" spans="1:6" ht="14.1" hidden="1" customHeight="1" outlineLevel="1">
      <c r="A83" s="186" t="s">
        <v>191</v>
      </c>
      <c r="B83" s="192"/>
      <c r="C83" s="180">
        <v>17</v>
      </c>
      <c r="D83" s="188">
        <v>1859</v>
      </c>
      <c r="E83" s="182"/>
      <c r="F83" s="182"/>
    </row>
    <row r="84" spans="1:6" ht="14.1" hidden="1" customHeight="1" outlineLevel="1">
      <c r="A84" s="186" t="s">
        <v>192</v>
      </c>
      <c r="B84" s="192"/>
      <c r="C84" s="180">
        <v>73</v>
      </c>
      <c r="D84" s="188">
        <v>18635</v>
      </c>
      <c r="E84" s="182"/>
      <c r="F84" s="182"/>
    </row>
    <row r="85" spans="1:6" ht="14.1" hidden="1" customHeight="1" outlineLevel="1">
      <c r="A85" s="186" t="s">
        <v>193</v>
      </c>
      <c r="B85" s="192"/>
      <c r="C85" s="180">
        <v>3341</v>
      </c>
      <c r="D85" s="188">
        <v>794888</v>
      </c>
      <c r="E85" s="182"/>
      <c r="F85" s="182"/>
    </row>
    <row r="86" spans="1:6" ht="14.1" hidden="1" customHeight="1" outlineLevel="1">
      <c r="A86" s="186" t="s">
        <v>194</v>
      </c>
      <c r="B86" s="192"/>
      <c r="C86" s="180">
        <v>1175</v>
      </c>
      <c r="D86" s="188">
        <v>286391</v>
      </c>
      <c r="E86" s="182"/>
      <c r="F86" s="182"/>
    </row>
    <row r="87" spans="1:6" ht="14.1" hidden="1" customHeight="1" outlineLevel="1">
      <c r="A87" s="186" t="s">
        <v>195</v>
      </c>
      <c r="B87" s="192"/>
      <c r="C87" s="180">
        <v>242</v>
      </c>
      <c r="D87" s="188">
        <v>63869.65</v>
      </c>
      <c r="E87" s="182"/>
      <c r="F87" s="182"/>
    </row>
    <row r="88" spans="1:6" ht="14.1" hidden="1" customHeight="1" outlineLevel="1">
      <c r="A88" s="186" t="s">
        <v>196</v>
      </c>
      <c r="B88" s="192"/>
      <c r="C88" s="180">
        <v>690</v>
      </c>
      <c r="D88" s="188">
        <v>160992.07</v>
      </c>
      <c r="E88" s="182"/>
      <c r="F88" s="182"/>
    </row>
    <row r="89" spans="1:6" ht="14.1" customHeight="1" collapsed="1">
      <c r="A89" s="190" t="s">
        <v>270</v>
      </c>
      <c r="B89" s="192">
        <v>20</v>
      </c>
      <c r="C89" s="180">
        <f>SUM($C$72:$C$88)</f>
        <v>16041</v>
      </c>
      <c r="D89" s="188">
        <f>SUM($D$72:$D$88)</f>
        <v>3917758.8</v>
      </c>
      <c r="E89" s="182"/>
      <c r="F89" s="182"/>
    </row>
    <row r="90" spans="1:6" ht="14.1" hidden="1" customHeight="1" outlineLevel="1">
      <c r="A90" s="194" t="s">
        <v>181</v>
      </c>
      <c r="B90" s="195"/>
      <c r="C90" s="196">
        <v>1138</v>
      </c>
      <c r="D90" s="197">
        <v>321977</v>
      </c>
      <c r="E90" s="182"/>
      <c r="F90" s="182"/>
    </row>
    <row r="91" spans="1:6" ht="14.1" hidden="1" customHeight="1" outlineLevel="1">
      <c r="A91" s="194" t="s">
        <v>182</v>
      </c>
      <c r="B91" s="195"/>
      <c r="C91" s="196">
        <v>847</v>
      </c>
      <c r="D91" s="197">
        <v>242796.258</v>
      </c>
      <c r="E91" s="182"/>
      <c r="F91" s="182"/>
    </row>
    <row r="92" spans="1:6" ht="14.1" hidden="1" customHeight="1" outlineLevel="1">
      <c r="A92" s="194" t="s">
        <v>183</v>
      </c>
      <c r="B92" s="195"/>
      <c r="C92" s="196">
        <v>1740</v>
      </c>
      <c r="D92" s="197">
        <v>513240</v>
      </c>
      <c r="E92" s="182"/>
      <c r="F92" s="182"/>
    </row>
    <row r="93" spans="1:6" ht="14.1" hidden="1" customHeight="1" outlineLevel="1">
      <c r="A93" s="194" t="s">
        <v>184</v>
      </c>
      <c r="B93" s="195"/>
      <c r="C93" s="196">
        <v>657</v>
      </c>
      <c r="D93" s="197">
        <v>189843</v>
      </c>
      <c r="E93" s="182"/>
      <c r="F93" s="182"/>
    </row>
    <row r="94" spans="1:6" ht="14.1" hidden="1" customHeight="1" outlineLevel="1">
      <c r="A94" s="194" t="s">
        <v>185</v>
      </c>
      <c r="B94" s="195"/>
      <c r="C94" s="196">
        <v>3038</v>
      </c>
      <c r="D94" s="197">
        <v>896454</v>
      </c>
      <c r="E94" s="182"/>
      <c r="F94" s="182"/>
    </row>
    <row r="95" spans="1:6" ht="14.1" hidden="1" customHeight="1" outlineLevel="1">
      <c r="A95" s="194" t="s">
        <v>186</v>
      </c>
      <c r="B95" s="195"/>
      <c r="C95" s="196">
        <v>3513</v>
      </c>
      <c r="D95" s="197">
        <v>1006795</v>
      </c>
      <c r="E95" s="182"/>
      <c r="F95" s="182"/>
    </row>
    <row r="96" spans="1:6" ht="14.1" hidden="1" customHeight="1" outlineLevel="1">
      <c r="A96" s="194" t="s">
        <v>244</v>
      </c>
      <c r="B96" s="195"/>
      <c r="C96" s="196">
        <v>50</v>
      </c>
      <c r="D96" s="197">
        <v>14808</v>
      </c>
      <c r="E96" s="182"/>
      <c r="F96" s="182"/>
    </row>
    <row r="97" spans="1:6" ht="14.1" hidden="1" customHeight="1" outlineLevel="1">
      <c r="A97" s="194" t="s">
        <v>187</v>
      </c>
      <c r="B97" s="195"/>
      <c r="C97" s="196">
        <v>286</v>
      </c>
      <c r="D97" s="197">
        <v>83519.86</v>
      </c>
      <c r="E97" s="182"/>
      <c r="F97" s="182"/>
    </row>
    <row r="98" spans="1:6" ht="14.1" hidden="1" customHeight="1" outlineLevel="1">
      <c r="A98" s="194" t="s">
        <v>188</v>
      </c>
      <c r="B98" s="195"/>
      <c r="C98" s="196">
        <v>392</v>
      </c>
      <c r="D98" s="197">
        <v>147277</v>
      </c>
      <c r="E98" s="182"/>
      <c r="F98" s="182"/>
    </row>
    <row r="99" spans="1:6" ht="14.1" hidden="1" customHeight="1" outlineLevel="1">
      <c r="A99" s="194" t="s">
        <v>189</v>
      </c>
      <c r="B99" s="195"/>
      <c r="C99" s="196">
        <v>282</v>
      </c>
      <c r="D99" s="197">
        <v>85653</v>
      </c>
      <c r="E99" s="182"/>
      <c r="F99" s="182"/>
    </row>
    <row r="100" spans="1:6" ht="14.1" hidden="1" customHeight="1" outlineLevel="1">
      <c r="A100" s="194" t="s">
        <v>190</v>
      </c>
      <c r="B100" s="195"/>
      <c r="C100" s="196">
        <v>1465</v>
      </c>
      <c r="D100" s="197">
        <v>478957</v>
      </c>
      <c r="E100" s="182"/>
      <c r="F100" s="182"/>
    </row>
    <row r="101" spans="1:6" ht="14.1" hidden="1" customHeight="1" outlineLevel="1">
      <c r="A101" s="194" t="s">
        <v>191</v>
      </c>
      <c r="B101" s="195"/>
      <c r="C101" s="196">
        <v>4</v>
      </c>
      <c r="D101" s="197">
        <v>400</v>
      </c>
      <c r="E101" s="182"/>
      <c r="F101" s="182"/>
    </row>
    <row r="102" spans="1:6" ht="14.1" hidden="1" customHeight="1" outlineLevel="1">
      <c r="A102" s="194" t="s">
        <v>192</v>
      </c>
      <c r="B102" s="195"/>
      <c r="C102" s="196">
        <v>94</v>
      </c>
      <c r="D102" s="197">
        <v>25475.5</v>
      </c>
      <c r="E102" s="182"/>
      <c r="F102" s="182"/>
    </row>
    <row r="103" spans="1:6" ht="14.1" hidden="1" customHeight="1" outlineLevel="1">
      <c r="A103" s="194" t="s">
        <v>193</v>
      </c>
      <c r="B103" s="195"/>
      <c r="C103" s="196">
        <v>3962</v>
      </c>
      <c r="D103" s="197">
        <v>1146828</v>
      </c>
      <c r="E103" s="182"/>
      <c r="F103" s="182"/>
    </row>
    <row r="104" spans="1:6" ht="14.1" hidden="1" customHeight="1" outlineLevel="1">
      <c r="A104" s="194" t="s">
        <v>194</v>
      </c>
      <c r="B104" s="195"/>
      <c r="C104" s="196">
        <v>1686</v>
      </c>
      <c r="D104" s="197">
        <v>488846</v>
      </c>
      <c r="E104" s="182"/>
      <c r="F104" s="182"/>
    </row>
    <row r="105" spans="1:6" ht="14.1" hidden="1" customHeight="1" outlineLevel="1">
      <c r="A105" s="194" t="s">
        <v>195</v>
      </c>
      <c r="B105" s="195"/>
      <c r="C105" s="196">
        <v>284</v>
      </c>
      <c r="D105" s="197">
        <v>84187.78</v>
      </c>
      <c r="E105" s="182"/>
      <c r="F105" s="182"/>
    </row>
    <row r="106" spans="1:6" ht="14.1" hidden="1" customHeight="1" outlineLevel="1">
      <c r="A106" s="194" t="s">
        <v>196</v>
      </c>
      <c r="B106" s="195"/>
      <c r="C106" s="196">
        <v>960</v>
      </c>
      <c r="D106" s="197">
        <v>266296</v>
      </c>
      <c r="E106" s="182"/>
      <c r="F106" s="182"/>
    </row>
    <row r="107" spans="1:6" ht="14.1" customHeight="1" collapsed="1">
      <c r="A107" s="200" t="s">
        <v>271</v>
      </c>
      <c r="B107" s="195">
        <v>30</v>
      </c>
      <c r="C107" s="196">
        <f>SUM($C$90:$C$106)</f>
        <v>20398</v>
      </c>
      <c r="D107" s="197">
        <f>SUM($D$90:$D$106)</f>
        <v>5993353.398</v>
      </c>
      <c r="E107" s="182"/>
      <c r="F107" s="182"/>
    </row>
    <row r="108" spans="1:6" ht="14.1" hidden="1" customHeight="1" outlineLevel="1">
      <c r="A108" s="194" t="s">
        <v>181</v>
      </c>
      <c r="B108" s="195"/>
      <c r="C108" s="196">
        <v>1165</v>
      </c>
      <c r="D108" s="197">
        <v>380254</v>
      </c>
      <c r="E108" s="182"/>
      <c r="F108" s="182"/>
    </row>
    <row r="109" spans="1:6" ht="14.1" hidden="1" customHeight="1" outlineLevel="1">
      <c r="A109" s="194" t="s">
        <v>182</v>
      </c>
      <c r="B109" s="195"/>
      <c r="C109" s="196">
        <v>946</v>
      </c>
      <c r="D109" s="197">
        <v>309397.83</v>
      </c>
      <c r="E109" s="182"/>
      <c r="F109" s="182"/>
    </row>
    <row r="110" spans="1:6" ht="14.1" hidden="1" customHeight="1" outlineLevel="1">
      <c r="A110" s="194" t="s">
        <v>183</v>
      </c>
      <c r="B110" s="195"/>
      <c r="C110" s="196">
        <v>2024</v>
      </c>
      <c r="D110" s="197">
        <v>700658</v>
      </c>
      <c r="E110" s="182"/>
      <c r="F110" s="182"/>
    </row>
    <row r="111" spans="1:6" ht="14.1" hidden="1" customHeight="1" outlineLevel="1">
      <c r="A111" s="194" t="s">
        <v>184</v>
      </c>
      <c r="B111" s="195"/>
      <c r="C111" s="196">
        <v>707</v>
      </c>
      <c r="D111" s="197">
        <v>221461</v>
      </c>
      <c r="E111" s="182"/>
      <c r="F111" s="182"/>
    </row>
    <row r="112" spans="1:6" ht="14.1" hidden="1" customHeight="1" outlineLevel="1">
      <c r="A112" s="194" t="s">
        <v>185</v>
      </c>
      <c r="B112" s="195"/>
      <c r="C112" s="196">
        <v>3435</v>
      </c>
      <c r="D112" s="197">
        <v>1179356</v>
      </c>
      <c r="E112" s="182"/>
      <c r="F112" s="182"/>
    </row>
    <row r="113" spans="1:6" ht="14.1" hidden="1" customHeight="1" outlineLevel="1">
      <c r="A113" s="194" t="s">
        <v>186</v>
      </c>
      <c r="B113" s="195"/>
      <c r="C113" s="196">
        <v>3817</v>
      </c>
      <c r="D113" s="197">
        <v>1273256</v>
      </c>
      <c r="E113" s="182"/>
      <c r="F113" s="182"/>
    </row>
    <row r="114" spans="1:6" ht="14.1" hidden="1" customHeight="1" outlineLevel="1">
      <c r="A114" s="194" t="s">
        <v>244</v>
      </c>
      <c r="B114" s="195"/>
      <c r="C114" s="196">
        <v>61</v>
      </c>
      <c r="D114" s="197">
        <v>22031.200000000001</v>
      </c>
      <c r="E114" s="182"/>
      <c r="F114" s="182"/>
    </row>
    <row r="115" spans="1:6" ht="14.1" hidden="1" customHeight="1" outlineLevel="1">
      <c r="A115" s="194" t="s">
        <v>187</v>
      </c>
      <c r="B115" s="195"/>
      <c r="C115" s="196">
        <v>379</v>
      </c>
      <c r="D115" s="197">
        <v>127749.34</v>
      </c>
      <c r="E115" s="182"/>
      <c r="F115" s="182"/>
    </row>
    <row r="116" spans="1:6" ht="14.1" hidden="1" customHeight="1" outlineLevel="1">
      <c r="A116" s="194" t="s">
        <v>188</v>
      </c>
      <c r="B116" s="195"/>
      <c r="C116" s="196">
        <v>731</v>
      </c>
      <c r="D116" s="197">
        <v>321361</v>
      </c>
      <c r="E116" s="182"/>
      <c r="F116" s="182"/>
    </row>
    <row r="117" spans="1:6" ht="14.1" hidden="1" customHeight="1" outlineLevel="1">
      <c r="A117" s="194" t="s">
        <v>189</v>
      </c>
      <c r="B117" s="195"/>
      <c r="C117" s="196">
        <v>326</v>
      </c>
      <c r="D117" s="197">
        <v>112625.45</v>
      </c>
      <c r="E117" s="182"/>
      <c r="F117" s="182"/>
    </row>
    <row r="118" spans="1:6" ht="14.1" hidden="1" customHeight="1" outlineLevel="1">
      <c r="A118" s="194" t="s">
        <v>190</v>
      </c>
      <c r="B118" s="195"/>
      <c r="C118" s="196">
        <v>1655</v>
      </c>
      <c r="D118" s="197">
        <v>612379</v>
      </c>
      <c r="E118" s="182"/>
      <c r="F118" s="182"/>
    </row>
    <row r="119" spans="1:6" ht="14.1" hidden="1" customHeight="1" outlineLevel="1">
      <c r="A119" s="194" t="s">
        <v>191</v>
      </c>
      <c r="B119" s="195"/>
      <c r="C119" s="196">
        <v>3</v>
      </c>
      <c r="D119" s="197">
        <v>300</v>
      </c>
      <c r="E119" s="182"/>
      <c r="F119" s="182"/>
    </row>
    <row r="120" spans="1:6" ht="14.1" hidden="1" customHeight="1" outlineLevel="1">
      <c r="A120" s="194" t="s">
        <v>192</v>
      </c>
      <c r="B120" s="195"/>
      <c r="C120" s="196">
        <v>111</v>
      </c>
      <c r="D120" s="197">
        <v>35773</v>
      </c>
      <c r="E120" s="182"/>
      <c r="F120" s="182"/>
    </row>
    <row r="121" spans="1:6" ht="14.1" hidden="1" customHeight="1" outlineLevel="1">
      <c r="A121" s="194" t="s">
        <v>193</v>
      </c>
      <c r="B121" s="195"/>
      <c r="C121" s="196">
        <v>3964</v>
      </c>
      <c r="D121" s="197">
        <v>1312219</v>
      </c>
      <c r="E121" s="182"/>
      <c r="F121" s="182"/>
    </row>
    <row r="122" spans="1:6" ht="14.1" hidden="1" customHeight="1" outlineLevel="1">
      <c r="A122" s="194" t="s">
        <v>194</v>
      </c>
      <c r="B122" s="195"/>
      <c r="C122" s="196">
        <v>1747</v>
      </c>
      <c r="D122" s="197">
        <v>573794</v>
      </c>
      <c r="E122" s="182"/>
      <c r="F122" s="182"/>
    </row>
    <row r="123" spans="1:6" ht="14.1" hidden="1" customHeight="1" outlineLevel="1">
      <c r="A123" s="194" t="s">
        <v>195</v>
      </c>
      <c r="B123" s="195"/>
      <c r="C123" s="196">
        <v>332</v>
      </c>
      <c r="D123" s="197">
        <v>111518.55</v>
      </c>
      <c r="E123" s="182"/>
      <c r="F123" s="182"/>
    </row>
    <row r="124" spans="1:6" ht="14.1" hidden="1" customHeight="1" outlineLevel="1">
      <c r="A124" s="194" t="s">
        <v>196</v>
      </c>
      <c r="B124" s="195"/>
      <c r="C124" s="196">
        <v>1055</v>
      </c>
      <c r="D124" s="197">
        <v>332417</v>
      </c>
      <c r="E124" s="182"/>
      <c r="F124" s="182"/>
    </row>
    <row r="125" spans="1:6" ht="14.1" customHeight="1" collapsed="1">
      <c r="A125" s="200" t="s">
        <v>272</v>
      </c>
      <c r="B125" s="195">
        <v>40</v>
      </c>
      <c r="C125" s="196">
        <f>SUM($C$108:$C$124)</f>
        <v>22458</v>
      </c>
      <c r="D125" s="197">
        <f>SUM($D$108:$D$124)</f>
        <v>7626550.3700000001</v>
      </c>
      <c r="E125" s="182"/>
      <c r="F125" s="182"/>
    </row>
    <row r="126" spans="1:6" ht="14.1" hidden="1" customHeight="1" outlineLevel="1">
      <c r="A126" s="194" t="s">
        <v>181</v>
      </c>
      <c r="B126" s="195"/>
      <c r="C126" s="196">
        <v>1226</v>
      </c>
      <c r="D126" s="197">
        <v>448774</v>
      </c>
      <c r="E126" s="182"/>
      <c r="F126" s="182"/>
    </row>
    <row r="127" spans="1:6" ht="14.1" hidden="1" customHeight="1" outlineLevel="1">
      <c r="A127" s="194" t="s">
        <v>182</v>
      </c>
      <c r="B127" s="195"/>
      <c r="C127" s="196">
        <v>991</v>
      </c>
      <c r="D127" s="197">
        <v>368382.92</v>
      </c>
      <c r="E127" s="182"/>
      <c r="F127" s="182"/>
    </row>
    <row r="128" spans="1:6" ht="14.1" hidden="1" customHeight="1" outlineLevel="1">
      <c r="A128" s="194" t="s">
        <v>183</v>
      </c>
      <c r="B128" s="195"/>
      <c r="C128" s="196">
        <v>2874</v>
      </c>
      <c r="D128" s="197">
        <v>1152785</v>
      </c>
      <c r="E128" s="182"/>
      <c r="F128" s="182"/>
    </row>
    <row r="129" spans="1:6" ht="14.1" hidden="1" customHeight="1" outlineLevel="1">
      <c r="A129" s="194" t="s">
        <v>184</v>
      </c>
      <c r="B129" s="195"/>
      <c r="C129" s="196">
        <v>709</v>
      </c>
      <c r="D129" s="197">
        <v>254072</v>
      </c>
      <c r="E129" s="182"/>
      <c r="F129" s="182"/>
    </row>
    <row r="130" spans="1:6" ht="14.1" hidden="1" customHeight="1" outlineLevel="1">
      <c r="A130" s="194" t="s">
        <v>185</v>
      </c>
      <c r="B130" s="195"/>
      <c r="C130" s="196">
        <v>3868</v>
      </c>
      <c r="D130" s="197">
        <v>1495166</v>
      </c>
      <c r="E130" s="182"/>
      <c r="F130" s="182"/>
    </row>
    <row r="131" spans="1:6" ht="14.1" hidden="1" customHeight="1" outlineLevel="1">
      <c r="A131" s="194" t="s">
        <v>186</v>
      </c>
      <c r="B131" s="195"/>
      <c r="C131" s="196">
        <v>4707</v>
      </c>
      <c r="D131" s="197">
        <v>1767346</v>
      </c>
      <c r="E131" s="182"/>
      <c r="F131" s="182"/>
    </row>
    <row r="132" spans="1:6" ht="14.1" hidden="1" customHeight="1" outlineLevel="1">
      <c r="A132" s="194" t="s">
        <v>244</v>
      </c>
      <c r="B132" s="195"/>
      <c r="C132" s="196">
        <v>93</v>
      </c>
      <c r="D132" s="197">
        <v>35778.800000000003</v>
      </c>
      <c r="E132" s="182"/>
      <c r="F132" s="182"/>
    </row>
    <row r="133" spans="1:6" ht="14.1" hidden="1" customHeight="1" outlineLevel="1">
      <c r="A133" s="194" t="s">
        <v>187</v>
      </c>
      <c r="B133" s="195"/>
      <c r="C133" s="196">
        <v>356</v>
      </c>
      <c r="D133" s="197">
        <v>138805.65</v>
      </c>
      <c r="E133" s="182"/>
      <c r="F133" s="182"/>
    </row>
    <row r="134" spans="1:6" ht="14.1" hidden="1" customHeight="1" outlineLevel="1">
      <c r="A134" s="194" t="s">
        <v>188</v>
      </c>
      <c r="B134" s="195"/>
      <c r="C134" s="196">
        <v>1401</v>
      </c>
      <c r="D134" s="197">
        <v>724273</v>
      </c>
      <c r="E134" s="182"/>
      <c r="F134" s="182"/>
    </row>
    <row r="135" spans="1:6" ht="14.1" hidden="1" customHeight="1" outlineLevel="1">
      <c r="A135" s="194" t="s">
        <v>189</v>
      </c>
      <c r="B135" s="195"/>
      <c r="C135" s="196">
        <v>367</v>
      </c>
      <c r="D135" s="197">
        <v>138387.45000000001</v>
      </c>
      <c r="E135" s="182"/>
      <c r="F135" s="182"/>
    </row>
    <row r="136" spans="1:6" ht="14.1" hidden="1" customHeight="1" outlineLevel="1">
      <c r="A136" s="194" t="s">
        <v>190</v>
      </c>
      <c r="B136" s="195"/>
      <c r="C136" s="196">
        <v>1811</v>
      </c>
      <c r="D136" s="197">
        <v>734581</v>
      </c>
      <c r="E136" s="182"/>
      <c r="F136" s="182"/>
    </row>
    <row r="137" spans="1:6" ht="14.1" hidden="1" customHeight="1" outlineLevel="1">
      <c r="A137" s="194" t="s">
        <v>191</v>
      </c>
      <c r="B137" s="195"/>
      <c r="C137" s="196">
        <v>10</v>
      </c>
      <c r="D137" s="197">
        <v>1000</v>
      </c>
      <c r="E137" s="182"/>
      <c r="F137" s="182"/>
    </row>
    <row r="138" spans="1:6" ht="14.1" hidden="1" customHeight="1" outlineLevel="1">
      <c r="A138" s="194" t="s">
        <v>192</v>
      </c>
      <c r="B138" s="195"/>
      <c r="C138" s="196">
        <v>94</v>
      </c>
      <c r="D138" s="197">
        <v>37460.25</v>
      </c>
      <c r="E138" s="182"/>
      <c r="F138" s="182"/>
    </row>
    <row r="139" spans="1:6" ht="14.1" hidden="1" customHeight="1" outlineLevel="1">
      <c r="A139" s="194" t="s">
        <v>193</v>
      </c>
      <c r="B139" s="195"/>
      <c r="C139" s="196">
        <v>4588</v>
      </c>
      <c r="D139" s="197">
        <v>1726542</v>
      </c>
      <c r="E139" s="182"/>
      <c r="F139" s="182"/>
    </row>
    <row r="140" spans="1:6" ht="14.1" hidden="1" customHeight="1" outlineLevel="1">
      <c r="A140" s="194" t="s">
        <v>194</v>
      </c>
      <c r="B140" s="195"/>
      <c r="C140" s="196">
        <v>2024</v>
      </c>
      <c r="D140" s="197">
        <v>732576</v>
      </c>
      <c r="E140" s="182"/>
      <c r="F140" s="182"/>
    </row>
    <row r="141" spans="1:6" ht="14.1" hidden="1" customHeight="1" outlineLevel="1">
      <c r="A141" s="194" t="s">
        <v>195</v>
      </c>
      <c r="B141" s="195"/>
      <c r="C141" s="196">
        <v>421</v>
      </c>
      <c r="D141" s="197">
        <v>166085.88</v>
      </c>
      <c r="E141" s="182"/>
      <c r="F141" s="182"/>
    </row>
    <row r="142" spans="1:6" ht="14.1" hidden="1" customHeight="1" outlineLevel="1">
      <c r="A142" s="194" t="s">
        <v>196</v>
      </c>
      <c r="B142" s="195"/>
      <c r="C142" s="196">
        <v>1111</v>
      </c>
      <c r="D142" s="197">
        <v>403190</v>
      </c>
      <c r="E142" s="182"/>
      <c r="F142" s="182"/>
    </row>
    <row r="143" spans="1:6" ht="14.1" customHeight="1" collapsed="1">
      <c r="A143" s="200" t="s">
        <v>273</v>
      </c>
      <c r="B143" s="195">
        <v>50</v>
      </c>
      <c r="C143" s="196">
        <f>SUM($C$126:$C$142)</f>
        <v>26651</v>
      </c>
      <c r="D143" s="197">
        <f>SUM($D$126:$D$142)</f>
        <v>10325205.950000001</v>
      </c>
      <c r="E143" s="182"/>
      <c r="F143" s="182"/>
    </row>
    <row r="144" spans="1:6" ht="14.1" hidden="1" customHeight="1" outlineLevel="1">
      <c r="A144" s="194" t="s">
        <v>181</v>
      </c>
      <c r="B144" s="195"/>
      <c r="C144" s="196">
        <v>1312</v>
      </c>
      <c r="D144" s="197">
        <v>523536</v>
      </c>
      <c r="E144" s="182"/>
      <c r="F144" s="182"/>
    </row>
    <row r="145" spans="1:6" ht="14.1" hidden="1" customHeight="1" outlineLevel="1">
      <c r="A145" s="194" t="s">
        <v>182</v>
      </c>
      <c r="B145" s="195"/>
      <c r="C145" s="196">
        <v>993</v>
      </c>
      <c r="D145" s="197">
        <v>412200.2</v>
      </c>
      <c r="E145" s="182"/>
      <c r="F145" s="182"/>
    </row>
    <row r="146" spans="1:6" ht="14.1" hidden="1" customHeight="1" outlineLevel="1">
      <c r="A146" s="194" t="s">
        <v>183</v>
      </c>
      <c r="B146" s="195"/>
      <c r="C146" s="196">
        <v>3274</v>
      </c>
      <c r="D146" s="197">
        <v>1442137</v>
      </c>
      <c r="E146" s="182"/>
      <c r="F146" s="182"/>
    </row>
    <row r="147" spans="1:6" ht="14.1" hidden="1" customHeight="1" outlineLevel="1">
      <c r="A147" s="194" t="s">
        <v>184</v>
      </c>
      <c r="B147" s="195"/>
      <c r="C147" s="196">
        <v>726</v>
      </c>
      <c r="D147" s="197">
        <v>288963</v>
      </c>
      <c r="E147" s="182"/>
      <c r="F147" s="182"/>
    </row>
    <row r="148" spans="1:6" ht="14.1" hidden="1" customHeight="1" outlineLevel="1">
      <c r="A148" s="194" t="s">
        <v>185</v>
      </c>
      <c r="B148" s="195"/>
      <c r="C148" s="196">
        <v>4223</v>
      </c>
      <c r="D148" s="197">
        <v>1832747</v>
      </c>
      <c r="E148" s="182"/>
      <c r="F148" s="182"/>
    </row>
    <row r="149" spans="1:6" ht="14.1" hidden="1" customHeight="1" outlineLevel="1">
      <c r="A149" s="194" t="s">
        <v>186</v>
      </c>
      <c r="B149" s="195"/>
      <c r="C149" s="196">
        <v>5345</v>
      </c>
      <c r="D149" s="197">
        <v>2216060</v>
      </c>
      <c r="E149" s="182"/>
      <c r="F149" s="182"/>
    </row>
    <row r="150" spans="1:6" ht="14.1" hidden="1" customHeight="1" outlineLevel="1">
      <c r="A150" s="194" t="s">
        <v>244</v>
      </c>
      <c r="B150" s="195"/>
      <c r="C150" s="196">
        <v>81</v>
      </c>
      <c r="D150" s="197">
        <v>31929.7</v>
      </c>
      <c r="E150" s="182"/>
      <c r="F150" s="182"/>
    </row>
    <row r="151" spans="1:6" ht="14.1" hidden="1" customHeight="1" outlineLevel="1">
      <c r="A151" s="194" t="s">
        <v>187</v>
      </c>
      <c r="B151" s="195"/>
      <c r="C151" s="196">
        <v>412</v>
      </c>
      <c r="D151" s="197">
        <v>177829.2</v>
      </c>
      <c r="E151" s="182"/>
      <c r="F151" s="182"/>
    </row>
    <row r="152" spans="1:6" ht="14.1" hidden="1" customHeight="1" outlineLevel="1">
      <c r="A152" s="194" t="s">
        <v>188</v>
      </c>
      <c r="B152" s="195"/>
      <c r="C152" s="196">
        <v>1730</v>
      </c>
      <c r="D152" s="197">
        <v>998026</v>
      </c>
      <c r="E152" s="182"/>
      <c r="F152" s="182"/>
    </row>
    <row r="153" spans="1:6" ht="14.1" hidden="1" customHeight="1" outlineLevel="1">
      <c r="A153" s="194" t="s">
        <v>189</v>
      </c>
      <c r="B153" s="195"/>
      <c r="C153" s="196">
        <v>411</v>
      </c>
      <c r="D153" s="197">
        <v>167874.88</v>
      </c>
      <c r="E153" s="182"/>
      <c r="F153" s="182"/>
    </row>
    <row r="154" spans="1:6" ht="14.1" hidden="1" customHeight="1" outlineLevel="1">
      <c r="A154" s="194" t="s">
        <v>190</v>
      </c>
      <c r="B154" s="195"/>
      <c r="C154" s="196">
        <v>2146</v>
      </c>
      <c r="D154" s="197">
        <v>918132</v>
      </c>
      <c r="E154" s="182"/>
      <c r="F154" s="182"/>
    </row>
    <row r="155" spans="1:6" ht="14.1" hidden="1" customHeight="1" outlineLevel="1">
      <c r="A155" s="194" t="s">
        <v>191</v>
      </c>
      <c r="B155" s="195"/>
      <c r="C155" s="196">
        <v>11</v>
      </c>
      <c r="D155" s="197">
        <v>1523</v>
      </c>
      <c r="E155" s="182"/>
      <c r="F155" s="182"/>
    </row>
    <row r="156" spans="1:6" ht="14.1" hidden="1" customHeight="1" outlineLevel="1">
      <c r="A156" s="194" t="s">
        <v>192</v>
      </c>
      <c r="B156" s="195"/>
      <c r="C156" s="196">
        <v>102</v>
      </c>
      <c r="D156" s="197">
        <v>38917.050000000003</v>
      </c>
      <c r="E156" s="182"/>
      <c r="F156" s="182"/>
    </row>
    <row r="157" spans="1:6" ht="14.1" hidden="1" customHeight="1" outlineLevel="1">
      <c r="A157" s="194" t="s">
        <v>193</v>
      </c>
      <c r="B157" s="195"/>
      <c r="C157" s="196">
        <v>4843</v>
      </c>
      <c r="D157" s="197">
        <v>2015676</v>
      </c>
      <c r="E157" s="182"/>
      <c r="F157" s="182"/>
    </row>
    <row r="158" spans="1:6" ht="14.1" hidden="1" customHeight="1" outlineLevel="1">
      <c r="A158" s="194" t="s">
        <v>194</v>
      </c>
      <c r="B158" s="195"/>
      <c r="C158" s="196">
        <v>2401</v>
      </c>
      <c r="D158" s="197">
        <v>958288</v>
      </c>
      <c r="E158" s="182"/>
      <c r="F158" s="182"/>
    </row>
    <row r="159" spans="1:6" ht="14.1" hidden="1" customHeight="1" outlineLevel="1">
      <c r="A159" s="194" t="s">
        <v>195</v>
      </c>
      <c r="B159" s="195"/>
      <c r="C159" s="196">
        <v>563</v>
      </c>
      <c r="D159" s="197">
        <v>249017.12</v>
      </c>
      <c r="E159" s="182"/>
      <c r="F159" s="182"/>
    </row>
    <row r="160" spans="1:6" ht="14.1" hidden="1" customHeight="1" outlineLevel="1">
      <c r="A160" s="194" t="s">
        <v>196</v>
      </c>
      <c r="B160" s="195"/>
      <c r="C160" s="196">
        <v>1334</v>
      </c>
      <c r="D160" s="197">
        <v>528699</v>
      </c>
      <c r="E160" s="182"/>
      <c r="F160" s="182"/>
    </row>
    <row r="161" spans="1:6" ht="14.1" customHeight="1" collapsed="1">
      <c r="A161" s="200" t="s">
        <v>274</v>
      </c>
      <c r="B161" s="195">
        <v>60</v>
      </c>
      <c r="C161" s="196">
        <f>SUM($C$144:$C$160)</f>
        <v>29907</v>
      </c>
      <c r="D161" s="197">
        <f>SUM($D$144:$D$160)</f>
        <v>12801555.15</v>
      </c>
      <c r="E161" s="182"/>
      <c r="F161" s="182"/>
    </row>
    <row r="162" spans="1:6" ht="14.1" hidden="1" customHeight="1" outlineLevel="1">
      <c r="A162" s="194" t="s">
        <v>181</v>
      </c>
      <c r="B162" s="195"/>
      <c r="C162" s="196">
        <v>1530</v>
      </c>
      <c r="D162" s="197">
        <v>679724</v>
      </c>
      <c r="E162" s="182"/>
      <c r="F162" s="182"/>
    </row>
    <row r="163" spans="1:6" ht="14.1" hidden="1" customHeight="1" outlineLevel="1">
      <c r="A163" s="194" t="s">
        <v>182</v>
      </c>
      <c r="B163" s="195"/>
      <c r="C163" s="196">
        <v>1176</v>
      </c>
      <c r="D163" s="197">
        <v>518921.96</v>
      </c>
      <c r="E163" s="182"/>
      <c r="F163" s="182"/>
    </row>
    <row r="164" spans="1:6" ht="14.1" hidden="1" customHeight="1" outlineLevel="1">
      <c r="A164" s="194" t="s">
        <v>183</v>
      </c>
      <c r="B164" s="195"/>
      <c r="C164" s="196">
        <v>3856</v>
      </c>
      <c r="D164" s="197">
        <v>1878018</v>
      </c>
      <c r="E164" s="182"/>
      <c r="F164" s="182"/>
    </row>
    <row r="165" spans="1:6" ht="14.1" hidden="1" customHeight="1" outlineLevel="1">
      <c r="A165" s="194" t="s">
        <v>184</v>
      </c>
      <c r="B165" s="195"/>
      <c r="C165" s="196">
        <v>837</v>
      </c>
      <c r="D165" s="197">
        <v>365163</v>
      </c>
      <c r="E165" s="182"/>
      <c r="F165" s="182"/>
    </row>
    <row r="166" spans="1:6" ht="14.1" hidden="1" customHeight="1" outlineLevel="1">
      <c r="A166" s="194" t="s">
        <v>185</v>
      </c>
      <c r="B166" s="195"/>
      <c r="C166" s="196">
        <v>4750</v>
      </c>
      <c r="D166" s="197">
        <v>2198671</v>
      </c>
      <c r="E166" s="182"/>
      <c r="F166" s="182"/>
    </row>
    <row r="167" spans="1:6" ht="14.1" hidden="1" customHeight="1" outlineLevel="1">
      <c r="A167" s="194" t="s">
        <v>186</v>
      </c>
      <c r="B167" s="195"/>
      <c r="C167" s="196">
        <v>6252</v>
      </c>
      <c r="D167" s="197">
        <v>2830934</v>
      </c>
      <c r="E167" s="182"/>
      <c r="F167" s="182"/>
    </row>
    <row r="168" spans="1:6" ht="14.1" hidden="1" customHeight="1" outlineLevel="1">
      <c r="A168" s="194" t="s">
        <v>244</v>
      </c>
      <c r="B168" s="195"/>
      <c r="C168" s="196">
        <v>119</v>
      </c>
      <c r="D168" s="197">
        <v>48855.55</v>
      </c>
      <c r="E168" s="182"/>
      <c r="F168" s="182"/>
    </row>
    <row r="169" spans="1:6" ht="14.1" hidden="1" customHeight="1" outlineLevel="1">
      <c r="A169" s="194" t="s">
        <v>187</v>
      </c>
      <c r="B169" s="195"/>
      <c r="C169" s="196">
        <v>478</v>
      </c>
      <c r="D169" s="197">
        <v>224150.39999999999</v>
      </c>
      <c r="E169" s="182"/>
      <c r="F169" s="182"/>
    </row>
    <row r="170" spans="1:6" ht="14.1" hidden="1" customHeight="1" outlineLevel="1">
      <c r="A170" s="194" t="s">
        <v>188</v>
      </c>
      <c r="B170" s="195"/>
      <c r="C170" s="196">
        <v>1876</v>
      </c>
      <c r="D170" s="197">
        <v>1192887</v>
      </c>
      <c r="E170" s="182"/>
      <c r="F170" s="182"/>
    </row>
    <row r="171" spans="1:6" ht="14.1" hidden="1" customHeight="1" outlineLevel="1">
      <c r="A171" s="194" t="s">
        <v>189</v>
      </c>
      <c r="B171" s="195"/>
      <c r="C171" s="196">
        <v>497</v>
      </c>
      <c r="D171" s="197">
        <v>227138.35</v>
      </c>
      <c r="E171" s="182"/>
      <c r="F171" s="182"/>
    </row>
    <row r="172" spans="1:6" ht="14.1" hidden="1" customHeight="1" outlineLevel="1">
      <c r="A172" s="194" t="s">
        <v>190</v>
      </c>
      <c r="B172" s="195"/>
      <c r="C172" s="196">
        <v>2339</v>
      </c>
      <c r="D172" s="197">
        <v>1103069</v>
      </c>
      <c r="E172" s="182"/>
      <c r="F172" s="182"/>
    </row>
    <row r="173" spans="1:6" ht="14.1" hidden="1" customHeight="1" outlineLevel="1">
      <c r="A173" s="194" t="s">
        <v>191</v>
      </c>
      <c r="B173" s="195"/>
      <c r="C173" s="196">
        <v>17</v>
      </c>
      <c r="D173" s="197">
        <v>1700</v>
      </c>
      <c r="E173" s="182"/>
      <c r="F173" s="182"/>
    </row>
    <row r="174" spans="1:6" ht="14.1" hidden="1" customHeight="1" outlineLevel="1">
      <c r="A174" s="194" t="s">
        <v>192</v>
      </c>
      <c r="B174" s="195"/>
      <c r="C174" s="196">
        <v>151</v>
      </c>
      <c r="D174" s="197">
        <v>60729.55</v>
      </c>
      <c r="E174" s="182"/>
      <c r="F174" s="182"/>
    </row>
    <row r="175" spans="1:6" ht="14.1" hidden="1" customHeight="1" outlineLevel="1">
      <c r="A175" s="194" t="s">
        <v>193</v>
      </c>
      <c r="B175" s="195"/>
      <c r="C175" s="196">
        <v>5274</v>
      </c>
      <c r="D175" s="197">
        <v>2444064</v>
      </c>
      <c r="E175" s="182"/>
      <c r="F175" s="182"/>
    </row>
    <row r="176" spans="1:6" ht="14.1" hidden="1" customHeight="1" outlineLevel="1">
      <c r="A176" s="194" t="s">
        <v>194</v>
      </c>
      <c r="B176" s="195"/>
      <c r="C176" s="196">
        <v>2586</v>
      </c>
      <c r="D176" s="197">
        <v>1139424</v>
      </c>
      <c r="E176" s="182"/>
      <c r="F176" s="182"/>
    </row>
    <row r="177" spans="1:6" ht="14.1" hidden="1" customHeight="1" outlineLevel="1">
      <c r="A177" s="194" t="s">
        <v>195</v>
      </c>
      <c r="B177" s="195"/>
      <c r="C177" s="196">
        <v>656</v>
      </c>
      <c r="D177" s="197">
        <v>320928.52</v>
      </c>
      <c r="E177" s="182"/>
      <c r="F177" s="182"/>
    </row>
    <row r="178" spans="1:6" ht="14.1" hidden="1" customHeight="1" outlineLevel="1">
      <c r="A178" s="194" t="s">
        <v>196</v>
      </c>
      <c r="B178" s="195"/>
      <c r="C178" s="196">
        <v>1444</v>
      </c>
      <c r="D178" s="197">
        <v>636205</v>
      </c>
      <c r="E178" s="182"/>
      <c r="F178" s="182"/>
    </row>
    <row r="179" spans="1:6" ht="14.1" customHeight="1" collapsed="1">
      <c r="A179" s="200" t="s">
        <v>275</v>
      </c>
      <c r="B179" s="195">
        <v>70</v>
      </c>
      <c r="C179" s="196">
        <f>SUM($C$162:$C$178)</f>
        <v>33838</v>
      </c>
      <c r="D179" s="197">
        <f>SUM($D$162:$D$178)</f>
        <v>15870583.330000002</v>
      </c>
      <c r="E179" s="182"/>
      <c r="F179" s="182"/>
    </row>
    <row r="180" spans="1:6" ht="14.1" hidden="1" customHeight="1" outlineLevel="1">
      <c r="A180" s="194" t="s">
        <v>181</v>
      </c>
      <c r="B180" s="195"/>
      <c r="C180" s="196">
        <v>1728</v>
      </c>
      <c r="D180" s="197">
        <v>834630</v>
      </c>
      <c r="E180" s="182"/>
      <c r="F180" s="182"/>
    </row>
    <row r="181" spans="1:6" ht="14.1" hidden="1" customHeight="1" outlineLevel="1">
      <c r="A181" s="194" t="s">
        <v>182</v>
      </c>
      <c r="B181" s="195"/>
      <c r="C181" s="196">
        <v>1465</v>
      </c>
      <c r="D181" s="197">
        <v>704796.72</v>
      </c>
      <c r="E181" s="182"/>
      <c r="F181" s="182"/>
    </row>
    <row r="182" spans="1:6" ht="14.1" hidden="1" customHeight="1" outlineLevel="1">
      <c r="A182" s="194" t="s">
        <v>183</v>
      </c>
      <c r="B182" s="195"/>
      <c r="C182" s="196">
        <v>4419</v>
      </c>
      <c r="D182" s="197">
        <v>2349568</v>
      </c>
      <c r="E182" s="182"/>
      <c r="F182" s="182"/>
    </row>
    <row r="183" spans="1:6" ht="14.1" hidden="1" customHeight="1" outlineLevel="1">
      <c r="A183" s="194" t="s">
        <v>184</v>
      </c>
      <c r="B183" s="195"/>
      <c r="C183" s="196">
        <v>890</v>
      </c>
      <c r="D183" s="197">
        <v>431232</v>
      </c>
      <c r="E183" s="182"/>
      <c r="F183" s="182"/>
    </row>
    <row r="184" spans="1:6" ht="14.1" hidden="1" customHeight="1" outlineLevel="1">
      <c r="A184" s="194" t="s">
        <v>185</v>
      </c>
      <c r="B184" s="195"/>
      <c r="C184" s="196">
        <v>5256</v>
      </c>
      <c r="D184" s="197">
        <v>2623459</v>
      </c>
      <c r="E184" s="182"/>
      <c r="F184" s="182"/>
    </row>
    <row r="185" spans="1:6" ht="14.1" hidden="1" customHeight="1" outlineLevel="1">
      <c r="A185" s="194" t="s">
        <v>186</v>
      </c>
      <c r="B185" s="195"/>
      <c r="C185" s="196">
        <v>7376</v>
      </c>
      <c r="D185" s="197">
        <v>3658079</v>
      </c>
      <c r="E185" s="182"/>
      <c r="F185" s="182"/>
    </row>
    <row r="186" spans="1:6" ht="14.1" hidden="1" customHeight="1" outlineLevel="1">
      <c r="A186" s="194" t="s">
        <v>244</v>
      </c>
      <c r="B186" s="195"/>
      <c r="C186" s="196">
        <v>165</v>
      </c>
      <c r="D186" s="197">
        <v>77181.149999999994</v>
      </c>
      <c r="E186" s="182"/>
      <c r="F186" s="182"/>
    </row>
    <row r="187" spans="1:6" ht="14.1" hidden="1" customHeight="1" outlineLevel="1">
      <c r="A187" s="194" t="s">
        <v>187</v>
      </c>
      <c r="B187" s="195"/>
      <c r="C187" s="196">
        <v>547</v>
      </c>
      <c r="D187" s="197">
        <v>275096.77</v>
      </c>
      <c r="E187" s="182"/>
      <c r="F187" s="182"/>
    </row>
    <row r="188" spans="1:6" ht="14.1" hidden="1" customHeight="1" outlineLevel="1">
      <c r="A188" s="194" t="s">
        <v>188</v>
      </c>
      <c r="B188" s="195"/>
      <c r="C188" s="196">
        <v>2158</v>
      </c>
      <c r="D188" s="197">
        <v>1522365</v>
      </c>
      <c r="E188" s="182"/>
      <c r="F188" s="182"/>
    </row>
    <row r="189" spans="1:6" ht="14.1" hidden="1" customHeight="1" outlineLevel="1">
      <c r="A189" s="194" t="s">
        <v>189</v>
      </c>
      <c r="B189" s="195"/>
      <c r="C189" s="196">
        <v>518</v>
      </c>
      <c r="D189" s="197">
        <v>253091.8</v>
      </c>
      <c r="E189" s="182"/>
      <c r="F189" s="182"/>
    </row>
    <row r="190" spans="1:6" ht="14.1" hidden="1" customHeight="1" outlineLevel="1">
      <c r="A190" s="194" t="s">
        <v>190</v>
      </c>
      <c r="B190" s="195"/>
      <c r="C190" s="196">
        <v>2896</v>
      </c>
      <c r="D190" s="197">
        <v>1459734</v>
      </c>
      <c r="E190" s="182"/>
      <c r="F190" s="182"/>
    </row>
    <row r="191" spans="1:6" ht="14.1" hidden="1" customHeight="1" outlineLevel="1">
      <c r="A191" s="194" t="s">
        <v>191</v>
      </c>
      <c r="B191" s="195"/>
      <c r="C191" s="196">
        <v>16</v>
      </c>
      <c r="D191" s="197">
        <v>2174</v>
      </c>
      <c r="E191" s="182"/>
      <c r="F191" s="182"/>
    </row>
    <row r="192" spans="1:6" ht="14.1" hidden="1" customHeight="1" outlineLevel="1">
      <c r="A192" s="194" t="s">
        <v>192</v>
      </c>
      <c r="B192" s="195"/>
      <c r="C192" s="196">
        <v>165</v>
      </c>
      <c r="D192" s="197">
        <v>69427.7</v>
      </c>
      <c r="E192" s="182"/>
      <c r="F192" s="182"/>
    </row>
    <row r="193" spans="1:6" ht="14.1" hidden="1" customHeight="1" outlineLevel="1">
      <c r="A193" s="194" t="s">
        <v>193</v>
      </c>
      <c r="B193" s="195"/>
      <c r="C193" s="196">
        <v>6036</v>
      </c>
      <c r="D193" s="197">
        <v>2998662</v>
      </c>
      <c r="E193" s="182"/>
      <c r="F193" s="182"/>
    </row>
    <row r="194" spans="1:6" ht="14.1" hidden="1" customHeight="1" outlineLevel="1">
      <c r="A194" s="194" t="s">
        <v>194</v>
      </c>
      <c r="B194" s="195"/>
      <c r="C194" s="196">
        <v>2999</v>
      </c>
      <c r="D194" s="197">
        <v>1409510</v>
      </c>
      <c r="E194" s="182"/>
      <c r="F194" s="182"/>
    </row>
    <row r="195" spans="1:6" ht="14.1" hidden="1" customHeight="1" outlineLevel="1">
      <c r="A195" s="194" t="s">
        <v>195</v>
      </c>
      <c r="B195" s="195"/>
      <c r="C195" s="196">
        <v>907</v>
      </c>
      <c r="D195" s="197">
        <v>444418.47</v>
      </c>
      <c r="E195" s="182"/>
      <c r="F195" s="182"/>
    </row>
    <row r="196" spans="1:6" ht="14.1" hidden="1" customHeight="1" outlineLevel="1">
      <c r="A196" s="194" t="s">
        <v>196</v>
      </c>
      <c r="B196" s="195"/>
      <c r="C196" s="196">
        <v>1544</v>
      </c>
      <c r="D196" s="197">
        <v>763865</v>
      </c>
      <c r="E196" s="182"/>
      <c r="F196" s="182"/>
    </row>
    <row r="197" spans="1:6" ht="14.1" customHeight="1" collapsed="1">
      <c r="A197" s="200" t="s">
        <v>276</v>
      </c>
      <c r="B197" s="195">
        <v>80</v>
      </c>
      <c r="C197" s="196">
        <f>SUM($C$180:$C$196)</f>
        <v>39085</v>
      </c>
      <c r="D197" s="197">
        <f>SUM($D$180:$D$196)</f>
        <v>19877290.609999999</v>
      </c>
      <c r="E197" s="182"/>
      <c r="F197" s="182"/>
    </row>
    <row r="198" spans="1:6" ht="14.1" hidden="1" customHeight="1" outlineLevel="1">
      <c r="A198" s="194" t="s">
        <v>181</v>
      </c>
      <c r="B198" s="195"/>
      <c r="C198" s="196">
        <v>1823</v>
      </c>
      <c r="D198" s="197">
        <v>939398</v>
      </c>
      <c r="E198" s="182"/>
      <c r="F198" s="182"/>
    </row>
    <row r="199" spans="1:6" ht="14.1" hidden="1" customHeight="1" outlineLevel="1">
      <c r="A199" s="194" t="s">
        <v>182</v>
      </c>
      <c r="B199" s="195"/>
      <c r="C199" s="196">
        <v>1633</v>
      </c>
      <c r="D199" s="197">
        <v>862764.04</v>
      </c>
      <c r="E199" s="182"/>
      <c r="F199" s="182"/>
    </row>
    <row r="200" spans="1:6" ht="14.1" hidden="1" customHeight="1" outlineLevel="1">
      <c r="A200" s="194" t="s">
        <v>183</v>
      </c>
      <c r="B200" s="195"/>
      <c r="C200" s="196">
        <v>4707</v>
      </c>
      <c r="D200" s="197">
        <v>2757203</v>
      </c>
      <c r="E200" s="182"/>
      <c r="F200" s="182"/>
    </row>
    <row r="201" spans="1:6" ht="14.1" hidden="1" customHeight="1" outlineLevel="1">
      <c r="A201" s="194" t="s">
        <v>184</v>
      </c>
      <c r="B201" s="195"/>
      <c r="C201" s="196">
        <v>892</v>
      </c>
      <c r="D201" s="197">
        <v>461360</v>
      </c>
      <c r="E201" s="182"/>
      <c r="F201" s="182"/>
    </row>
    <row r="202" spans="1:6" ht="14.1" hidden="1" customHeight="1" outlineLevel="1">
      <c r="A202" s="194" t="s">
        <v>185</v>
      </c>
      <c r="B202" s="195"/>
      <c r="C202" s="196">
        <v>5528</v>
      </c>
      <c r="D202" s="197">
        <v>2975669</v>
      </c>
      <c r="E202" s="182"/>
      <c r="F202" s="182"/>
    </row>
    <row r="203" spans="1:6" ht="14.1" hidden="1" customHeight="1" outlineLevel="1">
      <c r="A203" s="194" t="s">
        <v>186</v>
      </c>
      <c r="B203" s="195"/>
      <c r="C203" s="196">
        <v>7869</v>
      </c>
      <c r="D203" s="197">
        <v>4169577</v>
      </c>
      <c r="E203" s="182"/>
      <c r="F203" s="182"/>
    </row>
    <row r="204" spans="1:6" ht="14.1" hidden="1" customHeight="1" outlineLevel="1">
      <c r="A204" s="194" t="s">
        <v>244</v>
      </c>
      <c r="B204" s="195"/>
      <c r="C204" s="196">
        <v>195</v>
      </c>
      <c r="D204" s="197">
        <v>92640.3</v>
      </c>
      <c r="E204" s="182"/>
      <c r="F204" s="182"/>
    </row>
    <row r="205" spans="1:6" ht="14.1" hidden="1" customHeight="1" outlineLevel="1">
      <c r="A205" s="194" t="s">
        <v>187</v>
      </c>
      <c r="B205" s="195"/>
      <c r="C205" s="196">
        <v>547</v>
      </c>
      <c r="D205" s="197">
        <v>299751.34999999998</v>
      </c>
      <c r="E205" s="182"/>
      <c r="F205" s="182"/>
    </row>
    <row r="206" spans="1:6" ht="14.1" hidden="1" customHeight="1" outlineLevel="1">
      <c r="A206" s="194" t="s">
        <v>188</v>
      </c>
      <c r="B206" s="195"/>
      <c r="C206" s="196">
        <v>2391</v>
      </c>
      <c r="D206" s="197">
        <v>1810772</v>
      </c>
      <c r="E206" s="182"/>
      <c r="F206" s="182"/>
    </row>
    <row r="207" spans="1:6" ht="14.1" hidden="1" customHeight="1" outlineLevel="1">
      <c r="A207" s="194" t="s">
        <v>189</v>
      </c>
      <c r="B207" s="195"/>
      <c r="C207" s="196">
        <v>635</v>
      </c>
      <c r="D207" s="197">
        <v>317367.2</v>
      </c>
      <c r="E207" s="182"/>
      <c r="F207" s="182"/>
    </row>
    <row r="208" spans="1:6" ht="14.1" hidden="1" customHeight="1" outlineLevel="1">
      <c r="A208" s="194" t="s">
        <v>190</v>
      </c>
      <c r="B208" s="195"/>
      <c r="C208" s="196">
        <v>2995</v>
      </c>
      <c r="D208" s="197">
        <v>1620959</v>
      </c>
      <c r="E208" s="182"/>
      <c r="F208" s="182"/>
    </row>
    <row r="209" spans="1:6" ht="14.1" hidden="1" customHeight="1" outlineLevel="1">
      <c r="A209" s="194" t="s">
        <v>191</v>
      </c>
      <c r="B209" s="195"/>
      <c r="C209" s="196">
        <v>29</v>
      </c>
      <c r="D209" s="197">
        <v>3542</v>
      </c>
      <c r="E209" s="182"/>
      <c r="F209" s="182"/>
    </row>
    <row r="210" spans="1:6" ht="14.1" hidden="1" customHeight="1" outlineLevel="1">
      <c r="A210" s="194" t="s">
        <v>192</v>
      </c>
      <c r="B210" s="195"/>
      <c r="C210" s="196">
        <v>156</v>
      </c>
      <c r="D210" s="197">
        <v>80569.600000000006</v>
      </c>
      <c r="E210" s="182"/>
      <c r="F210" s="182"/>
    </row>
    <row r="211" spans="1:6" ht="14.1" hidden="1" customHeight="1" outlineLevel="1">
      <c r="A211" s="194" t="s">
        <v>193</v>
      </c>
      <c r="B211" s="195"/>
      <c r="C211" s="196">
        <v>6340</v>
      </c>
      <c r="D211" s="197">
        <v>3382652</v>
      </c>
      <c r="E211" s="182"/>
      <c r="F211" s="182"/>
    </row>
    <row r="212" spans="1:6" ht="14.1" hidden="1" customHeight="1" outlineLevel="1">
      <c r="A212" s="194" t="s">
        <v>194</v>
      </c>
      <c r="B212" s="195"/>
      <c r="C212" s="196">
        <v>3236</v>
      </c>
      <c r="D212" s="197">
        <v>1640037</v>
      </c>
      <c r="E212" s="182"/>
      <c r="F212" s="182"/>
    </row>
    <row r="213" spans="1:6" ht="14.1" hidden="1" customHeight="1" outlineLevel="1">
      <c r="A213" s="194" t="s">
        <v>195</v>
      </c>
      <c r="B213" s="195"/>
      <c r="C213" s="196">
        <v>961</v>
      </c>
      <c r="D213" s="197">
        <v>544876</v>
      </c>
      <c r="E213" s="182"/>
      <c r="F213" s="182"/>
    </row>
    <row r="214" spans="1:6" ht="14.1" hidden="1" customHeight="1" outlineLevel="1">
      <c r="A214" s="194" t="s">
        <v>196</v>
      </c>
      <c r="B214" s="195"/>
      <c r="C214" s="196">
        <v>1722</v>
      </c>
      <c r="D214" s="197">
        <v>895291</v>
      </c>
      <c r="E214" s="182"/>
      <c r="F214" s="182"/>
    </row>
    <row r="215" spans="1:6" ht="14.1" customHeight="1" collapsed="1">
      <c r="A215" s="200" t="s">
        <v>277</v>
      </c>
      <c r="B215" s="195">
        <v>90</v>
      </c>
      <c r="C215" s="196">
        <f>SUM($C$198:$C$214)</f>
        <v>41659</v>
      </c>
      <c r="D215" s="197">
        <f>SUM($D$198:$D$214)</f>
        <v>22854428.489999998</v>
      </c>
      <c r="E215" s="182"/>
      <c r="F215" s="182"/>
    </row>
    <row r="216" spans="1:6" ht="14.1" hidden="1" customHeight="1" outlineLevel="1">
      <c r="A216" s="194" t="s">
        <v>181</v>
      </c>
      <c r="B216" s="195"/>
      <c r="C216" s="196">
        <v>2029</v>
      </c>
      <c r="D216" s="197">
        <v>1116623</v>
      </c>
      <c r="E216" s="182"/>
      <c r="F216" s="182"/>
    </row>
    <row r="217" spans="1:6" ht="14.1" hidden="1" customHeight="1" outlineLevel="1">
      <c r="A217" s="194" t="s">
        <v>182</v>
      </c>
      <c r="B217" s="195"/>
      <c r="C217" s="196">
        <v>1736</v>
      </c>
      <c r="D217" s="197">
        <v>954533.08</v>
      </c>
      <c r="E217" s="182"/>
      <c r="F217" s="182"/>
    </row>
    <row r="218" spans="1:6" ht="14.1" hidden="1" customHeight="1" outlineLevel="1">
      <c r="A218" s="194" t="s">
        <v>183</v>
      </c>
      <c r="B218" s="195"/>
      <c r="C218" s="196">
        <v>5153</v>
      </c>
      <c r="D218" s="197">
        <v>3231816</v>
      </c>
      <c r="E218" s="182"/>
      <c r="F218" s="182"/>
    </row>
    <row r="219" spans="1:6" ht="14.1" hidden="1" customHeight="1" outlineLevel="1">
      <c r="A219" s="194" t="s">
        <v>184</v>
      </c>
      <c r="B219" s="195"/>
      <c r="C219" s="196">
        <v>938</v>
      </c>
      <c r="D219" s="197">
        <v>507856</v>
      </c>
      <c r="E219" s="182"/>
      <c r="F219" s="182"/>
    </row>
    <row r="220" spans="1:6" ht="14.1" hidden="1" customHeight="1" outlineLevel="1">
      <c r="A220" s="194" t="s">
        <v>185</v>
      </c>
      <c r="B220" s="195"/>
      <c r="C220" s="196">
        <v>5748</v>
      </c>
      <c r="D220" s="197">
        <v>3280484</v>
      </c>
      <c r="E220" s="182"/>
      <c r="F220" s="182"/>
    </row>
    <row r="221" spans="1:6" ht="14.1" hidden="1" customHeight="1" outlineLevel="1">
      <c r="A221" s="194" t="s">
        <v>186</v>
      </c>
      <c r="B221" s="195"/>
      <c r="C221" s="196">
        <v>8312</v>
      </c>
      <c r="D221" s="197">
        <v>4618253</v>
      </c>
      <c r="E221" s="182"/>
      <c r="F221" s="182"/>
    </row>
    <row r="222" spans="1:6" ht="14.1" hidden="1" customHeight="1" outlineLevel="1">
      <c r="A222" s="194" t="s">
        <v>244</v>
      </c>
      <c r="B222" s="195"/>
      <c r="C222" s="196">
        <v>208</v>
      </c>
      <c r="D222" s="197">
        <v>109855.75</v>
      </c>
      <c r="E222" s="182"/>
      <c r="F222" s="182"/>
    </row>
    <row r="223" spans="1:6" ht="14.1" hidden="1" customHeight="1" outlineLevel="1">
      <c r="A223" s="194" t="s">
        <v>187</v>
      </c>
      <c r="B223" s="195"/>
      <c r="C223" s="196">
        <v>568</v>
      </c>
      <c r="D223" s="197">
        <v>341224.6</v>
      </c>
      <c r="E223" s="182"/>
      <c r="F223" s="182"/>
    </row>
    <row r="224" spans="1:6" ht="14.1" hidden="1" customHeight="1" outlineLevel="1">
      <c r="A224" s="194" t="s">
        <v>188</v>
      </c>
      <c r="B224" s="195"/>
      <c r="C224" s="196">
        <v>2412</v>
      </c>
      <c r="D224" s="197">
        <v>1961184</v>
      </c>
      <c r="E224" s="182"/>
      <c r="F224" s="182"/>
    </row>
    <row r="225" spans="1:6" ht="14.1" hidden="1" customHeight="1" outlineLevel="1">
      <c r="A225" s="194" t="s">
        <v>189</v>
      </c>
      <c r="B225" s="195"/>
      <c r="C225" s="196">
        <v>603</v>
      </c>
      <c r="D225" s="197">
        <v>321335.40000000002</v>
      </c>
      <c r="E225" s="182"/>
      <c r="F225" s="182"/>
    </row>
    <row r="226" spans="1:6" ht="14.1" hidden="1" customHeight="1" outlineLevel="1">
      <c r="A226" s="194" t="s">
        <v>190</v>
      </c>
      <c r="B226" s="195"/>
      <c r="C226" s="196">
        <v>5703</v>
      </c>
      <c r="D226" s="197">
        <v>4471750</v>
      </c>
      <c r="E226" s="182"/>
      <c r="F226" s="182"/>
    </row>
    <row r="227" spans="1:6" ht="14.1" hidden="1" customHeight="1" outlineLevel="1">
      <c r="A227" s="194" t="s">
        <v>191</v>
      </c>
      <c r="B227" s="195"/>
      <c r="C227" s="196">
        <v>92</v>
      </c>
      <c r="D227" s="197">
        <v>22314</v>
      </c>
      <c r="E227" s="182"/>
      <c r="F227" s="182"/>
    </row>
    <row r="228" spans="1:6" ht="14.1" hidden="1" customHeight="1" outlineLevel="1">
      <c r="A228" s="194" t="s">
        <v>192</v>
      </c>
      <c r="B228" s="195"/>
      <c r="C228" s="196">
        <v>166</v>
      </c>
      <c r="D228" s="197">
        <v>79604.5</v>
      </c>
      <c r="E228" s="182"/>
      <c r="F228" s="182"/>
    </row>
    <row r="229" spans="1:6" ht="14.1" hidden="1" customHeight="1" outlineLevel="1">
      <c r="A229" s="194" t="s">
        <v>193</v>
      </c>
      <c r="B229" s="195"/>
      <c r="C229" s="196">
        <v>6798</v>
      </c>
      <c r="D229" s="197">
        <v>3810950</v>
      </c>
      <c r="E229" s="182"/>
      <c r="F229" s="182"/>
    </row>
    <row r="230" spans="1:6" ht="14.1" hidden="1" customHeight="1" outlineLevel="1">
      <c r="A230" s="194" t="s">
        <v>194</v>
      </c>
      <c r="B230" s="195"/>
      <c r="C230" s="196">
        <v>3667</v>
      </c>
      <c r="D230" s="197">
        <v>1980184</v>
      </c>
      <c r="E230" s="182"/>
      <c r="F230" s="182"/>
    </row>
    <row r="231" spans="1:6" ht="14.1" hidden="1" customHeight="1" outlineLevel="1">
      <c r="A231" s="194" t="s">
        <v>195</v>
      </c>
      <c r="B231" s="195"/>
      <c r="C231" s="196">
        <v>991</v>
      </c>
      <c r="D231" s="197">
        <v>637296.02</v>
      </c>
      <c r="E231" s="182"/>
      <c r="F231" s="182"/>
    </row>
    <row r="232" spans="1:6" ht="14.1" hidden="1" customHeight="1" outlineLevel="1">
      <c r="A232" s="194" t="s">
        <v>196</v>
      </c>
      <c r="B232" s="195"/>
      <c r="C232" s="196">
        <v>1661</v>
      </c>
      <c r="D232" s="197">
        <v>945414</v>
      </c>
      <c r="E232" s="182"/>
      <c r="F232" s="182"/>
    </row>
    <row r="233" spans="1:6" ht="14.1" customHeight="1" collapsed="1">
      <c r="A233" s="200" t="s">
        <v>278</v>
      </c>
      <c r="B233" s="195">
        <v>100</v>
      </c>
      <c r="C233" s="196">
        <f>SUM($C$216:$C$232)</f>
        <v>46785</v>
      </c>
      <c r="D233" s="197">
        <f>SUM($D$216:$D$232)</f>
        <v>28390677.349999998</v>
      </c>
      <c r="E233" s="182"/>
      <c r="F233" s="182"/>
    </row>
    <row r="234" spans="1:6" ht="14.1" hidden="1" customHeight="1" outlineLevel="1">
      <c r="A234" s="194" t="s">
        <v>181</v>
      </c>
      <c r="B234" s="195"/>
      <c r="C234" s="196">
        <v>21338</v>
      </c>
      <c r="D234" s="197">
        <v>14926339</v>
      </c>
      <c r="E234" s="182"/>
      <c r="F234" s="182"/>
    </row>
    <row r="235" spans="1:6" ht="14.1" hidden="1" customHeight="1" outlineLevel="1">
      <c r="A235" s="194" t="s">
        <v>182</v>
      </c>
      <c r="B235" s="195"/>
      <c r="C235" s="196">
        <v>15117</v>
      </c>
      <c r="D235" s="197">
        <v>10713411.140000001</v>
      </c>
      <c r="E235" s="182"/>
      <c r="F235" s="182"/>
    </row>
    <row r="236" spans="1:6" ht="14.1" hidden="1" customHeight="1" outlineLevel="1">
      <c r="A236" s="194" t="s">
        <v>183</v>
      </c>
      <c r="B236" s="195"/>
      <c r="C236" s="196">
        <v>41728</v>
      </c>
      <c r="D236" s="197">
        <v>32409528</v>
      </c>
      <c r="E236" s="182"/>
      <c r="F236" s="182"/>
    </row>
    <row r="237" spans="1:6" ht="14.1" hidden="1" customHeight="1" outlineLevel="1">
      <c r="A237" s="194" t="s">
        <v>184</v>
      </c>
      <c r="B237" s="195"/>
      <c r="C237" s="196">
        <v>8742</v>
      </c>
      <c r="D237" s="197">
        <v>6045236</v>
      </c>
      <c r="E237" s="182"/>
      <c r="F237" s="182"/>
    </row>
    <row r="238" spans="1:6" ht="14.1" hidden="1" customHeight="1" outlineLevel="1">
      <c r="A238" s="194" t="s">
        <v>185</v>
      </c>
      <c r="B238" s="195"/>
      <c r="C238" s="196">
        <v>50829</v>
      </c>
      <c r="D238" s="197">
        <v>36479004</v>
      </c>
      <c r="E238" s="182"/>
      <c r="F238" s="182"/>
    </row>
    <row r="239" spans="1:6" ht="14.1" hidden="1" customHeight="1" outlineLevel="1">
      <c r="A239" s="194" t="s">
        <v>186</v>
      </c>
      <c r="B239" s="195"/>
      <c r="C239" s="196">
        <v>80516</v>
      </c>
      <c r="D239" s="197">
        <v>57309706</v>
      </c>
      <c r="E239" s="182"/>
      <c r="F239" s="182"/>
    </row>
    <row r="240" spans="1:6" ht="14.1" hidden="1" customHeight="1" outlineLevel="1">
      <c r="A240" s="194" t="s">
        <v>244</v>
      </c>
      <c r="B240" s="195"/>
      <c r="C240" s="196">
        <v>2760</v>
      </c>
      <c r="D240" s="197">
        <v>1962956.85</v>
      </c>
      <c r="E240" s="182"/>
      <c r="F240" s="182"/>
    </row>
    <row r="241" spans="1:6" ht="14.1" hidden="1" customHeight="1" outlineLevel="1">
      <c r="A241" s="194" t="s">
        <v>187</v>
      </c>
      <c r="B241" s="195"/>
      <c r="C241" s="196">
        <v>7350</v>
      </c>
      <c r="D241" s="197">
        <v>5526433.1799999997</v>
      </c>
      <c r="E241" s="182"/>
      <c r="F241" s="182"/>
    </row>
    <row r="242" spans="1:6" ht="14.1" hidden="1" customHeight="1" outlineLevel="1">
      <c r="A242" s="194" t="s">
        <v>188</v>
      </c>
      <c r="B242" s="195"/>
      <c r="C242" s="196">
        <v>15170</v>
      </c>
      <c r="D242" s="197">
        <v>14972631</v>
      </c>
      <c r="E242" s="182"/>
      <c r="F242" s="182"/>
    </row>
    <row r="243" spans="1:6" ht="14.1" hidden="1" customHeight="1" outlineLevel="1">
      <c r="A243" s="194" t="s">
        <v>189</v>
      </c>
      <c r="B243" s="195"/>
      <c r="C243" s="196">
        <v>7416</v>
      </c>
      <c r="D243" s="197">
        <v>5077990.08</v>
      </c>
      <c r="E243" s="182"/>
      <c r="F243" s="182"/>
    </row>
    <row r="244" spans="1:6" ht="14.1" hidden="1" customHeight="1" outlineLevel="1">
      <c r="A244" s="194" t="s">
        <v>190</v>
      </c>
      <c r="B244" s="195"/>
      <c r="C244" s="196">
        <v>29096</v>
      </c>
      <c r="D244" s="197">
        <v>20836727</v>
      </c>
      <c r="E244" s="182"/>
      <c r="F244" s="182"/>
    </row>
    <row r="245" spans="1:6" ht="14.1" hidden="1" customHeight="1" outlineLevel="1">
      <c r="A245" s="194" t="s">
        <v>191</v>
      </c>
      <c r="B245" s="195"/>
      <c r="C245" s="196">
        <v>4218</v>
      </c>
      <c r="D245" s="197">
        <v>2603721.9</v>
      </c>
      <c r="E245" s="182"/>
      <c r="F245" s="182"/>
    </row>
    <row r="246" spans="1:6" ht="14.1" hidden="1" customHeight="1" outlineLevel="1">
      <c r="A246" s="194" t="s">
        <v>192</v>
      </c>
      <c r="B246" s="195"/>
      <c r="C246" s="196">
        <v>1275</v>
      </c>
      <c r="D246" s="197">
        <v>799430.48</v>
      </c>
      <c r="E246" s="182"/>
      <c r="F246" s="182"/>
    </row>
    <row r="247" spans="1:6" ht="14.1" hidden="1" customHeight="1" outlineLevel="1">
      <c r="A247" s="194" t="s">
        <v>193</v>
      </c>
      <c r="B247" s="195"/>
      <c r="C247" s="196">
        <v>65288</v>
      </c>
      <c r="D247" s="197">
        <v>46225334</v>
      </c>
      <c r="E247" s="182"/>
      <c r="F247" s="182"/>
    </row>
    <row r="248" spans="1:6" ht="14.1" hidden="1" customHeight="1" outlineLevel="1">
      <c r="A248" s="194" t="s">
        <v>194</v>
      </c>
      <c r="B248" s="195"/>
      <c r="C248" s="196">
        <v>36631</v>
      </c>
      <c r="D248" s="197">
        <v>25222813</v>
      </c>
      <c r="E248" s="182"/>
      <c r="F248" s="182"/>
    </row>
    <row r="249" spans="1:6" ht="14.1" hidden="1" customHeight="1" outlineLevel="1">
      <c r="A249" s="194" t="s">
        <v>195</v>
      </c>
      <c r="B249" s="195"/>
      <c r="C249" s="196">
        <v>8016</v>
      </c>
      <c r="D249" s="197">
        <v>6843794.5199999996</v>
      </c>
      <c r="E249" s="182"/>
      <c r="F249" s="182"/>
    </row>
    <row r="250" spans="1:6" ht="14.1" hidden="1" customHeight="1" outlineLevel="1">
      <c r="A250" s="194" t="s">
        <v>196</v>
      </c>
      <c r="B250" s="195"/>
      <c r="C250" s="196">
        <v>16008</v>
      </c>
      <c r="D250" s="197">
        <v>11580878</v>
      </c>
      <c r="E250" s="182"/>
      <c r="F250" s="182"/>
    </row>
    <row r="251" spans="1:6" ht="14.1" customHeight="1" collapsed="1">
      <c r="A251" s="200" t="s">
        <v>279</v>
      </c>
      <c r="B251" s="195">
        <v>200</v>
      </c>
      <c r="C251" s="196">
        <f>SUM($C$234:$C$250)</f>
        <v>411498</v>
      </c>
      <c r="D251" s="197">
        <f>SUM($D$234:$D$250)</f>
        <v>299535934.14999998</v>
      </c>
      <c r="E251" s="182"/>
      <c r="F251" s="182"/>
    </row>
    <row r="252" spans="1:6" ht="14.1" hidden="1" customHeight="1" outlineLevel="1">
      <c r="A252" s="194" t="s">
        <v>181</v>
      </c>
      <c r="B252" s="195"/>
      <c r="C252" s="196">
        <v>9288</v>
      </c>
      <c r="D252" s="197">
        <v>9239773</v>
      </c>
      <c r="E252" s="182"/>
      <c r="F252" s="182"/>
    </row>
    <row r="253" spans="1:6" ht="14.1" hidden="1" customHeight="1" outlineLevel="1">
      <c r="A253" s="194" t="s">
        <v>182</v>
      </c>
      <c r="B253" s="195"/>
      <c r="C253" s="196">
        <v>5402</v>
      </c>
      <c r="D253" s="197">
        <v>5577387.5099999998</v>
      </c>
      <c r="E253" s="182"/>
      <c r="F253" s="182"/>
    </row>
    <row r="254" spans="1:6" ht="14.1" hidden="1" customHeight="1" outlineLevel="1">
      <c r="A254" s="194" t="s">
        <v>183</v>
      </c>
      <c r="B254" s="195"/>
      <c r="C254" s="196">
        <v>17650</v>
      </c>
      <c r="D254" s="197">
        <v>18784613</v>
      </c>
      <c r="E254" s="182"/>
      <c r="F254" s="182"/>
    </row>
    <row r="255" spans="1:6" ht="14.1" hidden="1" customHeight="1" outlineLevel="1">
      <c r="A255" s="194" t="s">
        <v>184</v>
      </c>
      <c r="B255" s="195"/>
      <c r="C255" s="196">
        <v>3974</v>
      </c>
      <c r="D255" s="197">
        <v>3977176</v>
      </c>
      <c r="E255" s="182"/>
      <c r="F255" s="182"/>
    </row>
    <row r="256" spans="1:6" ht="14.1" hidden="1" customHeight="1" outlineLevel="1">
      <c r="A256" s="194" t="s">
        <v>185</v>
      </c>
      <c r="B256" s="195"/>
      <c r="C256" s="196">
        <v>22090</v>
      </c>
      <c r="D256" s="197">
        <v>22729884</v>
      </c>
      <c r="E256" s="182"/>
      <c r="F256" s="182"/>
    </row>
    <row r="257" spans="1:6" ht="14.1" hidden="1" customHeight="1" outlineLevel="1">
      <c r="A257" s="194" t="s">
        <v>186</v>
      </c>
      <c r="B257" s="195"/>
      <c r="C257" s="196">
        <v>35391</v>
      </c>
      <c r="D257" s="197">
        <v>35536389</v>
      </c>
      <c r="E257" s="182"/>
      <c r="F257" s="182"/>
    </row>
    <row r="258" spans="1:6" ht="14.1" hidden="1" customHeight="1" outlineLevel="1">
      <c r="A258" s="194" t="s">
        <v>244</v>
      </c>
      <c r="B258" s="195"/>
      <c r="C258" s="196">
        <v>1777</v>
      </c>
      <c r="D258" s="197">
        <v>1773410.85</v>
      </c>
      <c r="E258" s="182"/>
      <c r="F258" s="182"/>
    </row>
    <row r="259" spans="1:6" ht="14.1" hidden="1" customHeight="1" outlineLevel="1">
      <c r="A259" s="194" t="s">
        <v>187</v>
      </c>
      <c r="B259" s="195"/>
      <c r="C259" s="196">
        <v>3775</v>
      </c>
      <c r="D259" s="197">
        <v>4033178.63</v>
      </c>
      <c r="E259" s="182"/>
      <c r="F259" s="182"/>
    </row>
    <row r="260" spans="1:6" ht="14.1" hidden="1" customHeight="1" outlineLevel="1">
      <c r="A260" s="194" t="s">
        <v>188</v>
      </c>
      <c r="B260" s="195"/>
      <c r="C260" s="196">
        <v>3432</v>
      </c>
      <c r="D260" s="197">
        <v>4638897</v>
      </c>
      <c r="E260" s="182"/>
      <c r="F260" s="182"/>
    </row>
    <row r="261" spans="1:6" ht="14.1" hidden="1" customHeight="1" outlineLevel="1">
      <c r="A261" s="194" t="s">
        <v>189</v>
      </c>
      <c r="B261" s="195"/>
      <c r="C261" s="196">
        <v>3052</v>
      </c>
      <c r="D261" s="197">
        <v>3015638.05</v>
      </c>
      <c r="E261" s="182"/>
      <c r="F261" s="182"/>
    </row>
    <row r="262" spans="1:6" ht="14.1" hidden="1" customHeight="1" outlineLevel="1">
      <c r="A262" s="194" t="s">
        <v>190</v>
      </c>
      <c r="B262" s="195"/>
      <c r="C262" s="196">
        <v>12182</v>
      </c>
      <c r="D262" s="197">
        <v>12475608</v>
      </c>
      <c r="E262" s="182"/>
      <c r="F262" s="182"/>
    </row>
    <row r="263" spans="1:6" ht="14.1" hidden="1" customHeight="1" outlineLevel="1">
      <c r="A263" s="194" t="s">
        <v>191</v>
      </c>
      <c r="B263" s="195"/>
      <c r="C263" s="196">
        <v>1364</v>
      </c>
      <c r="D263" s="197">
        <v>1380132.4</v>
      </c>
      <c r="E263" s="182"/>
      <c r="F263" s="182"/>
    </row>
    <row r="264" spans="1:6" ht="14.1" hidden="1" customHeight="1" outlineLevel="1">
      <c r="A264" s="194" t="s">
        <v>192</v>
      </c>
      <c r="B264" s="195"/>
      <c r="C264" s="196">
        <v>340</v>
      </c>
      <c r="D264" s="197">
        <v>315802.05</v>
      </c>
      <c r="E264" s="182"/>
      <c r="F264" s="182"/>
    </row>
    <row r="265" spans="1:6" ht="14.1" hidden="1" customHeight="1" outlineLevel="1">
      <c r="A265" s="194" t="s">
        <v>193</v>
      </c>
      <c r="B265" s="195"/>
      <c r="C265" s="196">
        <v>29896</v>
      </c>
      <c r="D265" s="197">
        <v>29864365</v>
      </c>
      <c r="E265" s="182"/>
      <c r="F265" s="182"/>
    </row>
    <row r="266" spans="1:6" ht="14.1" hidden="1" customHeight="1" outlineLevel="1">
      <c r="A266" s="194" t="s">
        <v>194</v>
      </c>
      <c r="B266" s="195"/>
      <c r="C266" s="196">
        <v>15353</v>
      </c>
      <c r="D266" s="197">
        <v>15422882</v>
      </c>
      <c r="E266" s="182"/>
      <c r="F266" s="182"/>
    </row>
    <row r="267" spans="1:6" ht="14.1" hidden="1" customHeight="1" outlineLevel="1">
      <c r="A267" s="194" t="s">
        <v>195</v>
      </c>
      <c r="B267" s="195"/>
      <c r="C267" s="196">
        <v>2850</v>
      </c>
      <c r="D267" s="197">
        <v>3565013.5430000001</v>
      </c>
      <c r="E267" s="182"/>
      <c r="F267" s="182"/>
    </row>
    <row r="268" spans="1:6" ht="14.1" hidden="1" customHeight="1" outlineLevel="1">
      <c r="A268" s="194" t="s">
        <v>196</v>
      </c>
      <c r="B268" s="195"/>
      <c r="C268" s="196">
        <v>4990</v>
      </c>
      <c r="D268" s="197">
        <v>5163911</v>
      </c>
      <c r="E268" s="182"/>
      <c r="F268" s="182"/>
    </row>
    <row r="269" spans="1:6" ht="14.1" customHeight="1" collapsed="1">
      <c r="A269" s="200" t="s">
        <v>280</v>
      </c>
      <c r="B269" s="195">
        <v>300</v>
      </c>
      <c r="C269" s="196">
        <f>SUM($C$252:$C$268)</f>
        <v>172806</v>
      </c>
      <c r="D269" s="197">
        <f>SUM($D$252:$D$268)</f>
        <v>177494061.03299999</v>
      </c>
      <c r="E269" s="182"/>
      <c r="F269" s="182"/>
    </row>
    <row r="270" spans="1:6" ht="14.1" hidden="1" customHeight="1" outlineLevel="1">
      <c r="A270" s="194" t="s">
        <v>181</v>
      </c>
      <c r="B270" s="195"/>
      <c r="C270" s="196">
        <v>3792</v>
      </c>
      <c r="D270" s="197">
        <v>5212430</v>
      </c>
      <c r="E270" s="182"/>
      <c r="F270" s="182"/>
    </row>
    <row r="271" spans="1:6" ht="14.1" hidden="1" customHeight="1" outlineLevel="1">
      <c r="A271" s="194" t="s">
        <v>182</v>
      </c>
      <c r="B271" s="195"/>
      <c r="C271" s="196">
        <v>2041</v>
      </c>
      <c r="D271" s="197">
        <v>2906570.44</v>
      </c>
      <c r="E271" s="182"/>
      <c r="F271" s="182"/>
    </row>
    <row r="272" spans="1:6" ht="14.1" hidden="1" customHeight="1" outlineLevel="1">
      <c r="A272" s="194" t="s">
        <v>183</v>
      </c>
      <c r="B272" s="195"/>
      <c r="C272" s="196">
        <v>7828</v>
      </c>
      <c r="D272" s="197">
        <v>10992696</v>
      </c>
      <c r="E272" s="182"/>
      <c r="F272" s="182"/>
    </row>
    <row r="273" spans="1:6" ht="14.1" hidden="1" customHeight="1" outlineLevel="1">
      <c r="A273" s="194" t="s">
        <v>184</v>
      </c>
      <c r="B273" s="195"/>
      <c r="C273" s="196">
        <v>1664</v>
      </c>
      <c r="D273" s="197">
        <v>2230777</v>
      </c>
      <c r="E273" s="182"/>
      <c r="F273" s="182"/>
    </row>
    <row r="274" spans="1:6" ht="14.1" hidden="1" customHeight="1" outlineLevel="1">
      <c r="A274" s="194" t="s">
        <v>185</v>
      </c>
      <c r="B274" s="195"/>
      <c r="C274" s="196">
        <v>9219</v>
      </c>
      <c r="D274" s="197">
        <v>12840356</v>
      </c>
      <c r="E274" s="182"/>
      <c r="F274" s="182"/>
    </row>
    <row r="275" spans="1:6" ht="14.1" hidden="1" customHeight="1" outlineLevel="1">
      <c r="A275" s="194" t="s">
        <v>186</v>
      </c>
      <c r="B275" s="195"/>
      <c r="C275" s="196">
        <v>14363</v>
      </c>
      <c r="D275" s="197">
        <v>20209469</v>
      </c>
      <c r="E275" s="182"/>
      <c r="F275" s="182"/>
    </row>
    <row r="276" spans="1:6" ht="14.1" hidden="1" customHeight="1" outlineLevel="1">
      <c r="A276" s="194" t="s">
        <v>244</v>
      </c>
      <c r="B276" s="195"/>
      <c r="C276" s="196">
        <v>824</v>
      </c>
      <c r="D276" s="197">
        <v>1109753.52</v>
      </c>
      <c r="E276" s="182"/>
      <c r="F276" s="182"/>
    </row>
    <row r="277" spans="1:6" ht="14.1" hidden="1" customHeight="1" outlineLevel="1">
      <c r="A277" s="194" t="s">
        <v>187</v>
      </c>
      <c r="B277" s="195"/>
      <c r="C277" s="196">
        <v>1792</v>
      </c>
      <c r="D277" s="197">
        <v>2550302.79</v>
      </c>
      <c r="E277" s="182"/>
      <c r="F277" s="182"/>
    </row>
    <row r="278" spans="1:6" ht="14.1" hidden="1" customHeight="1" outlineLevel="1">
      <c r="A278" s="194" t="s">
        <v>188</v>
      </c>
      <c r="B278" s="195"/>
      <c r="C278" s="196">
        <v>1056</v>
      </c>
      <c r="D278" s="197">
        <v>1794437</v>
      </c>
      <c r="E278" s="182"/>
      <c r="F278" s="182"/>
    </row>
    <row r="279" spans="1:6" ht="14.1" hidden="1" customHeight="1" outlineLevel="1">
      <c r="A279" s="194" t="s">
        <v>189</v>
      </c>
      <c r="B279" s="195"/>
      <c r="C279" s="196">
        <v>1159</v>
      </c>
      <c r="D279" s="197">
        <v>1677534.23</v>
      </c>
      <c r="E279" s="182"/>
      <c r="F279" s="182"/>
    </row>
    <row r="280" spans="1:6" ht="14.1" hidden="1" customHeight="1" outlineLevel="1">
      <c r="A280" s="194" t="s">
        <v>190</v>
      </c>
      <c r="B280" s="195"/>
      <c r="C280" s="196">
        <v>5473</v>
      </c>
      <c r="D280" s="197">
        <v>7519816</v>
      </c>
      <c r="E280" s="182"/>
      <c r="F280" s="182"/>
    </row>
    <row r="281" spans="1:6" ht="14.1" hidden="1" customHeight="1" outlineLevel="1">
      <c r="A281" s="194" t="s">
        <v>191</v>
      </c>
      <c r="B281" s="195"/>
      <c r="C281" s="196">
        <v>338</v>
      </c>
      <c r="D281" s="197">
        <v>566591</v>
      </c>
      <c r="E281" s="182"/>
      <c r="F281" s="182"/>
    </row>
    <row r="282" spans="1:6" ht="14.1" hidden="1" customHeight="1" outlineLevel="1">
      <c r="A282" s="194" t="s">
        <v>192</v>
      </c>
      <c r="B282" s="195"/>
      <c r="C282" s="196">
        <v>86</v>
      </c>
      <c r="D282" s="197">
        <v>118670.6</v>
      </c>
      <c r="E282" s="182"/>
      <c r="F282" s="182"/>
    </row>
    <row r="283" spans="1:6" ht="14.1" hidden="1" customHeight="1" outlineLevel="1">
      <c r="A283" s="194" t="s">
        <v>193</v>
      </c>
      <c r="B283" s="195"/>
      <c r="C283" s="196">
        <v>12484</v>
      </c>
      <c r="D283" s="197">
        <v>17389497</v>
      </c>
      <c r="E283" s="182"/>
      <c r="F283" s="182"/>
    </row>
    <row r="284" spans="1:6" ht="14.1" hidden="1" customHeight="1" outlineLevel="1">
      <c r="A284" s="194" t="s">
        <v>194</v>
      </c>
      <c r="B284" s="195"/>
      <c r="C284" s="196">
        <v>5784</v>
      </c>
      <c r="D284" s="197">
        <v>7957264</v>
      </c>
      <c r="E284" s="182"/>
      <c r="F284" s="182"/>
    </row>
    <row r="285" spans="1:6" ht="14.1" hidden="1" customHeight="1" outlineLevel="1">
      <c r="A285" s="194" t="s">
        <v>195</v>
      </c>
      <c r="B285" s="195"/>
      <c r="C285" s="196">
        <v>1164</v>
      </c>
      <c r="D285" s="197">
        <v>1935508.01</v>
      </c>
      <c r="E285" s="182"/>
      <c r="F285" s="182"/>
    </row>
    <row r="286" spans="1:6" ht="14.1" hidden="1" customHeight="1" outlineLevel="1">
      <c r="A286" s="194" t="s">
        <v>196</v>
      </c>
      <c r="B286" s="195"/>
      <c r="C286" s="196">
        <v>1777</v>
      </c>
      <c r="D286" s="197">
        <v>2551839</v>
      </c>
      <c r="E286" s="182"/>
      <c r="F286" s="182"/>
    </row>
    <row r="287" spans="1:6" ht="14.1" customHeight="1" collapsed="1">
      <c r="A287" s="200" t="s">
        <v>281</v>
      </c>
      <c r="B287" s="195">
        <v>400</v>
      </c>
      <c r="C287" s="196">
        <f>SUM($C$270:$C$286)</f>
        <v>70844</v>
      </c>
      <c r="D287" s="197">
        <f>SUM($D$270:$D$286)</f>
        <v>99563511.589999989</v>
      </c>
      <c r="E287" s="182"/>
      <c r="F287" s="182"/>
    </row>
    <row r="288" spans="1:6" ht="14.1" hidden="1" customHeight="1" outlineLevel="1">
      <c r="A288" s="194" t="s">
        <v>181</v>
      </c>
      <c r="B288" s="195"/>
      <c r="C288" s="196">
        <v>1865</v>
      </c>
      <c r="D288" s="197">
        <v>3281060</v>
      </c>
      <c r="E288" s="182"/>
      <c r="F288" s="182"/>
    </row>
    <row r="289" spans="1:6" ht="14.1" hidden="1" customHeight="1" outlineLevel="1">
      <c r="A289" s="194" t="s">
        <v>182</v>
      </c>
      <c r="B289" s="195"/>
      <c r="C289" s="196">
        <v>915</v>
      </c>
      <c r="D289" s="197">
        <v>1601283.89</v>
      </c>
      <c r="E289" s="182"/>
      <c r="F289" s="182"/>
    </row>
    <row r="290" spans="1:6" ht="14.1" hidden="1" customHeight="1" outlineLevel="1">
      <c r="A290" s="194" t="s">
        <v>183</v>
      </c>
      <c r="B290" s="195"/>
      <c r="C290" s="196">
        <v>3501</v>
      </c>
      <c r="D290" s="197">
        <v>5852561</v>
      </c>
      <c r="E290" s="182"/>
      <c r="F290" s="182"/>
    </row>
    <row r="291" spans="1:6" ht="14.1" hidden="1" customHeight="1" outlineLevel="1">
      <c r="A291" s="194" t="s">
        <v>184</v>
      </c>
      <c r="B291" s="195"/>
      <c r="C291" s="196">
        <v>786</v>
      </c>
      <c r="D291" s="197">
        <v>1337660</v>
      </c>
      <c r="E291" s="182"/>
      <c r="F291" s="182"/>
    </row>
    <row r="292" spans="1:6" ht="14.1" hidden="1" customHeight="1" outlineLevel="1">
      <c r="A292" s="194" t="s">
        <v>185</v>
      </c>
      <c r="B292" s="195"/>
      <c r="C292" s="196">
        <v>4370</v>
      </c>
      <c r="D292" s="197">
        <v>7506011</v>
      </c>
      <c r="E292" s="182"/>
      <c r="F292" s="182"/>
    </row>
    <row r="293" spans="1:6" ht="14.1" hidden="1" customHeight="1" outlineLevel="1">
      <c r="A293" s="194" t="s">
        <v>186</v>
      </c>
      <c r="B293" s="195"/>
      <c r="C293" s="196">
        <v>6210</v>
      </c>
      <c r="D293" s="197">
        <v>10705724</v>
      </c>
      <c r="E293" s="182"/>
      <c r="F293" s="182"/>
    </row>
    <row r="294" spans="1:6" ht="14.1" hidden="1" customHeight="1" outlineLevel="1">
      <c r="A294" s="194" t="s">
        <v>244</v>
      </c>
      <c r="B294" s="195"/>
      <c r="C294" s="196">
        <v>355</v>
      </c>
      <c r="D294" s="197">
        <v>556869.35</v>
      </c>
      <c r="E294" s="182"/>
      <c r="F294" s="182"/>
    </row>
    <row r="295" spans="1:6" ht="14.1" hidden="1" customHeight="1" outlineLevel="1">
      <c r="A295" s="194" t="s">
        <v>187</v>
      </c>
      <c r="B295" s="195"/>
      <c r="C295" s="196">
        <v>1025</v>
      </c>
      <c r="D295" s="197">
        <v>1703071.1</v>
      </c>
      <c r="E295" s="182"/>
      <c r="F295" s="182"/>
    </row>
    <row r="296" spans="1:6" ht="14.1" hidden="1" customHeight="1" outlineLevel="1">
      <c r="A296" s="194" t="s">
        <v>188</v>
      </c>
      <c r="B296" s="195"/>
      <c r="C296" s="196">
        <v>116</v>
      </c>
      <c r="D296" s="197">
        <v>259465</v>
      </c>
      <c r="E296" s="182"/>
      <c r="F296" s="182"/>
    </row>
    <row r="297" spans="1:6" ht="14.1" hidden="1" customHeight="1" outlineLevel="1">
      <c r="A297" s="194" t="s">
        <v>189</v>
      </c>
      <c r="B297" s="195"/>
      <c r="C297" s="196">
        <v>349</v>
      </c>
      <c r="D297" s="197">
        <v>670731.19999999995</v>
      </c>
      <c r="E297" s="182"/>
      <c r="F297" s="182"/>
    </row>
    <row r="298" spans="1:6" ht="14.1" hidden="1" customHeight="1" outlineLevel="1">
      <c r="A298" s="194" t="s">
        <v>190</v>
      </c>
      <c r="B298" s="195"/>
      <c r="C298" s="196">
        <v>2721</v>
      </c>
      <c r="D298" s="197">
        <v>5186997</v>
      </c>
      <c r="E298" s="182"/>
      <c r="F298" s="182"/>
    </row>
    <row r="299" spans="1:6" ht="14.1" hidden="1" customHeight="1" outlineLevel="1">
      <c r="A299" s="194" t="s">
        <v>191</v>
      </c>
      <c r="B299" s="195"/>
      <c r="C299" s="196">
        <v>30</v>
      </c>
      <c r="D299" s="197">
        <v>77080.149999999994</v>
      </c>
      <c r="E299" s="182"/>
      <c r="F299" s="182"/>
    </row>
    <row r="300" spans="1:6" ht="14.1" hidden="1" customHeight="1" outlineLevel="1">
      <c r="A300" s="194" t="s">
        <v>192</v>
      </c>
      <c r="B300" s="195"/>
      <c r="C300" s="196">
        <v>43</v>
      </c>
      <c r="D300" s="197">
        <v>75803.75</v>
      </c>
      <c r="E300" s="182"/>
      <c r="F300" s="182"/>
    </row>
    <row r="301" spans="1:6" ht="14.1" hidden="1" customHeight="1" outlineLevel="1">
      <c r="A301" s="194" t="s">
        <v>193</v>
      </c>
      <c r="B301" s="195"/>
      <c r="C301" s="196">
        <v>5649</v>
      </c>
      <c r="D301" s="197">
        <v>9588105</v>
      </c>
      <c r="E301" s="182"/>
      <c r="F301" s="182"/>
    </row>
    <row r="302" spans="1:6" ht="14.1" hidden="1" customHeight="1" outlineLevel="1">
      <c r="A302" s="194" t="s">
        <v>194</v>
      </c>
      <c r="B302" s="195"/>
      <c r="C302" s="196">
        <v>2664</v>
      </c>
      <c r="D302" s="197">
        <v>4365185</v>
      </c>
      <c r="E302" s="182"/>
      <c r="F302" s="182"/>
    </row>
    <row r="303" spans="1:6" ht="14.1" hidden="1" customHeight="1" outlineLevel="1">
      <c r="A303" s="194" t="s">
        <v>195</v>
      </c>
      <c r="B303" s="195"/>
      <c r="C303" s="196">
        <v>487</v>
      </c>
      <c r="D303" s="197">
        <v>930713.41</v>
      </c>
      <c r="E303" s="182"/>
      <c r="F303" s="182"/>
    </row>
    <row r="304" spans="1:6" ht="14.1" hidden="1" customHeight="1" outlineLevel="1">
      <c r="A304" s="194" t="s">
        <v>196</v>
      </c>
      <c r="B304" s="195"/>
      <c r="C304" s="196">
        <v>798</v>
      </c>
      <c r="D304" s="197">
        <v>1342539</v>
      </c>
      <c r="E304" s="182"/>
      <c r="F304" s="182"/>
    </row>
    <row r="305" spans="1:6" ht="14.1" customHeight="1" collapsed="1">
      <c r="A305" s="200" t="s">
        <v>282</v>
      </c>
      <c r="B305" s="195">
        <v>500</v>
      </c>
      <c r="C305" s="196">
        <f>SUM($C$288:$C$304)</f>
        <v>31884</v>
      </c>
      <c r="D305" s="197">
        <f>SUM($D$288:$D$304)</f>
        <v>55040859.850000001</v>
      </c>
      <c r="E305" s="182"/>
      <c r="F305" s="182"/>
    </row>
    <row r="306" spans="1:6" ht="14.1" hidden="1" customHeight="1" outlineLevel="1">
      <c r="A306" s="194" t="s">
        <v>181</v>
      </c>
      <c r="B306" s="195"/>
      <c r="C306" s="196">
        <v>1765</v>
      </c>
      <c r="D306" s="197">
        <v>5092514</v>
      </c>
      <c r="E306" s="182"/>
      <c r="F306" s="182"/>
    </row>
    <row r="307" spans="1:6" ht="14.1" hidden="1" customHeight="1" outlineLevel="1">
      <c r="A307" s="194" t="s">
        <v>182</v>
      </c>
      <c r="B307" s="195"/>
      <c r="C307" s="196">
        <v>945</v>
      </c>
      <c r="D307" s="197">
        <v>2707607.12</v>
      </c>
      <c r="E307" s="182"/>
      <c r="F307" s="182"/>
    </row>
    <row r="308" spans="1:6" ht="14.1" hidden="1" customHeight="1" outlineLevel="1">
      <c r="A308" s="194" t="s">
        <v>183</v>
      </c>
      <c r="B308" s="195"/>
      <c r="C308" s="196">
        <v>4174</v>
      </c>
      <c r="D308" s="197">
        <v>11136718</v>
      </c>
      <c r="E308" s="182"/>
      <c r="F308" s="182"/>
    </row>
    <row r="309" spans="1:6" ht="14.1" hidden="1" customHeight="1" outlineLevel="1">
      <c r="A309" s="194" t="s">
        <v>184</v>
      </c>
      <c r="B309" s="195"/>
      <c r="C309" s="196">
        <v>969</v>
      </c>
      <c r="D309" s="197">
        <v>2685892</v>
      </c>
      <c r="E309" s="182"/>
      <c r="F309" s="182"/>
    </row>
    <row r="310" spans="1:6" ht="14.1" hidden="1" customHeight="1" outlineLevel="1">
      <c r="A310" s="194" t="s">
        <v>185</v>
      </c>
      <c r="B310" s="195"/>
      <c r="C310" s="196">
        <v>5401</v>
      </c>
      <c r="D310" s="197">
        <v>15398315</v>
      </c>
      <c r="E310" s="182"/>
      <c r="F310" s="182"/>
    </row>
    <row r="311" spans="1:6" ht="14.1" hidden="1" customHeight="1" outlineLevel="1">
      <c r="A311" s="194" t="s">
        <v>186</v>
      </c>
      <c r="B311" s="195"/>
      <c r="C311" s="196">
        <v>7025</v>
      </c>
      <c r="D311" s="197">
        <v>20410902</v>
      </c>
      <c r="E311" s="182"/>
      <c r="F311" s="182"/>
    </row>
    <row r="312" spans="1:6" ht="14.1" hidden="1" customHeight="1" outlineLevel="1">
      <c r="A312" s="194" t="s">
        <v>244</v>
      </c>
      <c r="B312" s="195"/>
      <c r="C312" s="196">
        <v>224</v>
      </c>
      <c r="D312" s="197">
        <v>644130.5</v>
      </c>
      <c r="E312" s="182"/>
      <c r="F312" s="182"/>
    </row>
    <row r="313" spans="1:6" ht="14.1" hidden="1" customHeight="1" outlineLevel="1">
      <c r="A313" s="194" t="s">
        <v>187</v>
      </c>
      <c r="B313" s="195"/>
      <c r="C313" s="196">
        <v>1331</v>
      </c>
      <c r="D313" s="197">
        <v>3088007.3</v>
      </c>
      <c r="E313" s="182"/>
      <c r="F313" s="182"/>
    </row>
    <row r="314" spans="1:6" ht="14.1" hidden="1" customHeight="1" outlineLevel="1">
      <c r="A314" s="194" t="s">
        <v>188</v>
      </c>
      <c r="B314" s="195"/>
      <c r="C314" s="196">
        <v>86</v>
      </c>
      <c r="D314" s="197">
        <v>301314</v>
      </c>
      <c r="E314" s="182"/>
      <c r="F314" s="182"/>
    </row>
    <row r="315" spans="1:6" ht="14.1" hidden="1" customHeight="1" outlineLevel="1">
      <c r="A315" s="194" t="s">
        <v>189</v>
      </c>
      <c r="B315" s="195"/>
      <c r="C315" s="196">
        <v>181</v>
      </c>
      <c r="D315" s="197">
        <v>556018.19999999995</v>
      </c>
      <c r="E315" s="182"/>
      <c r="F315" s="182"/>
    </row>
    <row r="316" spans="1:6" ht="14.1" hidden="1" customHeight="1" outlineLevel="1">
      <c r="A316" s="194" t="s">
        <v>190</v>
      </c>
      <c r="B316" s="195"/>
      <c r="C316" s="196">
        <v>2281</v>
      </c>
      <c r="D316" s="197">
        <v>6767048</v>
      </c>
      <c r="E316" s="182"/>
      <c r="F316" s="182"/>
    </row>
    <row r="317" spans="1:6" ht="14.1" hidden="1" customHeight="1" outlineLevel="1">
      <c r="A317" s="194" t="s">
        <v>191</v>
      </c>
      <c r="B317" s="195"/>
      <c r="C317" s="196">
        <v>1</v>
      </c>
      <c r="D317" s="197">
        <v>3011</v>
      </c>
      <c r="E317" s="182"/>
      <c r="F317" s="182"/>
    </row>
    <row r="318" spans="1:6" ht="14.1" hidden="1" customHeight="1" outlineLevel="1">
      <c r="A318" s="194" t="s">
        <v>192</v>
      </c>
      <c r="B318" s="195"/>
      <c r="C318" s="196">
        <v>52</v>
      </c>
      <c r="D318" s="197">
        <v>128690.95</v>
      </c>
      <c r="E318" s="182"/>
      <c r="F318" s="182"/>
    </row>
    <row r="319" spans="1:6" ht="14.1" hidden="1" customHeight="1" outlineLevel="1">
      <c r="A319" s="194" t="s">
        <v>193</v>
      </c>
      <c r="B319" s="195"/>
      <c r="C319" s="196">
        <v>6029</v>
      </c>
      <c r="D319" s="197">
        <v>16639987</v>
      </c>
      <c r="E319" s="182"/>
      <c r="F319" s="182"/>
    </row>
    <row r="320" spans="1:6" ht="14.1" hidden="1" customHeight="1" outlineLevel="1">
      <c r="A320" s="194" t="s">
        <v>194</v>
      </c>
      <c r="B320" s="195"/>
      <c r="C320" s="196">
        <v>2723</v>
      </c>
      <c r="D320" s="197">
        <v>7475251</v>
      </c>
      <c r="E320" s="182"/>
      <c r="F320" s="182"/>
    </row>
    <row r="321" spans="1:6" ht="14.1" hidden="1" customHeight="1" outlineLevel="1">
      <c r="A321" s="194" t="s">
        <v>195</v>
      </c>
      <c r="B321" s="195"/>
      <c r="C321" s="196">
        <v>311</v>
      </c>
      <c r="D321" s="197">
        <v>961543.35</v>
      </c>
      <c r="E321" s="182"/>
      <c r="F321" s="182"/>
    </row>
    <row r="322" spans="1:6" ht="14.1" hidden="1" customHeight="1" outlineLevel="1">
      <c r="A322" s="194" t="s">
        <v>196</v>
      </c>
      <c r="B322" s="195"/>
      <c r="C322" s="196">
        <v>737</v>
      </c>
      <c r="D322" s="197">
        <v>1975753</v>
      </c>
      <c r="E322" s="182"/>
      <c r="F322" s="182"/>
    </row>
    <row r="323" spans="1:6" ht="14.1" customHeight="1" collapsed="1">
      <c r="A323" s="200" t="s">
        <v>283</v>
      </c>
      <c r="B323" s="195">
        <v>1000</v>
      </c>
      <c r="C323" s="196">
        <f>SUM($C$306:$C$322)</f>
        <v>34235</v>
      </c>
      <c r="D323" s="197">
        <f>SUM($D$306:$D$322)</f>
        <v>95972702.420000002</v>
      </c>
      <c r="E323" s="182"/>
      <c r="F323" s="182"/>
    </row>
    <row r="324" spans="1:6" ht="14.1" hidden="1" customHeight="1" outlineLevel="1">
      <c r="A324" s="194" t="s">
        <v>181</v>
      </c>
      <c r="B324" s="195"/>
      <c r="C324" s="196">
        <v>564</v>
      </c>
      <c r="D324" s="197">
        <v>2958566</v>
      </c>
      <c r="E324" s="182"/>
      <c r="F324" s="182"/>
    </row>
    <row r="325" spans="1:6" ht="14.1" hidden="1" customHeight="1" outlineLevel="1">
      <c r="A325" s="194" t="s">
        <v>182</v>
      </c>
      <c r="B325" s="195"/>
      <c r="C325" s="196">
        <v>273</v>
      </c>
      <c r="D325" s="197">
        <v>1430906.21</v>
      </c>
      <c r="E325" s="182"/>
      <c r="F325" s="182"/>
    </row>
    <row r="326" spans="1:6" ht="14.1" hidden="1" customHeight="1" outlineLevel="1">
      <c r="A326" s="194" t="s">
        <v>183</v>
      </c>
      <c r="B326" s="195"/>
      <c r="C326" s="196">
        <v>1737</v>
      </c>
      <c r="D326" s="197">
        <v>9034833</v>
      </c>
      <c r="E326" s="182"/>
      <c r="F326" s="182"/>
    </row>
    <row r="327" spans="1:6" ht="14.1" hidden="1" customHeight="1" outlineLevel="1">
      <c r="A327" s="194" t="s">
        <v>184</v>
      </c>
      <c r="B327" s="195"/>
      <c r="C327" s="196">
        <v>325</v>
      </c>
      <c r="D327" s="197">
        <v>1731527</v>
      </c>
      <c r="E327" s="182"/>
      <c r="F327" s="182"/>
    </row>
    <row r="328" spans="1:6" ht="14.1" hidden="1" customHeight="1" outlineLevel="1">
      <c r="A328" s="194" t="s">
        <v>185</v>
      </c>
      <c r="B328" s="195"/>
      <c r="C328" s="196">
        <v>2303</v>
      </c>
      <c r="D328" s="197">
        <v>12035964</v>
      </c>
      <c r="E328" s="182"/>
      <c r="F328" s="182"/>
    </row>
    <row r="329" spans="1:6" ht="14.1" hidden="1" customHeight="1" outlineLevel="1">
      <c r="A329" s="194" t="s">
        <v>186</v>
      </c>
      <c r="B329" s="195"/>
      <c r="C329" s="196">
        <v>2648</v>
      </c>
      <c r="D329" s="197">
        <v>13934039</v>
      </c>
      <c r="E329" s="182"/>
      <c r="F329" s="182"/>
    </row>
    <row r="330" spans="1:6" ht="14.1" hidden="1" customHeight="1" outlineLevel="1">
      <c r="A330" s="194" t="s">
        <v>244</v>
      </c>
      <c r="B330" s="195"/>
      <c r="C330" s="196">
        <v>21</v>
      </c>
      <c r="D330" s="197">
        <v>114050.05</v>
      </c>
      <c r="E330" s="182"/>
      <c r="F330" s="182"/>
    </row>
    <row r="331" spans="1:6" ht="14.1" hidden="1" customHeight="1" outlineLevel="1">
      <c r="A331" s="194" t="s">
        <v>187</v>
      </c>
      <c r="B331" s="195"/>
      <c r="C331" s="196">
        <v>315</v>
      </c>
      <c r="D331" s="197">
        <v>1398233.86</v>
      </c>
      <c r="E331" s="182"/>
      <c r="F331" s="182"/>
    </row>
    <row r="332" spans="1:6" ht="14.1" hidden="1" customHeight="1" outlineLevel="1">
      <c r="A332" s="194" t="s">
        <v>188</v>
      </c>
      <c r="B332" s="195"/>
      <c r="C332" s="196">
        <v>4</v>
      </c>
      <c r="D332" s="197">
        <v>26229</v>
      </c>
      <c r="E332" s="182"/>
      <c r="F332" s="182"/>
    </row>
    <row r="333" spans="1:6" ht="14.1" hidden="1" customHeight="1" outlineLevel="1">
      <c r="A333" s="194" t="s">
        <v>189</v>
      </c>
      <c r="B333" s="195"/>
      <c r="C333" s="196">
        <v>37</v>
      </c>
      <c r="D333" s="197">
        <v>158726.35999999999</v>
      </c>
      <c r="E333" s="182"/>
      <c r="F333" s="182"/>
    </row>
    <row r="334" spans="1:6" ht="14.1" hidden="1" customHeight="1" outlineLevel="1">
      <c r="A334" s="194" t="s">
        <v>190</v>
      </c>
      <c r="B334" s="195"/>
      <c r="C334" s="196">
        <v>716</v>
      </c>
      <c r="D334" s="197">
        <v>3954272</v>
      </c>
      <c r="E334" s="182"/>
      <c r="F334" s="182"/>
    </row>
    <row r="335" spans="1:6" ht="14.1" hidden="1" customHeight="1" outlineLevel="1">
      <c r="A335" s="194" t="s">
        <v>191</v>
      </c>
      <c r="B335" s="195"/>
      <c r="C335" s="198"/>
      <c r="D335" s="199"/>
      <c r="E335" s="182"/>
      <c r="F335" s="182"/>
    </row>
    <row r="336" spans="1:6" ht="14.1" hidden="1" customHeight="1" outlineLevel="1">
      <c r="A336" s="194" t="s">
        <v>192</v>
      </c>
      <c r="B336" s="195"/>
      <c r="C336" s="196">
        <v>1</v>
      </c>
      <c r="D336" s="197">
        <v>7844</v>
      </c>
      <c r="E336" s="182"/>
      <c r="F336" s="182"/>
    </row>
    <row r="337" spans="1:6" ht="14.1" hidden="1" customHeight="1" outlineLevel="1">
      <c r="A337" s="194" t="s">
        <v>193</v>
      </c>
      <c r="B337" s="195"/>
      <c r="C337" s="196">
        <v>1944</v>
      </c>
      <c r="D337" s="197">
        <v>9968455</v>
      </c>
      <c r="E337" s="182"/>
      <c r="F337" s="182"/>
    </row>
    <row r="338" spans="1:6" ht="14.1" hidden="1" customHeight="1" outlineLevel="1">
      <c r="A338" s="194" t="s">
        <v>194</v>
      </c>
      <c r="B338" s="195"/>
      <c r="C338" s="196">
        <v>823</v>
      </c>
      <c r="D338" s="197">
        <v>4050542</v>
      </c>
      <c r="E338" s="182"/>
      <c r="F338" s="182"/>
    </row>
    <row r="339" spans="1:6" ht="14.1" hidden="1" customHeight="1" outlineLevel="1">
      <c r="A339" s="194" t="s">
        <v>195</v>
      </c>
      <c r="B339" s="195"/>
      <c r="C339" s="196">
        <v>67</v>
      </c>
      <c r="D339" s="197">
        <v>352200.27</v>
      </c>
      <c r="E339" s="182"/>
      <c r="F339" s="182"/>
    </row>
    <row r="340" spans="1:6" ht="14.1" hidden="1" customHeight="1" outlineLevel="1">
      <c r="A340" s="194" t="s">
        <v>196</v>
      </c>
      <c r="B340" s="195"/>
      <c r="C340" s="196">
        <v>199</v>
      </c>
      <c r="D340" s="197">
        <v>980670</v>
      </c>
      <c r="E340" s="182"/>
      <c r="F340" s="182"/>
    </row>
    <row r="341" spans="1:6" ht="14.1" customHeight="1" collapsed="1">
      <c r="A341" s="200" t="s">
        <v>284</v>
      </c>
      <c r="B341" s="195">
        <v>2000</v>
      </c>
      <c r="C341" s="196">
        <f>SUM($C$324:$C$340)</f>
        <v>11977</v>
      </c>
      <c r="D341" s="197">
        <f>SUM($D$324:$D$340)</f>
        <v>62137057.75</v>
      </c>
      <c r="E341" s="182"/>
      <c r="F341" s="182"/>
    </row>
    <row r="342" spans="1:6" ht="14.1" hidden="1" customHeight="1" outlineLevel="1">
      <c r="A342" s="194" t="s">
        <v>181</v>
      </c>
      <c r="B342" s="195"/>
      <c r="C342" s="196">
        <v>151</v>
      </c>
      <c r="D342" s="197">
        <v>1305050</v>
      </c>
      <c r="E342" s="182"/>
      <c r="F342" s="182"/>
    </row>
    <row r="343" spans="1:6" ht="14.1" hidden="1" customHeight="1" outlineLevel="1">
      <c r="A343" s="194" t="s">
        <v>182</v>
      </c>
      <c r="B343" s="195"/>
      <c r="C343" s="196">
        <v>66</v>
      </c>
      <c r="D343" s="197">
        <v>567488.86</v>
      </c>
      <c r="E343" s="182"/>
      <c r="F343" s="182"/>
    </row>
    <row r="344" spans="1:6" ht="14.1" hidden="1" customHeight="1" outlineLevel="1">
      <c r="A344" s="194" t="s">
        <v>183</v>
      </c>
      <c r="B344" s="195"/>
      <c r="C344" s="196">
        <v>587</v>
      </c>
      <c r="D344" s="197">
        <v>4927873</v>
      </c>
      <c r="E344" s="182"/>
      <c r="F344" s="182"/>
    </row>
    <row r="345" spans="1:6" ht="14.1" hidden="1" customHeight="1" outlineLevel="1">
      <c r="A345" s="194" t="s">
        <v>184</v>
      </c>
      <c r="B345" s="195"/>
      <c r="C345" s="196">
        <v>87</v>
      </c>
      <c r="D345" s="197">
        <v>771949</v>
      </c>
      <c r="E345" s="182"/>
      <c r="F345" s="182"/>
    </row>
    <row r="346" spans="1:6" ht="14.1" hidden="1" customHeight="1" outlineLevel="1">
      <c r="A346" s="194" t="s">
        <v>185</v>
      </c>
      <c r="B346" s="195"/>
      <c r="C346" s="196">
        <v>689</v>
      </c>
      <c r="D346" s="197">
        <v>6026039</v>
      </c>
      <c r="E346" s="182"/>
      <c r="F346" s="182"/>
    </row>
    <row r="347" spans="1:6" ht="14.1" hidden="1" customHeight="1" outlineLevel="1">
      <c r="A347" s="194" t="s">
        <v>186</v>
      </c>
      <c r="B347" s="195"/>
      <c r="C347" s="196">
        <v>904</v>
      </c>
      <c r="D347" s="197">
        <v>7966317</v>
      </c>
      <c r="E347" s="182"/>
      <c r="F347" s="182"/>
    </row>
    <row r="348" spans="1:6" ht="14.1" hidden="1" customHeight="1" outlineLevel="1">
      <c r="A348" s="194" t="s">
        <v>244</v>
      </c>
      <c r="B348" s="195"/>
      <c r="C348" s="196">
        <v>6</v>
      </c>
      <c r="D348" s="197">
        <v>51120.5</v>
      </c>
      <c r="E348" s="182"/>
      <c r="F348" s="182"/>
    </row>
    <row r="349" spans="1:6" ht="14.1" hidden="1" customHeight="1" outlineLevel="1">
      <c r="A349" s="194" t="s">
        <v>187</v>
      </c>
      <c r="B349" s="195"/>
      <c r="C349" s="196">
        <v>61</v>
      </c>
      <c r="D349" s="197">
        <v>497992.85</v>
      </c>
      <c r="E349" s="182"/>
      <c r="F349" s="182"/>
    </row>
    <row r="350" spans="1:6" ht="14.1" hidden="1" customHeight="1" outlineLevel="1">
      <c r="A350" s="194" t="s">
        <v>188</v>
      </c>
      <c r="B350" s="195"/>
      <c r="C350" s="196">
        <v>2</v>
      </c>
      <c r="D350" s="197">
        <v>18314</v>
      </c>
      <c r="E350" s="182"/>
      <c r="F350" s="182"/>
    </row>
    <row r="351" spans="1:6" ht="14.1" hidden="1" customHeight="1" outlineLevel="1">
      <c r="A351" s="194" t="s">
        <v>189</v>
      </c>
      <c r="B351" s="195"/>
      <c r="C351" s="196">
        <v>6</v>
      </c>
      <c r="D351" s="197">
        <v>62998</v>
      </c>
      <c r="E351" s="182"/>
      <c r="F351" s="182"/>
    </row>
    <row r="352" spans="1:6" ht="14.1" hidden="1" customHeight="1" outlineLevel="1">
      <c r="A352" s="194" t="s">
        <v>190</v>
      </c>
      <c r="B352" s="195"/>
      <c r="C352" s="196">
        <v>203</v>
      </c>
      <c r="D352" s="197">
        <v>1782521</v>
      </c>
      <c r="E352" s="182"/>
      <c r="F352" s="182"/>
    </row>
    <row r="353" spans="1:6" ht="14.1" hidden="1" customHeight="1" outlineLevel="1">
      <c r="A353" s="194" t="s">
        <v>191</v>
      </c>
      <c r="B353" s="195"/>
      <c r="C353" s="198"/>
      <c r="D353" s="199"/>
      <c r="E353" s="182"/>
      <c r="F353" s="182"/>
    </row>
    <row r="354" spans="1:6" ht="14.1" hidden="1" customHeight="1" outlineLevel="1">
      <c r="A354" s="194" t="s">
        <v>192</v>
      </c>
      <c r="B354" s="195"/>
      <c r="C354" s="198"/>
      <c r="D354" s="199"/>
      <c r="E354" s="182"/>
      <c r="F354" s="182"/>
    </row>
    <row r="355" spans="1:6" ht="14.1" hidden="1" customHeight="1" outlineLevel="1">
      <c r="A355" s="194" t="s">
        <v>193</v>
      </c>
      <c r="B355" s="195"/>
      <c r="C355" s="196">
        <v>504</v>
      </c>
      <c r="D355" s="197">
        <v>4277714</v>
      </c>
      <c r="E355" s="182"/>
      <c r="F355" s="182"/>
    </row>
    <row r="356" spans="1:6" ht="14.1" hidden="1" customHeight="1" outlineLevel="1">
      <c r="A356" s="194" t="s">
        <v>194</v>
      </c>
      <c r="B356" s="195"/>
      <c r="C356" s="196">
        <v>151</v>
      </c>
      <c r="D356" s="197">
        <v>1270068</v>
      </c>
      <c r="E356" s="182"/>
      <c r="F356" s="182"/>
    </row>
    <row r="357" spans="1:6" ht="14.1" hidden="1" customHeight="1" outlineLevel="1">
      <c r="A357" s="194" t="s">
        <v>195</v>
      </c>
      <c r="B357" s="195"/>
      <c r="C357" s="196">
        <v>11</v>
      </c>
      <c r="D357" s="197">
        <v>51406.7</v>
      </c>
      <c r="E357" s="182"/>
      <c r="F357" s="182"/>
    </row>
    <row r="358" spans="1:6" ht="14.1" hidden="1" customHeight="1" outlineLevel="1">
      <c r="A358" s="194" t="s">
        <v>196</v>
      </c>
      <c r="B358" s="195"/>
      <c r="C358" s="196">
        <v>51</v>
      </c>
      <c r="D358" s="197">
        <v>425615</v>
      </c>
      <c r="E358" s="182"/>
      <c r="F358" s="182"/>
    </row>
    <row r="359" spans="1:6" ht="14.1" customHeight="1" collapsed="1">
      <c r="A359" s="200" t="s">
        <v>285</v>
      </c>
      <c r="B359" s="195">
        <v>3000</v>
      </c>
      <c r="C359" s="196">
        <f>SUM($C$342:$C$358)</f>
        <v>3479</v>
      </c>
      <c r="D359" s="197">
        <f>SUM($D$342:$D$358)</f>
        <v>30002466.91</v>
      </c>
      <c r="E359" s="182"/>
      <c r="F359" s="182"/>
    </row>
    <row r="360" spans="1:6" ht="14.1" hidden="1" customHeight="1" outlineLevel="1">
      <c r="A360" s="194" t="s">
        <v>181</v>
      </c>
      <c r="B360" s="195"/>
      <c r="C360" s="196">
        <v>83</v>
      </c>
      <c r="D360" s="197">
        <v>1021314</v>
      </c>
      <c r="E360" s="182"/>
      <c r="F360" s="182"/>
    </row>
    <row r="361" spans="1:6" ht="14.1" hidden="1" customHeight="1" outlineLevel="1">
      <c r="A361" s="194" t="s">
        <v>182</v>
      </c>
      <c r="B361" s="195"/>
      <c r="C361" s="196">
        <v>22</v>
      </c>
      <c r="D361" s="197">
        <v>259666.14</v>
      </c>
      <c r="E361" s="182"/>
      <c r="F361" s="182"/>
    </row>
    <row r="362" spans="1:6" ht="14.1" hidden="1" customHeight="1" outlineLevel="1">
      <c r="A362" s="194" t="s">
        <v>183</v>
      </c>
      <c r="B362" s="195"/>
      <c r="C362" s="196">
        <v>296</v>
      </c>
      <c r="D362" s="197">
        <v>3517107</v>
      </c>
      <c r="E362" s="182"/>
      <c r="F362" s="182"/>
    </row>
    <row r="363" spans="1:6" ht="14.1" hidden="1" customHeight="1" outlineLevel="1">
      <c r="A363" s="194" t="s">
        <v>184</v>
      </c>
      <c r="B363" s="195"/>
      <c r="C363" s="196">
        <v>54</v>
      </c>
      <c r="D363" s="197">
        <v>705561</v>
      </c>
      <c r="E363" s="182"/>
      <c r="F363" s="182"/>
    </row>
    <row r="364" spans="1:6" ht="14.1" hidden="1" customHeight="1" outlineLevel="1">
      <c r="A364" s="194" t="s">
        <v>185</v>
      </c>
      <c r="B364" s="195"/>
      <c r="C364" s="196">
        <v>394</v>
      </c>
      <c r="D364" s="197">
        <v>4533577</v>
      </c>
      <c r="E364" s="182"/>
      <c r="F364" s="182"/>
    </row>
    <row r="365" spans="1:6" ht="14.1" hidden="1" customHeight="1" outlineLevel="1">
      <c r="A365" s="194" t="s">
        <v>186</v>
      </c>
      <c r="B365" s="195"/>
      <c r="C365" s="196">
        <v>490</v>
      </c>
      <c r="D365" s="197">
        <v>5976550</v>
      </c>
      <c r="E365" s="182"/>
      <c r="F365" s="182"/>
    </row>
    <row r="366" spans="1:6" ht="14.1" hidden="1" customHeight="1" outlineLevel="1">
      <c r="A366" s="194" t="s">
        <v>244</v>
      </c>
      <c r="B366" s="195"/>
      <c r="C366" s="196">
        <v>1</v>
      </c>
      <c r="D366" s="197">
        <v>16822</v>
      </c>
      <c r="E366" s="182"/>
      <c r="F366" s="182"/>
    </row>
    <row r="367" spans="1:6" ht="14.1" hidden="1" customHeight="1" outlineLevel="1">
      <c r="A367" s="194" t="s">
        <v>187</v>
      </c>
      <c r="B367" s="195"/>
      <c r="C367" s="196">
        <v>18</v>
      </c>
      <c r="D367" s="197">
        <v>177164</v>
      </c>
      <c r="E367" s="182"/>
      <c r="F367" s="182"/>
    </row>
    <row r="368" spans="1:6" ht="14.1" hidden="1" customHeight="1" outlineLevel="1">
      <c r="A368" s="194" t="s">
        <v>188</v>
      </c>
      <c r="B368" s="195"/>
      <c r="C368" s="198"/>
      <c r="D368" s="199"/>
      <c r="E368" s="182"/>
      <c r="F368" s="182"/>
    </row>
    <row r="369" spans="1:6" ht="14.1" hidden="1" customHeight="1" outlineLevel="1">
      <c r="A369" s="194" t="s">
        <v>189</v>
      </c>
      <c r="B369" s="195"/>
      <c r="C369" s="196">
        <v>4</v>
      </c>
      <c r="D369" s="197">
        <v>56011</v>
      </c>
      <c r="E369" s="182"/>
      <c r="F369" s="182"/>
    </row>
    <row r="370" spans="1:6" ht="14.1" hidden="1" customHeight="1" outlineLevel="1">
      <c r="A370" s="194" t="s">
        <v>190</v>
      </c>
      <c r="B370" s="195"/>
      <c r="C370" s="196">
        <v>84</v>
      </c>
      <c r="D370" s="197">
        <v>1079180</v>
      </c>
      <c r="E370" s="182"/>
      <c r="F370" s="182"/>
    </row>
    <row r="371" spans="1:6" ht="14.1" hidden="1" customHeight="1" outlineLevel="1">
      <c r="A371" s="194" t="s">
        <v>191</v>
      </c>
      <c r="B371" s="195"/>
      <c r="C371" s="198"/>
      <c r="D371" s="199"/>
      <c r="E371" s="182"/>
      <c r="F371" s="182"/>
    </row>
    <row r="372" spans="1:6" ht="14.1" hidden="1" customHeight="1" outlineLevel="1">
      <c r="A372" s="194" t="s">
        <v>192</v>
      </c>
      <c r="B372" s="195"/>
      <c r="C372" s="198"/>
      <c r="D372" s="199"/>
      <c r="E372" s="182"/>
      <c r="F372" s="182"/>
    </row>
    <row r="373" spans="1:6" ht="14.1" hidden="1" customHeight="1" outlineLevel="1">
      <c r="A373" s="194" t="s">
        <v>193</v>
      </c>
      <c r="B373" s="195"/>
      <c r="C373" s="196">
        <v>283</v>
      </c>
      <c r="D373" s="197">
        <v>3315863</v>
      </c>
      <c r="E373" s="182"/>
      <c r="F373" s="182"/>
    </row>
    <row r="374" spans="1:6" ht="14.1" hidden="1" customHeight="1" outlineLevel="1">
      <c r="A374" s="194" t="s">
        <v>194</v>
      </c>
      <c r="B374" s="195"/>
      <c r="C374" s="196">
        <v>71</v>
      </c>
      <c r="D374" s="197">
        <v>723574</v>
      </c>
      <c r="E374" s="182"/>
      <c r="F374" s="182"/>
    </row>
    <row r="375" spans="1:6" ht="14.1" hidden="1" customHeight="1" outlineLevel="1">
      <c r="A375" s="194" t="s">
        <v>195</v>
      </c>
      <c r="B375" s="195"/>
      <c r="C375" s="196">
        <v>10</v>
      </c>
      <c r="D375" s="197">
        <v>116195</v>
      </c>
      <c r="E375" s="182"/>
      <c r="F375" s="182"/>
    </row>
    <row r="376" spans="1:6" ht="14.1" hidden="1" customHeight="1" outlineLevel="1">
      <c r="A376" s="194" t="s">
        <v>196</v>
      </c>
      <c r="B376" s="195"/>
      <c r="C376" s="196">
        <v>69</v>
      </c>
      <c r="D376" s="197">
        <v>194823</v>
      </c>
      <c r="E376" s="182"/>
      <c r="F376" s="182"/>
    </row>
    <row r="377" spans="1:6" ht="14.1" customHeight="1" collapsed="1">
      <c r="A377" s="200" t="s">
        <v>286</v>
      </c>
      <c r="B377" s="195">
        <v>4000</v>
      </c>
      <c r="C377" s="196">
        <f>SUM($C$360:$C$376)</f>
        <v>1879</v>
      </c>
      <c r="D377" s="197">
        <f>SUM($D$360:$D$376)</f>
        <v>21693407.140000001</v>
      </c>
      <c r="E377" s="182"/>
      <c r="F377" s="182"/>
    </row>
    <row r="378" spans="1:6" ht="14.1" hidden="1" customHeight="1" outlineLevel="1">
      <c r="A378" s="194" t="s">
        <v>181</v>
      </c>
      <c r="B378" s="195"/>
      <c r="C378" s="196">
        <v>53</v>
      </c>
      <c r="D378" s="197">
        <v>750828</v>
      </c>
      <c r="E378" s="182"/>
      <c r="F378" s="182"/>
    </row>
    <row r="379" spans="1:6" ht="14.1" hidden="1" customHeight="1" outlineLevel="1">
      <c r="A379" s="194" t="s">
        <v>182</v>
      </c>
      <c r="B379" s="195"/>
      <c r="C379" s="196">
        <v>13</v>
      </c>
      <c r="D379" s="197">
        <v>223327</v>
      </c>
      <c r="E379" s="182"/>
      <c r="F379" s="182"/>
    </row>
    <row r="380" spans="1:6" ht="14.1" hidden="1" customHeight="1" outlineLevel="1">
      <c r="A380" s="194" t="s">
        <v>183</v>
      </c>
      <c r="B380" s="195"/>
      <c r="C380" s="196">
        <v>220</v>
      </c>
      <c r="D380" s="197">
        <v>3095225</v>
      </c>
      <c r="E380" s="182"/>
      <c r="F380" s="182"/>
    </row>
    <row r="381" spans="1:6" ht="14.1" hidden="1" customHeight="1" outlineLevel="1">
      <c r="A381" s="194" t="s">
        <v>184</v>
      </c>
      <c r="B381" s="195"/>
      <c r="C381" s="196">
        <v>28</v>
      </c>
      <c r="D381" s="197">
        <v>416467</v>
      </c>
      <c r="E381" s="182"/>
      <c r="F381" s="182"/>
    </row>
    <row r="382" spans="1:6" ht="14.1" hidden="1" customHeight="1" outlineLevel="1">
      <c r="A382" s="194" t="s">
        <v>185</v>
      </c>
      <c r="B382" s="195"/>
      <c r="C382" s="196">
        <v>247</v>
      </c>
      <c r="D382" s="197">
        <v>3694147</v>
      </c>
      <c r="E382" s="182"/>
      <c r="F382" s="182"/>
    </row>
    <row r="383" spans="1:6" ht="14.1" hidden="1" customHeight="1" outlineLevel="1">
      <c r="A383" s="194" t="s">
        <v>186</v>
      </c>
      <c r="B383" s="195"/>
      <c r="C383" s="196">
        <v>290</v>
      </c>
      <c r="D383" s="197">
        <v>4202163</v>
      </c>
      <c r="E383" s="182"/>
      <c r="F383" s="182"/>
    </row>
    <row r="384" spans="1:6" ht="14.1" hidden="1" customHeight="1" outlineLevel="1">
      <c r="A384" s="194" t="s">
        <v>244</v>
      </c>
      <c r="B384" s="195"/>
      <c r="C384" s="198"/>
      <c r="D384" s="199"/>
      <c r="E384" s="182"/>
      <c r="F384" s="182"/>
    </row>
    <row r="385" spans="1:6" ht="14.1" hidden="1" customHeight="1" outlineLevel="1">
      <c r="A385" s="194" t="s">
        <v>187</v>
      </c>
      <c r="B385" s="195"/>
      <c r="C385" s="196">
        <v>8</v>
      </c>
      <c r="D385" s="197">
        <v>125158</v>
      </c>
      <c r="E385" s="182"/>
      <c r="F385" s="182"/>
    </row>
    <row r="386" spans="1:6" ht="14.1" hidden="1" customHeight="1" outlineLevel="1">
      <c r="A386" s="194" t="s">
        <v>188</v>
      </c>
      <c r="B386" s="195"/>
      <c r="C386" s="198"/>
      <c r="D386" s="199"/>
      <c r="E386" s="182"/>
      <c r="F386" s="182"/>
    </row>
    <row r="387" spans="1:6" ht="14.1" hidden="1" customHeight="1" outlineLevel="1">
      <c r="A387" s="194" t="s">
        <v>189</v>
      </c>
      <c r="B387" s="195"/>
      <c r="C387" s="196">
        <v>2</v>
      </c>
      <c r="D387" s="197">
        <v>21114</v>
      </c>
      <c r="E387" s="182"/>
      <c r="F387" s="182"/>
    </row>
    <row r="388" spans="1:6" ht="14.1" hidden="1" customHeight="1" outlineLevel="1">
      <c r="A388" s="194" t="s">
        <v>190</v>
      </c>
      <c r="B388" s="195"/>
      <c r="C388" s="196">
        <v>62</v>
      </c>
      <c r="D388" s="197">
        <v>1083955</v>
      </c>
      <c r="E388" s="182"/>
      <c r="F388" s="182"/>
    </row>
    <row r="389" spans="1:6" ht="14.1" hidden="1" customHeight="1" outlineLevel="1">
      <c r="A389" s="194" t="s">
        <v>191</v>
      </c>
      <c r="B389" s="195"/>
      <c r="C389" s="198"/>
      <c r="D389" s="199"/>
      <c r="E389" s="182"/>
      <c r="F389" s="182"/>
    </row>
    <row r="390" spans="1:6" ht="14.1" hidden="1" customHeight="1" outlineLevel="1">
      <c r="A390" s="194" t="s">
        <v>192</v>
      </c>
      <c r="B390" s="195"/>
      <c r="C390" s="196">
        <v>1</v>
      </c>
      <c r="D390" s="197">
        <v>229</v>
      </c>
      <c r="E390" s="182"/>
      <c r="F390" s="182"/>
    </row>
    <row r="391" spans="1:6" ht="14.1" hidden="1" customHeight="1" outlineLevel="1">
      <c r="A391" s="194" t="s">
        <v>193</v>
      </c>
      <c r="B391" s="195"/>
      <c r="C391" s="196">
        <v>151</v>
      </c>
      <c r="D391" s="197">
        <v>2196326</v>
      </c>
      <c r="E391" s="182"/>
      <c r="F391" s="182"/>
    </row>
    <row r="392" spans="1:6" ht="14.1" hidden="1" customHeight="1" outlineLevel="1">
      <c r="A392" s="194" t="s">
        <v>194</v>
      </c>
      <c r="B392" s="195"/>
      <c r="C392" s="196">
        <v>33</v>
      </c>
      <c r="D392" s="197">
        <v>499500</v>
      </c>
      <c r="E392" s="182"/>
      <c r="F392" s="182"/>
    </row>
    <row r="393" spans="1:6" ht="14.1" hidden="1" customHeight="1" outlineLevel="1">
      <c r="A393" s="194" t="s">
        <v>195</v>
      </c>
      <c r="B393" s="195"/>
      <c r="C393" s="196">
        <v>6</v>
      </c>
      <c r="D393" s="197">
        <v>115072.22</v>
      </c>
      <c r="E393" s="182"/>
      <c r="F393" s="182"/>
    </row>
    <row r="394" spans="1:6" ht="14.1" hidden="1" customHeight="1" outlineLevel="1">
      <c r="A394" s="194" t="s">
        <v>196</v>
      </c>
      <c r="B394" s="195"/>
      <c r="C394" s="196">
        <v>11</v>
      </c>
      <c r="D394" s="197">
        <v>159312</v>
      </c>
      <c r="E394" s="182"/>
      <c r="F394" s="182"/>
    </row>
    <row r="395" spans="1:6" ht="14.1" customHeight="1" collapsed="1">
      <c r="A395" s="200" t="s">
        <v>287</v>
      </c>
      <c r="B395" s="195">
        <v>5000</v>
      </c>
      <c r="C395" s="196">
        <f>SUM($C$378:$C$394)</f>
        <v>1125</v>
      </c>
      <c r="D395" s="197">
        <f>SUM($D$378:$D$394)</f>
        <v>16582823.220000001</v>
      </c>
      <c r="E395" s="182"/>
      <c r="F395" s="182"/>
    </row>
    <row r="396" spans="1:6" ht="14.1" hidden="1" customHeight="1" outlineLevel="1">
      <c r="A396" s="194" t="s">
        <v>181</v>
      </c>
      <c r="B396" s="195"/>
      <c r="C396" s="196">
        <v>76</v>
      </c>
      <c r="D396" s="197">
        <v>1806095</v>
      </c>
      <c r="E396" s="182"/>
      <c r="F396" s="182"/>
    </row>
    <row r="397" spans="1:6" ht="14.1" hidden="1" customHeight="1" outlineLevel="1">
      <c r="A397" s="194" t="s">
        <v>182</v>
      </c>
      <c r="B397" s="195"/>
      <c r="C397" s="196">
        <v>14</v>
      </c>
      <c r="D397" s="197">
        <v>306286</v>
      </c>
      <c r="E397" s="182"/>
      <c r="F397" s="182"/>
    </row>
    <row r="398" spans="1:6" ht="14.1" hidden="1" customHeight="1" outlineLevel="1">
      <c r="A398" s="194" t="s">
        <v>183</v>
      </c>
      <c r="B398" s="195"/>
      <c r="C398" s="196">
        <v>675</v>
      </c>
      <c r="D398" s="197">
        <v>15922560</v>
      </c>
      <c r="E398" s="182"/>
      <c r="F398" s="182"/>
    </row>
    <row r="399" spans="1:6" ht="14.1" hidden="1" customHeight="1" outlineLevel="1">
      <c r="A399" s="194" t="s">
        <v>184</v>
      </c>
      <c r="B399" s="195"/>
      <c r="C399" s="196">
        <v>145</v>
      </c>
      <c r="D399" s="197">
        <v>3689453</v>
      </c>
      <c r="E399" s="182"/>
      <c r="F399" s="182"/>
    </row>
    <row r="400" spans="1:6" ht="14.1" hidden="1" customHeight="1" outlineLevel="1">
      <c r="A400" s="194" t="s">
        <v>185</v>
      </c>
      <c r="B400" s="195"/>
      <c r="C400" s="196">
        <v>782</v>
      </c>
      <c r="D400" s="197">
        <v>19360874</v>
      </c>
      <c r="E400" s="182"/>
      <c r="F400" s="182"/>
    </row>
    <row r="401" spans="1:6" ht="14.1" hidden="1" customHeight="1" outlineLevel="1">
      <c r="A401" s="194" t="s">
        <v>186</v>
      </c>
      <c r="B401" s="195"/>
      <c r="C401" s="196">
        <v>931</v>
      </c>
      <c r="D401" s="197">
        <v>23491400</v>
      </c>
      <c r="E401" s="182"/>
      <c r="F401" s="182"/>
    </row>
    <row r="402" spans="1:6" ht="14.1" hidden="1" customHeight="1" outlineLevel="1">
      <c r="A402" s="194" t="s">
        <v>244</v>
      </c>
      <c r="B402" s="195"/>
      <c r="C402" s="196">
        <v>1</v>
      </c>
      <c r="D402" s="197">
        <v>30566</v>
      </c>
      <c r="E402" s="182"/>
      <c r="F402" s="182"/>
    </row>
    <row r="403" spans="1:6" ht="14.1" hidden="1" customHeight="1" outlineLevel="1">
      <c r="A403" s="194" t="s">
        <v>187</v>
      </c>
      <c r="B403" s="195"/>
      <c r="C403" s="196">
        <v>29</v>
      </c>
      <c r="D403" s="197">
        <v>612374.67000000004</v>
      </c>
      <c r="E403" s="182"/>
      <c r="F403" s="182"/>
    </row>
    <row r="404" spans="1:6" ht="14.1" hidden="1" customHeight="1" outlineLevel="1">
      <c r="A404" s="194" t="s">
        <v>188</v>
      </c>
      <c r="B404" s="195"/>
      <c r="C404" s="198"/>
      <c r="D404" s="199"/>
      <c r="E404" s="182"/>
      <c r="F404" s="182"/>
    </row>
    <row r="405" spans="1:6" ht="14.1" hidden="1" customHeight="1" outlineLevel="1">
      <c r="A405" s="194" t="s">
        <v>189</v>
      </c>
      <c r="B405" s="195"/>
      <c r="C405" s="196">
        <v>2</v>
      </c>
      <c r="D405" s="197">
        <v>30245</v>
      </c>
      <c r="E405" s="182"/>
      <c r="F405" s="182"/>
    </row>
    <row r="406" spans="1:6" ht="14.1" hidden="1" customHeight="1" outlineLevel="1">
      <c r="A406" s="194" t="s">
        <v>190</v>
      </c>
      <c r="B406" s="195"/>
      <c r="C406" s="196">
        <v>145</v>
      </c>
      <c r="D406" s="197">
        <v>3378010</v>
      </c>
      <c r="E406" s="182"/>
      <c r="F406" s="182"/>
    </row>
    <row r="407" spans="1:6" ht="14.1" hidden="1" customHeight="1" outlineLevel="1">
      <c r="A407" s="194" t="s">
        <v>191</v>
      </c>
      <c r="B407" s="195"/>
      <c r="C407" s="198"/>
      <c r="D407" s="199"/>
      <c r="E407" s="182"/>
      <c r="F407" s="182"/>
    </row>
    <row r="408" spans="1:6" ht="14.1" hidden="1" customHeight="1" outlineLevel="1">
      <c r="A408" s="194" t="s">
        <v>192</v>
      </c>
      <c r="B408" s="195"/>
      <c r="C408" s="198"/>
      <c r="D408" s="199"/>
      <c r="E408" s="182"/>
      <c r="F408" s="182"/>
    </row>
    <row r="409" spans="1:6" ht="14.1" hidden="1" customHeight="1" outlineLevel="1">
      <c r="A409" s="194" t="s">
        <v>193</v>
      </c>
      <c r="B409" s="195"/>
      <c r="C409" s="196">
        <v>436</v>
      </c>
      <c r="D409" s="197">
        <v>10711620</v>
      </c>
      <c r="E409" s="182"/>
      <c r="F409" s="182"/>
    </row>
    <row r="410" spans="1:6" ht="14.1" hidden="1" customHeight="1" outlineLevel="1">
      <c r="A410" s="194" t="s">
        <v>194</v>
      </c>
      <c r="B410" s="195"/>
      <c r="C410" s="196">
        <v>43</v>
      </c>
      <c r="D410" s="197">
        <v>1091692</v>
      </c>
      <c r="E410" s="182"/>
      <c r="F410" s="182"/>
    </row>
    <row r="411" spans="1:6" ht="14.1" hidden="1" customHeight="1" outlineLevel="1">
      <c r="A411" s="194" t="s">
        <v>195</v>
      </c>
      <c r="B411" s="195"/>
      <c r="C411" s="196">
        <v>0</v>
      </c>
      <c r="D411" s="197">
        <v>0</v>
      </c>
      <c r="E411" s="182"/>
      <c r="F411" s="182"/>
    </row>
    <row r="412" spans="1:6" ht="14.1" hidden="1" customHeight="1" outlineLevel="1">
      <c r="A412" s="194" t="s">
        <v>196</v>
      </c>
      <c r="B412" s="195"/>
      <c r="C412" s="196">
        <v>10</v>
      </c>
      <c r="D412" s="197">
        <v>223728</v>
      </c>
      <c r="E412" s="182"/>
      <c r="F412" s="182"/>
    </row>
    <row r="413" spans="1:6" ht="14.1" customHeight="1" collapsed="1">
      <c r="A413" s="200" t="s">
        <v>288</v>
      </c>
      <c r="B413" s="195">
        <v>15000</v>
      </c>
      <c r="C413" s="196">
        <f>SUM($C$396:$C$412)</f>
        <v>3289</v>
      </c>
      <c r="D413" s="197">
        <f>SUM($D$396:$D$412)</f>
        <v>80654903.670000002</v>
      </c>
      <c r="E413" s="182"/>
      <c r="F413" s="182"/>
    </row>
    <row r="414" spans="1:6" ht="14.1" hidden="1" customHeight="1" outlineLevel="1">
      <c r="A414" s="194" t="s">
        <v>181</v>
      </c>
      <c r="B414" s="195"/>
      <c r="C414" s="196">
        <v>15</v>
      </c>
      <c r="D414" s="197">
        <v>654337</v>
      </c>
      <c r="E414" s="182"/>
      <c r="F414" s="182"/>
    </row>
    <row r="415" spans="1:6" ht="14.1" hidden="1" customHeight="1" outlineLevel="1">
      <c r="A415" s="194" t="s">
        <v>182</v>
      </c>
      <c r="B415" s="195"/>
      <c r="C415" s="196">
        <v>0</v>
      </c>
      <c r="D415" s="197">
        <v>0</v>
      </c>
      <c r="E415" s="182"/>
      <c r="F415" s="182"/>
    </row>
    <row r="416" spans="1:6" ht="14.1" hidden="1" customHeight="1" outlineLevel="1">
      <c r="A416" s="194" t="s">
        <v>183</v>
      </c>
      <c r="B416" s="195"/>
      <c r="C416" s="196">
        <v>210</v>
      </c>
      <c r="D416" s="197">
        <v>8042968</v>
      </c>
      <c r="E416" s="182"/>
      <c r="F416" s="182"/>
    </row>
    <row r="417" spans="1:6" ht="14.1" hidden="1" customHeight="1" outlineLevel="1">
      <c r="A417" s="194" t="s">
        <v>184</v>
      </c>
      <c r="B417" s="195"/>
      <c r="C417" s="196">
        <v>62</v>
      </c>
      <c r="D417" s="197">
        <v>2598192</v>
      </c>
      <c r="E417" s="182"/>
      <c r="F417" s="182"/>
    </row>
    <row r="418" spans="1:6" ht="14.1" hidden="1" customHeight="1" outlineLevel="1">
      <c r="A418" s="194" t="s">
        <v>185</v>
      </c>
      <c r="B418" s="195"/>
      <c r="C418" s="196">
        <v>197</v>
      </c>
      <c r="D418" s="197">
        <v>8205236</v>
      </c>
      <c r="E418" s="182"/>
      <c r="F418" s="182"/>
    </row>
    <row r="419" spans="1:6" ht="14.1" hidden="1" customHeight="1" outlineLevel="1">
      <c r="A419" s="194" t="s">
        <v>186</v>
      </c>
      <c r="B419" s="195"/>
      <c r="C419" s="196">
        <v>331</v>
      </c>
      <c r="D419" s="197">
        <v>13904518</v>
      </c>
      <c r="E419" s="182"/>
      <c r="F419" s="182"/>
    </row>
    <row r="420" spans="1:6" ht="14.1" hidden="1" customHeight="1" outlineLevel="1">
      <c r="A420" s="194" t="s">
        <v>244</v>
      </c>
      <c r="B420" s="195"/>
      <c r="C420" s="198"/>
      <c r="D420" s="199"/>
      <c r="E420" s="182"/>
      <c r="F420" s="182"/>
    </row>
    <row r="421" spans="1:6" ht="14.1" hidden="1" customHeight="1" outlineLevel="1">
      <c r="A421" s="194" t="s">
        <v>187</v>
      </c>
      <c r="B421" s="195"/>
      <c r="C421" s="196">
        <v>2</v>
      </c>
      <c r="D421" s="197">
        <v>61277</v>
      </c>
      <c r="E421" s="182"/>
      <c r="F421" s="182"/>
    </row>
    <row r="422" spans="1:6" ht="14.1" hidden="1" customHeight="1" outlineLevel="1">
      <c r="A422" s="194" t="s">
        <v>188</v>
      </c>
      <c r="B422" s="195"/>
      <c r="C422" s="198"/>
      <c r="D422" s="199"/>
      <c r="E422" s="182"/>
      <c r="F422" s="182"/>
    </row>
    <row r="423" spans="1:6" ht="14.1" hidden="1" customHeight="1" outlineLevel="1">
      <c r="A423" s="194" t="s">
        <v>189</v>
      </c>
      <c r="B423" s="195"/>
      <c r="C423" s="196">
        <v>0</v>
      </c>
      <c r="D423" s="197">
        <v>0</v>
      </c>
      <c r="E423" s="182"/>
      <c r="F423" s="182"/>
    </row>
    <row r="424" spans="1:6" ht="14.1" hidden="1" customHeight="1" outlineLevel="1">
      <c r="A424" s="194" t="s">
        <v>190</v>
      </c>
      <c r="B424" s="195"/>
      <c r="C424" s="196">
        <v>28</v>
      </c>
      <c r="D424" s="197">
        <v>1458956</v>
      </c>
      <c r="E424" s="182"/>
      <c r="F424" s="182"/>
    </row>
    <row r="425" spans="1:6" ht="14.1" hidden="1" customHeight="1" outlineLevel="1">
      <c r="A425" s="194" t="s">
        <v>191</v>
      </c>
      <c r="B425" s="195"/>
      <c r="C425" s="198"/>
      <c r="D425" s="199"/>
      <c r="E425" s="182"/>
      <c r="F425" s="182"/>
    </row>
    <row r="426" spans="1:6" ht="14.1" hidden="1" customHeight="1" outlineLevel="1">
      <c r="A426" s="194" t="s">
        <v>192</v>
      </c>
      <c r="B426" s="195"/>
      <c r="C426" s="198"/>
      <c r="D426" s="199"/>
      <c r="E426" s="182"/>
      <c r="F426" s="182"/>
    </row>
    <row r="427" spans="1:6" ht="14.1" hidden="1" customHeight="1" outlineLevel="1">
      <c r="A427" s="194" t="s">
        <v>193</v>
      </c>
      <c r="B427" s="195"/>
      <c r="C427" s="196">
        <v>80</v>
      </c>
      <c r="D427" s="197">
        <v>3767933</v>
      </c>
      <c r="E427" s="182"/>
      <c r="F427" s="182"/>
    </row>
    <row r="428" spans="1:6" ht="14.1" hidden="1" customHeight="1" outlineLevel="1">
      <c r="A428" s="194" t="s">
        <v>194</v>
      </c>
      <c r="B428" s="195"/>
      <c r="C428" s="196">
        <v>3</v>
      </c>
      <c r="D428" s="197">
        <v>137533</v>
      </c>
      <c r="E428" s="182"/>
      <c r="F428" s="182"/>
    </row>
    <row r="429" spans="1:6" ht="14.1" hidden="1" customHeight="1" outlineLevel="1">
      <c r="A429" s="194" t="s">
        <v>195</v>
      </c>
      <c r="B429" s="195"/>
      <c r="C429" s="196">
        <v>0</v>
      </c>
      <c r="D429" s="197">
        <v>0</v>
      </c>
      <c r="E429" s="182"/>
      <c r="F429" s="182"/>
    </row>
    <row r="430" spans="1:6" ht="14.1" hidden="1" customHeight="1" outlineLevel="1">
      <c r="A430" s="194" t="s">
        <v>196</v>
      </c>
      <c r="B430" s="195"/>
      <c r="C430" s="196">
        <v>0</v>
      </c>
      <c r="D430" s="197">
        <v>0</v>
      </c>
      <c r="E430" s="182"/>
      <c r="F430" s="182"/>
    </row>
    <row r="431" spans="1:6" ht="14.1" customHeight="1" collapsed="1">
      <c r="A431" s="200" t="s">
        <v>289</v>
      </c>
      <c r="B431" s="195">
        <v>25000</v>
      </c>
      <c r="C431" s="196">
        <f>SUM($C$414:$C$430)</f>
        <v>928</v>
      </c>
      <c r="D431" s="197">
        <f>SUM($D$414:$D$430)</f>
        <v>38830950</v>
      </c>
      <c r="E431" s="182"/>
      <c r="F431" s="182"/>
    </row>
    <row r="432" spans="1:6" ht="14.1" hidden="1" customHeight="1" outlineLevel="1">
      <c r="A432" s="194" t="s">
        <v>181</v>
      </c>
      <c r="B432" s="195"/>
      <c r="C432" s="196">
        <v>3</v>
      </c>
      <c r="D432" s="197">
        <v>279302</v>
      </c>
      <c r="E432" s="182"/>
      <c r="F432" s="182"/>
    </row>
    <row r="433" spans="1:6" ht="14.1" hidden="1" customHeight="1" outlineLevel="1">
      <c r="A433" s="194" t="s">
        <v>182</v>
      </c>
      <c r="B433" s="195"/>
      <c r="C433" s="196">
        <v>0</v>
      </c>
      <c r="D433" s="197">
        <v>0</v>
      </c>
      <c r="E433" s="182"/>
      <c r="F433" s="182"/>
    </row>
    <row r="434" spans="1:6" ht="14.1" hidden="1" customHeight="1" outlineLevel="1">
      <c r="A434" s="194" t="s">
        <v>183</v>
      </c>
      <c r="B434" s="195"/>
      <c r="C434" s="196">
        <v>177</v>
      </c>
      <c r="D434" s="197">
        <v>12243921</v>
      </c>
      <c r="E434" s="182"/>
      <c r="F434" s="182"/>
    </row>
    <row r="435" spans="1:6" ht="14.1" hidden="1" customHeight="1" outlineLevel="1">
      <c r="A435" s="194" t="s">
        <v>184</v>
      </c>
      <c r="B435" s="195"/>
      <c r="C435" s="196">
        <v>43</v>
      </c>
      <c r="D435" s="197">
        <v>2796882</v>
      </c>
      <c r="E435" s="182"/>
      <c r="F435" s="182"/>
    </row>
    <row r="436" spans="1:6" ht="14.1" hidden="1" customHeight="1" outlineLevel="1">
      <c r="A436" s="194" t="s">
        <v>185</v>
      </c>
      <c r="B436" s="195"/>
      <c r="C436" s="196">
        <v>146</v>
      </c>
      <c r="D436" s="197">
        <v>9111953</v>
      </c>
      <c r="E436" s="182"/>
      <c r="F436" s="182"/>
    </row>
    <row r="437" spans="1:6" ht="14.1" hidden="1" customHeight="1" outlineLevel="1">
      <c r="A437" s="194" t="s">
        <v>186</v>
      </c>
      <c r="B437" s="195"/>
      <c r="C437" s="196">
        <v>274</v>
      </c>
      <c r="D437" s="197">
        <v>17482576</v>
      </c>
      <c r="E437" s="182"/>
      <c r="F437" s="182"/>
    </row>
    <row r="438" spans="1:6" ht="14.1" hidden="1" customHeight="1" outlineLevel="1">
      <c r="A438" s="194" t="s">
        <v>244</v>
      </c>
      <c r="B438" s="195"/>
      <c r="C438" s="198"/>
      <c r="D438" s="199"/>
      <c r="E438" s="182"/>
      <c r="F438" s="182"/>
    </row>
    <row r="439" spans="1:6" ht="14.1" hidden="1" customHeight="1" outlineLevel="1">
      <c r="A439" s="194" t="s">
        <v>187</v>
      </c>
      <c r="B439" s="195"/>
      <c r="C439" s="196">
        <v>2</v>
      </c>
      <c r="D439" s="197">
        <v>675</v>
      </c>
      <c r="E439" s="182"/>
      <c r="F439" s="182"/>
    </row>
    <row r="440" spans="1:6" ht="14.1" hidden="1" customHeight="1" outlineLevel="1">
      <c r="A440" s="194" t="s">
        <v>188</v>
      </c>
      <c r="B440" s="195"/>
      <c r="C440" s="198"/>
      <c r="D440" s="199"/>
      <c r="E440" s="182"/>
      <c r="F440" s="182"/>
    </row>
    <row r="441" spans="1:6" ht="14.1" hidden="1" customHeight="1" outlineLevel="1">
      <c r="A441" s="194" t="s">
        <v>189</v>
      </c>
      <c r="B441" s="195"/>
      <c r="C441" s="196">
        <v>0</v>
      </c>
      <c r="D441" s="197">
        <v>0</v>
      </c>
      <c r="E441" s="182"/>
      <c r="F441" s="182"/>
    </row>
    <row r="442" spans="1:6" ht="14.1" hidden="1" customHeight="1" outlineLevel="1">
      <c r="A442" s="194" t="s">
        <v>190</v>
      </c>
      <c r="B442" s="195"/>
      <c r="C442" s="196">
        <v>19</v>
      </c>
      <c r="D442" s="197">
        <v>1204384</v>
      </c>
      <c r="E442" s="182"/>
      <c r="F442" s="182"/>
    </row>
    <row r="443" spans="1:6" ht="14.1" hidden="1" customHeight="1" outlineLevel="1">
      <c r="A443" s="194" t="s">
        <v>191</v>
      </c>
      <c r="B443" s="195"/>
      <c r="C443" s="198"/>
      <c r="D443" s="199"/>
      <c r="E443" s="182"/>
      <c r="F443" s="182"/>
    </row>
    <row r="444" spans="1:6" ht="14.1" hidden="1" customHeight="1" outlineLevel="1">
      <c r="A444" s="194" t="s">
        <v>192</v>
      </c>
      <c r="B444" s="195"/>
      <c r="C444" s="198"/>
      <c r="D444" s="199"/>
      <c r="E444" s="182"/>
      <c r="F444" s="182"/>
    </row>
    <row r="445" spans="1:6" ht="14.1" hidden="1" customHeight="1" outlineLevel="1">
      <c r="A445" s="194" t="s">
        <v>193</v>
      </c>
      <c r="B445" s="195"/>
      <c r="C445" s="196">
        <v>61</v>
      </c>
      <c r="D445" s="197">
        <v>3453880</v>
      </c>
      <c r="E445" s="182"/>
      <c r="F445" s="182"/>
    </row>
    <row r="446" spans="1:6" ht="14.1" hidden="1" customHeight="1" outlineLevel="1">
      <c r="A446" s="194" t="s">
        <v>194</v>
      </c>
      <c r="B446" s="195"/>
      <c r="C446" s="196" t="s">
        <v>567</v>
      </c>
      <c r="D446" s="197">
        <v>0</v>
      </c>
      <c r="E446" s="182"/>
      <c r="F446" s="182"/>
    </row>
    <row r="447" spans="1:6" ht="14.1" hidden="1" customHeight="1" outlineLevel="1">
      <c r="A447" s="194" t="s">
        <v>195</v>
      </c>
      <c r="B447" s="195"/>
      <c r="C447" s="196">
        <v>0</v>
      </c>
      <c r="D447" s="197">
        <v>0</v>
      </c>
      <c r="E447" s="182"/>
      <c r="F447" s="182"/>
    </row>
    <row r="448" spans="1:6" ht="14.1" hidden="1" customHeight="1" outlineLevel="1">
      <c r="A448" s="194" t="s">
        <v>196</v>
      </c>
      <c r="B448" s="195"/>
      <c r="C448" s="196">
        <v>0</v>
      </c>
      <c r="D448" s="197">
        <v>0</v>
      </c>
      <c r="E448" s="182"/>
      <c r="F448" s="182"/>
    </row>
    <row r="449" spans="1:6" ht="14.1" customHeight="1" collapsed="1">
      <c r="A449" s="200" t="s">
        <v>290</v>
      </c>
      <c r="B449" s="195">
        <v>50000</v>
      </c>
      <c r="C449" s="196">
        <f>SUM($C$432:$C$448)</f>
        <v>725</v>
      </c>
      <c r="D449" s="197">
        <f>SUM($D$432:$D$448)</f>
        <v>46573573</v>
      </c>
      <c r="E449" s="182"/>
      <c r="F449" s="182"/>
    </row>
    <row r="450" spans="1:6" ht="14.1" hidden="1" customHeight="1" outlineLevel="1">
      <c r="A450" s="194" t="s">
        <v>181</v>
      </c>
      <c r="B450" s="195"/>
      <c r="C450" s="196">
        <v>0</v>
      </c>
      <c r="D450" s="197">
        <v>0</v>
      </c>
      <c r="E450" s="182"/>
      <c r="F450" s="182"/>
    </row>
    <row r="451" spans="1:6" ht="14.1" hidden="1" customHeight="1" outlineLevel="1">
      <c r="A451" s="194" t="s">
        <v>182</v>
      </c>
      <c r="B451" s="195"/>
      <c r="C451" s="196">
        <v>0</v>
      </c>
      <c r="D451" s="197">
        <v>0</v>
      </c>
      <c r="E451" s="182"/>
      <c r="F451" s="182"/>
    </row>
    <row r="452" spans="1:6" ht="14.1" hidden="1" customHeight="1" outlineLevel="1">
      <c r="A452" s="194" t="s">
        <v>183</v>
      </c>
      <c r="B452" s="195"/>
      <c r="C452" s="196">
        <v>49</v>
      </c>
      <c r="D452" s="197">
        <v>4257791</v>
      </c>
      <c r="E452" s="182"/>
      <c r="F452" s="182"/>
    </row>
    <row r="453" spans="1:6" ht="14.1" hidden="1" customHeight="1" outlineLevel="1">
      <c r="A453" s="194" t="s">
        <v>184</v>
      </c>
      <c r="B453" s="195"/>
      <c r="C453" s="196">
        <v>14</v>
      </c>
      <c r="D453" s="197">
        <v>1392640</v>
      </c>
      <c r="E453" s="182"/>
      <c r="F453" s="182"/>
    </row>
    <row r="454" spans="1:6" ht="14.1" hidden="1" customHeight="1" outlineLevel="1">
      <c r="A454" s="194" t="s">
        <v>185</v>
      </c>
      <c r="B454" s="195"/>
      <c r="C454" s="196">
        <v>30</v>
      </c>
      <c r="D454" s="197">
        <v>2420220</v>
      </c>
      <c r="E454" s="182"/>
      <c r="F454" s="182"/>
    </row>
    <row r="455" spans="1:6" ht="14.1" hidden="1" customHeight="1" outlineLevel="1">
      <c r="A455" s="194" t="s">
        <v>186</v>
      </c>
      <c r="B455" s="195"/>
      <c r="C455" s="196">
        <v>45</v>
      </c>
      <c r="D455" s="197">
        <v>4624333</v>
      </c>
      <c r="E455" s="182"/>
      <c r="F455" s="182"/>
    </row>
    <row r="456" spans="1:6" ht="14.1" hidden="1" customHeight="1" outlineLevel="1">
      <c r="A456" s="194" t="s">
        <v>244</v>
      </c>
      <c r="B456" s="195"/>
      <c r="C456" s="198"/>
      <c r="D456" s="199"/>
      <c r="E456" s="182"/>
      <c r="F456" s="182"/>
    </row>
    <row r="457" spans="1:6" ht="14.1" hidden="1" customHeight="1" outlineLevel="1">
      <c r="A457" s="194" t="s">
        <v>187</v>
      </c>
      <c r="B457" s="195"/>
      <c r="C457" s="196">
        <v>0</v>
      </c>
      <c r="D457" s="197">
        <v>0</v>
      </c>
      <c r="E457" s="182"/>
      <c r="F457" s="182"/>
    </row>
    <row r="458" spans="1:6" ht="14.1" hidden="1" customHeight="1" outlineLevel="1">
      <c r="A458" s="194" t="s">
        <v>188</v>
      </c>
      <c r="B458" s="195"/>
      <c r="C458" s="198"/>
      <c r="D458" s="199"/>
      <c r="E458" s="182"/>
      <c r="F458" s="182"/>
    </row>
    <row r="459" spans="1:6" ht="14.1" hidden="1" customHeight="1" outlineLevel="1">
      <c r="A459" s="194" t="s">
        <v>189</v>
      </c>
      <c r="B459" s="195"/>
      <c r="C459" s="196">
        <v>0</v>
      </c>
      <c r="D459" s="197">
        <v>0</v>
      </c>
      <c r="E459" s="182"/>
      <c r="F459" s="182"/>
    </row>
    <row r="460" spans="1:6" ht="14.1" hidden="1" customHeight="1" outlineLevel="1">
      <c r="A460" s="194" t="s">
        <v>190</v>
      </c>
      <c r="B460" s="195"/>
      <c r="C460" s="196">
        <v>5</v>
      </c>
      <c r="D460" s="197">
        <v>430625</v>
      </c>
      <c r="E460" s="182"/>
      <c r="F460" s="182"/>
    </row>
    <row r="461" spans="1:6" ht="14.1" hidden="1" customHeight="1" outlineLevel="1">
      <c r="A461" s="194" t="s">
        <v>191</v>
      </c>
      <c r="B461" s="195"/>
      <c r="C461" s="198"/>
      <c r="D461" s="199"/>
      <c r="E461" s="182"/>
      <c r="F461" s="182"/>
    </row>
    <row r="462" spans="1:6" ht="14.1" hidden="1" customHeight="1" outlineLevel="1">
      <c r="A462" s="194" t="s">
        <v>192</v>
      </c>
      <c r="B462" s="195"/>
      <c r="C462" s="198"/>
      <c r="D462" s="199"/>
      <c r="E462" s="182"/>
      <c r="F462" s="182"/>
    </row>
    <row r="463" spans="1:6" ht="14.1" hidden="1" customHeight="1" outlineLevel="1">
      <c r="A463" s="194" t="s">
        <v>193</v>
      </c>
      <c r="B463" s="195"/>
      <c r="C463" s="196">
        <v>12</v>
      </c>
      <c r="D463" s="197">
        <v>1158799</v>
      </c>
      <c r="E463" s="182"/>
      <c r="F463" s="182"/>
    </row>
    <row r="464" spans="1:6" ht="14.1" hidden="1" customHeight="1" outlineLevel="1">
      <c r="A464" s="194" t="s">
        <v>194</v>
      </c>
      <c r="B464" s="195"/>
      <c r="C464" s="196" t="s">
        <v>567</v>
      </c>
      <c r="D464" s="197">
        <v>0</v>
      </c>
      <c r="E464" s="182"/>
      <c r="F464" s="182"/>
    </row>
    <row r="465" spans="1:6" ht="14.1" hidden="1" customHeight="1" outlineLevel="1">
      <c r="A465" s="194" t="s">
        <v>195</v>
      </c>
      <c r="B465" s="195"/>
      <c r="C465" s="196">
        <v>0</v>
      </c>
      <c r="D465" s="197">
        <v>0</v>
      </c>
      <c r="E465" s="182"/>
      <c r="F465" s="182"/>
    </row>
    <row r="466" spans="1:6" ht="14.1" hidden="1" customHeight="1" outlineLevel="1">
      <c r="A466" s="194" t="s">
        <v>196</v>
      </c>
      <c r="B466" s="195"/>
      <c r="C466" s="196">
        <v>0</v>
      </c>
      <c r="D466" s="197">
        <v>0</v>
      </c>
      <c r="E466" s="182"/>
      <c r="F466" s="182"/>
    </row>
    <row r="467" spans="1:6" ht="14.1" customHeight="1" collapsed="1">
      <c r="A467" s="200" t="s">
        <v>291</v>
      </c>
      <c r="B467" s="195">
        <v>75000</v>
      </c>
      <c r="C467" s="196">
        <f>SUM($C$450:$C$466)</f>
        <v>155</v>
      </c>
      <c r="D467" s="197">
        <f>SUM($D$450:$D$466)</f>
        <v>14284408</v>
      </c>
      <c r="E467" s="182"/>
      <c r="F467" s="182"/>
    </row>
    <row r="468" spans="1:6" ht="14.1" hidden="1" customHeight="1" outlineLevel="1">
      <c r="A468" s="194" t="s">
        <v>181</v>
      </c>
      <c r="B468" s="195"/>
      <c r="C468" s="196">
        <v>1</v>
      </c>
      <c r="D468" s="197">
        <v>153517</v>
      </c>
      <c r="E468" s="182"/>
      <c r="F468" s="182"/>
    </row>
    <row r="469" spans="1:6" ht="14.1" hidden="1" customHeight="1" outlineLevel="1">
      <c r="A469" s="194" t="s">
        <v>182</v>
      </c>
      <c r="B469" s="195"/>
      <c r="C469" s="196">
        <v>0</v>
      </c>
      <c r="D469" s="197">
        <v>0</v>
      </c>
      <c r="E469" s="182"/>
      <c r="F469" s="182"/>
    </row>
    <row r="470" spans="1:6" ht="14.1" hidden="1" customHeight="1" outlineLevel="1">
      <c r="A470" s="194" t="s">
        <v>183</v>
      </c>
      <c r="B470" s="195"/>
      <c r="C470" s="196">
        <v>17</v>
      </c>
      <c r="D470" s="197">
        <v>2252562</v>
      </c>
      <c r="E470" s="182"/>
      <c r="F470" s="182"/>
    </row>
    <row r="471" spans="1:6" ht="14.1" hidden="1" customHeight="1" outlineLevel="1">
      <c r="A471" s="194" t="s">
        <v>184</v>
      </c>
      <c r="B471" s="195"/>
      <c r="C471" s="196">
        <v>4</v>
      </c>
      <c r="D471" s="197">
        <v>482795</v>
      </c>
      <c r="E471" s="182"/>
      <c r="F471" s="182"/>
    </row>
    <row r="472" spans="1:6" ht="14.1" hidden="1" customHeight="1" outlineLevel="1">
      <c r="A472" s="194" t="s">
        <v>185</v>
      </c>
      <c r="B472" s="195"/>
      <c r="C472" s="196">
        <v>14</v>
      </c>
      <c r="D472" s="197">
        <v>1691825</v>
      </c>
      <c r="E472" s="182"/>
      <c r="F472" s="182"/>
    </row>
    <row r="473" spans="1:6" ht="14.1" hidden="1" customHeight="1" outlineLevel="1">
      <c r="A473" s="194" t="s">
        <v>186</v>
      </c>
      <c r="B473" s="195"/>
      <c r="C473" s="196">
        <v>16</v>
      </c>
      <c r="D473" s="197">
        <v>1636943</v>
      </c>
      <c r="E473" s="182"/>
      <c r="F473" s="182"/>
    </row>
    <row r="474" spans="1:6" ht="14.1" hidden="1" customHeight="1" outlineLevel="1">
      <c r="A474" s="194" t="s">
        <v>244</v>
      </c>
      <c r="B474" s="195"/>
      <c r="C474" s="198"/>
      <c r="D474" s="199"/>
      <c r="E474" s="182"/>
      <c r="F474" s="182"/>
    </row>
    <row r="475" spans="1:6" ht="14.1" hidden="1" customHeight="1" outlineLevel="1">
      <c r="A475" s="194" t="s">
        <v>187</v>
      </c>
      <c r="B475" s="195"/>
      <c r="C475" s="196">
        <v>0</v>
      </c>
      <c r="D475" s="197">
        <v>0</v>
      </c>
      <c r="E475" s="182"/>
      <c r="F475" s="182"/>
    </row>
    <row r="476" spans="1:6" ht="14.1" hidden="1" customHeight="1" outlineLevel="1">
      <c r="A476" s="194" t="s">
        <v>188</v>
      </c>
      <c r="B476" s="195"/>
      <c r="C476" s="198"/>
      <c r="D476" s="199"/>
      <c r="E476" s="182"/>
      <c r="F476" s="182"/>
    </row>
    <row r="477" spans="1:6" ht="14.1" hidden="1" customHeight="1" outlineLevel="1">
      <c r="A477" s="194" t="s">
        <v>189</v>
      </c>
      <c r="B477" s="195"/>
      <c r="C477" s="196">
        <v>0</v>
      </c>
      <c r="D477" s="197">
        <v>0</v>
      </c>
      <c r="E477" s="182"/>
      <c r="F477" s="182"/>
    </row>
    <row r="478" spans="1:6" ht="14.1" hidden="1" customHeight="1" outlineLevel="1">
      <c r="A478" s="194" t="s">
        <v>190</v>
      </c>
      <c r="B478" s="195"/>
      <c r="C478" s="196">
        <v>1</v>
      </c>
      <c r="D478" s="197">
        <v>172119</v>
      </c>
      <c r="E478" s="182"/>
      <c r="F478" s="182"/>
    </row>
    <row r="479" spans="1:6" ht="14.1" hidden="1" customHeight="1" outlineLevel="1">
      <c r="A479" s="194" t="s">
        <v>191</v>
      </c>
      <c r="B479" s="195"/>
      <c r="C479" s="198"/>
      <c r="D479" s="199"/>
      <c r="E479" s="182"/>
      <c r="F479" s="182"/>
    </row>
    <row r="480" spans="1:6" ht="14.1" hidden="1" customHeight="1" outlineLevel="1">
      <c r="A480" s="194" t="s">
        <v>192</v>
      </c>
      <c r="B480" s="195"/>
      <c r="C480" s="198"/>
      <c r="D480" s="199"/>
      <c r="E480" s="182"/>
      <c r="F480" s="182"/>
    </row>
    <row r="481" spans="1:6" ht="14.1" hidden="1" customHeight="1" outlineLevel="1">
      <c r="A481" s="194" t="s">
        <v>193</v>
      </c>
      <c r="B481" s="195"/>
      <c r="C481" s="196">
        <v>11</v>
      </c>
      <c r="D481" s="197">
        <v>1735492</v>
      </c>
      <c r="E481" s="182"/>
      <c r="F481" s="182"/>
    </row>
    <row r="482" spans="1:6" ht="14.1" hidden="1" customHeight="1" outlineLevel="1">
      <c r="A482" s="194" t="s">
        <v>194</v>
      </c>
      <c r="B482" s="195"/>
      <c r="C482" s="196" t="s">
        <v>567</v>
      </c>
      <c r="D482" s="197">
        <v>0</v>
      </c>
      <c r="E482" s="182"/>
      <c r="F482" s="182"/>
    </row>
    <row r="483" spans="1:6" ht="14.1" hidden="1" customHeight="1" outlineLevel="1">
      <c r="A483" s="194" t="s">
        <v>195</v>
      </c>
      <c r="B483" s="195"/>
      <c r="C483" s="196">
        <v>0</v>
      </c>
      <c r="D483" s="197">
        <v>0</v>
      </c>
      <c r="E483" s="182"/>
      <c r="F483" s="182"/>
    </row>
    <row r="484" spans="1:6" ht="14.1" hidden="1" customHeight="1" outlineLevel="1">
      <c r="A484" s="194" t="s">
        <v>196</v>
      </c>
      <c r="B484" s="195"/>
      <c r="C484" s="196">
        <v>0</v>
      </c>
      <c r="D484" s="197">
        <v>0</v>
      </c>
      <c r="E484" s="182"/>
      <c r="F484" s="182"/>
    </row>
    <row r="485" spans="1:6" ht="14.1" customHeight="1" collapsed="1">
      <c r="A485" s="200" t="s">
        <v>292</v>
      </c>
      <c r="B485" s="195">
        <v>100000</v>
      </c>
      <c r="C485" s="196">
        <f>SUM($C$468:$C$484)</f>
        <v>64</v>
      </c>
      <c r="D485" s="197">
        <f>SUM($D$468:$D$484)</f>
        <v>8125253</v>
      </c>
      <c r="E485" s="182"/>
      <c r="F485" s="182"/>
    </row>
    <row r="486" spans="1:6" ht="14.1" hidden="1" customHeight="1" outlineLevel="1">
      <c r="A486" s="486" t="s">
        <v>181</v>
      </c>
      <c r="B486" s="487"/>
      <c r="C486" s="196">
        <v>0</v>
      </c>
      <c r="D486" s="197">
        <v>0</v>
      </c>
      <c r="E486" s="182"/>
      <c r="F486" s="182"/>
    </row>
    <row r="487" spans="1:6" ht="14.1" hidden="1" customHeight="1" outlineLevel="1">
      <c r="A487" s="486" t="s">
        <v>182</v>
      </c>
      <c r="B487" s="487"/>
      <c r="C487" s="196">
        <v>0</v>
      </c>
      <c r="D487" s="197">
        <v>0</v>
      </c>
      <c r="E487" s="182"/>
      <c r="F487" s="182"/>
    </row>
    <row r="488" spans="1:6" ht="14.1" hidden="1" customHeight="1" outlineLevel="1">
      <c r="A488" s="486" t="s">
        <v>183</v>
      </c>
      <c r="B488" s="487"/>
      <c r="C488" s="196">
        <v>23</v>
      </c>
      <c r="D488" s="197">
        <v>4345256</v>
      </c>
      <c r="E488" s="182"/>
      <c r="F488" s="182"/>
    </row>
    <row r="489" spans="1:6" ht="14.1" hidden="1" customHeight="1" outlineLevel="1">
      <c r="A489" s="486" t="s">
        <v>184</v>
      </c>
      <c r="B489" s="487"/>
      <c r="C489" s="196">
        <v>8</v>
      </c>
      <c r="D489" s="197">
        <v>1569953</v>
      </c>
      <c r="E489" s="182"/>
      <c r="F489" s="182"/>
    </row>
    <row r="490" spans="1:6" ht="14.1" hidden="1" customHeight="1" outlineLevel="1">
      <c r="A490" s="486" t="s">
        <v>185</v>
      </c>
      <c r="B490" s="487"/>
      <c r="C490" s="196">
        <v>23</v>
      </c>
      <c r="D490" s="197">
        <v>6382669</v>
      </c>
      <c r="E490" s="182"/>
      <c r="F490" s="182"/>
    </row>
    <row r="491" spans="1:6" ht="14.1" hidden="1" customHeight="1" outlineLevel="1">
      <c r="A491" s="486" t="s">
        <v>186</v>
      </c>
      <c r="B491" s="487"/>
      <c r="C491" s="196">
        <v>79</v>
      </c>
      <c r="D491" s="197">
        <v>8524253</v>
      </c>
      <c r="E491" s="182"/>
      <c r="F491" s="182"/>
    </row>
    <row r="492" spans="1:6" ht="14.1" hidden="1" customHeight="1" outlineLevel="1">
      <c r="A492" s="486" t="s">
        <v>244</v>
      </c>
      <c r="B492" s="487"/>
      <c r="C492" s="198"/>
      <c r="D492" s="199"/>
      <c r="E492" s="182"/>
      <c r="F492" s="182"/>
    </row>
    <row r="493" spans="1:6" ht="14.1" hidden="1" customHeight="1" outlineLevel="1">
      <c r="A493" s="486" t="s">
        <v>187</v>
      </c>
      <c r="B493" s="487"/>
      <c r="C493" s="196">
        <v>0</v>
      </c>
      <c r="D493" s="197">
        <v>0</v>
      </c>
      <c r="E493" s="182"/>
      <c r="F493" s="182"/>
    </row>
    <row r="494" spans="1:6" ht="14.1" hidden="1" customHeight="1" outlineLevel="1">
      <c r="A494" s="486" t="s">
        <v>188</v>
      </c>
      <c r="B494" s="487"/>
      <c r="C494" s="198"/>
      <c r="D494" s="199"/>
      <c r="E494" s="182"/>
      <c r="F494" s="182"/>
    </row>
    <row r="495" spans="1:6" ht="14.1" hidden="1" customHeight="1" outlineLevel="1">
      <c r="A495" s="486" t="s">
        <v>189</v>
      </c>
      <c r="B495" s="487"/>
      <c r="C495" s="196">
        <v>0</v>
      </c>
      <c r="D495" s="197">
        <v>0</v>
      </c>
      <c r="E495" s="182"/>
      <c r="F495" s="182"/>
    </row>
    <row r="496" spans="1:6" ht="14.1" hidden="1" customHeight="1" outlineLevel="1">
      <c r="A496" s="486" t="s">
        <v>190</v>
      </c>
      <c r="B496" s="487"/>
      <c r="C496" s="196">
        <v>1</v>
      </c>
      <c r="D496" s="197">
        <v>229</v>
      </c>
      <c r="E496" s="182"/>
      <c r="F496" s="182"/>
    </row>
    <row r="497" spans="1:6" ht="14.1" hidden="1" customHeight="1" outlineLevel="1">
      <c r="A497" s="486" t="s">
        <v>191</v>
      </c>
      <c r="B497" s="487"/>
      <c r="C497" s="198"/>
      <c r="D497" s="199"/>
      <c r="E497" s="182"/>
      <c r="F497" s="182"/>
    </row>
    <row r="498" spans="1:6" ht="14.1" hidden="1" customHeight="1" outlineLevel="1">
      <c r="A498" s="486" t="s">
        <v>192</v>
      </c>
      <c r="B498" s="487"/>
      <c r="C498" s="198"/>
      <c r="D498" s="199"/>
      <c r="E498" s="182"/>
      <c r="F498" s="182"/>
    </row>
    <row r="499" spans="1:6" ht="14.1" hidden="1" customHeight="1" outlineLevel="1">
      <c r="A499" s="486" t="s">
        <v>193</v>
      </c>
      <c r="B499" s="487"/>
      <c r="C499" s="196">
        <v>8</v>
      </c>
      <c r="D499" s="197">
        <v>2741005</v>
      </c>
      <c r="E499" s="182"/>
      <c r="F499" s="182"/>
    </row>
    <row r="500" spans="1:6" ht="14.1" hidden="1" customHeight="1" outlineLevel="1">
      <c r="A500" s="486" t="s">
        <v>194</v>
      </c>
      <c r="B500" s="487"/>
      <c r="C500" s="196">
        <v>0</v>
      </c>
      <c r="D500" s="197">
        <v>0</v>
      </c>
      <c r="E500" s="182"/>
      <c r="F500" s="182"/>
    </row>
    <row r="501" spans="1:6" ht="14.1" hidden="1" customHeight="1" outlineLevel="1">
      <c r="A501" s="486" t="s">
        <v>195</v>
      </c>
      <c r="B501" s="487"/>
      <c r="C501" s="198"/>
      <c r="D501" s="199"/>
      <c r="E501" s="182"/>
      <c r="F501" s="182"/>
    </row>
    <row r="502" spans="1:6" ht="14.1" hidden="1" customHeight="1" outlineLevel="1">
      <c r="A502" s="486" t="s">
        <v>196</v>
      </c>
      <c r="B502" s="487"/>
      <c r="C502" s="196">
        <v>0</v>
      </c>
      <c r="D502" s="197">
        <v>0</v>
      </c>
      <c r="E502" s="182"/>
      <c r="F502" s="182"/>
    </row>
    <row r="503" spans="1:6" ht="14.1" customHeight="1" collapsed="1">
      <c r="A503" s="488" t="s">
        <v>293</v>
      </c>
      <c r="B503" s="489"/>
      <c r="C503" s="196">
        <f>SUM($C$486:$C$502)</f>
        <v>142</v>
      </c>
      <c r="D503" s="197">
        <f>SUM($D$486:$D$502)</f>
        <v>23563365</v>
      </c>
      <c r="E503" s="182"/>
      <c r="F503" s="182"/>
    </row>
    <row r="504" spans="1:6" ht="17.45" hidden="1" customHeight="1" outlineLevel="1" thickBot="1">
      <c r="A504" s="484" t="s">
        <v>181</v>
      </c>
      <c r="B504" s="485"/>
      <c r="C504" s="201">
        <v>196256</v>
      </c>
      <c r="D504" s="201">
        <v>52423092</v>
      </c>
      <c r="E504" s="182"/>
      <c r="F504" s="182"/>
    </row>
    <row r="505" spans="1:6" ht="17.45" hidden="1" customHeight="1" outlineLevel="1" thickBot="1">
      <c r="A505" s="484" t="s">
        <v>182</v>
      </c>
      <c r="B505" s="485"/>
      <c r="C505" s="201">
        <v>36494</v>
      </c>
      <c r="D505" s="201">
        <v>30998157.127999999</v>
      </c>
      <c r="E505" s="182"/>
      <c r="F505" s="182"/>
    </row>
    <row r="506" spans="1:6" ht="17.45" hidden="1" customHeight="1" outlineLevel="1" thickBot="1">
      <c r="A506" s="484" t="s">
        <v>183</v>
      </c>
      <c r="B506" s="485"/>
      <c r="C506" s="201">
        <v>445472</v>
      </c>
      <c r="D506" s="201">
        <v>162073478</v>
      </c>
      <c r="E506" s="182"/>
      <c r="F506" s="182"/>
    </row>
    <row r="507" spans="1:6" ht="17.45" hidden="1" customHeight="1" outlineLevel="1" thickBot="1">
      <c r="A507" s="484" t="s">
        <v>184</v>
      </c>
      <c r="B507" s="485"/>
      <c r="C507" s="201">
        <v>85910</v>
      </c>
      <c r="D507" s="201">
        <v>35382741</v>
      </c>
      <c r="E507" s="182"/>
      <c r="F507" s="182"/>
    </row>
    <row r="508" spans="1:6" ht="17.45" hidden="1" customHeight="1" outlineLevel="1" thickBot="1">
      <c r="A508" s="484" t="s">
        <v>185</v>
      </c>
      <c r="B508" s="485"/>
      <c r="C508" s="201">
        <v>504184</v>
      </c>
      <c r="D508" s="201">
        <v>186479485</v>
      </c>
      <c r="E508" s="182"/>
      <c r="F508" s="182"/>
    </row>
    <row r="509" spans="1:6" ht="17.45" hidden="1" customHeight="1" outlineLevel="1" thickBot="1">
      <c r="A509" s="484" t="s">
        <v>186</v>
      </c>
      <c r="B509" s="485"/>
      <c r="C509" s="201">
        <v>202430</v>
      </c>
      <c r="D509" s="201">
        <v>268604501</v>
      </c>
      <c r="E509" s="182"/>
      <c r="F509" s="182"/>
    </row>
    <row r="510" spans="1:6" ht="17.45" hidden="1" customHeight="1" outlineLevel="1" thickBot="1">
      <c r="A510" s="484" t="s">
        <v>244</v>
      </c>
      <c r="B510" s="485"/>
      <c r="C510" s="201">
        <v>31334</v>
      </c>
      <c r="D510" s="201">
        <v>6709691.0700000003</v>
      </c>
      <c r="E510" s="182"/>
      <c r="F510" s="182"/>
    </row>
    <row r="511" spans="1:6" ht="17.45" hidden="1" customHeight="1" outlineLevel="1" thickBot="1">
      <c r="A511" s="484" t="s">
        <v>187</v>
      </c>
      <c r="B511" s="485"/>
      <c r="C511" s="201">
        <v>22223</v>
      </c>
      <c r="D511" s="201">
        <v>20268141.949999999</v>
      </c>
      <c r="E511" s="182"/>
      <c r="F511" s="182"/>
    </row>
    <row r="512" spans="1:6" ht="17.45" hidden="1" customHeight="1" outlineLevel="1" thickBot="1">
      <c r="A512" s="484" t="s">
        <v>188</v>
      </c>
      <c r="B512" s="485"/>
      <c r="C512" s="201">
        <v>33196</v>
      </c>
      <c r="D512" s="201">
        <v>30763968</v>
      </c>
      <c r="E512" s="182"/>
      <c r="F512" s="182"/>
    </row>
    <row r="513" spans="1:6" ht="17.45" hidden="1" customHeight="1" outlineLevel="1" thickBot="1">
      <c r="A513" s="484" t="s">
        <v>189</v>
      </c>
      <c r="B513" s="485"/>
      <c r="C513" s="201">
        <v>16082</v>
      </c>
      <c r="D513" s="201">
        <v>13005787.65</v>
      </c>
      <c r="E513" s="182"/>
      <c r="F513" s="182"/>
    </row>
    <row r="514" spans="1:6" ht="17.45" hidden="1" customHeight="1" outlineLevel="1" thickBot="1">
      <c r="A514" s="484" t="s">
        <v>190</v>
      </c>
      <c r="B514" s="485"/>
      <c r="C514" s="201">
        <v>76984</v>
      </c>
      <c r="D514" s="201">
        <v>79363360</v>
      </c>
      <c r="E514" s="182"/>
      <c r="F514" s="182"/>
    </row>
    <row r="515" spans="1:6" ht="17.45" hidden="1" customHeight="1" outlineLevel="1" thickBot="1">
      <c r="A515" s="484" t="s">
        <v>191</v>
      </c>
      <c r="B515" s="485"/>
      <c r="C515" s="201">
        <v>6155</v>
      </c>
      <c r="D515" s="201">
        <v>4665878.45</v>
      </c>
      <c r="E515" s="182"/>
      <c r="F515" s="182"/>
    </row>
    <row r="516" spans="1:6" ht="17.45" hidden="1" customHeight="1" outlineLevel="1" thickBot="1">
      <c r="A516" s="484" t="s">
        <v>192</v>
      </c>
      <c r="B516" s="485"/>
      <c r="C516" s="201">
        <v>2937</v>
      </c>
      <c r="D516" s="201">
        <v>1895798.98</v>
      </c>
      <c r="E516" s="182"/>
      <c r="F516" s="182"/>
    </row>
    <row r="517" spans="1:6" ht="17.45" hidden="1" customHeight="1" outlineLevel="1" thickBot="1">
      <c r="A517" s="484" t="s">
        <v>193</v>
      </c>
      <c r="B517" s="485"/>
      <c r="C517" s="201">
        <v>174434</v>
      </c>
      <c r="D517" s="201">
        <v>183188782</v>
      </c>
      <c r="E517" s="182"/>
      <c r="F517" s="182"/>
    </row>
    <row r="518" spans="1:6" ht="17.45" hidden="1" customHeight="1" outlineLevel="1" thickBot="1">
      <c r="A518" s="484" t="s">
        <v>194</v>
      </c>
      <c r="B518" s="485"/>
      <c r="C518" s="201">
        <v>86447</v>
      </c>
      <c r="D518" s="201">
        <v>77576211</v>
      </c>
      <c r="E518" s="182"/>
      <c r="F518" s="182"/>
    </row>
    <row r="519" spans="1:6" ht="17.45" hidden="1" customHeight="1" outlineLevel="1" thickBot="1">
      <c r="A519" s="484" t="s">
        <v>195</v>
      </c>
      <c r="B519" s="485"/>
      <c r="C519" s="201">
        <v>18493</v>
      </c>
      <c r="D519" s="201">
        <v>17523656.353</v>
      </c>
      <c r="E519" s="182"/>
      <c r="F519" s="182"/>
    </row>
    <row r="520" spans="1:6" ht="17.45" hidden="1" customHeight="1" outlineLevel="1" thickBot="1">
      <c r="A520" s="484" t="s">
        <v>196</v>
      </c>
      <c r="B520" s="485"/>
      <c r="C520" s="201">
        <v>36544</v>
      </c>
      <c r="D520" s="201">
        <v>29604792.07</v>
      </c>
      <c r="E520" s="182"/>
      <c r="F520" s="182"/>
    </row>
    <row r="521" spans="1:6" ht="17.45" customHeight="1" collapsed="1" thickBot="1">
      <c r="A521" s="482" t="s">
        <v>294</v>
      </c>
      <c r="B521" s="483"/>
      <c r="C521" s="201">
        <f>SUM($C$504:$C$520)</f>
        <v>1975575</v>
      </c>
      <c r="D521" s="201">
        <f>SUM($D$504:$D$520)</f>
        <v>1200527521.651</v>
      </c>
      <c r="E521" s="182"/>
      <c r="F521" s="182"/>
    </row>
  </sheetData>
  <sheetProtection selectLockedCells="1"/>
  <mergeCells count="52">
    <mergeCell ref="A6:D6"/>
    <mergeCell ref="A1:D1"/>
    <mergeCell ref="A2:D2"/>
    <mergeCell ref="A3:D3"/>
    <mergeCell ref="A4:D4"/>
    <mergeCell ref="A5:D5"/>
    <mergeCell ref="A487:B487"/>
    <mergeCell ref="A7:D7"/>
    <mergeCell ref="A8:D8"/>
    <mergeCell ref="A9:D9"/>
    <mergeCell ref="A10:D10"/>
    <mergeCell ref="A11:D11"/>
    <mergeCell ref="A12:D12"/>
    <mergeCell ref="A13:D13"/>
    <mergeCell ref="A14:D14"/>
    <mergeCell ref="A15:D15"/>
    <mergeCell ref="A16:B16"/>
    <mergeCell ref="A486:B486"/>
    <mergeCell ref="A499:B499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511:B511"/>
    <mergeCell ref="A500:B500"/>
    <mergeCell ref="A501:B501"/>
    <mergeCell ref="A502:B502"/>
    <mergeCell ref="A503:B503"/>
    <mergeCell ref="A504:B504"/>
    <mergeCell ref="A505:B505"/>
    <mergeCell ref="A506:B506"/>
    <mergeCell ref="A507:B507"/>
    <mergeCell ref="A508:B508"/>
    <mergeCell ref="A509:B509"/>
    <mergeCell ref="A510:B510"/>
    <mergeCell ref="A518:B518"/>
    <mergeCell ref="A519:B519"/>
    <mergeCell ref="A520:B520"/>
    <mergeCell ref="A521:B521"/>
    <mergeCell ref="A512:B512"/>
    <mergeCell ref="A513:B513"/>
    <mergeCell ref="A514:B514"/>
    <mergeCell ref="A515:B515"/>
    <mergeCell ref="A516:B516"/>
    <mergeCell ref="A517:B517"/>
  </mergeCells>
  <printOptions horizontalCentered="1"/>
  <pageMargins left="0.75" right="0.75" top="0.57999999999999996" bottom="0.55000000000000004" header="0.57999999999999996" footer="0.5"/>
  <pageSetup firstPageNumber="30" orientation="portrait" useFirstPageNumber="1" r:id="rId1"/>
  <headerFooter alignWithMargins="0">
    <oddFooter>&amp;L&amp;"-,Regular"Source:  Schedule S-3
Texas Title Insurance Statistical Plan&amp;C&amp;"-,Regular"&amp;P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8"/>
  <sheetViews>
    <sheetView showGridLines="0" topLeftCell="A4" zoomScaleNormal="100" workbookViewId="0">
      <selection activeCell="A4" sqref="A4:D4"/>
    </sheetView>
  </sheetViews>
  <sheetFormatPr defaultRowHeight="12.75" outlineLevelRow="1"/>
  <cols>
    <col min="1" max="2" width="12.7109375" style="22" customWidth="1"/>
    <col min="3" max="3" width="23.85546875" style="22" customWidth="1"/>
    <col min="4" max="4" width="28.5703125" style="22" customWidth="1"/>
    <col min="5" max="256" width="9.140625" style="22"/>
    <col min="257" max="258" width="12.7109375" style="22" customWidth="1"/>
    <col min="259" max="259" width="23.85546875" style="22" customWidth="1"/>
    <col min="260" max="260" width="28.5703125" style="22" customWidth="1"/>
    <col min="261" max="512" width="9.140625" style="22"/>
    <col min="513" max="514" width="12.7109375" style="22" customWidth="1"/>
    <col min="515" max="515" width="23.85546875" style="22" customWidth="1"/>
    <col min="516" max="516" width="28.5703125" style="22" customWidth="1"/>
    <col min="517" max="768" width="9.140625" style="22"/>
    <col min="769" max="770" width="12.7109375" style="22" customWidth="1"/>
    <col min="771" max="771" width="23.85546875" style="22" customWidth="1"/>
    <col min="772" max="772" width="28.5703125" style="22" customWidth="1"/>
    <col min="773" max="1024" width="9.140625" style="22"/>
    <col min="1025" max="1026" width="12.7109375" style="22" customWidth="1"/>
    <col min="1027" max="1027" width="23.85546875" style="22" customWidth="1"/>
    <col min="1028" max="1028" width="28.5703125" style="22" customWidth="1"/>
    <col min="1029" max="1280" width="9.140625" style="22"/>
    <col min="1281" max="1282" width="12.7109375" style="22" customWidth="1"/>
    <col min="1283" max="1283" width="23.85546875" style="22" customWidth="1"/>
    <col min="1284" max="1284" width="28.5703125" style="22" customWidth="1"/>
    <col min="1285" max="1536" width="9.140625" style="22"/>
    <col min="1537" max="1538" width="12.7109375" style="22" customWidth="1"/>
    <col min="1539" max="1539" width="23.85546875" style="22" customWidth="1"/>
    <col min="1540" max="1540" width="28.5703125" style="22" customWidth="1"/>
    <col min="1541" max="1792" width="9.140625" style="22"/>
    <col min="1793" max="1794" width="12.7109375" style="22" customWidth="1"/>
    <col min="1795" max="1795" width="23.85546875" style="22" customWidth="1"/>
    <col min="1796" max="1796" width="28.5703125" style="22" customWidth="1"/>
    <col min="1797" max="2048" width="9.140625" style="22"/>
    <col min="2049" max="2050" width="12.7109375" style="22" customWidth="1"/>
    <col min="2051" max="2051" width="23.85546875" style="22" customWidth="1"/>
    <col min="2052" max="2052" width="28.5703125" style="22" customWidth="1"/>
    <col min="2053" max="2304" width="9.140625" style="22"/>
    <col min="2305" max="2306" width="12.7109375" style="22" customWidth="1"/>
    <col min="2307" max="2307" width="23.85546875" style="22" customWidth="1"/>
    <col min="2308" max="2308" width="28.5703125" style="22" customWidth="1"/>
    <col min="2309" max="2560" width="9.140625" style="22"/>
    <col min="2561" max="2562" width="12.7109375" style="22" customWidth="1"/>
    <col min="2563" max="2563" width="23.85546875" style="22" customWidth="1"/>
    <col min="2564" max="2564" width="28.5703125" style="22" customWidth="1"/>
    <col min="2565" max="2816" width="9.140625" style="22"/>
    <col min="2817" max="2818" width="12.7109375" style="22" customWidth="1"/>
    <col min="2819" max="2819" width="23.85546875" style="22" customWidth="1"/>
    <col min="2820" max="2820" width="28.5703125" style="22" customWidth="1"/>
    <col min="2821" max="3072" width="9.140625" style="22"/>
    <col min="3073" max="3074" width="12.7109375" style="22" customWidth="1"/>
    <col min="3075" max="3075" width="23.85546875" style="22" customWidth="1"/>
    <col min="3076" max="3076" width="28.5703125" style="22" customWidth="1"/>
    <col min="3077" max="3328" width="9.140625" style="22"/>
    <col min="3329" max="3330" width="12.7109375" style="22" customWidth="1"/>
    <col min="3331" max="3331" width="23.85546875" style="22" customWidth="1"/>
    <col min="3332" max="3332" width="28.5703125" style="22" customWidth="1"/>
    <col min="3333" max="3584" width="9.140625" style="22"/>
    <col min="3585" max="3586" width="12.7109375" style="22" customWidth="1"/>
    <col min="3587" max="3587" width="23.85546875" style="22" customWidth="1"/>
    <col min="3588" max="3588" width="28.5703125" style="22" customWidth="1"/>
    <col min="3589" max="3840" width="9.140625" style="22"/>
    <col min="3841" max="3842" width="12.7109375" style="22" customWidth="1"/>
    <col min="3843" max="3843" width="23.85546875" style="22" customWidth="1"/>
    <col min="3844" max="3844" width="28.5703125" style="22" customWidth="1"/>
    <col min="3845" max="4096" width="9.140625" style="22"/>
    <col min="4097" max="4098" width="12.7109375" style="22" customWidth="1"/>
    <col min="4099" max="4099" width="23.85546875" style="22" customWidth="1"/>
    <col min="4100" max="4100" width="28.5703125" style="22" customWidth="1"/>
    <col min="4101" max="4352" width="9.140625" style="22"/>
    <col min="4353" max="4354" width="12.7109375" style="22" customWidth="1"/>
    <col min="4355" max="4355" width="23.85546875" style="22" customWidth="1"/>
    <col min="4356" max="4356" width="28.5703125" style="22" customWidth="1"/>
    <col min="4357" max="4608" width="9.140625" style="22"/>
    <col min="4609" max="4610" width="12.7109375" style="22" customWidth="1"/>
    <col min="4611" max="4611" width="23.85546875" style="22" customWidth="1"/>
    <col min="4612" max="4612" width="28.5703125" style="22" customWidth="1"/>
    <col min="4613" max="4864" width="9.140625" style="22"/>
    <col min="4865" max="4866" width="12.7109375" style="22" customWidth="1"/>
    <col min="4867" max="4867" width="23.85546875" style="22" customWidth="1"/>
    <col min="4868" max="4868" width="28.5703125" style="22" customWidth="1"/>
    <col min="4869" max="5120" width="9.140625" style="22"/>
    <col min="5121" max="5122" width="12.7109375" style="22" customWidth="1"/>
    <col min="5123" max="5123" width="23.85546875" style="22" customWidth="1"/>
    <col min="5124" max="5124" width="28.5703125" style="22" customWidth="1"/>
    <col min="5125" max="5376" width="9.140625" style="22"/>
    <col min="5377" max="5378" width="12.7109375" style="22" customWidth="1"/>
    <col min="5379" max="5379" width="23.85546875" style="22" customWidth="1"/>
    <col min="5380" max="5380" width="28.5703125" style="22" customWidth="1"/>
    <col min="5381" max="5632" width="9.140625" style="22"/>
    <col min="5633" max="5634" width="12.7109375" style="22" customWidth="1"/>
    <col min="5635" max="5635" width="23.85546875" style="22" customWidth="1"/>
    <col min="5636" max="5636" width="28.5703125" style="22" customWidth="1"/>
    <col min="5637" max="5888" width="9.140625" style="22"/>
    <col min="5889" max="5890" width="12.7109375" style="22" customWidth="1"/>
    <col min="5891" max="5891" width="23.85546875" style="22" customWidth="1"/>
    <col min="5892" max="5892" width="28.5703125" style="22" customWidth="1"/>
    <col min="5893" max="6144" width="9.140625" style="22"/>
    <col min="6145" max="6146" width="12.7109375" style="22" customWidth="1"/>
    <col min="6147" max="6147" width="23.85546875" style="22" customWidth="1"/>
    <col min="6148" max="6148" width="28.5703125" style="22" customWidth="1"/>
    <col min="6149" max="6400" width="9.140625" style="22"/>
    <col min="6401" max="6402" width="12.7109375" style="22" customWidth="1"/>
    <col min="6403" max="6403" width="23.85546875" style="22" customWidth="1"/>
    <col min="6404" max="6404" width="28.5703125" style="22" customWidth="1"/>
    <col min="6405" max="6656" width="9.140625" style="22"/>
    <col min="6657" max="6658" width="12.7109375" style="22" customWidth="1"/>
    <col min="6659" max="6659" width="23.85546875" style="22" customWidth="1"/>
    <col min="6660" max="6660" width="28.5703125" style="22" customWidth="1"/>
    <col min="6661" max="6912" width="9.140625" style="22"/>
    <col min="6913" max="6914" width="12.7109375" style="22" customWidth="1"/>
    <col min="6915" max="6915" width="23.85546875" style="22" customWidth="1"/>
    <col min="6916" max="6916" width="28.5703125" style="22" customWidth="1"/>
    <col min="6917" max="7168" width="9.140625" style="22"/>
    <col min="7169" max="7170" width="12.7109375" style="22" customWidth="1"/>
    <col min="7171" max="7171" width="23.85546875" style="22" customWidth="1"/>
    <col min="7172" max="7172" width="28.5703125" style="22" customWidth="1"/>
    <col min="7173" max="7424" width="9.140625" style="22"/>
    <col min="7425" max="7426" width="12.7109375" style="22" customWidth="1"/>
    <col min="7427" max="7427" width="23.85546875" style="22" customWidth="1"/>
    <col min="7428" max="7428" width="28.5703125" style="22" customWidth="1"/>
    <col min="7429" max="7680" width="9.140625" style="22"/>
    <col min="7681" max="7682" width="12.7109375" style="22" customWidth="1"/>
    <col min="7683" max="7683" width="23.85546875" style="22" customWidth="1"/>
    <col min="7684" max="7684" width="28.5703125" style="22" customWidth="1"/>
    <col min="7685" max="7936" width="9.140625" style="22"/>
    <col min="7937" max="7938" width="12.7109375" style="22" customWidth="1"/>
    <col min="7939" max="7939" width="23.85546875" style="22" customWidth="1"/>
    <col min="7940" max="7940" width="28.5703125" style="22" customWidth="1"/>
    <col min="7941" max="8192" width="9.140625" style="22"/>
    <col min="8193" max="8194" width="12.7109375" style="22" customWidth="1"/>
    <col min="8195" max="8195" width="23.85546875" style="22" customWidth="1"/>
    <col min="8196" max="8196" width="28.5703125" style="22" customWidth="1"/>
    <col min="8197" max="8448" width="9.140625" style="22"/>
    <col min="8449" max="8450" width="12.7109375" style="22" customWidth="1"/>
    <col min="8451" max="8451" width="23.85546875" style="22" customWidth="1"/>
    <col min="8452" max="8452" width="28.5703125" style="22" customWidth="1"/>
    <col min="8453" max="8704" width="9.140625" style="22"/>
    <col min="8705" max="8706" width="12.7109375" style="22" customWidth="1"/>
    <col min="8707" max="8707" width="23.85546875" style="22" customWidth="1"/>
    <col min="8708" max="8708" width="28.5703125" style="22" customWidth="1"/>
    <col min="8709" max="8960" width="9.140625" style="22"/>
    <col min="8961" max="8962" width="12.7109375" style="22" customWidth="1"/>
    <col min="8963" max="8963" width="23.85546875" style="22" customWidth="1"/>
    <col min="8964" max="8964" width="28.5703125" style="22" customWidth="1"/>
    <col min="8965" max="9216" width="9.140625" style="22"/>
    <col min="9217" max="9218" width="12.7109375" style="22" customWidth="1"/>
    <col min="9219" max="9219" width="23.85546875" style="22" customWidth="1"/>
    <col min="9220" max="9220" width="28.5703125" style="22" customWidth="1"/>
    <col min="9221" max="9472" width="9.140625" style="22"/>
    <col min="9473" max="9474" width="12.7109375" style="22" customWidth="1"/>
    <col min="9475" max="9475" width="23.85546875" style="22" customWidth="1"/>
    <col min="9476" max="9476" width="28.5703125" style="22" customWidth="1"/>
    <col min="9477" max="9728" width="9.140625" style="22"/>
    <col min="9729" max="9730" width="12.7109375" style="22" customWidth="1"/>
    <col min="9731" max="9731" width="23.85546875" style="22" customWidth="1"/>
    <col min="9732" max="9732" width="28.5703125" style="22" customWidth="1"/>
    <col min="9733" max="9984" width="9.140625" style="22"/>
    <col min="9985" max="9986" width="12.7109375" style="22" customWidth="1"/>
    <col min="9987" max="9987" width="23.85546875" style="22" customWidth="1"/>
    <col min="9988" max="9988" width="28.5703125" style="22" customWidth="1"/>
    <col min="9989" max="10240" width="9.140625" style="22"/>
    <col min="10241" max="10242" width="12.7109375" style="22" customWidth="1"/>
    <col min="10243" max="10243" width="23.85546875" style="22" customWidth="1"/>
    <col min="10244" max="10244" width="28.5703125" style="22" customWidth="1"/>
    <col min="10245" max="10496" width="9.140625" style="22"/>
    <col min="10497" max="10498" width="12.7109375" style="22" customWidth="1"/>
    <col min="10499" max="10499" width="23.85546875" style="22" customWidth="1"/>
    <col min="10500" max="10500" width="28.5703125" style="22" customWidth="1"/>
    <col min="10501" max="10752" width="9.140625" style="22"/>
    <col min="10753" max="10754" width="12.7109375" style="22" customWidth="1"/>
    <col min="10755" max="10755" width="23.85546875" style="22" customWidth="1"/>
    <col min="10756" max="10756" width="28.5703125" style="22" customWidth="1"/>
    <col min="10757" max="11008" width="9.140625" style="22"/>
    <col min="11009" max="11010" width="12.7109375" style="22" customWidth="1"/>
    <col min="11011" max="11011" width="23.85546875" style="22" customWidth="1"/>
    <col min="11012" max="11012" width="28.5703125" style="22" customWidth="1"/>
    <col min="11013" max="11264" width="9.140625" style="22"/>
    <col min="11265" max="11266" width="12.7109375" style="22" customWidth="1"/>
    <col min="11267" max="11267" width="23.85546875" style="22" customWidth="1"/>
    <col min="11268" max="11268" width="28.5703125" style="22" customWidth="1"/>
    <col min="11269" max="11520" width="9.140625" style="22"/>
    <col min="11521" max="11522" width="12.7109375" style="22" customWidth="1"/>
    <col min="11523" max="11523" width="23.85546875" style="22" customWidth="1"/>
    <col min="11524" max="11524" width="28.5703125" style="22" customWidth="1"/>
    <col min="11525" max="11776" width="9.140625" style="22"/>
    <col min="11777" max="11778" width="12.7109375" style="22" customWidth="1"/>
    <col min="11779" max="11779" width="23.85546875" style="22" customWidth="1"/>
    <col min="11780" max="11780" width="28.5703125" style="22" customWidth="1"/>
    <col min="11781" max="12032" width="9.140625" style="22"/>
    <col min="12033" max="12034" width="12.7109375" style="22" customWidth="1"/>
    <col min="12035" max="12035" width="23.85546875" style="22" customWidth="1"/>
    <col min="12036" max="12036" width="28.5703125" style="22" customWidth="1"/>
    <col min="12037" max="12288" width="9.140625" style="22"/>
    <col min="12289" max="12290" width="12.7109375" style="22" customWidth="1"/>
    <col min="12291" max="12291" width="23.85546875" style="22" customWidth="1"/>
    <col min="12292" max="12292" width="28.5703125" style="22" customWidth="1"/>
    <col min="12293" max="12544" width="9.140625" style="22"/>
    <col min="12545" max="12546" width="12.7109375" style="22" customWidth="1"/>
    <col min="12547" max="12547" width="23.85546875" style="22" customWidth="1"/>
    <col min="12548" max="12548" width="28.5703125" style="22" customWidth="1"/>
    <col min="12549" max="12800" width="9.140625" style="22"/>
    <col min="12801" max="12802" width="12.7109375" style="22" customWidth="1"/>
    <col min="12803" max="12803" width="23.85546875" style="22" customWidth="1"/>
    <col min="12804" max="12804" width="28.5703125" style="22" customWidth="1"/>
    <col min="12805" max="13056" width="9.140625" style="22"/>
    <col min="13057" max="13058" width="12.7109375" style="22" customWidth="1"/>
    <col min="13059" max="13059" width="23.85546875" style="22" customWidth="1"/>
    <col min="13060" max="13060" width="28.5703125" style="22" customWidth="1"/>
    <col min="13061" max="13312" width="9.140625" style="22"/>
    <col min="13313" max="13314" width="12.7109375" style="22" customWidth="1"/>
    <col min="13315" max="13315" width="23.85546875" style="22" customWidth="1"/>
    <col min="13316" max="13316" width="28.5703125" style="22" customWidth="1"/>
    <col min="13317" max="13568" width="9.140625" style="22"/>
    <col min="13569" max="13570" width="12.7109375" style="22" customWidth="1"/>
    <col min="13571" max="13571" width="23.85546875" style="22" customWidth="1"/>
    <col min="13572" max="13572" width="28.5703125" style="22" customWidth="1"/>
    <col min="13573" max="13824" width="9.140625" style="22"/>
    <col min="13825" max="13826" width="12.7109375" style="22" customWidth="1"/>
    <col min="13827" max="13827" width="23.85546875" style="22" customWidth="1"/>
    <col min="13828" max="13828" width="28.5703125" style="22" customWidth="1"/>
    <col min="13829" max="14080" width="9.140625" style="22"/>
    <col min="14081" max="14082" width="12.7109375" style="22" customWidth="1"/>
    <col min="14083" max="14083" width="23.85546875" style="22" customWidth="1"/>
    <col min="14084" max="14084" width="28.5703125" style="22" customWidth="1"/>
    <col min="14085" max="14336" width="9.140625" style="22"/>
    <col min="14337" max="14338" width="12.7109375" style="22" customWidth="1"/>
    <col min="14339" max="14339" width="23.85546875" style="22" customWidth="1"/>
    <col min="14340" max="14340" width="28.5703125" style="22" customWidth="1"/>
    <col min="14341" max="14592" width="9.140625" style="22"/>
    <col min="14593" max="14594" width="12.7109375" style="22" customWidth="1"/>
    <col min="14595" max="14595" width="23.85546875" style="22" customWidth="1"/>
    <col min="14596" max="14596" width="28.5703125" style="22" customWidth="1"/>
    <col min="14597" max="14848" width="9.140625" style="22"/>
    <col min="14849" max="14850" width="12.7109375" style="22" customWidth="1"/>
    <col min="14851" max="14851" width="23.85546875" style="22" customWidth="1"/>
    <col min="14852" max="14852" width="28.5703125" style="22" customWidth="1"/>
    <col min="14853" max="15104" width="9.140625" style="22"/>
    <col min="15105" max="15106" width="12.7109375" style="22" customWidth="1"/>
    <col min="15107" max="15107" width="23.85546875" style="22" customWidth="1"/>
    <col min="15108" max="15108" width="28.5703125" style="22" customWidth="1"/>
    <col min="15109" max="15360" width="9.140625" style="22"/>
    <col min="15361" max="15362" width="12.7109375" style="22" customWidth="1"/>
    <col min="15363" max="15363" width="23.85546875" style="22" customWidth="1"/>
    <col min="15364" max="15364" width="28.5703125" style="22" customWidth="1"/>
    <col min="15365" max="15616" width="9.140625" style="22"/>
    <col min="15617" max="15618" width="12.7109375" style="22" customWidth="1"/>
    <col min="15619" max="15619" width="23.85546875" style="22" customWidth="1"/>
    <col min="15620" max="15620" width="28.5703125" style="22" customWidth="1"/>
    <col min="15621" max="15872" width="9.140625" style="22"/>
    <col min="15873" max="15874" width="12.7109375" style="22" customWidth="1"/>
    <col min="15875" max="15875" width="23.85546875" style="22" customWidth="1"/>
    <col min="15876" max="15876" width="28.5703125" style="22" customWidth="1"/>
    <col min="15877" max="16128" width="9.140625" style="22"/>
    <col min="16129" max="16130" width="12.7109375" style="22" customWidth="1"/>
    <col min="16131" max="16131" width="23.85546875" style="22" customWidth="1"/>
    <col min="16132" max="16132" width="28.5703125" style="22" customWidth="1"/>
    <col min="16133" max="16384" width="9.140625" style="22"/>
  </cols>
  <sheetData>
    <row r="1" spans="1:4" ht="15">
      <c r="A1" s="462" t="s">
        <v>260</v>
      </c>
      <c r="B1" s="462"/>
      <c r="C1" s="462"/>
      <c r="D1" s="462"/>
    </row>
    <row r="2" spans="1:4" ht="12.75" customHeight="1">
      <c r="A2" s="490"/>
      <c r="B2" s="490"/>
      <c r="C2" s="490"/>
      <c r="D2" s="490"/>
    </row>
    <row r="3" spans="1:4" ht="15" customHeight="1">
      <c r="A3" s="490"/>
      <c r="B3" s="490"/>
      <c r="C3" s="490"/>
      <c r="D3" s="490"/>
    </row>
    <row r="4" spans="1:4" ht="15" customHeight="1">
      <c r="A4" s="490"/>
      <c r="B4" s="490"/>
      <c r="C4" s="490"/>
      <c r="D4" s="490"/>
    </row>
    <row r="5" spans="1:4" ht="15" customHeight="1">
      <c r="A5" s="490"/>
      <c r="B5" s="490"/>
      <c r="C5" s="490"/>
      <c r="D5" s="490"/>
    </row>
    <row r="6" spans="1:4" ht="15">
      <c r="A6" s="490"/>
      <c r="B6" s="490"/>
      <c r="C6" s="490"/>
      <c r="D6" s="490"/>
    </row>
    <row r="7" spans="1:4" ht="14.25" customHeight="1">
      <c r="A7" s="462" t="s">
        <v>163</v>
      </c>
      <c r="B7" s="462"/>
      <c r="C7" s="462"/>
      <c r="D7" s="462"/>
    </row>
    <row r="8" spans="1:4" ht="14.25" customHeight="1">
      <c r="A8" s="462" t="s">
        <v>261</v>
      </c>
      <c r="B8" s="462"/>
      <c r="C8" s="462"/>
      <c r="D8" s="462"/>
    </row>
    <row r="9" spans="1:4" ht="14.25" customHeight="1">
      <c r="A9" s="462" t="s">
        <v>296</v>
      </c>
      <c r="B9" s="462"/>
      <c r="C9" s="462"/>
      <c r="D9" s="462"/>
    </row>
    <row r="10" spans="1:4" ht="9" customHeight="1">
      <c r="A10" s="490"/>
      <c r="B10" s="490"/>
      <c r="C10" s="490"/>
      <c r="D10" s="490"/>
    </row>
    <row r="11" spans="1:4" ht="26.25" customHeight="1">
      <c r="A11" s="491"/>
      <c r="B11" s="491"/>
      <c r="C11" s="491"/>
      <c r="D11" s="491"/>
    </row>
    <row r="12" spans="1:4" ht="14.25" customHeight="1">
      <c r="A12" s="491"/>
      <c r="B12" s="491"/>
      <c r="C12" s="491"/>
      <c r="D12" s="491"/>
    </row>
    <row r="13" spans="1:4" ht="14.25" customHeight="1">
      <c r="A13" s="491"/>
      <c r="B13" s="491"/>
      <c r="C13" s="491"/>
      <c r="D13" s="491"/>
    </row>
    <row r="14" spans="1:4" ht="11.25" customHeight="1" thickBot="1">
      <c r="A14" s="491"/>
      <c r="B14" s="491"/>
      <c r="C14" s="491"/>
      <c r="D14" s="491"/>
    </row>
    <row r="15" spans="1:4" s="176" customFormat="1" ht="30" customHeight="1" thickBot="1">
      <c r="A15" s="492" t="s">
        <v>263</v>
      </c>
      <c r="B15" s="492"/>
      <c r="C15" s="175"/>
      <c r="D15" s="175"/>
    </row>
    <row r="16" spans="1:4" ht="45.75" customHeight="1" thickBot="1">
      <c r="A16" s="177" t="s">
        <v>264</v>
      </c>
      <c r="B16" s="177" t="s">
        <v>265</v>
      </c>
      <c r="C16" s="177" t="s">
        <v>266</v>
      </c>
      <c r="D16" s="177" t="s">
        <v>267</v>
      </c>
    </row>
    <row r="17" spans="1:6" ht="14.1" hidden="1" customHeight="1" outlineLevel="1" thickBot="1">
      <c r="A17" s="178" t="s">
        <v>181</v>
      </c>
      <c r="B17" s="179"/>
      <c r="C17" s="180">
        <v>132701</v>
      </c>
      <c r="D17" s="181">
        <v>-1154</v>
      </c>
      <c r="E17" s="182"/>
      <c r="F17" s="182"/>
    </row>
    <row r="18" spans="1:6" ht="14.1" hidden="1" customHeight="1" outlineLevel="1" thickBot="1">
      <c r="A18" s="178" t="s">
        <v>182</v>
      </c>
      <c r="B18" s="179"/>
      <c r="C18" s="180">
        <v>0</v>
      </c>
      <c r="D18" s="181">
        <v>0</v>
      </c>
      <c r="E18" s="182"/>
      <c r="F18" s="182"/>
    </row>
    <row r="19" spans="1:6" ht="14.1" hidden="1" customHeight="1" outlineLevel="1" thickBot="1">
      <c r="A19" s="178" t="s">
        <v>183</v>
      </c>
      <c r="B19" s="179"/>
      <c r="C19" s="180">
        <v>425004</v>
      </c>
      <c r="D19" s="181">
        <v>-356</v>
      </c>
      <c r="E19" s="182"/>
      <c r="F19" s="182"/>
    </row>
    <row r="20" spans="1:6" ht="14.1" hidden="1" customHeight="1" outlineLevel="1" thickBot="1">
      <c r="A20" s="178" t="s">
        <v>184</v>
      </c>
      <c r="B20" s="179"/>
      <c r="C20" s="180">
        <v>62276</v>
      </c>
      <c r="D20" s="181">
        <v>0</v>
      </c>
      <c r="E20" s="182"/>
      <c r="F20" s="182"/>
    </row>
    <row r="21" spans="1:6" ht="14.1" hidden="1" customHeight="1" outlineLevel="1" thickBot="1">
      <c r="A21" s="178" t="s">
        <v>185</v>
      </c>
      <c r="B21" s="179"/>
      <c r="C21" s="180">
        <v>356705</v>
      </c>
      <c r="D21" s="181">
        <v>0</v>
      </c>
      <c r="E21" s="182"/>
      <c r="F21" s="182"/>
    </row>
    <row r="22" spans="1:6" ht="14.1" hidden="1" customHeight="1" outlineLevel="1" thickBot="1">
      <c r="A22" s="178" t="s">
        <v>186</v>
      </c>
      <c r="B22" s="179"/>
      <c r="C22" s="180">
        <v>0</v>
      </c>
      <c r="D22" s="181">
        <v>0</v>
      </c>
      <c r="E22" s="182"/>
      <c r="F22" s="182"/>
    </row>
    <row r="23" spans="1:6" ht="14.1" hidden="1" customHeight="1" outlineLevel="1" thickBot="1">
      <c r="A23" s="178" t="s">
        <v>244</v>
      </c>
      <c r="B23" s="179"/>
      <c r="C23" s="180">
        <v>68640</v>
      </c>
      <c r="D23" s="181">
        <v>0</v>
      </c>
      <c r="E23" s="182"/>
      <c r="F23" s="182"/>
    </row>
    <row r="24" spans="1:6" ht="14.1" hidden="1" customHeight="1" outlineLevel="1" thickBot="1">
      <c r="A24" s="178" t="s">
        <v>187</v>
      </c>
      <c r="B24" s="179"/>
      <c r="C24" s="180">
        <v>3055</v>
      </c>
      <c r="D24" s="181">
        <v>-1531357</v>
      </c>
      <c r="E24" s="182"/>
      <c r="F24" s="182"/>
    </row>
    <row r="25" spans="1:6" ht="14.1" hidden="1" customHeight="1" outlineLevel="1" thickBot="1">
      <c r="A25" s="178" t="s">
        <v>188</v>
      </c>
      <c r="B25" s="179"/>
      <c r="C25" s="180">
        <v>88206</v>
      </c>
      <c r="D25" s="184"/>
      <c r="E25" s="182"/>
      <c r="F25" s="182"/>
    </row>
    <row r="26" spans="1:6" ht="14.1" hidden="1" customHeight="1" outlineLevel="1" thickBot="1">
      <c r="A26" s="178" t="s">
        <v>189</v>
      </c>
      <c r="B26" s="179"/>
      <c r="C26" s="180">
        <v>20</v>
      </c>
      <c r="D26" s="181">
        <v>800</v>
      </c>
      <c r="E26" s="182"/>
      <c r="F26" s="182"/>
    </row>
    <row r="27" spans="1:6" ht="14.1" hidden="1" customHeight="1" outlineLevel="1" thickBot="1">
      <c r="A27" s="178" t="s">
        <v>190</v>
      </c>
      <c r="B27" s="179"/>
      <c r="C27" s="183"/>
      <c r="D27" s="184"/>
      <c r="E27" s="182"/>
      <c r="F27" s="182"/>
    </row>
    <row r="28" spans="1:6" ht="14.1" hidden="1" customHeight="1" outlineLevel="1" thickBot="1">
      <c r="A28" s="178" t="s">
        <v>191</v>
      </c>
      <c r="B28" s="179"/>
      <c r="C28" s="180">
        <v>25978</v>
      </c>
      <c r="D28" s="181">
        <v>1125841.8</v>
      </c>
      <c r="E28" s="182"/>
      <c r="F28" s="182"/>
    </row>
    <row r="29" spans="1:6" ht="14.1" hidden="1" customHeight="1" outlineLevel="1" thickBot="1">
      <c r="A29" s="178" t="s">
        <v>192</v>
      </c>
      <c r="B29" s="179"/>
      <c r="C29" s="183"/>
      <c r="D29" s="184"/>
      <c r="E29" s="182"/>
      <c r="F29" s="182"/>
    </row>
    <row r="30" spans="1:6" ht="14.1" hidden="1" customHeight="1" outlineLevel="1" thickBot="1">
      <c r="A30" s="178" t="s">
        <v>247</v>
      </c>
      <c r="B30" s="179"/>
      <c r="C30" s="183"/>
      <c r="D30" s="184"/>
      <c r="E30" s="182"/>
      <c r="F30" s="182"/>
    </row>
    <row r="31" spans="1:6" ht="14.1" hidden="1" customHeight="1" outlineLevel="1" thickBot="1">
      <c r="A31" s="178" t="s">
        <v>193</v>
      </c>
      <c r="B31" s="179"/>
      <c r="C31" s="180">
        <v>3</v>
      </c>
      <c r="D31" s="181">
        <v>0</v>
      </c>
      <c r="E31" s="182"/>
      <c r="F31" s="182"/>
    </row>
    <row r="32" spans="1:6" ht="14.1" hidden="1" customHeight="1" outlineLevel="1" thickBot="1">
      <c r="A32" s="178" t="s">
        <v>194</v>
      </c>
      <c r="B32" s="179"/>
      <c r="C32" s="183"/>
      <c r="D32" s="184"/>
      <c r="E32" s="182"/>
      <c r="F32" s="182"/>
    </row>
    <row r="33" spans="1:6" ht="14.1" hidden="1" customHeight="1" outlineLevel="1" thickBot="1">
      <c r="A33" s="178" t="s">
        <v>195</v>
      </c>
      <c r="B33" s="179"/>
      <c r="C33" s="180">
        <v>328</v>
      </c>
      <c r="D33" s="181">
        <v>5565</v>
      </c>
      <c r="E33" s="182"/>
      <c r="F33" s="182"/>
    </row>
    <row r="34" spans="1:6" ht="14.1" hidden="1" customHeight="1" outlineLevel="1" thickBot="1">
      <c r="A34" s="178" t="s">
        <v>196</v>
      </c>
      <c r="B34" s="179"/>
      <c r="C34" s="180">
        <v>0</v>
      </c>
      <c r="D34" s="181">
        <v>-640.9</v>
      </c>
      <c r="E34" s="182"/>
      <c r="F34" s="182"/>
    </row>
    <row r="35" spans="1:6" ht="14.1" customHeight="1" collapsed="1">
      <c r="A35" s="185"/>
      <c r="B35" s="179">
        <v>0</v>
      </c>
      <c r="C35" s="180">
        <f>SUM($C$17:$C$34)</f>
        <v>1162916</v>
      </c>
      <c r="D35" s="181">
        <f>SUM($D$17:$D$34)</f>
        <v>-401301.1</v>
      </c>
      <c r="E35" s="182"/>
      <c r="F35" s="182"/>
    </row>
    <row r="36" spans="1:6" ht="14.1" hidden="1" customHeight="1" outlineLevel="1">
      <c r="A36" s="186" t="s">
        <v>181</v>
      </c>
      <c r="B36" s="187"/>
      <c r="C36" s="180">
        <v>328</v>
      </c>
      <c r="D36" s="188">
        <v>64062</v>
      </c>
      <c r="E36" s="182"/>
      <c r="F36" s="182"/>
    </row>
    <row r="37" spans="1:6" ht="14.1" hidden="1" customHeight="1" outlineLevel="1">
      <c r="A37" s="186" t="s">
        <v>182</v>
      </c>
      <c r="B37" s="187"/>
      <c r="C37" s="180">
        <v>846</v>
      </c>
      <c r="D37" s="188">
        <v>90702.78</v>
      </c>
      <c r="E37" s="182"/>
      <c r="F37" s="182"/>
    </row>
    <row r="38" spans="1:6" ht="14.1" hidden="1" customHeight="1" outlineLevel="1">
      <c r="A38" s="186" t="s">
        <v>183</v>
      </c>
      <c r="B38" s="187"/>
      <c r="C38" s="180">
        <v>202</v>
      </c>
      <c r="D38" s="188">
        <v>50780</v>
      </c>
      <c r="E38" s="182"/>
      <c r="F38" s="182"/>
    </row>
    <row r="39" spans="1:6" ht="14.1" hidden="1" customHeight="1" outlineLevel="1">
      <c r="A39" s="186" t="s">
        <v>184</v>
      </c>
      <c r="B39" s="187"/>
      <c r="C39" s="180">
        <v>380</v>
      </c>
      <c r="D39" s="188">
        <v>26100</v>
      </c>
      <c r="E39" s="182"/>
      <c r="F39" s="182"/>
    </row>
    <row r="40" spans="1:6" ht="14.1" hidden="1" customHeight="1" outlineLevel="1">
      <c r="A40" s="186" t="s">
        <v>185</v>
      </c>
      <c r="B40" s="187"/>
      <c r="C40" s="180">
        <v>773</v>
      </c>
      <c r="D40" s="188">
        <v>134484</v>
      </c>
      <c r="E40" s="182"/>
      <c r="F40" s="182"/>
    </row>
    <row r="41" spans="1:6" ht="14.1" hidden="1" customHeight="1" outlineLevel="1">
      <c r="A41" s="186" t="s">
        <v>186</v>
      </c>
      <c r="B41" s="187"/>
      <c r="C41" s="180">
        <v>542</v>
      </c>
      <c r="D41" s="188">
        <v>84904</v>
      </c>
      <c r="E41" s="182"/>
      <c r="F41" s="182"/>
    </row>
    <row r="42" spans="1:6" ht="14.1" hidden="1" customHeight="1" outlineLevel="1">
      <c r="A42" s="186" t="s">
        <v>244</v>
      </c>
      <c r="B42" s="187"/>
      <c r="C42" s="180">
        <v>84</v>
      </c>
      <c r="D42" s="188">
        <v>6700</v>
      </c>
      <c r="E42" s="182"/>
      <c r="F42" s="182"/>
    </row>
    <row r="43" spans="1:6" ht="14.1" hidden="1" customHeight="1" outlineLevel="1">
      <c r="A43" s="186" t="s">
        <v>187</v>
      </c>
      <c r="B43" s="187"/>
      <c r="C43" s="180">
        <v>68</v>
      </c>
      <c r="D43" s="188">
        <v>16117</v>
      </c>
      <c r="E43" s="182"/>
      <c r="F43" s="182"/>
    </row>
    <row r="44" spans="1:6" ht="14.1" hidden="1" customHeight="1" outlineLevel="1">
      <c r="A44" s="186" t="s">
        <v>188</v>
      </c>
      <c r="B44" s="187"/>
      <c r="C44" s="180">
        <v>11</v>
      </c>
      <c r="D44" s="188">
        <v>2389</v>
      </c>
      <c r="E44" s="182"/>
      <c r="F44" s="182"/>
    </row>
    <row r="45" spans="1:6" ht="14.1" hidden="1" customHeight="1" outlineLevel="1">
      <c r="A45" s="186" t="s">
        <v>189</v>
      </c>
      <c r="B45" s="187"/>
      <c r="C45" s="180">
        <v>17</v>
      </c>
      <c r="D45" s="188">
        <v>4294</v>
      </c>
      <c r="E45" s="182"/>
      <c r="F45" s="182"/>
    </row>
    <row r="46" spans="1:6" ht="14.1" hidden="1" customHeight="1" outlineLevel="1">
      <c r="A46" s="186" t="s">
        <v>190</v>
      </c>
      <c r="B46" s="187"/>
      <c r="C46" s="180">
        <v>429</v>
      </c>
      <c r="D46" s="188">
        <v>48401</v>
      </c>
      <c r="E46" s="182"/>
      <c r="F46" s="182"/>
    </row>
    <row r="47" spans="1:6" ht="14.1" hidden="1" customHeight="1" outlineLevel="1">
      <c r="A47" s="186" t="s">
        <v>191</v>
      </c>
      <c r="B47" s="187"/>
      <c r="C47" s="180">
        <v>1</v>
      </c>
      <c r="D47" s="188">
        <v>238</v>
      </c>
      <c r="E47" s="182"/>
      <c r="F47" s="182"/>
    </row>
    <row r="48" spans="1:6" ht="14.1" hidden="1" customHeight="1" outlineLevel="1">
      <c r="A48" s="186" t="s">
        <v>192</v>
      </c>
      <c r="B48" s="187"/>
      <c r="C48" s="180">
        <v>4</v>
      </c>
      <c r="D48" s="188">
        <v>690</v>
      </c>
      <c r="E48" s="182"/>
      <c r="F48" s="182"/>
    </row>
    <row r="49" spans="1:6" ht="14.1" hidden="1" customHeight="1" outlineLevel="1">
      <c r="A49" s="186" t="s">
        <v>247</v>
      </c>
      <c r="B49" s="187"/>
      <c r="C49" s="183"/>
      <c r="D49" s="189"/>
      <c r="E49" s="182"/>
      <c r="F49" s="182"/>
    </row>
    <row r="50" spans="1:6" ht="14.1" hidden="1" customHeight="1" outlineLevel="1">
      <c r="A50" s="186" t="s">
        <v>193</v>
      </c>
      <c r="B50" s="187"/>
      <c r="C50" s="180">
        <v>3742</v>
      </c>
      <c r="D50" s="188">
        <v>186226</v>
      </c>
      <c r="E50" s="182"/>
      <c r="F50" s="182"/>
    </row>
    <row r="51" spans="1:6" ht="14.1" hidden="1" customHeight="1" outlineLevel="1">
      <c r="A51" s="186" t="s">
        <v>194</v>
      </c>
      <c r="B51" s="187"/>
      <c r="C51" s="180">
        <v>199</v>
      </c>
      <c r="D51" s="188">
        <v>54428</v>
      </c>
      <c r="E51" s="182"/>
      <c r="F51" s="182"/>
    </row>
    <row r="52" spans="1:6" ht="14.1" hidden="1" customHeight="1" outlineLevel="1">
      <c r="A52" s="186" t="s">
        <v>195</v>
      </c>
      <c r="B52" s="187"/>
      <c r="C52" s="180">
        <v>50</v>
      </c>
      <c r="D52" s="188">
        <v>18700.900000000001</v>
      </c>
      <c r="E52" s="182"/>
      <c r="F52" s="182"/>
    </row>
    <row r="53" spans="1:6" ht="14.1" hidden="1" customHeight="1" outlineLevel="1">
      <c r="A53" s="186" t="s">
        <v>196</v>
      </c>
      <c r="B53" s="187"/>
      <c r="C53" s="180">
        <v>208</v>
      </c>
      <c r="D53" s="188">
        <v>34209</v>
      </c>
      <c r="E53" s="182"/>
      <c r="F53" s="182"/>
    </row>
    <row r="54" spans="1:6" ht="14.1" customHeight="1" collapsed="1">
      <c r="A54" s="190" t="s">
        <v>268</v>
      </c>
      <c r="B54" s="187">
        <v>4.5</v>
      </c>
      <c r="C54" s="180">
        <f>SUM($C$36:$C$53)</f>
        <v>7884</v>
      </c>
      <c r="D54" s="188">
        <f>SUM($D$36:$D$53)</f>
        <v>823425.68</v>
      </c>
      <c r="E54" s="182"/>
      <c r="F54" s="182"/>
    </row>
    <row r="55" spans="1:6" ht="14.1" hidden="1" customHeight="1" outlineLevel="1">
      <c r="A55" s="191" t="s">
        <v>181</v>
      </c>
      <c r="B55" s="192"/>
      <c r="C55" s="180">
        <v>531</v>
      </c>
      <c r="D55" s="188">
        <v>113062</v>
      </c>
      <c r="E55" s="182"/>
      <c r="F55" s="182"/>
    </row>
    <row r="56" spans="1:6" ht="14.1" hidden="1" customHeight="1" outlineLevel="1">
      <c r="A56" s="191" t="s">
        <v>182</v>
      </c>
      <c r="B56" s="192"/>
      <c r="C56" s="180">
        <v>283</v>
      </c>
      <c r="D56" s="188">
        <v>61020.44</v>
      </c>
      <c r="E56" s="182"/>
      <c r="F56" s="182"/>
    </row>
    <row r="57" spans="1:6" ht="14.1" hidden="1" customHeight="1" outlineLevel="1">
      <c r="A57" s="191" t="s">
        <v>183</v>
      </c>
      <c r="B57" s="192"/>
      <c r="C57" s="180">
        <v>456</v>
      </c>
      <c r="D57" s="188">
        <v>100973</v>
      </c>
      <c r="E57" s="182"/>
      <c r="F57" s="182"/>
    </row>
    <row r="58" spans="1:6" ht="14.1" hidden="1" customHeight="1" outlineLevel="1">
      <c r="A58" s="191" t="s">
        <v>184</v>
      </c>
      <c r="B58" s="192"/>
      <c r="C58" s="180">
        <v>278</v>
      </c>
      <c r="D58" s="188">
        <v>59857</v>
      </c>
      <c r="E58" s="182"/>
      <c r="F58" s="182"/>
    </row>
    <row r="59" spans="1:6" ht="14.1" hidden="1" customHeight="1" outlineLevel="1">
      <c r="A59" s="191" t="s">
        <v>185</v>
      </c>
      <c r="B59" s="192"/>
      <c r="C59" s="180">
        <v>891</v>
      </c>
      <c r="D59" s="188">
        <v>198051</v>
      </c>
      <c r="E59" s="182"/>
      <c r="F59" s="182"/>
    </row>
    <row r="60" spans="1:6" ht="14.1" hidden="1" customHeight="1" outlineLevel="1">
      <c r="A60" s="191" t="s">
        <v>186</v>
      </c>
      <c r="B60" s="192"/>
      <c r="C60" s="180">
        <v>1143</v>
      </c>
      <c r="D60" s="188">
        <v>254950</v>
      </c>
      <c r="E60" s="182"/>
      <c r="F60" s="182"/>
    </row>
    <row r="61" spans="1:6" ht="14.1" hidden="1" customHeight="1" outlineLevel="1">
      <c r="A61" s="191" t="s">
        <v>244</v>
      </c>
      <c r="B61" s="192"/>
      <c r="C61" s="180">
        <v>79</v>
      </c>
      <c r="D61" s="188">
        <v>17464</v>
      </c>
      <c r="E61" s="182"/>
      <c r="F61" s="182"/>
    </row>
    <row r="62" spans="1:6" ht="14.1" hidden="1" customHeight="1" outlineLevel="1">
      <c r="A62" s="191" t="s">
        <v>187</v>
      </c>
      <c r="B62" s="192"/>
      <c r="C62" s="180">
        <v>128</v>
      </c>
      <c r="D62" s="188">
        <v>28819</v>
      </c>
      <c r="E62" s="182"/>
      <c r="F62" s="182"/>
    </row>
    <row r="63" spans="1:6" ht="14.1" hidden="1" customHeight="1" outlineLevel="1">
      <c r="A63" s="191" t="s">
        <v>188</v>
      </c>
      <c r="B63" s="192"/>
      <c r="C63" s="180">
        <v>24</v>
      </c>
      <c r="D63" s="188">
        <v>5585</v>
      </c>
      <c r="E63" s="182"/>
      <c r="F63" s="182"/>
    </row>
    <row r="64" spans="1:6" ht="14.1" hidden="1" customHeight="1" outlineLevel="1">
      <c r="A64" s="191" t="s">
        <v>189</v>
      </c>
      <c r="B64" s="192"/>
      <c r="C64" s="180">
        <v>47</v>
      </c>
      <c r="D64" s="188">
        <v>10716</v>
      </c>
      <c r="E64" s="182"/>
      <c r="F64" s="182"/>
    </row>
    <row r="65" spans="1:6" ht="14.1" hidden="1" customHeight="1" outlineLevel="1">
      <c r="A65" s="191" t="s">
        <v>190</v>
      </c>
      <c r="B65" s="192"/>
      <c r="C65" s="180">
        <v>413</v>
      </c>
      <c r="D65" s="188">
        <v>90976</v>
      </c>
      <c r="E65" s="182"/>
      <c r="F65" s="182"/>
    </row>
    <row r="66" spans="1:6" ht="14.1" hidden="1" customHeight="1" outlineLevel="1">
      <c r="A66" s="191" t="s">
        <v>191</v>
      </c>
      <c r="B66" s="192"/>
      <c r="C66" s="180">
        <v>10</v>
      </c>
      <c r="D66" s="188">
        <v>1072</v>
      </c>
      <c r="E66" s="182"/>
      <c r="F66" s="182"/>
    </row>
    <row r="67" spans="1:6" ht="14.1" hidden="1" customHeight="1" outlineLevel="1">
      <c r="A67" s="191" t="s">
        <v>192</v>
      </c>
      <c r="B67" s="192"/>
      <c r="C67" s="180">
        <v>18</v>
      </c>
      <c r="D67" s="188">
        <v>2877</v>
      </c>
      <c r="E67" s="182"/>
      <c r="F67" s="182"/>
    </row>
    <row r="68" spans="1:6" ht="14.1" hidden="1" customHeight="1" outlineLevel="1">
      <c r="A68" s="191" t="s">
        <v>247</v>
      </c>
      <c r="B68" s="192"/>
      <c r="C68" s="183"/>
      <c r="D68" s="189"/>
      <c r="E68" s="182"/>
      <c r="F68" s="182"/>
    </row>
    <row r="69" spans="1:6" ht="14.1" hidden="1" customHeight="1" outlineLevel="1">
      <c r="A69" s="191" t="s">
        <v>193</v>
      </c>
      <c r="B69" s="192"/>
      <c r="C69" s="180">
        <v>1456</v>
      </c>
      <c r="D69" s="188">
        <v>317805</v>
      </c>
      <c r="E69" s="182"/>
      <c r="F69" s="182"/>
    </row>
    <row r="70" spans="1:6" ht="14.1" hidden="1" customHeight="1" outlineLevel="1">
      <c r="A70" s="191" t="s">
        <v>194</v>
      </c>
      <c r="B70" s="192"/>
      <c r="C70" s="180">
        <v>468</v>
      </c>
      <c r="D70" s="188">
        <v>102863</v>
      </c>
      <c r="E70" s="182"/>
      <c r="F70" s="182"/>
    </row>
    <row r="71" spans="1:6" ht="14.1" hidden="1" customHeight="1" outlineLevel="1">
      <c r="A71" s="191" t="s">
        <v>195</v>
      </c>
      <c r="B71" s="192"/>
      <c r="C71" s="180">
        <v>112</v>
      </c>
      <c r="D71" s="188">
        <v>25930</v>
      </c>
      <c r="E71" s="182"/>
      <c r="F71" s="182"/>
    </row>
    <row r="72" spans="1:6" ht="14.1" hidden="1" customHeight="1" outlineLevel="1">
      <c r="A72" s="191" t="s">
        <v>196</v>
      </c>
      <c r="B72" s="192"/>
      <c r="C72" s="180">
        <v>323</v>
      </c>
      <c r="D72" s="188">
        <v>70622.3</v>
      </c>
      <c r="E72" s="182"/>
      <c r="F72" s="182"/>
    </row>
    <row r="73" spans="1:6" ht="14.1" customHeight="1" collapsed="1">
      <c r="A73" s="193" t="s">
        <v>269</v>
      </c>
      <c r="B73" s="192">
        <v>10</v>
      </c>
      <c r="C73" s="180">
        <f>SUM($C$55:$C$72)</f>
        <v>6660</v>
      </c>
      <c r="D73" s="188">
        <f>SUM($D$55:$D$72)</f>
        <v>1462642.74</v>
      </c>
      <c r="E73" s="182"/>
      <c r="F73" s="182"/>
    </row>
    <row r="74" spans="1:6" ht="14.1" hidden="1" customHeight="1" outlineLevel="1">
      <c r="A74" s="186" t="s">
        <v>181</v>
      </c>
      <c r="B74" s="192"/>
      <c r="C74" s="180">
        <v>1303</v>
      </c>
      <c r="D74" s="188">
        <v>309422</v>
      </c>
      <c r="E74" s="182"/>
      <c r="F74" s="182"/>
    </row>
    <row r="75" spans="1:6" ht="14.1" hidden="1" customHeight="1" outlineLevel="1">
      <c r="A75" s="186" t="s">
        <v>182</v>
      </c>
      <c r="B75" s="192"/>
      <c r="C75" s="180">
        <v>752</v>
      </c>
      <c r="D75" s="188">
        <v>180035.95</v>
      </c>
      <c r="E75" s="182"/>
      <c r="F75" s="182"/>
    </row>
    <row r="76" spans="1:6" ht="14.1" hidden="1" customHeight="1" outlineLevel="1">
      <c r="A76" s="186" t="s">
        <v>183</v>
      </c>
      <c r="B76" s="192"/>
      <c r="C76" s="180">
        <v>1095</v>
      </c>
      <c r="D76" s="188">
        <v>270614</v>
      </c>
      <c r="E76" s="182"/>
      <c r="F76" s="182"/>
    </row>
    <row r="77" spans="1:6" ht="14.1" hidden="1" customHeight="1" outlineLevel="1">
      <c r="A77" s="186" t="s">
        <v>184</v>
      </c>
      <c r="B77" s="192"/>
      <c r="C77" s="180">
        <v>631</v>
      </c>
      <c r="D77" s="188">
        <v>152844</v>
      </c>
      <c r="E77" s="182"/>
      <c r="F77" s="182"/>
    </row>
    <row r="78" spans="1:6" ht="14.1" hidden="1" customHeight="1" outlineLevel="1">
      <c r="A78" s="186" t="s">
        <v>185</v>
      </c>
      <c r="B78" s="192"/>
      <c r="C78" s="180">
        <v>2191</v>
      </c>
      <c r="D78" s="188">
        <v>547672</v>
      </c>
      <c r="E78" s="182"/>
      <c r="F78" s="182"/>
    </row>
    <row r="79" spans="1:6" ht="14.1" hidden="1" customHeight="1" outlineLevel="1">
      <c r="A79" s="186" t="s">
        <v>186</v>
      </c>
      <c r="B79" s="192"/>
      <c r="C79" s="180">
        <v>2259</v>
      </c>
      <c r="D79" s="188">
        <v>554862</v>
      </c>
      <c r="E79" s="182"/>
      <c r="F79" s="182"/>
    </row>
    <row r="80" spans="1:6" ht="14.1" hidden="1" customHeight="1" outlineLevel="1">
      <c r="A80" s="186" t="s">
        <v>244</v>
      </c>
      <c r="B80" s="192"/>
      <c r="C80" s="180">
        <v>231</v>
      </c>
      <c r="D80" s="188">
        <v>56224</v>
      </c>
      <c r="E80" s="182"/>
      <c r="F80" s="182"/>
    </row>
    <row r="81" spans="1:6" ht="14.1" hidden="1" customHeight="1" outlineLevel="1">
      <c r="A81" s="186" t="s">
        <v>187</v>
      </c>
      <c r="B81" s="192"/>
      <c r="C81" s="180">
        <v>414</v>
      </c>
      <c r="D81" s="188">
        <v>88409</v>
      </c>
      <c r="E81" s="182"/>
      <c r="F81" s="182"/>
    </row>
    <row r="82" spans="1:6" ht="14.1" hidden="1" customHeight="1" outlineLevel="1">
      <c r="A82" s="186" t="s">
        <v>188</v>
      </c>
      <c r="B82" s="192"/>
      <c r="C82" s="180">
        <v>130</v>
      </c>
      <c r="D82" s="188">
        <v>35086</v>
      </c>
      <c r="E82" s="182"/>
      <c r="F82" s="182"/>
    </row>
    <row r="83" spans="1:6" ht="14.1" hidden="1" customHeight="1" outlineLevel="1">
      <c r="A83" s="186" t="s">
        <v>189</v>
      </c>
      <c r="B83" s="192"/>
      <c r="C83" s="180">
        <v>152</v>
      </c>
      <c r="D83" s="188">
        <v>37837.5</v>
      </c>
      <c r="E83" s="182"/>
      <c r="F83" s="182"/>
    </row>
    <row r="84" spans="1:6" ht="14.1" hidden="1" customHeight="1" outlineLevel="1">
      <c r="A84" s="186" t="s">
        <v>190</v>
      </c>
      <c r="B84" s="192"/>
      <c r="C84" s="180">
        <v>989</v>
      </c>
      <c r="D84" s="188">
        <v>243467</v>
      </c>
      <c r="E84" s="182"/>
      <c r="F84" s="182"/>
    </row>
    <row r="85" spans="1:6" ht="14.1" hidden="1" customHeight="1" outlineLevel="1">
      <c r="A85" s="186" t="s">
        <v>191</v>
      </c>
      <c r="B85" s="192"/>
      <c r="C85" s="180">
        <v>13</v>
      </c>
      <c r="D85" s="188">
        <v>1365</v>
      </c>
      <c r="E85" s="182"/>
      <c r="F85" s="182"/>
    </row>
    <row r="86" spans="1:6" ht="14.1" hidden="1" customHeight="1" outlineLevel="1">
      <c r="A86" s="186" t="s">
        <v>192</v>
      </c>
      <c r="B86" s="192"/>
      <c r="C86" s="180">
        <v>176</v>
      </c>
      <c r="D86" s="188">
        <v>44681</v>
      </c>
      <c r="E86" s="182"/>
      <c r="F86" s="182"/>
    </row>
    <row r="87" spans="1:6" ht="14.1" hidden="1" customHeight="1" outlineLevel="1">
      <c r="A87" s="186" t="s">
        <v>247</v>
      </c>
      <c r="B87" s="192"/>
      <c r="C87" s="183"/>
      <c r="D87" s="189"/>
      <c r="E87" s="182"/>
      <c r="F87" s="182"/>
    </row>
    <row r="88" spans="1:6" ht="14.1" hidden="1" customHeight="1" outlineLevel="1">
      <c r="A88" s="186" t="s">
        <v>193</v>
      </c>
      <c r="B88" s="192"/>
      <c r="C88" s="180">
        <v>3223</v>
      </c>
      <c r="D88" s="188">
        <v>779819</v>
      </c>
      <c r="E88" s="182"/>
      <c r="F88" s="182"/>
    </row>
    <row r="89" spans="1:6" ht="14.1" hidden="1" customHeight="1" outlineLevel="1">
      <c r="A89" s="186" t="s">
        <v>194</v>
      </c>
      <c r="B89" s="192"/>
      <c r="C89" s="180">
        <v>1123</v>
      </c>
      <c r="D89" s="188">
        <v>293547</v>
      </c>
      <c r="E89" s="182"/>
      <c r="F89" s="182"/>
    </row>
    <row r="90" spans="1:6" ht="14.1" hidden="1" customHeight="1" outlineLevel="1">
      <c r="A90" s="186" t="s">
        <v>195</v>
      </c>
      <c r="B90" s="192"/>
      <c r="C90" s="180">
        <v>272</v>
      </c>
      <c r="D90" s="188">
        <v>70961.5</v>
      </c>
      <c r="E90" s="182"/>
      <c r="F90" s="182"/>
    </row>
    <row r="91" spans="1:6" ht="14.1" hidden="1" customHeight="1" outlineLevel="1">
      <c r="A91" s="186" t="s">
        <v>196</v>
      </c>
      <c r="B91" s="192"/>
      <c r="C91" s="180">
        <v>751</v>
      </c>
      <c r="D91" s="188">
        <v>185355</v>
      </c>
      <c r="E91" s="182"/>
      <c r="F91" s="182"/>
    </row>
    <row r="92" spans="1:6" ht="14.1" customHeight="1" collapsed="1">
      <c r="A92" s="190" t="s">
        <v>270</v>
      </c>
      <c r="B92" s="192">
        <v>20</v>
      </c>
      <c r="C92" s="180">
        <f>SUM($C$74:$C$91)</f>
        <v>15705</v>
      </c>
      <c r="D92" s="188">
        <f>SUM($D$74:$D$91)</f>
        <v>3852201.95</v>
      </c>
      <c r="E92" s="182"/>
      <c r="F92" s="182"/>
    </row>
    <row r="93" spans="1:6" ht="14.1" hidden="1" customHeight="1" outlineLevel="1">
      <c r="A93" s="194" t="s">
        <v>181</v>
      </c>
      <c r="B93" s="195"/>
      <c r="C93" s="196">
        <v>1305</v>
      </c>
      <c r="D93" s="197">
        <v>373121</v>
      </c>
      <c r="E93" s="182"/>
      <c r="F93" s="182"/>
    </row>
    <row r="94" spans="1:6" ht="14.1" hidden="1" customHeight="1" outlineLevel="1">
      <c r="A94" s="194" t="s">
        <v>182</v>
      </c>
      <c r="B94" s="195"/>
      <c r="C94" s="196">
        <v>898</v>
      </c>
      <c r="D94" s="197">
        <v>266143.5</v>
      </c>
      <c r="E94" s="182"/>
      <c r="F94" s="182"/>
    </row>
    <row r="95" spans="1:6" ht="14.1" hidden="1" customHeight="1" outlineLevel="1">
      <c r="A95" s="194" t="s">
        <v>183</v>
      </c>
      <c r="B95" s="195"/>
      <c r="C95" s="196">
        <v>1649</v>
      </c>
      <c r="D95" s="197">
        <v>500857</v>
      </c>
      <c r="E95" s="182"/>
      <c r="F95" s="182"/>
    </row>
    <row r="96" spans="1:6" ht="14.1" hidden="1" customHeight="1" outlineLevel="1">
      <c r="A96" s="194" t="s">
        <v>184</v>
      </c>
      <c r="B96" s="195"/>
      <c r="C96" s="196">
        <v>703</v>
      </c>
      <c r="D96" s="197">
        <v>201908</v>
      </c>
      <c r="E96" s="182"/>
      <c r="F96" s="182"/>
    </row>
    <row r="97" spans="1:6" ht="14.1" hidden="1" customHeight="1" outlineLevel="1">
      <c r="A97" s="194" t="s">
        <v>185</v>
      </c>
      <c r="B97" s="195"/>
      <c r="C97" s="196">
        <v>2836</v>
      </c>
      <c r="D97" s="197">
        <v>852039</v>
      </c>
      <c r="E97" s="182"/>
      <c r="F97" s="182"/>
    </row>
    <row r="98" spans="1:6" ht="14.1" hidden="1" customHeight="1" outlineLevel="1">
      <c r="A98" s="194" t="s">
        <v>186</v>
      </c>
      <c r="B98" s="195"/>
      <c r="C98" s="196">
        <v>3258</v>
      </c>
      <c r="D98" s="197">
        <v>962233</v>
      </c>
      <c r="E98" s="182"/>
      <c r="F98" s="182"/>
    </row>
    <row r="99" spans="1:6" ht="14.1" hidden="1" customHeight="1" outlineLevel="1">
      <c r="A99" s="194" t="s">
        <v>244</v>
      </c>
      <c r="B99" s="195"/>
      <c r="C99" s="196">
        <v>286</v>
      </c>
      <c r="D99" s="197">
        <v>87708.6</v>
      </c>
      <c r="E99" s="182"/>
      <c r="F99" s="182"/>
    </row>
    <row r="100" spans="1:6" ht="14.1" hidden="1" customHeight="1" outlineLevel="1">
      <c r="A100" s="194" t="s">
        <v>187</v>
      </c>
      <c r="B100" s="195"/>
      <c r="C100" s="196">
        <v>518</v>
      </c>
      <c r="D100" s="197">
        <v>103471</v>
      </c>
      <c r="E100" s="182"/>
      <c r="F100" s="182"/>
    </row>
    <row r="101" spans="1:6" ht="14.1" hidden="1" customHeight="1" outlineLevel="1">
      <c r="A101" s="194" t="s">
        <v>188</v>
      </c>
      <c r="B101" s="195"/>
      <c r="C101" s="196">
        <v>346</v>
      </c>
      <c r="D101" s="197">
        <v>116348</v>
      </c>
      <c r="E101" s="182"/>
      <c r="F101" s="182"/>
    </row>
    <row r="102" spans="1:6" ht="14.1" hidden="1" customHeight="1" outlineLevel="1">
      <c r="A102" s="194" t="s">
        <v>189</v>
      </c>
      <c r="B102" s="195"/>
      <c r="C102" s="196">
        <v>257</v>
      </c>
      <c r="D102" s="197">
        <v>75535</v>
      </c>
      <c r="E102" s="182"/>
      <c r="F102" s="182"/>
    </row>
    <row r="103" spans="1:6" ht="14.1" hidden="1" customHeight="1" outlineLevel="1">
      <c r="A103" s="194" t="s">
        <v>190</v>
      </c>
      <c r="B103" s="195"/>
      <c r="C103" s="196">
        <v>1412</v>
      </c>
      <c r="D103" s="197">
        <v>413378</v>
      </c>
      <c r="E103" s="182"/>
      <c r="F103" s="182"/>
    </row>
    <row r="104" spans="1:6" ht="14.1" hidden="1" customHeight="1" outlineLevel="1">
      <c r="A104" s="194" t="s">
        <v>191</v>
      </c>
      <c r="B104" s="195"/>
      <c r="C104" s="196">
        <v>2</v>
      </c>
      <c r="D104" s="197">
        <v>200</v>
      </c>
      <c r="E104" s="182"/>
      <c r="F104" s="182"/>
    </row>
    <row r="105" spans="1:6" ht="14.1" hidden="1" customHeight="1" outlineLevel="1">
      <c r="A105" s="194" t="s">
        <v>192</v>
      </c>
      <c r="B105" s="195"/>
      <c r="C105" s="196">
        <v>152</v>
      </c>
      <c r="D105" s="197">
        <v>44835.199999999997</v>
      </c>
      <c r="E105" s="182"/>
      <c r="F105" s="182"/>
    </row>
    <row r="106" spans="1:6" ht="14.1" hidden="1" customHeight="1" outlineLevel="1">
      <c r="A106" s="194" t="s">
        <v>247</v>
      </c>
      <c r="B106" s="195"/>
      <c r="C106" s="198"/>
      <c r="D106" s="199"/>
      <c r="E106" s="182"/>
      <c r="F106" s="182"/>
    </row>
    <row r="107" spans="1:6" ht="14.1" hidden="1" customHeight="1" outlineLevel="1">
      <c r="A107" s="194" t="s">
        <v>193</v>
      </c>
      <c r="B107" s="195"/>
      <c r="C107" s="196">
        <v>4005</v>
      </c>
      <c r="D107" s="197">
        <v>1147237</v>
      </c>
      <c r="E107" s="182"/>
      <c r="F107" s="182"/>
    </row>
    <row r="108" spans="1:6" ht="14.1" hidden="1" customHeight="1" outlineLevel="1">
      <c r="A108" s="194" t="s">
        <v>194</v>
      </c>
      <c r="B108" s="195"/>
      <c r="C108" s="196">
        <v>1588</v>
      </c>
      <c r="D108" s="197">
        <v>475867</v>
      </c>
      <c r="E108" s="182"/>
      <c r="F108" s="182"/>
    </row>
    <row r="109" spans="1:6" ht="14.1" hidden="1" customHeight="1" outlineLevel="1">
      <c r="A109" s="194" t="s">
        <v>195</v>
      </c>
      <c r="B109" s="195"/>
      <c r="C109" s="196">
        <v>417</v>
      </c>
      <c r="D109" s="197">
        <v>120472.77</v>
      </c>
      <c r="E109" s="182"/>
      <c r="F109" s="182"/>
    </row>
    <row r="110" spans="1:6" ht="14.1" hidden="1" customHeight="1" outlineLevel="1">
      <c r="A110" s="194" t="s">
        <v>196</v>
      </c>
      <c r="B110" s="195"/>
      <c r="C110" s="196">
        <v>1053</v>
      </c>
      <c r="D110" s="197">
        <v>306663.59999999998</v>
      </c>
      <c r="E110" s="182"/>
      <c r="F110" s="182"/>
    </row>
    <row r="111" spans="1:6" ht="14.1" customHeight="1" collapsed="1">
      <c r="A111" s="200" t="s">
        <v>271</v>
      </c>
      <c r="B111" s="195">
        <v>30</v>
      </c>
      <c r="C111" s="196">
        <f>SUM($C$93:$C$110)</f>
        <v>20685</v>
      </c>
      <c r="D111" s="197">
        <f>SUM($D$93:$D$110)</f>
        <v>6048017.6699999999</v>
      </c>
      <c r="E111" s="182"/>
      <c r="F111" s="182"/>
    </row>
    <row r="112" spans="1:6" ht="14.1" hidden="1" customHeight="1" outlineLevel="1">
      <c r="A112" s="194" t="s">
        <v>181</v>
      </c>
      <c r="B112" s="195"/>
      <c r="C112" s="196">
        <v>1303</v>
      </c>
      <c r="D112" s="197">
        <v>432398</v>
      </c>
      <c r="E112" s="182"/>
      <c r="F112" s="182"/>
    </row>
    <row r="113" spans="1:6" ht="14.1" hidden="1" customHeight="1" outlineLevel="1">
      <c r="A113" s="194" t="s">
        <v>182</v>
      </c>
      <c r="B113" s="195"/>
      <c r="C113" s="196">
        <v>1074</v>
      </c>
      <c r="D113" s="197">
        <v>357349</v>
      </c>
      <c r="E113" s="182"/>
      <c r="F113" s="182"/>
    </row>
    <row r="114" spans="1:6" ht="14.1" hidden="1" customHeight="1" outlineLevel="1">
      <c r="A114" s="194" t="s">
        <v>183</v>
      </c>
      <c r="B114" s="195"/>
      <c r="C114" s="196">
        <v>2101</v>
      </c>
      <c r="D114" s="197">
        <v>757091</v>
      </c>
      <c r="E114" s="182"/>
      <c r="F114" s="182"/>
    </row>
    <row r="115" spans="1:6" ht="14.1" hidden="1" customHeight="1" outlineLevel="1">
      <c r="A115" s="194" t="s">
        <v>184</v>
      </c>
      <c r="B115" s="195"/>
      <c r="C115" s="196">
        <v>674</v>
      </c>
      <c r="D115" s="197">
        <v>220268</v>
      </c>
      <c r="E115" s="182"/>
      <c r="F115" s="182"/>
    </row>
    <row r="116" spans="1:6" ht="14.1" hidden="1" customHeight="1" outlineLevel="1">
      <c r="A116" s="194" t="s">
        <v>185</v>
      </c>
      <c r="B116" s="195"/>
      <c r="C116" s="196">
        <v>3066</v>
      </c>
      <c r="D116" s="197">
        <v>1043986</v>
      </c>
      <c r="E116" s="182"/>
      <c r="F116" s="182"/>
    </row>
    <row r="117" spans="1:6" ht="14.1" hidden="1" customHeight="1" outlineLevel="1">
      <c r="A117" s="194" t="s">
        <v>186</v>
      </c>
      <c r="B117" s="195"/>
      <c r="C117" s="196">
        <v>3761</v>
      </c>
      <c r="D117" s="197">
        <v>1282789</v>
      </c>
      <c r="E117" s="182"/>
      <c r="F117" s="182"/>
    </row>
    <row r="118" spans="1:6" ht="14.1" hidden="1" customHeight="1" outlineLevel="1">
      <c r="A118" s="194" t="s">
        <v>244</v>
      </c>
      <c r="B118" s="195"/>
      <c r="C118" s="196">
        <v>319</v>
      </c>
      <c r="D118" s="197">
        <v>111896.15</v>
      </c>
      <c r="E118" s="182"/>
      <c r="F118" s="182"/>
    </row>
    <row r="119" spans="1:6" ht="14.1" hidden="1" customHeight="1" outlineLevel="1">
      <c r="A119" s="194" t="s">
        <v>187</v>
      </c>
      <c r="B119" s="195"/>
      <c r="C119" s="196">
        <v>755</v>
      </c>
      <c r="D119" s="197">
        <v>152926</v>
      </c>
      <c r="E119" s="182"/>
      <c r="F119" s="182"/>
    </row>
    <row r="120" spans="1:6" ht="14.1" hidden="1" customHeight="1" outlineLevel="1">
      <c r="A120" s="194" t="s">
        <v>188</v>
      </c>
      <c r="B120" s="195"/>
      <c r="C120" s="196">
        <v>575</v>
      </c>
      <c r="D120" s="197">
        <v>224103</v>
      </c>
      <c r="E120" s="182"/>
      <c r="F120" s="182"/>
    </row>
    <row r="121" spans="1:6" ht="14.1" hidden="1" customHeight="1" outlineLevel="1">
      <c r="A121" s="194" t="s">
        <v>189</v>
      </c>
      <c r="B121" s="195"/>
      <c r="C121" s="196">
        <v>346</v>
      </c>
      <c r="D121" s="197">
        <v>118886.35</v>
      </c>
      <c r="E121" s="182"/>
      <c r="F121" s="182"/>
    </row>
    <row r="122" spans="1:6" ht="14.1" hidden="1" customHeight="1" outlineLevel="1">
      <c r="A122" s="194" t="s">
        <v>190</v>
      </c>
      <c r="B122" s="195"/>
      <c r="C122" s="196">
        <v>1698</v>
      </c>
      <c r="D122" s="197">
        <v>573725</v>
      </c>
      <c r="E122" s="182"/>
      <c r="F122" s="182"/>
    </row>
    <row r="123" spans="1:6" ht="14.1" hidden="1" customHeight="1" outlineLevel="1">
      <c r="A123" s="194" t="s">
        <v>191</v>
      </c>
      <c r="B123" s="195"/>
      <c r="C123" s="196">
        <v>10</v>
      </c>
      <c r="D123" s="197">
        <v>1237</v>
      </c>
      <c r="E123" s="182"/>
      <c r="F123" s="182"/>
    </row>
    <row r="124" spans="1:6" ht="14.1" hidden="1" customHeight="1" outlineLevel="1">
      <c r="A124" s="194" t="s">
        <v>192</v>
      </c>
      <c r="B124" s="195"/>
      <c r="C124" s="196">
        <v>168</v>
      </c>
      <c r="D124" s="197">
        <v>58529.4</v>
      </c>
      <c r="E124" s="182"/>
      <c r="F124" s="182"/>
    </row>
    <row r="125" spans="1:6" ht="14.1" hidden="1" customHeight="1" outlineLevel="1">
      <c r="A125" s="194" t="s">
        <v>247</v>
      </c>
      <c r="B125" s="195"/>
      <c r="C125" s="198"/>
      <c r="D125" s="199"/>
      <c r="E125" s="182"/>
      <c r="F125" s="182"/>
    </row>
    <row r="126" spans="1:6" ht="14.1" hidden="1" customHeight="1" outlineLevel="1">
      <c r="A126" s="194" t="s">
        <v>193</v>
      </c>
      <c r="B126" s="195"/>
      <c r="C126" s="196">
        <v>4533</v>
      </c>
      <c r="D126" s="197">
        <v>1493403</v>
      </c>
      <c r="E126" s="182"/>
      <c r="F126" s="182"/>
    </row>
    <row r="127" spans="1:6" ht="14.1" hidden="1" customHeight="1" outlineLevel="1">
      <c r="A127" s="194" t="s">
        <v>194</v>
      </c>
      <c r="B127" s="195"/>
      <c r="C127" s="196">
        <v>1700</v>
      </c>
      <c r="D127" s="197">
        <v>604803</v>
      </c>
      <c r="E127" s="182"/>
      <c r="F127" s="182"/>
    </row>
    <row r="128" spans="1:6" ht="14.1" hidden="1" customHeight="1" outlineLevel="1">
      <c r="A128" s="194" t="s">
        <v>195</v>
      </c>
      <c r="B128" s="195"/>
      <c r="C128" s="196">
        <v>548</v>
      </c>
      <c r="D128" s="197">
        <v>189589.66</v>
      </c>
      <c r="E128" s="182"/>
      <c r="F128" s="182"/>
    </row>
    <row r="129" spans="1:6" ht="14.1" hidden="1" customHeight="1" outlineLevel="1">
      <c r="A129" s="194" t="s">
        <v>196</v>
      </c>
      <c r="B129" s="195"/>
      <c r="C129" s="196">
        <v>1216</v>
      </c>
      <c r="D129" s="197">
        <v>400266.73</v>
      </c>
      <c r="E129" s="182"/>
      <c r="F129" s="182"/>
    </row>
    <row r="130" spans="1:6" ht="14.1" customHeight="1" collapsed="1">
      <c r="A130" s="200" t="s">
        <v>272</v>
      </c>
      <c r="B130" s="195">
        <v>40</v>
      </c>
      <c r="C130" s="196">
        <f>SUM($C$112:$C$129)</f>
        <v>23847</v>
      </c>
      <c r="D130" s="197">
        <f>SUM($D$112:$D$129)</f>
        <v>8023246.290000001</v>
      </c>
      <c r="E130" s="182"/>
      <c r="F130" s="182"/>
    </row>
    <row r="131" spans="1:6" ht="14.1" hidden="1" customHeight="1" outlineLevel="1">
      <c r="A131" s="194" t="s">
        <v>181</v>
      </c>
      <c r="B131" s="195"/>
      <c r="C131" s="196">
        <v>1301</v>
      </c>
      <c r="D131" s="197">
        <v>488380</v>
      </c>
      <c r="E131" s="182"/>
      <c r="F131" s="182"/>
    </row>
    <row r="132" spans="1:6" ht="14.1" hidden="1" customHeight="1" outlineLevel="1">
      <c r="A132" s="194" t="s">
        <v>182</v>
      </c>
      <c r="B132" s="195"/>
      <c r="C132" s="196">
        <v>1059</v>
      </c>
      <c r="D132" s="197">
        <v>417028.17</v>
      </c>
      <c r="E132" s="182"/>
      <c r="F132" s="182"/>
    </row>
    <row r="133" spans="1:6" ht="14.1" hidden="1" customHeight="1" outlineLevel="1">
      <c r="A133" s="194" t="s">
        <v>183</v>
      </c>
      <c r="B133" s="195"/>
      <c r="C133" s="196">
        <v>3478</v>
      </c>
      <c r="D133" s="197">
        <v>1481800</v>
      </c>
      <c r="E133" s="182"/>
      <c r="F133" s="182"/>
    </row>
    <row r="134" spans="1:6" ht="14.1" hidden="1" customHeight="1" outlineLevel="1">
      <c r="A134" s="194" t="s">
        <v>184</v>
      </c>
      <c r="B134" s="195"/>
      <c r="C134" s="196">
        <v>753</v>
      </c>
      <c r="D134" s="197">
        <v>278930</v>
      </c>
      <c r="E134" s="182"/>
      <c r="F134" s="182"/>
    </row>
    <row r="135" spans="1:6" ht="14.1" hidden="1" customHeight="1" outlineLevel="1">
      <c r="A135" s="194" t="s">
        <v>185</v>
      </c>
      <c r="B135" s="195"/>
      <c r="C135" s="196">
        <v>3532</v>
      </c>
      <c r="D135" s="197">
        <v>1381536</v>
      </c>
      <c r="E135" s="182"/>
      <c r="F135" s="182"/>
    </row>
    <row r="136" spans="1:6" ht="14.1" hidden="1" customHeight="1" outlineLevel="1">
      <c r="A136" s="194" t="s">
        <v>186</v>
      </c>
      <c r="B136" s="195"/>
      <c r="C136" s="196">
        <v>4530</v>
      </c>
      <c r="D136" s="197">
        <v>1761823</v>
      </c>
      <c r="E136" s="182"/>
      <c r="F136" s="182"/>
    </row>
    <row r="137" spans="1:6" ht="14.1" hidden="1" customHeight="1" outlineLevel="1">
      <c r="A137" s="194" t="s">
        <v>244</v>
      </c>
      <c r="B137" s="195"/>
      <c r="C137" s="196">
        <v>333</v>
      </c>
      <c r="D137" s="197">
        <v>126735.6</v>
      </c>
      <c r="E137" s="182"/>
      <c r="F137" s="182"/>
    </row>
    <row r="138" spans="1:6" ht="14.1" hidden="1" customHeight="1" outlineLevel="1">
      <c r="A138" s="194" t="s">
        <v>187</v>
      </c>
      <c r="B138" s="195"/>
      <c r="C138" s="196">
        <v>952</v>
      </c>
      <c r="D138" s="197">
        <v>176301</v>
      </c>
      <c r="E138" s="182"/>
      <c r="F138" s="182"/>
    </row>
    <row r="139" spans="1:6" ht="14.1" hidden="1" customHeight="1" outlineLevel="1">
      <c r="A139" s="194" t="s">
        <v>188</v>
      </c>
      <c r="B139" s="195"/>
      <c r="C139" s="196">
        <v>1045</v>
      </c>
      <c r="D139" s="197">
        <v>468801</v>
      </c>
      <c r="E139" s="182"/>
      <c r="F139" s="182"/>
    </row>
    <row r="140" spans="1:6" ht="14.1" hidden="1" customHeight="1" outlineLevel="1">
      <c r="A140" s="194" t="s">
        <v>189</v>
      </c>
      <c r="B140" s="195"/>
      <c r="C140" s="196">
        <v>385</v>
      </c>
      <c r="D140" s="197">
        <v>151485.25</v>
      </c>
      <c r="E140" s="182"/>
      <c r="F140" s="182"/>
    </row>
    <row r="141" spans="1:6" ht="14.1" hidden="1" customHeight="1" outlineLevel="1">
      <c r="A141" s="194" t="s">
        <v>190</v>
      </c>
      <c r="B141" s="195"/>
      <c r="C141" s="196">
        <v>2009</v>
      </c>
      <c r="D141" s="197">
        <v>763544</v>
      </c>
      <c r="E141" s="182"/>
      <c r="F141" s="182"/>
    </row>
    <row r="142" spans="1:6" ht="14.1" hidden="1" customHeight="1" outlineLevel="1">
      <c r="A142" s="194" t="s">
        <v>191</v>
      </c>
      <c r="B142" s="195"/>
      <c r="C142" s="196">
        <v>11</v>
      </c>
      <c r="D142" s="197">
        <v>1100</v>
      </c>
      <c r="E142" s="182"/>
      <c r="F142" s="182"/>
    </row>
    <row r="143" spans="1:6" ht="14.1" hidden="1" customHeight="1" outlineLevel="1">
      <c r="A143" s="194" t="s">
        <v>192</v>
      </c>
      <c r="B143" s="195"/>
      <c r="C143" s="196">
        <v>175</v>
      </c>
      <c r="D143" s="197">
        <v>64361.3</v>
      </c>
      <c r="E143" s="182"/>
      <c r="F143" s="182"/>
    </row>
    <row r="144" spans="1:6" ht="14.1" hidden="1" customHeight="1" outlineLevel="1">
      <c r="A144" s="194" t="s">
        <v>247</v>
      </c>
      <c r="B144" s="195"/>
      <c r="C144" s="198"/>
      <c r="D144" s="199"/>
      <c r="E144" s="182"/>
      <c r="F144" s="182"/>
    </row>
    <row r="145" spans="1:6" ht="14.1" hidden="1" customHeight="1" outlineLevel="1">
      <c r="A145" s="194" t="s">
        <v>193</v>
      </c>
      <c r="B145" s="195"/>
      <c r="C145" s="196">
        <v>4888</v>
      </c>
      <c r="D145" s="197">
        <v>1866353</v>
      </c>
      <c r="E145" s="182"/>
      <c r="F145" s="182"/>
    </row>
    <row r="146" spans="1:6" ht="14.1" hidden="1" customHeight="1" outlineLevel="1">
      <c r="A146" s="194" t="s">
        <v>194</v>
      </c>
      <c r="B146" s="195"/>
      <c r="C146" s="196">
        <v>1990</v>
      </c>
      <c r="D146" s="197">
        <v>781256</v>
      </c>
      <c r="E146" s="182"/>
      <c r="F146" s="182"/>
    </row>
    <row r="147" spans="1:6" ht="14.1" hidden="1" customHeight="1" outlineLevel="1">
      <c r="A147" s="194" t="s">
        <v>195</v>
      </c>
      <c r="B147" s="195"/>
      <c r="C147" s="196">
        <v>686</v>
      </c>
      <c r="D147" s="197">
        <v>273571.69</v>
      </c>
      <c r="E147" s="182"/>
      <c r="F147" s="182"/>
    </row>
    <row r="148" spans="1:6" ht="14.1" hidden="1" customHeight="1" outlineLevel="1">
      <c r="A148" s="194" t="s">
        <v>196</v>
      </c>
      <c r="B148" s="195"/>
      <c r="C148" s="196">
        <v>1438</v>
      </c>
      <c r="D148" s="197">
        <v>561527.64</v>
      </c>
      <c r="E148" s="182"/>
      <c r="F148" s="182"/>
    </row>
    <row r="149" spans="1:6" ht="14.1" customHeight="1" collapsed="1">
      <c r="A149" s="200" t="s">
        <v>273</v>
      </c>
      <c r="B149" s="195">
        <v>50</v>
      </c>
      <c r="C149" s="196">
        <f>SUM($C$131:$C$148)</f>
        <v>28565</v>
      </c>
      <c r="D149" s="197">
        <f>SUM($D$131:$D$148)</f>
        <v>11044533.65</v>
      </c>
      <c r="E149" s="182"/>
      <c r="F149" s="182"/>
    </row>
    <row r="150" spans="1:6" ht="14.1" hidden="1" customHeight="1" outlineLevel="1">
      <c r="A150" s="194" t="s">
        <v>181</v>
      </c>
      <c r="B150" s="195"/>
      <c r="C150" s="196">
        <v>1464</v>
      </c>
      <c r="D150" s="197">
        <v>600709</v>
      </c>
      <c r="E150" s="182"/>
      <c r="F150" s="182"/>
    </row>
    <row r="151" spans="1:6" ht="14.1" hidden="1" customHeight="1" outlineLevel="1">
      <c r="A151" s="194" t="s">
        <v>182</v>
      </c>
      <c r="B151" s="195"/>
      <c r="C151" s="196">
        <v>1154</v>
      </c>
      <c r="D151" s="197">
        <v>473891.2</v>
      </c>
      <c r="E151" s="182"/>
      <c r="F151" s="182"/>
    </row>
    <row r="152" spans="1:6" ht="14.1" hidden="1" customHeight="1" outlineLevel="1">
      <c r="A152" s="194" t="s">
        <v>183</v>
      </c>
      <c r="B152" s="195"/>
      <c r="C152" s="196">
        <v>4183</v>
      </c>
      <c r="D152" s="197">
        <v>2007757</v>
      </c>
      <c r="E152" s="182"/>
      <c r="F152" s="182"/>
    </row>
    <row r="153" spans="1:6" ht="14.1" hidden="1" customHeight="1" outlineLevel="1">
      <c r="A153" s="194" t="s">
        <v>184</v>
      </c>
      <c r="B153" s="195"/>
      <c r="C153" s="196">
        <v>768</v>
      </c>
      <c r="D153" s="197">
        <v>300057</v>
      </c>
      <c r="E153" s="182"/>
      <c r="F153" s="182"/>
    </row>
    <row r="154" spans="1:6" ht="14.1" hidden="1" customHeight="1" outlineLevel="1">
      <c r="A154" s="194" t="s">
        <v>185</v>
      </c>
      <c r="B154" s="195"/>
      <c r="C154" s="196">
        <v>3935</v>
      </c>
      <c r="D154" s="197">
        <v>1691117</v>
      </c>
      <c r="E154" s="182"/>
      <c r="F154" s="182"/>
    </row>
    <row r="155" spans="1:6" ht="14.1" hidden="1" customHeight="1" outlineLevel="1">
      <c r="A155" s="194" t="s">
        <v>186</v>
      </c>
      <c r="B155" s="195"/>
      <c r="C155" s="196">
        <v>5433</v>
      </c>
      <c r="D155" s="197">
        <v>2391250</v>
      </c>
      <c r="E155" s="182"/>
      <c r="F155" s="182"/>
    </row>
    <row r="156" spans="1:6" ht="14.1" hidden="1" customHeight="1" outlineLevel="1">
      <c r="A156" s="194" t="s">
        <v>244</v>
      </c>
      <c r="B156" s="195"/>
      <c r="C156" s="196">
        <v>381</v>
      </c>
      <c r="D156" s="197">
        <v>157497.25</v>
      </c>
      <c r="E156" s="182"/>
      <c r="F156" s="182"/>
    </row>
    <row r="157" spans="1:6" ht="14.1" hidden="1" customHeight="1" outlineLevel="1">
      <c r="A157" s="194" t="s">
        <v>187</v>
      </c>
      <c r="B157" s="195"/>
      <c r="C157" s="196">
        <v>1056</v>
      </c>
      <c r="D157" s="197">
        <v>200975</v>
      </c>
      <c r="E157" s="182"/>
      <c r="F157" s="182"/>
    </row>
    <row r="158" spans="1:6" ht="14.1" hidden="1" customHeight="1" outlineLevel="1">
      <c r="A158" s="194" t="s">
        <v>188</v>
      </c>
      <c r="B158" s="195"/>
      <c r="C158" s="196">
        <v>1410</v>
      </c>
      <c r="D158" s="197">
        <v>715492</v>
      </c>
      <c r="E158" s="182"/>
      <c r="F158" s="182"/>
    </row>
    <row r="159" spans="1:6" ht="14.1" hidden="1" customHeight="1" outlineLevel="1">
      <c r="A159" s="194" t="s">
        <v>189</v>
      </c>
      <c r="B159" s="195"/>
      <c r="C159" s="196">
        <v>422</v>
      </c>
      <c r="D159" s="197">
        <v>186006.65</v>
      </c>
      <c r="E159" s="182"/>
      <c r="F159" s="182"/>
    </row>
    <row r="160" spans="1:6" ht="14.1" hidden="1" customHeight="1" outlineLevel="1">
      <c r="A160" s="194" t="s">
        <v>190</v>
      </c>
      <c r="B160" s="195"/>
      <c r="C160" s="196">
        <v>2339</v>
      </c>
      <c r="D160" s="197">
        <v>976073</v>
      </c>
      <c r="E160" s="182"/>
      <c r="F160" s="182"/>
    </row>
    <row r="161" spans="1:6" ht="14.1" hidden="1" customHeight="1" outlineLevel="1">
      <c r="A161" s="194" t="s">
        <v>191</v>
      </c>
      <c r="B161" s="195"/>
      <c r="C161" s="196">
        <v>10</v>
      </c>
      <c r="D161" s="197">
        <v>1000</v>
      </c>
      <c r="E161" s="182"/>
      <c r="F161" s="182"/>
    </row>
    <row r="162" spans="1:6" ht="14.1" hidden="1" customHeight="1" outlineLevel="1">
      <c r="A162" s="194" t="s">
        <v>192</v>
      </c>
      <c r="B162" s="195"/>
      <c r="C162" s="196">
        <v>199</v>
      </c>
      <c r="D162" s="197">
        <v>79902.899999999994</v>
      </c>
      <c r="E162" s="182"/>
      <c r="F162" s="182"/>
    </row>
    <row r="163" spans="1:6" ht="14.1" hidden="1" customHeight="1" outlineLevel="1">
      <c r="A163" s="194" t="s">
        <v>247</v>
      </c>
      <c r="B163" s="195"/>
      <c r="C163" s="198"/>
      <c r="D163" s="199"/>
      <c r="E163" s="182"/>
      <c r="F163" s="182"/>
    </row>
    <row r="164" spans="1:6" ht="14.1" hidden="1" customHeight="1" outlineLevel="1">
      <c r="A164" s="194" t="s">
        <v>193</v>
      </c>
      <c r="B164" s="195"/>
      <c r="C164" s="196">
        <v>5085</v>
      </c>
      <c r="D164" s="197">
        <v>2150538</v>
      </c>
      <c r="E164" s="182"/>
      <c r="F164" s="182"/>
    </row>
    <row r="165" spans="1:6" ht="14.1" hidden="1" customHeight="1" outlineLevel="1">
      <c r="A165" s="194" t="s">
        <v>194</v>
      </c>
      <c r="B165" s="195"/>
      <c r="C165" s="196">
        <v>2369</v>
      </c>
      <c r="D165" s="197">
        <v>1037451</v>
      </c>
      <c r="E165" s="182"/>
      <c r="F165" s="182"/>
    </row>
    <row r="166" spans="1:6" ht="14.1" hidden="1" customHeight="1" outlineLevel="1">
      <c r="A166" s="194" t="s">
        <v>195</v>
      </c>
      <c r="B166" s="195"/>
      <c r="C166" s="196">
        <v>878</v>
      </c>
      <c r="D166" s="197">
        <v>386194.96</v>
      </c>
      <c r="E166" s="182"/>
      <c r="F166" s="182"/>
    </row>
    <row r="167" spans="1:6" ht="14.1" hidden="1" customHeight="1" outlineLevel="1">
      <c r="A167" s="194" t="s">
        <v>196</v>
      </c>
      <c r="B167" s="195"/>
      <c r="C167" s="196">
        <v>1584</v>
      </c>
      <c r="D167" s="197">
        <v>665817.24</v>
      </c>
      <c r="E167" s="182"/>
      <c r="F167" s="182"/>
    </row>
    <row r="168" spans="1:6" ht="14.1" customHeight="1" collapsed="1">
      <c r="A168" s="200" t="s">
        <v>274</v>
      </c>
      <c r="B168" s="195">
        <v>60</v>
      </c>
      <c r="C168" s="196">
        <f>SUM($C$150:$C$167)</f>
        <v>32670</v>
      </c>
      <c r="D168" s="197">
        <f>SUM($D$150:$D$167)</f>
        <v>14021729.200000001</v>
      </c>
      <c r="E168" s="182"/>
      <c r="F168" s="182"/>
    </row>
    <row r="169" spans="1:6" ht="14.1" hidden="1" customHeight="1" outlineLevel="1">
      <c r="A169" s="194" t="s">
        <v>181</v>
      </c>
      <c r="B169" s="195"/>
      <c r="C169" s="196">
        <v>1554</v>
      </c>
      <c r="D169" s="197">
        <v>711706</v>
      </c>
      <c r="E169" s="182"/>
      <c r="F169" s="182"/>
    </row>
    <row r="170" spans="1:6" ht="14.1" hidden="1" customHeight="1" outlineLevel="1">
      <c r="A170" s="194" t="s">
        <v>182</v>
      </c>
      <c r="B170" s="195"/>
      <c r="C170" s="196">
        <v>1331</v>
      </c>
      <c r="D170" s="197">
        <v>606236.87</v>
      </c>
      <c r="E170" s="182"/>
      <c r="F170" s="182"/>
    </row>
    <row r="171" spans="1:6" ht="14.1" hidden="1" customHeight="1" outlineLevel="1">
      <c r="A171" s="194" t="s">
        <v>183</v>
      </c>
      <c r="B171" s="195"/>
      <c r="C171" s="196">
        <v>5194</v>
      </c>
      <c r="D171" s="197">
        <v>2759507</v>
      </c>
      <c r="E171" s="182"/>
      <c r="F171" s="182"/>
    </row>
    <row r="172" spans="1:6" ht="14.1" hidden="1" customHeight="1" outlineLevel="1">
      <c r="A172" s="194" t="s">
        <v>184</v>
      </c>
      <c r="B172" s="195"/>
      <c r="C172" s="196">
        <v>850</v>
      </c>
      <c r="D172" s="197">
        <v>375372</v>
      </c>
      <c r="E172" s="182"/>
      <c r="F172" s="182"/>
    </row>
    <row r="173" spans="1:6" ht="14.1" hidden="1" customHeight="1" outlineLevel="1">
      <c r="A173" s="194" t="s">
        <v>185</v>
      </c>
      <c r="B173" s="195"/>
      <c r="C173" s="196">
        <v>4227</v>
      </c>
      <c r="D173" s="197">
        <v>1977208</v>
      </c>
      <c r="E173" s="182"/>
      <c r="F173" s="182"/>
    </row>
    <row r="174" spans="1:6" ht="14.1" hidden="1" customHeight="1" outlineLevel="1">
      <c r="A174" s="194" t="s">
        <v>186</v>
      </c>
      <c r="B174" s="195"/>
      <c r="C174" s="196">
        <v>6243</v>
      </c>
      <c r="D174" s="197">
        <v>3017299</v>
      </c>
      <c r="E174" s="182"/>
      <c r="F174" s="182"/>
    </row>
    <row r="175" spans="1:6" ht="14.1" hidden="1" customHeight="1" outlineLevel="1">
      <c r="A175" s="194" t="s">
        <v>244</v>
      </c>
      <c r="B175" s="195"/>
      <c r="C175" s="196">
        <v>440</v>
      </c>
      <c r="D175" s="197">
        <v>198940</v>
      </c>
      <c r="E175" s="182"/>
      <c r="F175" s="182"/>
    </row>
    <row r="176" spans="1:6" ht="14.1" hidden="1" customHeight="1" outlineLevel="1">
      <c r="A176" s="194" t="s">
        <v>187</v>
      </c>
      <c r="B176" s="195"/>
      <c r="C176" s="196">
        <v>1342</v>
      </c>
      <c r="D176" s="197">
        <v>263097</v>
      </c>
      <c r="E176" s="182"/>
      <c r="F176" s="182"/>
    </row>
    <row r="177" spans="1:6" ht="14.1" hidden="1" customHeight="1" outlineLevel="1">
      <c r="A177" s="194" t="s">
        <v>188</v>
      </c>
      <c r="B177" s="195"/>
      <c r="C177" s="196">
        <v>1605</v>
      </c>
      <c r="D177" s="197">
        <v>912556</v>
      </c>
      <c r="E177" s="182"/>
      <c r="F177" s="182"/>
    </row>
    <row r="178" spans="1:6" ht="14.1" hidden="1" customHeight="1" outlineLevel="1">
      <c r="A178" s="194" t="s">
        <v>189</v>
      </c>
      <c r="B178" s="195"/>
      <c r="C178" s="196">
        <v>477</v>
      </c>
      <c r="D178" s="197">
        <v>228678.05</v>
      </c>
      <c r="E178" s="182"/>
      <c r="F178" s="182"/>
    </row>
    <row r="179" spans="1:6" ht="14.1" hidden="1" customHeight="1" outlineLevel="1">
      <c r="A179" s="194" t="s">
        <v>190</v>
      </c>
      <c r="B179" s="195"/>
      <c r="C179" s="196">
        <v>2600</v>
      </c>
      <c r="D179" s="197">
        <v>1211736</v>
      </c>
      <c r="E179" s="182"/>
      <c r="F179" s="182"/>
    </row>
    <row r="180" spans="1:6" ht="14.1" hidden="1" customHeight="1" outlineLevel="1">
      <c r="A180" s="194" t="s">
        <v>191</v>
      </c>
      <c r="B180" s="195"/>
      <c r="C180" s="196">
        <v>9</v>
      </c>
      <c r="D180" s="197">
        <v>900</v>
      </c>
      <c r="E180" s="182"/>
      <c r="F180" s="182"/>
    </row>
    <row r="181" spans="1:6" ht="14.1" hidden="1" customHeight="1" outlineLevel="1">
      <c r="A181" s="194" t="s">
        <v>192</v>
      </c>
      <c r="B181" s="195"/>
      <c r="C181" s="196">
        <v>224</v>
      </c>
      <c r="D181" s="197">
        <v>98854.7</v>
      </c>
      <c r="E181" s="182"/>
      <c r="F181" s="182"/>
    </row>
    <row r="182" spans="1:6" ht="14.1" hidden="1" customHeight="1" outlineLevel="1">
      <c r="A182" s="194" t="s">
        <v>247</v>
      </c>
      <c r="B182" s="195"/>
      <c r="C182" s="198"/>
      <c r="D182" s="199"/>
      <c r="E182" s="182"/>
      <c r="F182" s="182"/>
    </row>
    <row r="183" spans="1:6" ht="14.1" hidden="1" customHeight="1" outlineLevel="1">
      <c r="A183" s="194" t="s">
        <v>193</v>
      </c>
      <c r="B183" s="195"/>
      <c r="C183" s="196">
        <v>5512</v>
      </c>
      <c r="D183" s="197">
        <v>2576384</v>
      </c>
      <c r="E183" s="182"/>
      <c r="F183" s="182"/>
    </row>
    <row r="184" spans="1:6" ht="14.1" hidden="1" customHeight="1" outlineLevel="1">
      <c r="A184" s="194" t="s">
        <v>194</v>
      </c>
      <c r="B184" s="195"/>
      <c r="C184" s="196">
        <v>2720</v>
      </c>
      <c r="D184" s="197">
        <v>1280607</v>
      </c>
      <c r="E184" s="182"/>
      <c r="F184" s="182"/>
    </row>
    <row r="185" spans="1:6" ht="14.1" hidden="1" customHeight="1" outlineLevel="1">
      <c r="A185" s="194" t="s">
        <v>195</v>
      </c>
      <c r="B185" s="195"/>
      <c r="C185" s="196">
        <v>1076</v>
      </c>
      <c r="D185" s="197">
        <v>522309.05</v>
      </c>
      <c r="E185" s="182"/>
      <c r="F185" s="182"/>
    </row>
    <row r="186" spans="1:6" ht="14.1" hidden="1" customHeight="1" outlineLevel="1">
      <c r="A186" s="194" t="s">
        <v>196</v>
      </c>
      <c r="B186" s="195"/>
      <c r="C186" s="196">
        <v>1924</v>
      </c>
      <c r="D186" s="197">
        <v>919643.66</v>
      </c>
      <c r="E186" s="182"/>
      <c r="F186" s="182"/>
    </row>
    <row r="187" spans="1:6" ht="14.1" customHeight="1" collapsed="1">
      <c r="A187" s="200" t="s">
        <v>275</v>
      </c>
      <c r="B187" s="195">
        <v>70</v>
      </c>
      <c r="C187" s="196">
        <f>SUM($C$169:$C$186)</f>
        <v>37328</v>
      </c>
      <c r="D187" s="197">
        <f>SUM($D$169:$D$186)</f>
        <v>17661034.330000002</v>
      </c>
      <c r="E187" s="182"/>
      <c r="F187" s="182"/>
    </row>
    <row r="188" spans="1:6" ht="14.1" hidden="1" customHeight="1" outlineLevel="1">
      <c r="A188" s="194" t="s">
        <v>181</v>
      </c>
      <c r="B188" s="195"/>
      <c r="C188" s="196">
        <v>1816</v>
      </c>
      <c r="D188" s="197">
        <v>871647</v>
      </c>
      <c r="E188" s="182"/>
      <c r="F188" s="182"/>
    </row>
    <row r="189" spans="1:6" ht="14.1" hidden="1" customHeight="1" outlineLevel="1">
      <c r="A189" s="194" t="s">
        <v>182</v>
      </c>
      <c r="B189" s="195"/>
      <c r="C189" s="196">
        <v>1579</v>
      </c>
      <c r="D189" s="197">
        <v>773950.71</v>
      </c>
      <c r="E189" s="182"/>
      <c r="F189" s="182"/>
    </row>
    <row r="190" spans="1:6" ht="14.1" hidden="1" customHeight="1" outlineLevel="1">
      <c r="A190" s="194" t="s">
        <v>183</v>
      </c>
      <c r="B190" s="195"/>
      <c r="C190" s="196">
        <v>6184</v>
      </c>
      <c r="D190" s="197">
        <v>3653629</v>
      </c>
      <c r="E190" s="182"/>
      <c r="F190" s="182"/>
    </row>
    <row r="191" spans="1:6" ht="14.1" hidden="1" customHeight="1" outlineLevel="1">
      <c r="A191" s="194" t="s">
        <v>184</v>
      </c>
      <c r="B191" s="195"/>
      <c r="C191" s="196">
        <v>1039</v>
      </c>
      <c r="D191" s="197">
        <v>497494</v>
      </c>
      <c r="E191" s="182"/>
      <c r="F191" s="182"/>
    </row>
    <row r="192" spans="1:6" ht="14.1" hidden="1" customHeight="1" outlineLevel="1">
      <c r="A192" s="194" t="s">
        <v>185</v>
      </c>
      <c r="B192" s="195"/>
      <c r="C192" s="196">
        <v>5141</v>
      </c>
      <c r="D192" s="197">
        <v>2639551</v>
      </c>
      <c r="E192" s="182"/>
      <c r="F192" s="182"/>
    </row>
    <row r="193" spans="1:6" ht="14.1" hidden="1" customHeight="1" outlineLevel="1">
      <c r="A193" s="194" t="s">
        <v>186</v>
      </c>
      <c r="B193" s="195"/>
      <c r="C193" s="196">
        <v>7484</v>
      </c>
      <c r="D193" s="197">
        <v>3843437</v>
      </c>
      <c r="E193" s="182"/>
      <c r="F193" s="182"/>
    </row>
    <row r="194" spans="1:6" ht="14.1" hidden="1" customHeight="1" outlineLevel="1">
      <c r="A194" s="194" t="s">
        <v>244</v>
      </c>
      <c r="B194" s="195"/>
      <c r="C194" s="196">
        <v>618</v>
      </c>
      <c r="D194" s="197">
        <v>298738.09999999998</v>
      </c>
      <c r="E194" s="182"/>
      <c r="F194" s="182"/>
    </row>
    <row r="195" spans="1:6" ht="14.1" hidden="1" customHeight="1" outlineLevel="1">
      <c r="A195" s="194" t="s">
        <v>187</v>
      </c>
      <c r="B195" s="195"/>
      <c r="C195" s="196">
        <v>1758</v>
      </c>
      <c r="D195" s="197">
        <v>335185</v>
      </c>
      <c r="E195" s="182"/>
      <c r="F195" s="182"/>
    </row>
    <row r="196" spans="1:6" ht="14.1" hidden="1" customHeight="1" outlineLevel="1">
      <c r="A196" s="194" t="s">
        <v>188</v>
      </c>
      <c r="B196" s="195"/>
      <c r="C196" s="196">
        <v>1836</v>
      </c>
      <c r="D196" s="197">
        <v>1145110</v>
      </c>
      <c r="E196" s="182"/>
      <c r="F196" s="182"/>
    </row>
    <row r="197" spans="1:6" ht="14.1" hidden="1" customHeight="1" outlineLevel="1">
      <c r="A197" s="194" t="s">
        <v>189</v>
      </c>
      <c r="B197" s="195"/>
      <c r="C197" s="196">
        <v>584</v>
      </c>
      <c r="D197" s="197">
        <v>293524</v>
      </c>
      <c r="E197" s="182"/>
      <c r="F197" s="182"/>
    </row>
    <row r="198" spans="1:6" ht="14.1" hidden="1" customHeight="1" outlineLevel="1">
      <c r="A198" s="194" t="s">
        <v>190</v>
      </c>
      <c r="B198" s="195"/>
      <c r="C198" s="196">
        <v>3302</v>
      </c>
      <c r="D198" s="197">
        <v>1684347</v>
      </c>
      <c r="E198" s="182"/>
      <c r="F198" s="182"/>
    </row>
    <row r="199" spans="1:6" ht="14.1" hidden="1" customHeight="1" outlineLevel="1">
      <c r="A199" s="194" t="s">
        <v>191</v>
      </c>
      <c r="B199" s="195"/>
      <c r="C199" s="196">
        <v>28</v>
      </c>
      <c r="D199" s="197">
        <v>2800</v>
      </c>
      <c r="E199" s="182"/>
      <c r="F199" s="182"/>
    </row>
    <row r="200" spans="1:6" ht="14.1" hidden="1" customHeight="1" outlineLevel="1">
      <c r="A200" s="194" t="s">
        <v>192</v>
      </c>
      <c r="B200" s="195"/>
      <c r="C200" s="196">
        <v>267</v>
      </c>
      <c r="D200" s="197">
        <v>123946.1</v>
      </c>
      <c r="E200" s="182"/>
      <c r="F200" s="182"/>
    </row>
    <row r="201" spans="1:6" ht="14.1" hidden="1" customHeight="1" outlineLevel="1">
      <c r="A201" s="194" t="s">
        <v>247</v>
      </c>
      <c r="B201" s="195"/>
      <c r="C201" s="198"/>
      <c r="D201" s="199"/>
      <c r="E201" s="182"/>
      <c r="F201" s="182"/>
    </row>
    <row r="202" spans="1:6" ht="14.1" hidden="1" customHeight="1" outlineLevel="1">
      <c r="A202" s="194" t="s">
        <v>193</v>
      </c>
      <c r="B202" s="195"/>
      <c r="C202" s="196">
        <v>6627</v>
      </c>
      <c r="D202" s="197">
        <v>3355419</v>
      </c>
      <c r="E202" s="182"/>
      <c r="F202" s="182"/>
    </row>
    <row r="203" spans="1:6" ht="14.1" hidden="1" customHeight="1" outlineLevel="1">
      <c r="A203" s="194" t="s">
        <v>194</v>
      </c>
      <c r="B203" s="195"/>
      <c r="C203" s="196">
        <v>3317</v>
      </c>
      <c r="D203" s="197">
        <v>1703879</v>
      </c>
      <c r="E203" s="182"/>
      <c r="F203" s="182"/>
    </row>
    <row r="204" spans="1:6" ht="14.1" hidden="1" customHeight="1" outlineLevel="1">
      <c r="A204" s="194" t="s">
        <v>195</v>
      </c>
      <c r="B204" s="195"/>
      <c r="C204" s="196">
        <v>1363</v>
      </c>
      <c r="D204" s="197">
        <v>730740.4</v>
      </c>
      <c r="E204" s="182"/>
      <c r="F204" s="182"/>
    </row>
    <row r="205" spans="1:6" ht="14.1" hidden="1" customHeight="1" outlineLevel="1">
      <c r="A205" s="194" t="s">
        <v>196</v>
      </c>
      <c r="B205" s="195"/>
      <c r="C205" s="196">
        <v>2298</v>
      </c>
      <c r="D205" s="197">
        <v>1219843.23</v>
      </c>
      <c r="E205" s="182"/>
      <c r="F205" s="182"/>
    </row>
    <row r="206" spans="1:6" ht="14.1" customHeight="1" collapsed="1">
      <c r="A206" s="200" t="s">
        <v>276</v>
      </c>
      <c r="B206" s="195">
        <v>80</v>
      </c>
      <c r="C206" s="196">
        <f>SUM($C$188:$C$205)</f>
        <v>45241</v>
      </c>
      <c r="D206" s="197">
        <f>SUM($D$188:$D$205)</f>
        <v>23173240.539999999</v>
      </c>
      <c r="E206" s="182"/>
      <c r="F206" s="182"/>
    </row>
    <row r="207" spans="1:6" ht="14.1" hidden="1" customHeight="1" outlineLevel="1">
      <c r="A207" s="194" t="s">
        <v>181</v>
      </c>
      <c r="B207" s="195"/>
      <c r="C207" s="196">
        <v>1816</v>
      </c>
      <c r="D207" s="197">
        <v>935567</v>
      </c>
      <c r="E207" s="182"/>
      <c r="F207" s="182"/>
    </row>
    <row r="208" spans="1:6" ht="14.1" hidden="1" customHeight="1" outlineLevel="1">
      <c r="A208" s="194" t="s">
        <v>182</v>
      </c>
      <c r="B208" s="195"/>
      <c r="C208" s="196">
        <v>1648</v>
      </c>
      <c r="D208" s="197">
        <v>896421.14</v>
      </c>
      <c r="E208" s="182"/>
      <c r="F208" s="182"/>
    </row>
    <row r="209" spans="1:6" ht="14.1" hidden="1" customHeight="1" outlineLevel="1">
      <c r="A209" s="194" t="s">
        <v>183</v>
      </c>
      <c r="B209" s="195"/>
      <c r="C209" s="196">
        <v>6512</v>
      </c>
      <c r="D209" s="197">
        <v>4233653</v>
      </c>
      <c r="E209" s="182"/>
      <c r="F209" s="182"/>
    </row>
    <row r="210" spans="1:6" ht="14.1" hidden="1" customHeight="1" outlineLevel="1">
      <c r="A210" s="194" t="s">
        <v>184</v>
      </c>
      <c r="B210" s="195"/>
      <c r="C210" s="196">
        <v>985</v>
      </c>
      <c r="D210" s="197">
        <v>506137</v>
      </c>
      <c r="E210" s="182"/>
      <c r="F210" s="182"/>
    </row>
    <row r="211" spans="1:6" ht="14.1" hidden="1" customHeight="1" outlineLevel="1">
      <c r="A211" s="194" t="s">
        <v>185</v>
      </c>
      <c r="B211" s="195"/>
      <c r="C211" s="196">
        <v>5575</v>
      </c>
      <c r="D211" s="197">
        <v>3037570</v>
      </c>
      <c r="E211" s="182"/>
      <c r="F211" s="182"/>
    </row>
    <row r="212" spans="1:6" ht="14.1" hidden="1" customHeight="1" outlineLevel="1">
      <c r="A212" s="194" t="s">
        <v>186</v>
      </c>
      <c r="B212" s="195"/>
      <c r="C212" s="196">
        <v>8310</v>
      </c>
      <c r="D212" s="197">
        <v>4705970</v>
      </c>
      <c r="E212" s="182"/>
      <c r="F212" s="182"/>
    </row>
    <row r="213" spans="1:6" ht="14.1" hidden="1" customHeight="1" outlineLevel="1">
      <c r="A213" s="194" t="s">
        <v>244</v>
      </c>
      <c r="B213" s="195"/>
      <c r="C213" s="196">
        <v>682</v>
      </c>
      <c r="D213" s="197">
        <v>344767.05</v>
      </c>
      <c r="E213" s="182"/>
      <c r="F213" s="182"/>
    </row>
    <row r="214" spans="1:6" ht="14.1" hidden="1" customHeight="1" outlineLevel="1">
      <c r="A214" s="194" t="s">
        <v>187</v>
      </c>
      <c r="B214" s="195"/>
      <c r="C214" s="196">
        <v>2128</v>
      </c>
      <c r="D214" s="197">
        <v>397402</v>
      </c>
      <c r="E214" s="182"/>
      <c r="F214" s="182"/>
    </row>
    <row r="215" spans="1:6" ht="14.1" hidden="1" customHeight="1" outlineLevel="1">
      <c r="A215" s="194" t="s">
        <v>188</v>
      </c>
      <c r="B215" s="195"/>
      <c r="C215" s="196">
        <v>2024</v>
      </c>
      <c r="D215" s="197">
        <v>1369661</v>
      </c>
      <c r="E215" s="182"/>
      <c r="F215" s="182"/>
    </row>
    <row r="216" spans="1:6" ht="14.1" hidden="1" customHeight="1" outlineLevel="1">
      <c r="A216" s="194" t="s">
        <v>189</v>
      </c>
      <c r="B216" s="195"/>
      <c r="C216" s="196">
        <v>653</v>
      </c>
      <c r="D216" s="197">
        <v>357597.15</v>
      </c>
      <c r="E216" s="182"/>
      <c r="F216" s="182"/>
    </row>
    <row r="217" spans="1:6" ht="14.1" hidden="1" customHeight="1" outlineLevel="1">
      <c r="A217" s="194" t="s">
        <v>190</v>
      </c>
      <c r="B217" s="195"/>
      <c r="C217" s="196">
        <v>3534</v>
      </c>
      <c r="D217" s="197">
        <v>1934063</v>
      </c>
      <c r="E217" s="182"/>
      <c r="F217" s="182"/>
    </row>
    <row r="218" spans="1:6" ht="14.1" hidden="1" customHeight="1" outlineLevel="1">
      <c r="A218" s="194" t="s">
        <v>191</v>
      </c>
      <c r="B218" s="195"/>
      <c r="C218" s="196">
        <v>24</v>
      </c>
      <c r="D218" s="197">
        <v>2400</v>
      </c>
      <c r="E218" s="182"/>
      <c r="F218" s="182"/>
    </row>
    <row r="219" spans="1:6" ht="14.1" hidden="1" customHeight="1" outlineLevel="1">
      <c r="A219" s="194" t="s">
        <v>192</v>
      </c>
      <c r="B219" s="195"/>
      <c r="C219" s="196">
        <v>263</v>
      </c>
      <c r="D219" s="197">
        <v>136996.9</v>
      </c>
      <c r="E219" s="182"/>
      <c r="F219" s="182"/>
    </row>
    <row r="220" spans="1:6" ht="14.1" hidden="1" customHeight="1" outlineLevel="1">
      <c r="A220" s="194" t="s">
        <v>247</v>
      </c>
      <c r="B220" s="195"/>
      <c r="C220" s="198"/>
      <c r="D220" s="199"/>
      <c r="E220" s="182"/>
      <c r="F220" s="182"/>
    </row>
    <row r="221" spans="1:6" ht="14.1" hidden="1" customHeight="1" outlineLevel="1">
      <c r="A221" s="194" t="s">
        <v>193</v>
      </c>
      <c r="B221" s="195"/>
      <c r="C221" s="196">
        <v>6740</v>
      </c>
      <c r="D221" s="197">
        <v>3685733</v>
      </c>
      <c r="E221" s="182"/>
      <c r="F221" s="182"/>
    </row>
    <row r="222" spans="1:6" ht="14.1" hidden="1" customHeight="1" outlineLevel="1">
      <c r="A222" s="194" t="s">
        <v>194</v>
      </c>
      <c r="B222" s="195"/>
      <c r="C222" s="196">
        <v>3644</v>
      </c>
      <c r="D222" s="197">
        <v>2000534</v>
      </c>
      <c r="E222" s="182"/>
      <c r="F222" s="182"/>
    </row>
    <row r="223" spans="1:6" ht="14.1" hidden="1" customHeight="1" outlineLevel="1">
      <c r="A223" s="194" t="s">
        <v>195</v>
      </c>
      <c r="B223" s="195"/>
      <c r="C223" s="196">
        <v>1376</v>
      </c>
      <c r="D223" s="197">
        <v>801471.2</v>
      </c>
      <c r="E223" s="182"/>
      <c r="F223" s="182"/>
    </row>
    <row r="224" spans="1:6" ht="14.1" hidden="1" customHeight="1" outlineLevel="1">
      <c r="A224" s="194" t="s">
        <v>196</v>
      </c>
      <c r="B224" s="195"/>
      <c r="C224" s="196">
        <v>2586</v>
      </c>
      <c r="D224" s="197">
        <v>1487937.35</v>
      </c>
      <c r="E224" s="182"/>
      <c r="F224" s="182"/>
    </row>
    <row r="225" spans="1:6" ht="14.1" customHeight="1" collapsed="1">
      <c r="A225" s="200" t="s">
        <v>277</v>
      </c>
      <c r="B225" s="195">
        <v>90</v>
      </c>
      <c r="C225" s="196">
        <f>SUM($C$207:$C$224)</f>
        <v>48500</v>
      </c>
      <c r="D225" s="197">
        <f>SUM($D$207:$D$224)</f>
        <v>26833880.789999999</v>
      </c>
      <c r="E225" s="182"/>
      <c r="F225" s="182"/>
    </row>
    <row r="226" spans="1:6" ht="14.1" hidden="1" customHeight="1" outlineLevel="1">
      <c r="A226" s="194" t="s">
        <v>181</v>
      </c>
      <c r="B226" s="195"/>
      <c r="C226" s="196">
        <v>2057</v>
      </c>
      <c r="D226" s="197">
        <v>1063923</v>
      </c>
      <c r="E226" s="182"/>
      <c r="F226" s="182"/>
    </row>
    <row r="227" spans="1:6" ht="14.1" hidden="1" customHeight="1" outlineLevel="1">
      <c r="A227" s="194" t="s">
        <v>182</v>
      </c>
      <c r="B227" s="195"/>
      <c r="C227" s="196">
        <v>2055</v>
      </c>
      <c r="D227" s="197">
        <v>1271985.45</v>
      </c>
      <c r="E227" s="182"/>
      <c r="F227" s="182"/>
    </row>
    <row r="228" spans="1:6" ht="14.1" hidden="1" customHeight="1" outlineLevel="1">
      <c r="A228" s="194" t="s">
        <v>183</v>
      </c>
      <c r="B228" s="195"/>
      <c r="C228" s="196">
        <v>7109</v>
      </c>
      <c r="D228" s="197">
        <v>4889407</v>
      </c>
      <c r="E228" s="182"/>
      <c r="F228" s="182"/>
    </row>
    <row r="229" spans="1:6" ht="14.1" hidden="1" customHeight="1" outlineLevel="1">
      <c r="A229" s="194" t="s">
        <v>184</v>
      </c>
      <c r="B229" s="195"/>
      <c r="C229" s="196">
        <v>1032</v>
      </c>
      <c r="D229" s="197">
        <v>559005</v>
      </c>
      <c r="E229" s="182"/>
      <c r="F229" s="182"/>
    </row>
    <row r="230" spans="1:6" ht="14.1" hidden="1" customHeight="1" outlineLevel="1">
      <c r="A230" s="194" t="s">
        <v>185</v>
      </c>
      <c r="B230" s="195"/>
      <c r="C230" s="196">
        <v>5881</v>
      </c>
      <c r="D230" s="197">
        <v>3390337</v>
      </c>
      <c r="E230" s="182"/>
      <c r="F230" s="182"/>
    </row>
    <row r="231" spans="1:6" ht="14.1" hidden="1" customHeight="1" outlineLevel="1">
      <c r="A231" s="194" t="s">
        <v>186</v>
      </c>
      <c r="B231" s="195"/>
      <c r="C231" s="196">
        <v>8751</v>
      </c>
      <c r="D231" s="197">
        <v>5147839</v>
      </c>
      <c r="E231" s="182"/>
      <c r="F231" s="182"/>
    </row>
    <row r="232" spans="1:6" ht="14.1" hidden="1" customHeight="1" outlineLevel="1">
      <c r="A232" s="194" t="s">
        <v>244</v>
      </c>
      <c r="B232" s="195"/>
      <c r="C232" s="196">
        <v>789</v>
      </c>
      <c r="D232" s="197">
        <v>409273.9</v>
      </c>
      <c r="E232" s="182"/>
      <c r="F232" s="182"/>
    </row>
    <row r="233" spans="1:6" ht="14.1" hidden="1" customHeight="1" outlineLevel="1">
      <c r="A233" s="194" t="s">
        <v>187</v>
      </c>
      <c r="B233" s="195"/>
      <c r="C233" s="196">
        <v>2714</v>
      </c>
      <c r="D233" s="197">
        <v>507250</v>
      </c>
      <c r="E233" s="182"/>
      <c r="F233" s="182"/>
    </row>
    <row r="234" spans="1:6" ht="14.1" hidden="1" customHeight="1" outlineLevel="1">
      <c r="A234" s="194" t="s">
        <v>188</v>
      </c>
      <c r="B234" s="195"/>
      <c r="C234" s="196">
        <v>2058</v>
      </c>
      <c r="D234" s="197">
        <v>1508023</v>
      </c>
      <c r="E234" s="182"/>
      <c r="F234" s="182"/>
    </row>
    <row r="235" spans="1:6" ht="14.1" hidden="1" customHeight="1" outlineLevel="1">
      <c r="A235" s="194" t="s">
        <v>189</v>
      </c>
      <c r="B235" s="195"/>
      <c r="C235" s="196">
        <v>697</v>
      </c>
      <c r="D235" s="197">
        <v>381608.79</v>
      </c>
      <c r="E235" s="182"/>
      <c r="F235" s="182"/>
    </row>
    <row r="236" spans="1:6" ht="14.1" hidden="1" customHeight="1" outlineLevel="1">
      <c r="A236" s="194" t="s">
        <v>190</v>
      </c>
      <c r="B236" s="195"/>
      <c r="C236" s="196">
        <v>3868</v>
      </c>
      <c r="D236" s="197">
        <v>2240048</v>
      </c>
      <c r="E236" s="182"/>
      <c r="F236" s="182"/>
    </row>
    <row r="237" spans="1:6" ht="14.1" hidden="1" customHeight="1" outlineLevel="1">
      <c r="A237" s="194" t="s">
        <v>191</v>
      </c>
      <c r="B237" s="195"/>
      <c r="C237" s="196">
        <v>50</v>
      </c>
      <c r="D237" s="197">
        <v>6516</v>
      </c>
      <c r="E237" s="182"/>
      <c r="F237" s="182"/>
    </row>
    <row r="238" spans="1:6" ht="14.1" hidden="1" customHeight="1" outlineLevel="1">
      <c r="A238" s="194" t="s">
        <v>192</v>
      </c>
      <c r="B238" s="195"/>
      <c r="C238" s="196">
        <v>218</v>
      </c>
      <c r="D238" s="197">
        <v>118370.5</v>
      </c>
      <c r="E238" s="182"/>
      <c r="F238" s="182"/>
    </row>
    <row r="239" spans="1:6" ht="14.1" hidden="1" customHeight="1" outlineLevel="1">
      <c r="A239" s="194" t="s">
        <v>247</v>
      </c>
      <c r="B239" s="195"/>
      <c r="C239" s="198"/>
      <c r="D239" s="199"/>
      <c r="E239" s="182"/>
      <c r="F239" s="182"/>
    </row>
    <row r="240" spans="1:6" ht="14.1" hidden="1" customHeight="1" outlineLevel="1">
      <c r="A240" s="194" t="s">
        <v>193</v>
      </c>
      <c r="B240" s="195"/>
      <c r="C240" s="196">
        <v>7354</v>
      </c>
      <c r="D240" s="197">
        <v>4315337</v>
      </c>
      <c r="E240" s="182"/>
      <c r="F240" s="182"/>
    </row>
    <row r="241" spans="1:6" ht="14.1" hidden="1" customHeight="1" outlineLevel="1">
      <c r="A241" s="194" t="s">
        <v>194</v>
      </c>
      <c r="B241" s="195"/>
      <c r="C241" s="196">
        <v>3917</v>
      </c>
      <c r="D241" s="197">
        <v>2293927</v>
      </c>
      <c r="E241" s="182"/>
      <c r="F241" s="182"/>
    </row>
    <row r="242" spans="1:6" ht="14.1" hidden="1" customHeight="1" outlineLevel="1">
      <c r="A242" s="194" t="s">
        <v>195</v>
      </c>
      <c r="B242" s="195"/>
      <c r="C242" s="196">
        <v>1378</v>
      </c>
      <c r="D242" s="197">
        <v>880985.08</v>
      </c>
      <c r="E242" s="182"/>
      <c r="F242" s="182"/>
    </row>
    <row r="243" spans="1:6" ht="14.1" hidden="1" customHeight="1" outlineLevel="1">
      <c r="A243" s="194" t="s">
        <v>196</v>
      </c>
      <c r="B243" s="195"/>
      <c r="C243" s="196">
        <v>2921</v>
      </c>
      <c r="D243" s="197">
        <v>1823789.2</v>
      </c>
      <c r="E243" s="182"/>
      <c r="F243" s="182"/>
    </row>
    <row r="244" spans="1:6" ht="14.1" customHeight="1" collapsed="1">
      <c r="A244" s="200" t="s">
        <v>278</v>
      </c>
      <c r="B244" s="195">
        <v>100</v>
      </c>
      <c r="C244" s="196">
        <f>SUM($C$226:$C$243)</f>
        <v>52849</v>
      </c>
      <c r="D244" s="197">
        <f>SUM($D$226:$D$243)</f>
        <v>30807624.919999998</v>
      </c>
      <c r="E244" s="182"/>
      <c r="F244" s="182"/>
    </row>
    <row r="245" spans="1:6" ht="14.1" hidden="1" customHeight="1" outlineLevel="1">
      <c r="A245" s="194" t="s">
        <v>181</v>
      </c>
      <c r="B245" s="195"/>
      <c r="C245" s="196">
        <v>23026</v>
      </c>
      <c r="D245" s="197">
        <v>15946535</v>
      </c>
      <c r="E245" s="182"/>
      <c r="F245" s="182"/>
    </row>
    <row r="246" spans="1:6" ht="14.1" hidden="1" customHeight="1" outlineLevel="1">
      <c r="A246" s="194" t="s">
        <v>182</v>
      </c>
      <c r="B246" s="195"/>
      <c r="C246" s="196">
        <v>16590</v>
      </c>
      <c r="D246" s="197">
        <v>11770253.82</v>
      </c>
      <c r="E246" s="182"/>
      <c r="F246" s="182"/>
    </row>
    <row r="247" spans="1:6" ht="14.1" hidden="1" customHeight="1" outlineLevel="1">
      <c r="A247" s="194" t="s">
        <v>183</v>
      </c>
      <c r="B247" s="195"/>
      <c r="C247" s="196">
        <v>54043</v>
      </c>
      <c r="D247" s="197">
        <v>44183688</v>
      </c>
      <c r="E247" s="182"/>
      <c r="F247" s="182"/>
    </row>
    <row r="248" spans="1:6" ht="14.1" hidden="1" customHeight="1" outlineLevel="1">
      <c r="A248" s="194" t="s">
        <v>184</v>
      </c>
      <c r="B248" s="195"/>
      <c r="C248" s="196">
        <v>9980</v>
      </c>
      <c r="D248" s="197">
        <v>6955753</v>
      </c>
      <c r="E248" s="182"/>
      <c r="F248" s="182"/>
    </row>
    <row r="249" spans="1:6" ht="14.1" hidden="1" customHeight="1" outlineLevel="1">
      <c r="A249" s="194" t="s">
        <v>185</v>
      </c>
      <c r="B249" s="195"/>
      <c r="C249" s="196">
        <v>55194</v>
      </c>
      <c r="D249" s="197">
        <v>40095044</v>
      </c>
      <c r="E249" s="182"/>
      <c r="F249" s="182"/>
    </row>
    <row r="250" spans="1:6" ht="14.1" hidden="1" customHeight="1" outlineLevel="1">
      <c r="A250" s="194" t="s">
        <v>186</v>
      </c>
      <c r="B250" s="195"/>
      <c r="C250" s="196">
        <v>87789</v>
      </c>
      <c r="D250" s="197">
        <v>64169498</v>
      </c>
      <c r="E250" s="182"/>
      <c r="F250" s="182"/>
    </row>
    <row r="251" spans="1:6" ht="14.1" hidden="1" customHeight="1" outlineLevel="1">
      <c r="A251" s="194" t="s">
        <v>244</v>
      </c>
      <c r="B251" s="195"/>
      <c r="C251" s="196">
        <v>10742</v>
      </c>
      <c r="D251" s="197">
        <v>7451040.8899999997</v>
      </c>
      <c r="E251" s="182"/>
      <c r="F251" s="182"/>
    </row>
    <row r="252" spans="1:6" ht="14.1" hidden="1" customHeight="1" outlineLevel="1">
      <c r="A252" s="194" t="s">
        <v>187</v>
      </c>
      <c r="B252" s="195"/>
      <c r="C252" s="196">
        <v>38816</v>
      </c>
      <c r="D252" s="197">
        <v>8209227</v>
      </c>
      <c r="E252" s="182"/>
      <c r="F252" s="182"/>
    </row>
    <row r="253" spans="1:6" ht="14.1" hidden="1" customHeight="1" outlineLevel="1">
      <c r="A253" s="194" t="s">
        <v>188</v>
      </c>
      <c r="B253" s="195"/>
      <c r="C253" s="196">
        <v>12535</v>
      </c>
      <c r="D253" s="197">
        <v>11209002</v>
      </c>
      <c r="E253" s="182"/>
      <c r="F253" s="182"/>
    </row>
    <row r="254" spans="1:6" ht="14.1" hidden="1" customHeight="1" outlineLevel="1">
      <c r="A254" s="194" t="s">
        <v>189</v>
      </c>
      <c r="B254" s="195"/>
      <c r="C254" s="196">
        <v>8102</v>
      </c>
      <c r="D254" s="197">
        <v>5607336.9500000002</v>
      </c>
      <c r="E254" s="182"/>
      <c r="F254" s="182"/>
    </row>
    <row r="255" spans="1:6" ht="14.1" hidden="1" customHeight="1" outlineLevel="1">
      <c r="A255" s="194" t="s">
        <v>190</v>
      </c>
      <c r="B255" s="195"/>
      <c r="C255" s="196">
        <v>35554</v>
      </c>
      <c r="D255" s="197">
        <v>26135229</v>
      </c>
      <c r="E255" s="182"/>
      <c r="F255" s="182"/>
    </row>
    <row r="256" spans="1:6" ht="14.1" hidden="1" customHeight="1" outlineLevel="1">
      <c r="A256" s="194" t="s">
        <v>191</v>
      </c>
      <c r="B256" s="195"/>
      <c r="C256" s="196">
        <v>3917</v>
      </c>
      <c r="D256" s="197">
        <v>2511374</v>
      </c>
      <c r="E256" s="182"/>
      <c r="F256" s="182"/>
    </row>
    <row r="257" spans="1:6" ht="14.1" hidden="1" customHeight="1" outlineLevel="1">
      <c r="A257" s="194" t="s">
        <v>192</v>
      </c>
      <c r="B257" s="195"/>
      <c r="C257" s="196">
        <v>1765</v>
      </c>
      <c r="D257" s="197">
        <v>1177253.2</v>
      </c>
      <c r="E257" s="182"/>
      <c r="F257" s="182"/>
    </row>
    <row r="258" spans="1:6" ht="14.1" hidden="1" customHeight="1" outlineLevel="1">
      <c r="A258" s="194" t="s">
        <v>247</v>
      </c>
      <c r="B258" s="195"/>
      <c r="C258" s="196">
        <v>1</v>
      </c>
      <c r="D258" s="197">
        <v>1286</v>
      </c>
      <c r="E258" s="182"/>
      <c r="F258" s="182"/>
    </row>
    <row r="259" spans="1:6" ht="14.1" hidden="1" customHeight="1" outlineLevel="1">
      <c r="A259" s="194" t="s">
        <v>193</v>
      </c>
      <c r="B259" s="195"/>
      <c r="C259" s="196">
        <v>73512</v>
      </c>
      <c r="D259" s="197">
        <v>52829098</v>
      </c>
      <c r="E259" s="182"/>
      <c r="F259" s="182"/>
    </row>
    <row r="260" spans="1:6" ht="14.1" hidden="1" customHeight="1" outlineLevel="1">
      <c r="A260" s="194" t="s">
        <v>194</v>
      </c>
      <c r="B260" s="195"/>
      <c r="C260" s="196">
        <v>38621</v>
      </c>
      <c r="D260" s="197">
        <v>28656029</v>
      </c>
      <c r="E260" s="182"/>
      <c r="F260" s="182"/>
    </row>
    <row r="261" spans="1:6" ht="14.1" hidden="1" customHeight="1" outlineLevel="1">
      <c r="A261" s="194" t="s">
        <v>195</v>
      </c>
      <c r="B261" s="195"/>
      <c r="C261" s="196">
        <v>12859</v>
      </c>
      <c r="D261" s="197">
        <v>10638756.82</v>
      </c>
      <c r="E261" s="182"/>
      <c r="F261" s="182"/>
    </row>
    <row r="262" spans="1:6" ht="14.1" hidden="1" customHeight="1" outlineLevel="1">
      <c r="A262" s="194" t="s">
        <v>196</v>
      </c>
      <c r="B262" s="195"/>
      <c r="C262" s="196">
        <v>25813</v>
      </c>
      <c r="D262" s="197">
        <v>20007719.420000002</v>
      </c>
      <c r="E262" s="182"/>
      <c r="F262" s="182"/>
    </row>
    <row r="263" spans="1:6" ht="14.1" customHeight="1" collapsed="1">
      <c r="A263" s="200" t="s">
        <v>279</v>
      </c>
      <c r="B263" s="195">
        <v>200</v>
      </c>
      <c r="C263" s="196">
        <f>SUM($C$245:$C$262)</f>
        <v>508859</v>
      </c>
      <c r="D263" s="197">
        <f>SUM($D$245:$D$262)</f>
        <v>357554124.09999996</v>
      </c>
      <c r="E263" s="182"/>
      <c r="F263" s="182"/>
    </row>
    <row r="264" spans="1:6" ht="14.1" hidden="1" customHeight="1" outlineLevel="1">
      <c r="A264" s="194" t="s">
        <v>181</v>
      </c>
      <c r="B264" s="195"/>
      <c r="C264" s="196">
        <v>10677</v>
      </c>
      <c r="D264" s="197">
        <v>10475765</v>
      </c>
      <c r="E264" s="182"/>
      <c r="F264" s="182"/>
    </row>
    <row r="265" spans="1:6" ht="14.1" hidden="1" customHeight="1" outlineLevel="1">
      <c r="A265" s="194" t="s">
        <v>182</v>
      </c>
      <c r="B265" s="195"/>
      <c r="C265" s="196">
        <v>6538</v>
      </c>
      <c r="D265" s="197">
        <v>6605794.9210000001</v>
      </c>
      <c r="E265" s="182"/>
      <c r="F265" s="182"/>
    </row>
    <row r="266" spans="1:6" ht="14.1" hidden="1" customHeight="1" outlineLevel="1">
      <c r="A266" s="194" t="s">
        <v>183</v>
      </c>
      <c r="B266" s="195"/>
      <c r="C266" s="196">
        <v>21446</v>
      </c>
      <c r="D266" s="197">
        <v>23095114</v>
      </c>
      <c r="E266" s="182"/>
      <c r="F266" s="182"/>
    </row>
    <row r="267" spans="1:6" ht="14.1" hidden="1" customHeight="1" outlineLevel="1">
      <c r="A267" s="194" t="s">
        <v>184</v>
      </c>
      <c r="B267" s="195"/>
      <c r="C267" s="196">
        <v>4520</v>
      </c>
      <c r="D267" s="197">
        <v>4533441</v>
      </c>
      <c r="E267" s="182"/>
      <c r="F267" s="182"/>
    </row>
    <row r="268" spans="1:6" ht="14.1" hidden="1" customHeight="1" outlineLevel="1">
      <c r="A268" s="194" t="s">
        <v>185</v>
      </c>
      <c r="B268" s="195"/>
      <c r="C268" s="196">
        <v>24942</v>
      </c>
      <c r="D268" s="197">
        <v>25372403</v>
      </c>
      <c r="E268" s="182"/>
      <c r="F268" s="182"/>
    </row>
    <row r="269" spans="1:6" ht="14.1" hidden="1" customHeight="1" outlineLevel="1">
      <c r="A269" s="194" t="s">
        <v>186</v>
      </c>
      <c r="B269" s="195"/>
      <c r="C269" s="196">
        <v>41166</v>
      </c>
      <c r="D269" s="197">
        <v>41336007</v>
      </c>
      <c r="E269" s="182"/>
      <c r="F269" s="182"/>
    </row>
    <row r="270" spans="1:6" ht="14.1" hidden="1" customHeight="1" outlineLevel="1">
      <c r="A270" s="194" t="s">
        <v>244</v>
      </c>
      <c r="B270" s="195"/>
      <c r="C270" s="196">
        <v>4830</v>
      </c>
      <c r="D270" s="197">
        <v>4752826.79</v>
      </c>
      <c r="E270" s="182"/>
      <c r="F270" s="182"/>
    </row>
    <row r="271" spans="1:6" ht="14.1" hidden="1" customHeight="1" outlineLevel="1">
      <c r="A271" s="194" t="s">
        <v>187</v>
      </c>
      <c r="B271" s="195"/>
      <c r="C271" s="196">
        <v>23020</v>
      </c>
      <c r="D271" s="197">
        <v>6448453</v>
      </c>
      <c r="E271" s="182"/>
      <c r="F271" s="182"/>
    </row>
    <row r="272" spans="1:6" ht="14.1" hidden="1" customHeight="1" outlineLevel="1">
      <c r="A272" s="194" t="s">
        <v>188</v>
      </c>
      <c r="B272" s="195"/>
      <c r="C272" s="196">
        <v>2471</v>
      </c>
      <c r="D272" s="197">
        <v>3094224</v>
      </c>
      <c r="E272" s="182"/>
      <c r="F272" s="182"/>
    </row>
    <row r="273" spans="1:6" ht="14.1" hidden="1" customHeight="1" outlineLevel="1">
      <c r="A273" s="194" t="s">
        <v>189</v>
      </c>
      <c r="B273" s="195"/>
      <c r="C273" s="196">
        <v>3868</v>
      </c>
      <c r="D273" s="197">
        <v>3790626.48</v>
      </c>
      <c r="E273" s="182"/>
      <c r="F273" s="182"/>
    </row>
    <row r="274" spans="1:6" ht="14.1" hidden="1" customHeight="1" outlineLevel="1">
      <c r="A274" s="194" t="s">
        <v>190</v>
      </c>
      <c r="B274" s="195"/>
      <c r="C274" s="196">
        <v>15259</v>
      </c>
      <c r="D274" s="197">
        <v>15583063</v>
      </c>
      <c r="E274" s="182"/>
      <c r="F274" s="182"/>
    </row>
    <row r="275" spans="1:6" ht="14.1" hidden="1" customHeight="1" outlineLevel="1">
      <c r="A275" s="194" t="s">
        <v>191</v>
      </c>
      <c r="B275" s="195"/>
      <c r="C275" s="196">
        <v>1916</v>
      </c>
      <c r="D275" s="197">
        <v>1968919</v>
      </c>
      <c r="E275" s="182"/>
      <c r="F275" s="182"/>
    </row>
    <row r="276" spans="1:6" ht="14.1" hidden="1" customHeight="1" outlineLevel="1">
      <c r="A276" s="194" t="s">
        <v>192</v>
      </c>
      <c r="B276" s="195"/>
      <c r="C276" s="196">
        <v>497</v>
      </c>
      <c r="D276" s="197">
        <v>485299.6</v>
      </c>
      <c r="E276" s="182"/>
      <c r="F276" s="182"/>
    </row>
    <row r="277" spans="1:6" ht="14.1" hidden="1" customHeight="1" outlineLevel="1">
      <c r="A277" s="194" t="s">
        <v>247</v>
      </c>
      <c r="B277" s="195"/>
      <c r="C277" s="198"/>
      <c r="D277" s="199"/>
      <c r="E277" s="182"/>
      <c r="F277" s="182"/>
    </row>
    <row r="278" spans="1:6" ht="14.1" hidden="1" customHeight="1" outlineLevel="1">
      <c r="A278" s="194" t="s">
        <v>193</v>
      </c>
      <c r="B278" s="195"/>
      <c r="C278" s="196">
        <v>34534</v>
      </c>
      <c r="D278" s="197">
        <v>34303465</v>
      </c>
      <c r="E278" s="182"/>
      <c r="F278" s="182"/>
    </row>
    <row r="279" spans="1:6" ht="14.1" hidden="1" customHeight="1" outlineLevel="1">
      <c r="A279" s="194" t="s">
        <v>194</v>
      </c>
      <c r="B279" s="195"/>
      <c r="C279" s="196">
        <v>16248</v>
      </c>
      <c r="D279" s="197">
        <v>17063454</v>
      </c>
      <c r="E279" s="182"/>
      <c r="F279" s="182"/>
    </row>
    <row r="280" spans="1:6" ht="14.1" hidden="1" customHeight="1" outlineLevel="1">
      <c r="A280" s="194" t="s">
        <v>195</v>
      </c>
      <c r="B280" s="195"/>
      <c r="C280" s="196">
        <v>4737</v>
      </c>
      <c r="D280" s="197">
        <v>5677672.1600000001</v>
      </c>
      <c r="E280" s="182"/>
      <c r="F280" s="182"/>
    </row>
    <row r="281" spans="1:6" ht="14.1" hidden="1" customHeight="1" outlineLevel="1">
      <c r="A281" s="194" t="s">
        <v>196</v>
      </c>
      <c r="B281" s="195"/>
      <c r="C281" s="196">
        <v>8690</v>
      </c>
      <c r="D281" s="197">
        <v>9276645.7799999993</v>
      </c>
      <c r="E281" s="182"/>
      <c r="F281" s="182"/>
    </row>
    <row r="282" spans="1:6" ht="14.1" customHeight="1" collapsed="1">
      <c r="A282" s="200" t="s">
        <v>280</v>
      </c>
      <c r="B282" s="195">
        <v>300</v>
      </c>
      <c r="C282" s="196">
        <f>SUM($C$264:$C$281)</f>
        <v>225359</v>
      </c>
      <c r="D282" s="197">
        <f>SUM($D$264:$D$281)</f>
        <v>213863173.73100001</v>
      </c>
      <c r="E282" s="182"/>
      <c r="F282" s="182"/>
    </row>
    <row r="283" spans="1:6" ht="14.1" hidden="1" customHeight="1" outlineLevel="1">
      <c r="A283" s="194" t="s">
        <v>181</v>
      </c>
      <c r="B283" s="195"/>
      <c r="C283" s="196">
        <v>4331</v>
      </c>
      <c r="D283" s="197">
        <v>5787145</v>
      </c>
      <c r="E283" s="182"/>
      <c r="F283" s="182"/>
    </row>
    <row r="284" spans="1:6" ht="14.1" hidden="1" customHeight="1" outlineLevel="1">
      <c r="A284" s="194" t="s">
        <v>182</v>
      </c>
      <c r="B284" s="195"/>
      <c r="C284" s="196">
        <v>2405</v>
      </c>
      <c r="D284" s="197">
        <v>3418970.39</v>
      </c>
      <c r="E284" s="182"/>
      <c r="F284" s="182"/>
    </row>
    <row r="285" spans="1:6" ht="14.1" hidden="1" customHeight="1" outlineLevel="1">
      <c r="A285" s="194" t="s">
        <v>183</v>
      </c>
      <c r="B285" s="195"/>
      <c r="C285" s="196">
        <v>9895</v>
      </c>
      <c r="D285" s="197">
        <v>14170996</v>
      </c>
      <c r="E285" s="182"/>
      <c r="F285" s="182"/>
    </row>
    <row r="286" spans="1:6" ht="14.1" hidden="1" customHeight="1" outlineLevel="1">
      <c r="A286" s="194" t="s">
        <v>184</v>
      </c>
      <c r="B286" s="195"/>
      <c r="C286" s="196">
        <v>1842</v>
      </c>
      <c r="D286" s="197">
        <v>2600660</v>
      </c>
      <c r="E286" s="182"/>
      <c r="F286" s="182"/>
    </row>
    <row r="287" spans="1:6" ht="14.1" hidden="1" customHeight="1" outlineLevel="1">
      <c r="A287" s="194" t="s">
        <v>185</v>
      </c>
      <c r="B287" s="195"/>
      <c r="C287" s="196">
        <v>10633</v>
      </c>
      <c r="D287" s="197">
        <v>15038908</v>
      </c>
      <c r="E287" s="182"/>
      <c r="F287" s="182"/>
    </row>
    <row r="288" spans="1:6" ht="14.1" hidden="1" customHeight="1" outlineLevel="1">
      <c r="A288" s="194" t="s">
        <v>186</v>
      </c>
      <c r="B288" s="195"/>
      <c r="C288" s="196">
        <v>17513</v>
      </c>
      <c r="D288" s="197">
        <v>24335445</v>
      </c>
      <c r="E288" s="182"/>
      <c r="F288" s="182"/>
    </row>
    <row r="289" spans="1:6" ht="14.1" hidden="1" customHeight="1" outlineLevel="1">
      <c r="A289" s="194" t="s">
        <v>244</v>
      </c>
      <c r="B289" s="195"/>
      <c r="C289" s="196">
        <v>2164</v>
      </c>
      <c r="D289" s="197">
        <v>2923476.09</v>
      </c>
      <c r="E289" s="182"/>
      <c r="F289" s="182"/>
    </row>
    <row r="290" spans="1:6" ht="14.1" hidden="1" customHeight="1" outlineLevel="1">
      <c r="A290" s="194" t="s">
        <v>187</v>
      </c>
      <c r="B290" s="195"/>
      <c r="C290" s="196">
        <v>10960</v>
      </c>
      <c r="D290" s="197">
        <v>3933350</v>
      </c>
      <c r="E290" s="182"/>
      <c r="F290" s="182"/>
    </row>
    <row r="291" spans="1:6" ht="14.1" hidden="1" customHeight="1" outlineLevel="1">
      <c r="A291" s="194" t="s">
        <v>188</v>
      </c>
      <c r="B291" s="195"/>
      <c r="C291" s="196">
        <v>616</v>
      </c>
      <c r="D291" s="197">
        <v>1019208</v>
      </c>
      <c r="E291" s="182"/>
      <c r="F291" s="182"/>
    </row>
    <row r="292" spans="1:6" ht="14.1" hidden="1" customHeight="1" outlineLevel="1">
      <c r="A292" s="194" t="s">
        <v>189</v>
      </c>
      <c r="B292" s="195"/>
      <c r="C292" s="196">
        <v>1431</v>
      </c>
      <c r="D292" s="197">
        <v>1997262.06</v>
      </c>
      <c r="E292" s="182"/>
      <c r="F292" s="182"/>
    </row>
    <row r="293" spans="1:6" ht="14.1" hidden="1" customHeight="1" outlineLevel="1">
      <c r="A293" s="194" t="s">
        <v>190</v>
      </c>
      <c r="B293" s="195"/>
      <c r="C293" s="196">
        <v>7601</v>
      </c>
      <c r="D293" s="197">
        <v>10411012</v>
      </c>
      <c r="E293" s="182"/>
      <c r="F293" s="182"/>
    </row>
    <row r="294" spans="1:6" ht="14.1" hidden="1" customHeight="1" outlineLevel="1">
      <c r="A294" s="194" t="s">
        <v>191</v>
      </c>
      <c r="B294" s="195"/>
      <c r="C294" s="196">
        <v>556</v>
      </c>
      <c r="D294" s="197">
        <v>935221</v>
      </c>
      <c r="E294" s="182"/>
      <c r="F294" s="182"/>
    </row>
    <row r="295" spans="1:6" ht="14.1" hidden="1" customHeight="1" outlineLevel="1">
      <c r="A295" s="194" t="s">
        <v>192</v>
      </c>
      <c r="B295" s="195"/>
      <c r="C295" s="196">
        <v>128</v>
      </c>
      <c r="D295" s="197">
        <v>185918.65</v>
      </c>
      <c r="E295" s="182"/>
      <c r="F295" s="182"/>
    </row>
    <row r="296" spans="1:6" ht="14.1" hidden="1" customHeight="1" outlineLevel="1">
      <c r="A296" s="194" t="s">
        <v>247</v>
      </c>
      <c r="B296" s="195"/>
      <c r="C296" s="198"/>
      <c r="D296" s="199"/>
      <c r="E296" s="182"/>
      <c r="F296" s="182"/>
    </row>
    <row r="297" spans="1:6" ht="14.1" hidden="1" customHeight="1" outlineLevel="1">
      <c r="A297" s="194" t="s">
        <v>193</v>
      </c>
      <c r="B297" s="195"/>
      <c r="C297" s="196">
        <v>15803</v>
      </c>
      <c r="D297" s="197">
        <v>21726903</v>
      </c>
      <c r="E297" s="182"/>
      <c r="F297" s="182"/>
    </row>
    <row r="298" spans="1:6" ht="14.1" hidden="1" customHeight="1" outlineLevel="1">
      <c r="A298" s="194" t="s">
        <v>194</v>
      </c>
      <c r="B298" s="195"/>
      <c r="C298" s="196">
        <v>6160</v>
      </c>
      <c r="D298" s="197">
        <v>9083814</v>
      </c>
      <c r="E298" s="182"/>
      <c r="F298" s="182"/>
    </row>
    <row r="299" spans="1:6" ht="14.1" hidden="1" customHeight="1" outlineLevel="1">
      <c r="A299" s="194" t="s">
        <v>195</v>
      </c>
      <c r="B299" s="195"/>
      <c r="C299" s="196">
        <v>1804</v>
      </c>
      <c r="D299" s="197">
        <v>2896773.89</v>
      </c>
      <c r="E299" s="182"/>
      <c r="F299" s="182"/>
    </row>
    <row r="300" spans="1:6" ht="14.1" hidden="1" customHeight="1" outlineLevel="1">
      <c r="A300" s="194" t="s">
        <v>196</v>
      </c>
      <c r="B300" s="195"/>
      <c r="C300" s="196">
        <v>3024</v>
      </c>
      <c r="D300" s="197">
        <v>4566510.84</v>
      </c>
      <c r="E300" s="182"/>
      <c r="F300" s="182"/>
    </row>
    <row r="301" spans="1:6" ht="14.1" customHeight="1" collapsed="1">
      <c r="A301" s="200" t="s">
        <v>281</v>
      </c>
      <c r="B301" s="195">
        <v>400</v>
      </c>
      <c r="C301" s="196">
        <f>SUM($C$283:$C$300)</f>
        <v>96866</v>
      </c>
      <c r="D301" s="197">
        <f>SUM($D$283:$D$300)</f>
        <v>125031573.92000002</v>
      </c>
      <c r="E301" s="182"/>
      <c r="F301" s="182"/>
    </row>
    <row r="302" spans="1:6" ht="14.1" hidden="1" customHeight="1" outlineLevel="1">
      <c r="A302" s="194" t="s">
        <v>181</v>
      </c>
      <c r="B302" s="195"/>
      <c r="C302" s="196">
        <v>2132</v>
      </c>
      <c r="D302" s="197">
        <v>3621622</v>
      </c>
      <c r="E302" s="182"/>
      <c r="F302" s="182"/>
    </row>
    <row r="303" spans="1:6" ht="14.1" hidden="1" customHeight="1" outlineLevel="1">
      <c r="A303" s="194" t="s">
        <v>182</v>
      </c>
      <c r="B303" s="195"/>
      <c r="C303" s="196">
        <v>1085</v>
      </c>
      <c r="D303" s="197">
        <v>1958357.91</v>
      </c>
      <c r="E303" s="182"/>
      <c r="F303" s="182"/>
    </row>
    <row r="304" spans="1:6" ht="14.1" hidden="1" customHeight="1" outlineLevel="1">
      <c r="A304" s="194" t="s">
        <v>183</v>
      </c>
      <c r="B304" s="195"/>
      <c r="C304" s="196">
        <v>4376</v>
      </c>
      <c r="D304" s="197">
        <v>7834324</v>
      </c>
      <c r="E304" s="182"/>
      <c r="F304" s="182"/>
    </row>
    <row r="305" spans="1:6" ht="14.1" hidden="1" customHeight="1" outlineLevel="1">
      <c r="A305" s="194" t="s">
        <v>184</v>
      </c>
      <c r="B305" s="195"/>
      <c r="C305" s="196">
        <v>892</v>
      </c>
      <c r="D305" s="197">
        <v>1569218</v>
      </c>
      <c r="E305" s="182"/>
      <c r="F305" s="182"/>
    </row>
    <row r="306" spans="1:6" ht="14.1" hidden="1" customHeight="1" outlineLevel="1">
      <c r="A306" s="194" t="s">
        <v>185</v>
      </c>
      <c r="B306" s="195"/>
      <c r="C306" s="196">
        <v>4852</v>
      </c>
      <c r="D306" s="197">
        <v>8551876</v>
      </c>
      <c r="E306" s="182"/>
      <c r="F306" s="182"/>
    </row>
    <row r="307" spans="1:6" ht="14.1" hidden="1" customHeight="1" outlineLevel="1">
      <c r="A307" s="194" t="s">
        <v>186</v>
      </c>
      <c r="B307" s="195"/>
      <c r="C307" s="196">
        <v>7745</v>
      </c>
      <c r="D307" s="197">
        <v>13546047</v>
      </c>
      <c r="E307" s="182"/>
      <c r="F307" s="182"/>
    </row>
    <row r="308" spans="1:6" ht="14.1" hidden="1" customHeight="1" outlineLevel="1">
      <c r="A308" s="194" t="s">
        <v>244</v>
      </c>
      <c r="B308" s="195"/>
      <c r="C308" s="196">
        <v>924</v>
      </c>
      <c r="D308" s="197">
        <v>1570535.25</v>
      </c>
      <c r="E308" s="182"/>
      <c r="F308" s="182"/>
    </row>
    <row r="309" spans="1:6" ht="14.1" hidden="1" customHeight="1" outlineLevel="1">
      <c r="A309" s="194" t="s">
        <v>187</v>
      </c>
      <c r="B309" s="195"/>
      <c r="C309" s="196">
        <v>5911</v>
      </c>
      <c r="D309" s="197">
        <v>2509548</v>
      </c>
      <c r="E309" s="182"/>
      <c r="F309" s="182"/>
    </row>
    <row r="310" spans="1:6" ht="14.1" hidden="1" customHeight="1" outlineLevel="1">
      <c r="A310" s="194" t="s">
        <v>188</v>
      </c>
      <c r="B310" s="195"/>
      <c r="C310" s="196">
        <v>91</v>
      </c>
      <c r="D310" s="197">
        <v>166959</v>
      </c>
      <c r="E310" s="182"/>
      <c r="F310" s="182"/>
    </row>
    <row r="311" spans="1:6" ht="14.1" hidden="1" customHeight="1" outlineLevel="1">
      <c r="A311" s="194" t="s">
        <v>189</v>
      </c>
      <c r="B311" s="195"/>
      <c r="C311" s="196">
        <v>477</v>
      </c>
      <c r="D311" s="197">
        <v>935996.45</v>
      </c>
      <c r="E311" s="182"/>
      <c r="F311" s="182"/>
    </row>
    <row r="312" spans="1:6" ht="14.1" hidden="1" customHeight="1" outlineLevel="1">
      <c r="A312" s="194" t="s">
        <v>190</v>
      </c>
      <c r="B312" s="195"/>
      <c r="C312" s="196">
        <v>3908</v>
      </c>
      <c r="D312" s="197">
        <v>6788419</v>
      </c>
      <c r="E312" s="182"/>
      <c r="F312" s="182"/>
    </row>
    <row r="313" spans="1:6" ht="14.1" hidden="1" customHeight="1" outlineLevel="1">
      <c r="A313" s="194" t="s">
        <v>191</v>
      </c>
      <c r="B313" s="195"/>
      <c r="C313" s="196">
        <v>81</v>
      </c>
      <c r="D313" s="197">
        <v>209949</v>
      </c>
      <c r="E313" s="182"/>
      <c r="F313" s="182"/>
    </row>
    <row r="314" spans="1:6" ht="14.1" hidden="1" customHeight="1" outlineLevel="1">
      <c r="A314" s="194" t="s">
        <v>192</v>
      </c>
      <c r="B314" s="195"/>
      <c r="C314" s="196">
        <v>51</v>
      </c>
      <c r="D314" s="197">
        <v>86055.9</v>
      </c>
      <c r="E314" s="182"/>
      <c r="F314" s="182"/>
    </row>
    <row r="315" spans="1:6" ht="14.1" hidden="1" customHeight="1" outlineLevel="1">
      <c r="A315" s="194" t="s">
        <v>247</v>
      </c>
      <c r="B315" s="195"/>
      <c r="C315" s="198"/>
      <c r="D315" s="199"/>
      <c r="E315" s="182"/>
      <c r="F315" s="182"/>
    </row>
    <row r="316" spans="1:6" ht="14.1" hidden="1" customHeight="1" outlineLevel="1">
      <c r="A316" s="194" t="s">
        <v>193</v>
      </c>
      <c r="B316" s="195"/>
      <c r="C316" s="196">
        <v>7413</v>
      </c>
      <c r="D316" s="197">
        <v>13266412</v>
      </c>
      <c r="E316" s="182"/>
      <c r="F316" s="182"/>
    </row>
    <row r="317" spans="1:6" ht="14.1" hidden="1" customHeight="1" outlineLevel="1">
      <c r="A317" s="194" t="s">
        <v>194</v>
      </c>
      <c r="B317" s="195"/>
      <c r="C317" s="196">
        <v>2811</v>
      </c>
      <c r="D317" s="197">
        <v>4906892</v>
      </c>
      <c r="E317" s="182"/>
      <c r="F317" s="182"/>
    </row>
    <row r="318" spans="1:6" ht="14.1" hidden="1" customHeight="1" outlineLevel="1">
      <c r="A318" s="194" t="s">
        <v>195</v>
      </c>
      <c r="B318" s="195"/>
      <c r="C318" s="196">
        <v>695</v>
      </c>
      <c r="D318" s="197">
        <v>1320857.3700000001</v>
      </c>
      <c r="E318" s="182"/>
      <c r="F318" s="182"/>
    </row>
    <row r="319" spans="1:6" ht="14.1" hidden="1" customHeight="1" outlineLevel="1">
      <c r="A319" s="194" t="s">
        <v>196</v>
      </c>
      <c r="B319" s="195"/>
      <c r="C319" s="196">
        <v>1091</v>
      </c>
      <c r="D319" s="197">
        <v>2005013.55</v>
      </c>
      <c r="E319" s="182"/>
      <c r="F319" s="182"/>
    </row>
    <row r="320" spans="1:6" ht="14.1" customHeight="1" collapsed="1">
      <c r="A320" s="200" t="s">
        <v>282</v>
      </c>
      <c r="B320" s="195">
        <v>500</v>
      </c>
      <c r="C320" s="196">
        <f>SUM($C$302:$C$319)</f>
        <v>44535</v>
      </c>
      <c r="D320" s="197">
        <f>SUM($D$302:$D$319)</f>
        <v>70848082.429999992</v>
      </c>
      <c r="E320" s="182"/>
      <c r="F320" s="182"/>
    </row>
    <row r="321" spans="1:6" ht="14.1" hidden="1" customHeight="1" outlineLevel="1">
      <c r="A321" s="194" t="s">
        <v>181</v>
      </c>
      <c r="B321" s="195"/>
      <c r="C321" s="196">
        <v>2329</v>
      </c>
      <c r="D321" s="197">
        <v>6794090</v>
      </c>
      <c r="E321" s="182"/>
      <c r="F321" s="182"/>
    </row>
    <row r="322" spans="1:6" ht="14.1" hidden="1" customHeight="1" outlineLevel="1">
      <c r="A322" s="194" t="s">
        <v>182</v>
      </c>
      <c r="B322" s="195"/>
      <c r="C322" s="196">
        <v>1170</v>
      </c>
      <c r="D322" s="197">
        <v>3381102.07</v>
      </c>
      <c r="E322" s="182"/>
      <c r="F322" s="182"/>
    </row>
    <row r="323" spans="1:6" ht="14.1" hidden="1" customHeight="1" outlineLevel="1">
      <c r="A323" s="194" t="s">
        <v>183</v>
      </c>
      <c r="B323" s="195"/>
      <c r="C323" s="196">
        <v>5032</v>
      </c>
      <c r="D323" s="197">
        <v>14355559</v>
      </c>
      <c r="E323" s="182"/>
      <c r="F323" s="182"/>
    </row>
    <row r="324" spans="1:6" ht="14.1" hidden="1" customHeight="1" outlineLevel="1">
      <c r="A324" s="194" t="s">
        <v>184</v>
      </c>
      <c r="B324" s="195"/>
      <c r="C324" s="196">
        <v>1058</v>
      </c>
      <c r="D324" s="197">
        <v>3029210</v>
      </c>
      <c r="E324" s="182"/>
      <c r="F324" s="182"/>
    </row>
    <row r="325" spans="1:6" ht="14.1" hidden="1" customHeight="1" outlineLevel="1">
      <c r="A325" s="194" t="s">
        <v>185</v>
      </c>
      <c r="B325" s="195"/>
      <c r="C325" s="196">
        <v>6493</v>
      </c>
      <c r="D325" s="197">
        <v>18688600</v>
      </c>
      <c r="E325" s="182"/>
      <c r="F325" s="182"/>
    </row>
    <row r="326" spans="1:6" ht="14.1" hidden="1" customHeight="1" outlineLevel="1">
      <c r="A326" s="194" t="s">
        <v>186</v>
      </c>
      <c r="B326" s="195"/>
      <c r="C326" s="196">
        <v>8583</v>
      </c>
      <c r="D326" s="197">
        <v>25069774</v>
      </c>
      <c r="E326" s="182"/>
      <c r="F326" s="182"/>
    </row>
    <row r="327" spans="1:6" ht="14.1" hidden="1" customHeight="1" outlineLevel="1">
      <c r="A327" s="194" t="s">
        <v>244</v>
      </c>
      <c r="B327" s="195"/>
      <c r="C327" s="196">
        <v>700</v>
      </c>
      <c r="D327" s="197">
        <v>1989150.03</v>
      </c>
      <c r="E327" s="182"/>
      <c r="F327" s="182"/>
    </row>
    <row r="328" spans="1:6" ht="14.1" hidden="1" customHeight="1" outlineLevel="1">
      <c r="A328" s="194" t="s">
        <v>187</v>
      </c>
      <c r="B328" s="195"/>
      <c r="C328" s="196">
        <v>6331</v>
      </c>
      <c r="D328" s="197">
        <v>4327691</v>
      </c>
      <c r="E328" s="182"/>
      <c r="F328" s="182"/>
    </row>
    <row r="329" spans="1:6" ht="14.1" hidden="1" customHeight="1" outlineLevel="1">
      <c r="A329" s="194" t="s">
        <v>188</v>
      </c>
      <c r="B329" s="195"/>
      <c r="C329" s="196">
        <v>78</v>
      </c>
      <c r="D329" s="197">
        <v>237678</v>
      </c>
      <c r="E329" s="182"/>
      <c r="F329" s="182"/>
    </row>
    <row r="330" spans="1:6" ht="14.1" hidden="1" customHeight="1" outlineLevel="1">
      <c r="A330" s="194" t="s">
        <v>189</v>
      </c>
      <c r="B330" s="195"/>
      <c r="C330" s="196">
        <v>245</v>
      </c>
      <c r="D330" s="197">
        <v>704399.4</v>
      </c>
      <c r="E330" s="182"/>
      <c r="F330" s="182"/>
    </row>
    <row r="331" spans="1:6" ht="14.1" hidden="1" customHeight="1" outlineLevel="1">
      <c r="A331" s="194" t="s">
        <v>190</v>
      </c>
      <c r="B331" s="195"/>
      <c r="C331" s="196">
        <v>4173</v>
      </c>
      <c r="D331" s="197">
        <v>11968627</v>
      </c>
      <c r="E331" s="182"/>
      <c r="F331" s="182"/>
    </row>
    <row r="332" spans="1:6" ht="14.1" hidden="1" customHeight="1" outlineLevel="1">
      <c r="A332" s="194" t="s">
        <v>191</v>
      </c>
      <c r="B332" s="195"/>
      <c r="C332" s="196">
        <v>3</v>
      </c>
      <c r="D332" s="197">
        <v>9998</v>
      </c>
      <c r="E332" s="182"/>
      <c r="F332" s="182"/>
    </row>
    <row r="333" spans="1:6" ht="14.1" hidden="1" customHeight="1" outlineLevel="1">
      <c r="A333" s="194" t="s">
        <v>192</v>
      </c>
      <c r="B333" s="195"/>
      <c r="C333" s="196">
        <v>62</v>
      </c>
      <c r="D333" s="197">
        <v>171711.6</v>
      </c>
      <c r="E333" s="182"/>
      <c r="F333" s="182"/>
    </row>
    <row r="334" spans="1:6" ht="14.1" hidden="1" customHeight="1" outlineLevel="1">
      <c r="A334" s="194" t="s">
        <v>247</v>
      </c>
      <c r="B334" s="195"/>
      <c r="C334" s="198"/>
      <c r="D334" s="199"/>
      <c r="E334" s="182"/>
      <c r="F334" s="182"/>
    </row>
    <row r="335" spans="1:6" ht="14.1" hidden="1" customHeight="1" outlineLevel="1">
      <c r="A335" s="194" t="s">
        <v>193</v>
      </c>
      <c r="B335" s="195"/>
      <c r="C335" s="196">
        <v>8052</v>
      </c>
      <c r="D335" s="197">
        <v>22648920</v>
      </c>
      <c r="E335" s="182"/>
      <c r="F335" s="182"/>
    </row>
    <row r="336" spans="1:6" ht="14.1" hidden="1" customHeight="1" outlineLevel="1">
      <c r="A336" s="194" t="s">
        <v>194</v>
      </c>
      <c r="B336" s="195"/>
      <c r="C336" s="196">
        <v>3132</v>
      </c>
      <c r="D336" s="197">
        <v>9094738</v>
      </c>
      <c r="E336" s="182"/>
      <c r="F336" s="182"/>
    </row>
    <row r="337" spans="1:6" ht="14.1" hidden="1" customHeight="1" outlineLevel="1">
      <c r="A337" s="194" t="s">
        <v>195</v>
      </c>
      <c r="B337" s="195"/>
      <c r="C337" s="196">
        <v>613</v>
      </c>
      <c r="D337" s="197">
        <v>1850557.94</v>
      </c>
      <c r="E337" s="182"/>
      <c r="F337" s="182"/>
    </row>
    <row r="338" spans="1:6" ht="14.1" hidden="1" customHeight="1" outlineLevel="1">
      <c r="A338" s="194" t="s">
        <v>196</v>
      </c>
      <c r="B338" s="195"/>
      <c r="C338" s="196">
        <v>940</v>
      </c>
      <c r="D338" s="197">
        <v>2671998.84</v>
      </c>
      <c r="E338" s="182"/>
      <c r="F338" s="182"/>
    </row>
    <row r="339" spans="1:6" ht="14.1" customHeight="1" collapsed="1">
      <c r="A339" s="200" t="s">
        <v>283</v>
      </c>
      <c r="B339" s="195">
        <v>1000</v>
      </c>
      <c r="C339" s="196">
        <f>SUM($C$321:$C$338)</f>
        <v>48994</v>
      </c>
      <c r="D339" s="197">
        <f>SUM($D$321:$D$338)</f>
        <v>126993804.88</v>
      </c>
      <c r="E339" s="182"/>
      <c r="F339" s="182"/>
    </row>
    <row r="340" spans="1:6" ht="14.1" hidden="1" customHeight="1" outlineLevel="1">
      <c r="A340" s="194" t="s">
        <v>181</v>
      </c>
      <c r="B340" s="195"/>
      <c r="C340" s="196">
        <v>614</v>
      </c>
      <c r="D340" s="197">
        <v>3313645</v>
      </c>
      <c r="E340" s="182"/>
      <c r="F340" s="182"/>
    </row>
    <row r="341" spans="1:6" ht="14.1" hidden="1" customHeight="1" outlineLevel="1">
      <c r="A341" s="194" t="s">
        <v>182</v>
      </c>
      <c r="B341" s="195"/>
      <c r="C341" s="196">
        <v>335</v>
      </c>
      <c r="D341" s="197">
        <v>1793992.99</v>
      </c>
      <c r="E341" s="182"/>
      <c r="F341" s="182"/>
    </row>
    <row r="342" spans="1:6" ht="14.1" hidden="1" customHeight="1" outlineLevel="1">
      <c r="A342" s="194" t="s">
        <v>183</v>
      </c>
      <c r="B342" s="195"/>
      <c r="C342" s="196">
        <v>1988</v>
      </c>
      <c r="D342" s="197">
        <v>10354432</v>
      </c>
      <c r="E342" s="182"/>
      <c r="F342" s="182"/>
    </row>
    <row r="343" spans="1:6" ht="14.1" hidden="1" customHeight="1" outlineLevel="1">
      <c r="A343" s="194" t="s">
        <v>184</v>
      </c>
      <c r="B343" s="195"/>
      <c r="C343" s="196">
        <v>393</v>
      </c>
      <c r="D343" s="197">
        <v>2119807</v>
      </c>
      <c r="E343" s="182"/>
      <c r="F343" s="182"/>
    </row>
    <row r="344" spans="1:6" ht="14.1" hidden="1" customHeight="1" outlineLevel="1">
      <c r="A344" s="194" t="s">
        <v>185</v>
      </c>
      <c r="B344" s="195"/>
      <c r="C344" s="196">
        <v>2710</v>
      </c>
      <c r="D344" s="197">
        <v>14476563</v>
      </c>
      <c r="E344" s="182"/>
      <c r="F344" s="182"/>
    </row>
    <row r="345" spans="1:6" ht="14.1" hidden="1" customHeight="1" outlineLevel="1">
      <c r="A345" s="194" t="s">
        <v>186</v>
      </c>
      <c r="B345" s="195"/>
      <c r="C345" s="196">
        <v>3398</v>
      </c>
      <c r="D345" s="197">
        <v>18452890</v>
      </c>
      <c r="E345" s="182"/>
      <c r="F345" s="182"/>
    </row>
    <row r="346" spans="1:6" ht="14.1" hidden="1" customHeight="1" outlineLevel="1">
      <c r="A346" s="194" t="s">
        <v>244</v>
      </c>
      <c r="B346" s="195"/>
      <c r="C346" s="196">
        <v>88</v>
      </c>
      <c r="D346" s="197">
        <v>452827.6</v>
      </c>
      <c r="E346" s="182"/>
      <c r="F346" s="182"/>
    </row>
    <row r="347" spans="1:6" ht="14.1" hidden="1" customHeight="1" outlineLevel="1">
      <c r="A347" s="194" t="s">
        <v>187</v>
      </c>
      <c r="B347" s="195"/>
      <c r="C347" s="196">
        <v>1420</v>
      </c>
      <c r="D347" s="197">
        <v>1916304</v>
      </c>
      <c r="E347" s="182"/>
      <c r="F347" s="182"/>
    </row>
    <row r="348" spans="1:6" ht="14.1" hidden="1" customHeight="1" outlineLevel="1">
      <c r="A348" s="194" t="s">
        <v>188</v>
      </c>
      <c r="B348" s="195"/>
      <c r="C348" s="196">
        <v>5</v>
      </c>
      <c r="D348" s="197">
        <v>26434</v>
      </c>
      <c r="E348" s="182"/>
      <c r="F348" s="182"/>
    </row>
    <row r="349" spans="1:6" ht="14.1" hidden="1" customHeight="1" outlineLevel="1">
      <c r="A349" s="194" t="s">
        <v>189</v>
      </c>
      <c r="B349" s="195"/>
      <c r="C349" s="196">
        <v>63</v>
      </c>
      <c r="D349" s="197">
        <v>284439.75</v>
      </c>
      <c r="E349" s="182"/>
      <c r="F349" s="182"/>
    </row>
    <row r="350" spans="1:6" ht="14.1" hidden="1" customHeight="1" outlineLevel="1">
      <c r="A350" s="194" t="s">
        <v>190</v>
      </c>
      <c r="B350" s="195"/>
      <c r="C350" s="196">
        <v>1411</v>
      </c>
      <c r="D350" s="197">
        <v>7653805</v>
      </c>
      <c r="E350" s="182"/>
      <c r="F350" s="182"/>
    </row>
    <row r="351" spans="1:6" ht="14.1" hidden="1" customHeight="1" outlineLevel="1">
      <c r="A351" s="194" t="s">
        <v>191</v>
      </c>
      <c r="B351" s="195"/>
      <c r="C351" s="198"/>
      <c r="D351" s="199"/>
      <c r="E351" s="182"/>
      <c r="F351" s="182"/>
    </row>
    <row r="352" spans="1:6" ht="14.1" hidden="1" customHeight="1" outlineLevel="1">
      <c r="A352" s="194" t="s">
        <v>192</v>
      </c>
      <c r="B352" s="195"/>
      <c r="C352" s="196">
        <v>9</v>
      </c>
      <c r="D352" s="197">
        <v>47591</v>
      </c>
      <c r="E352" s="182"/>
      <c r="F352" s="182"/>
    </row>
    <row r="353" spans="1:6" ht="14.1" hidden="1" customHeight="1" outlineLevel="1">
      <c r="A353" s="194" t="s">
        <v>247</v>
      </c>
      <c r="B353" s="195"/>
      <c r="C353" s="198"/>
      <c r="D353" s="199"/>
      <c r="E353" s="182"/>
      <c r="F353" s="182"/>
    </row>
    <row r="354" spans="1:6" ht="14.1" hidden="1" customHeight="1" outlineLevel="1">
      <c r="A354" s="194" t="s">
        <v>193</v>
      </c>
      <c r="B354" s="195"/>
      <c r="C354" s="196">
        <v>2692</v>
      </c>
      <c r="D354" s="197">
        <v>13851438</v>
      </c>
      <c r="E354" s="182"/>
      <c r="F354" s="182"/>
    </row>
    <row r="355" spans="1:6" ht="14.1" hidden="1" customHeight="1" outlineLevel="1">
      <c r="A355" s="194" t="s">
        <v>194</v>
      </c>
      <c r="B355" s="195"/>
      <c r="C355" s="196">
        <v>892</v>
      </c>
      <c r="D355" s="197">
        <v>4503056</v>
      </c>
      <c r="E355" s="182"/>
      <c r="F355" s="182"/>
    </row>
    <row r="356" spans="1:6" ht="14.1" hidden="1" customHeight="1" outlineLevel="1">
      <c r="A356" s="194" t="s">
        <v>195</v>
      </c>
      <c r="B356" s="195"/>
      <c r="C356" s="196">
        <v>125</v>
      </c>
      <c r="D356" s="197">
        <v>712872.8</v>
      </c>
      <c r="E356" s="182"/>
      <c r="F356" s="182"/>
    </row>
    <row r="357" spans="1:6" ht="14.1" hidden="1" customHeight="1" outlineLevel="1">
      <c r="A357" s="194" t="s">
        <v>196</v>
      </c>
      <c r="B357" s="195"/>
      <c r="C357" s="196">
        <v>276</v>
      </c>
      <c r="D357" s="197">
        <v>1425997.48</v>
      </c>
      <c r="E357" s="182"/>
      <c r="F357" s="182"/>
    </row>
    <row r="358" spans="1:6" ht="14.1" customHeight="1" collapsed="1">
      <c r="A358" s="200" t="s">
        <v>284</v>
      </c>
      <c r="B358" s="195">
        <v>2000</v>
      </c>
      <c r="C358" s="196">
        <f>SUM($C$340:$C$357)</f>
        <v>16419</v>
      </c>
      <c r="D358" s="197">
        <f>SUM($D$340:$D$357)</f>
        <v>81386095.620000005</v>
      </c>
      <c r="E358" s="182"/>
      <c r="F358" s="182"/>
    </row>
    <row r="359" spans="1:6" ht="14.1" hidden="1" customHeight="1" outlineLevel="1">
      <c r="A359" s="194" t="s">
        <v>181</v>
      </c>
      <c r="B359" s="195"/>
      <c r="C359" s="196">
        <v>185</v>
      </c>
      <c r="D359" s="197">
        <v>1573938</v>
      </c>
      <c r="E359" s="182"/>
      <c r="F359" s="182"/>
    </row>
    <row r="360" spans="1:6" ht="14.1" hidden="1" customHeight="1" outlineLevel="1">
      <c r="A360" s="194" t="s">
        <v>182</v>
      </c>
      <c r="B360" s="195"/>
      <c r="C360" s="196">
        <v>81</v>
      </c>
      <c r="D360" s="197">
        <v>744066.55</v>
      </c>
      <c r="E360" s="182"/>
      <c r="F360" s="182"/>
    </row>
    <row r="361" spans="1:6" ht="14.1" hidden="1" customHeight="1" outlineLevel="1">
      <c r="A361" s="194" t="s">
        <v>183</v>
      </c>
      <c r="B361" s="195"/>
      <c r="C361" s="196">
        <v>696</v>
      </c>
      <c r="D361" s="197">
        <v>6040138</v>
      </c>
      <c r="E361" s="182"/>
      <c r="F361" s="182"/>
    </row>
    <row r="362" spans="1:6" ht="14.1" hidden="1" customHeight="1" outlineLevel="1">
      <c r="A362" s="194" t="s">
        <v>184</v>
      </c>
      <c r="B362" s="195"/>
      <c r="C362" s="196">
        <v>141</v>
      </c>
      <c r="D362" s="197">
        <v>1230943</v>
      </c>
      <c r="E362" s="182"/>
      <c r="F362" s="182"/>
    </row>
    <row r="363" spans="1:6" ht="14.1" hidden="1" customHeight="1" outlineLevel="1">
      <c r="A363" s="194" t="s">
        <v>185</v>
      </c>
      <c r="B363" s="195"/>
      <c r="C363" s="196">
        <v>846</v>
      </c>
      <c r="D363" s="197">
        <v>7509880</v>
      </c>
      <c r="E363" s="182"/>
      <c r="F363" s="182"/>
    </row>
    <row r="364" spans="1:6" ht="14.1" hidden="1" customHeight="1" outlineLevel="1">
      <c r="A364" s="194" t="s">
        <v>186</v>
      </c>
      <c r="B364" s="195"/>
      <c r="C364" s="196">
        <v>1092</v>
      </c>
      <c r="D364" s="197">
        <v>10003557</v>
      </c>
      <c r="E364" s="182"/>
      <c r="F364" s="182"/>
    </row>
    <row r="365" spans="1:6" ht="14.1" hidden="1" customHeight="1" outlineLevel="1">
      <c r="A365" s="194" t="s">
        <v>244</v>
      </c>
      <c r="B365" s="195"/>
      <c r="C365" s="196">
        <v>21</v>
      </c>
      <c r="D365" s="197">
        <v>184847.75</v>
      </c>
      <c r="E365" s="182"/>
      <c r="F365" s="182"/>
    </row>
    <row r="366" spans="1:6" ht="14.1" hidden="1" customHeight="1" outlineLevel="1">
      <c r="A366" s="194" t="s">
        <v>187</v>
      </c>
      <c r="B366" s="195"/>
      <c r="C366" s="196">
        <v>218</v>
      </c>
      <c r="D366" s="197">
        <v>549787</v>
      </c>
      <c r="E366" s="182"/>
      <c r="F366" s="182"/>
    </row>
    <row r="367" spans="1:6" ht="14.1" hidden="1" customHeight="1" outlineLevel="1">
      <c r="A367" s="194" t="s">
        <v>188</v>
      </c>
      <c r="B367" s="195"/>
      <c r="C367" s="196">
        <v>1</v>
      </c>
      <c r="D367" s="197">
        <v>10683</v>
      </c>
      <c r="E367" s="182"/>
      <c r="F367" s="182"/>
    </row>
    <row r="368" spans="1:6" ht="14.1" hidden="1" customHeight="1" outlineLevel="1">
      <c r="A368" s="194" t="s">
        <v>189</v>
      </c>
      <c r="B368" s="195"/>
      <c r="C368" s="196">
        <v>12</v>
      </c>
      <c r="D368" s="197">
        <v>101597.95</v>
      </c>
      <c r="E368" s="182"/>
      <c r="F368" s="182"/>
    </row>
    <row r="369" spans="1:6" ht="14.1" hidden="1" customHeight="1" outlineLevel="1">
      <c r="A369" s="194" t="s">
        <v>190</v>
      </c>
      <c r="B369" s="195"/>
      <c r="C369" s="196">
        <v>343</v>
      </c>
      <c r="D369" s="197">
        <v>3178599</v>
      </c>
      <c r="E369" s="182"/>
      <c r="F369" s="182"/>
    </row>
    <row r="370" spans="1:6" ht="14.1" hidden="1" customHeight="1" outlineLevel="1">
      <c r="A370" s="194" t="s">
        <v>191</v>
      </c>
      <c r="B370" s="195"/>
      <c r="C370" s="198"/>
      <c r="D370" s="199"/>
      <c r="E370" s="182"/>
      <c r="F370" s="182"/>
    </row>
    <row r="371" spans="1:6" ht="14.1" hidden="1" customHeight="1" outlineLevel="1">
      <c r="A371" s="194" t="s">
        <v>192</v>
      </c>
      <c r="B371" s="195"/>
      <c r="C371" s="196">
        <v>1</v>
      </c>
      <c r="D371" s="197">
        <v>6785.75</v>
      </c>
      <c r="E371" s="182"/>
      <c r="F371" s="182"/>
    </row>
    <row r="372" spans="1:6" ht="14.1" hidden="1" customHeight="1" outlineLevel="1">
      <c r="A372" s="194" t="s">
        <v>247</v>
      </c>
      <c r="B372" s="195"/>
      <c r="C372" s="198"/>
      <c r="D372" s="199"/>
      <c r="E372" s="182"/>
      <c r="F372" s="182"/>
    </row>
    <row r="373" spans="1:6" ht="14.1" hidden="1" customHeight="1" outlineLevel="1">
      <c r="A373" s="194" t="s">
        <v>193</v>
      </c>
      <c r="B373" s="195"/>
      <c r="C373" s="196">
        <v>750</v>
      </c>
      <c r="D373" s="197">
        <v>6388230</v>
      </c>
      <c r="E373" s="182"/>
      <c r="F373" s="182"/>
    </row>
    <row r="374" spans="1:6" ht="14.1" hidden="1" customHeight="1" outlineLevel="1">
      <c r="A374" s="194" t="s">
        <v>194</v>
      </c>
      <c r="B374" s="195"/>
      <c r="C374" s="196">
        <v>169</v>
      </c>
      <c r="D374" s="197">
        <v>1475566</v>
      </c>
      <c r="E374" s="182"/>
      <c r="F374" s="182"/>
    </row>
    <row r="375" spans="1:6" ht="14.1" hidden="1" customHeight="1" outlineLevel="1">
      <c r="A375" s="194" t="s">
        <v>195</v>
      </c>
      <c r="B375" s="195"/>
      <c r="C375" s="196">
        <v>18</v>
      </c>
      <c r="D375" s="197">
        <v>187108.8</v>
      </c>
      <c r="E375" s="182"/>
      <c r="F375" s="182"/>
    </row>
    <row r="376" spans="1:6" ht="14.1" hidden="1" customHeight="1" outlineLevel="1">
      <c r="A376" s="194" t="s">
        <v>196</v>
      </c>
      <c r="B376" s="195"/>
      <c r="C376" s="196">
        <v>38</v>
      </c>
      <c r="D376" s="197">
        <v>368129.25</v>
      </c>
      <c r="E376" s="182"/>
      <c r="F376" s="182"/>
    </row>
    <row r="377" spans="1:6" ht="14.1" customHeight="1" collapsed="1">
      <c r="A377" s="200" t="s">
        <v>285</v>
      </c>
      <c r="B377" s="195">
        <v>3000</v>
      </c>
      <c r="C377" s="196">
        <f>SUM($C$359:$C$376)</f>
        <v>4612</v>
      </c>
      <c r="D377" s="197">
        <f>SUM($D$359:$D$376)</f>
        <v>39553857.049999997</v>
      </c>
      <c r="E377" s="182"/>
      <c r="F377" s="182"/>
    </row>
    <row r="378" spans="1:6" ht="14.1" hidden="1" customHeight="1" outlineLevel="1">
      <c r="A378" s="194" t="s">
        <v>181</v>
      </c>
      <c r="B378" s="195"/>
      <c r="C378" s="196">
        <v>81</v>
      </c>
      <c r="D378" s="197">
        <v>1099114</v>
      </c>
      <c r="E378" s="182"/>
      <c r="F378" s="182"/>
    </row>
    <row r="379" spans="1:6" ht="14.1" hidden="1" customHeight="1" outlineLevel="1">
      <c r="A379" s="194" t="s">
        <v>182</v>
      </c>
      <c r="B379" s="195"/>
      <c r="C379" s="196">
        <v>19</v>
      </c>
      <c r="D379" s="197">
        <v>224965</v>
      </c>
      <c r="E379" s="182"/>
      <c r="F379" s="182"/>
    </row>
    <row r="380" spans="1:6" ht="14.1" hidden="1" customHeight="1" outlineLevel="1">
      <c r="A380" s="194" t="s">
        <v>183</v>
      </c>
      <c r="B380" s="195"/>
      <c r="C380" s="196">
        <v>346</v>
      </c>
      <c r="D380" s="197">
        <v>4207012</v>
      </c>
      <c r="E380" s="182"/>
      <c r="F380" s="182"/>
    </row>
    <row r="381" spans="1:6" ht="14.1" hidden="1" customHeight="1" outlineLevel="1">
      <c r="A381" s="194" t="s">
        <v>184</v>
      </c>
      <c r="B381" s="195"/>
      <c r="C381" s="196">
        <v>89</v>
      </c>
      <c r="D381" s="197">
        <v>1047575</v>
      </c>
      <c r="E381" s="182"/>
      <c r="F381" s="182"/>
    </row>
    <row r="382" spans="1:6" ht="14.1" hidden="1" customHeight="1" outlineLevel="1">
      <c r="A382" s="194" t="s">
        <v>185</v>
      </c>
      <c r="B382" s="195"/>
      <c r="C382" s="196">
        <v>448</v>
      </c>
      <c r="D382" s="197">
        <v>5486125</v>
      </c>
      <c r="E382" s="182"/>
      <c r="F382" s="182"/>
    </row>
    <row r="383" spans="1:6" ht="14.1" hidden="1" customHeight="1" outlineLevel="1">
      <c r="A383" s="194" t="s">
        <v>186</v>
      </c>
      <c r="B383" s="195"/>
      <c r="C383" s="196">
        <v>542</v>
      </c>
      <c r="D383" s="197">
        <v>6490677</v>
      </c>
      <c r="E383" s="182"/>
      <c r="F383" s="182"/>
    </row>
    <row r="384" spans="1:6" ht="14.1" hidden="1" customHeight="1" outlineLevel="1">
      <c r="A384" s="194" t="s">
        <v>244</v>
      </c>
      <c r="B384" s="195"/>
      <c r="C384" s="196">
        <v>6</v>
      </c>
      <c r="D384" s="197">
        <v>62600.05</v>
      </c>
      <c r="E384" s="182"/>
      <c r="F384" s="182"/>
    </row>
    <row r="385" spans="1:6" ht="14.1" hidden="1" customHeight="1" outlineLevel="1">
      <c r="A385" s="194" t="s">
        <v>187</v>
      </c>
      <c r="B385" s="195"/>
      <c r="C385" s="196">
        <v>44</v>
      </c>
      <c r="D385" s="197">
        <v>207345</v>
      </c>
      <c r="E385" s="182"/>
      <c r="F385" s="182"/>
    </row>
    <row r="386" spans="1:6" ht="14.1" hidden="1" customHeight="1" outlineLevel="1">
      <c r="A386" s="194" t="s">
        <v>188</v>
      </c>
      <c r="B386" s="195"/>
      <c r="C386" s="198"/>
      <c r="D386" s="199"/>
      <c r="E386" s="182"/>
      <c r="F386" s="182"/>
    </row>
    <row r="387" spans="1:6" ht="14.1" hidden="1" customHeight="1" outlineLevel="1">
      <c r="A387" s="194" t="s">
        <v>189</v>
      </c>
      <c r="B387" s="195"/>
      <c r="C387" s="196">
        <v>6</v>
      </c>
      <c r="D387" s="197">
        <v>66062</v>
      </c>
      <c r="E387" s="182"/>
      <c r="F387" s="182"/>
    </row>
    <row r="388" spans="1:6" ht="14.1" hidden="1" customHeight="1" outlineLevel="1">
      <c r="A388" s="194" t="s">
        <v>190</v>
      </c>
      <c r="B388" s="195"/>
      <c r="C388" s="196">
        <v>174</v>
      </c>
      <c r="D388" s="197">
        <v>2084678</v>
      </c>
      <c r="E388" s="182"/>
      <c r="F388" s="182"/>
    </row>
    <row r="389" spans="1:6" ht="14.1" hidden="1" customHeight="1" outlineLevel="1">
      <c r="A389" s="194" t="s">
        <v>191</v>
      </c>
      <c r="B389" s="195"/>
      <c r="C389" s="198"/>
      <c r="D389" s="199"/>
      <c r="E389" s="182"/>
      <c r="F389" s="182"/>
    </row>
    <row r="390" spans="1:6" ht="14.1" hidden="1" customHeight="1" outlineLevel="1">
      <c r="A390" s="194" t="s">
        <v>192</v>
      </c>
      <c r="B390" s="195"/>
      <c r="C390" s="198"/>
      <c r="D390" s="199"/>
      <c r="E390" s="182"/>
      <c r="F390" s="182"/>
    </row>
    <row r="391" spans="1:6" ht="14.1" hidden="1" customHeight="1" outlineLevel="1">
      <c r="A391" s="194" t="s">
        <v>247</v>
      </c>
      <c r="B391" s="195"/>
      <c r="C391" s="198"/>
      <c r="D391" s="199"/>
      <c r="E391" s="182"/>
      <c r="F391" s="182"/>
    </row>
    <row r="392" spans="1:6" ht="14.1" hidden="1" customHeight="1" outlineLevel="1">
      <c r="A392" s="194" t="s">
        <v>193</v>
      </c>
      <c r="B392" s="195"/>
      <c r="C392" s="196">
        <v>365</v>
      </c>
      <c r="D392" s="197">
        <v>4344678</v>
      </c>
      <c r="E392" s="182"/>
      <c r="F392" s="182"/>
    </row>
    <row r="393" spans="1:6" ht="14.1" hidden="1" customHeight="1" outlineLevel="1">
      <c r="A393" s="194" t="s">
        <v>194</v>
      </c>
      <c r="B393" s="195"/>
      <c r="C393" s="196">
        <v>71</v>
      </c>
      <c r="D393" s="197">
        <v>952279</v>
      </c>
      <c r="E393" s="182"/>
      <c r="F393" s="182"/>
    </row>
    <row r="394" spans="1:6" ht="14.1" hidden="1" customHeight="1" outlineLevel="1">
      <c r="A394" s="194" t="s">
        <v>195</v>
      </c>
      <c r="B394" s="195"/>
      <c r="C394" s="196">
        <v>2</v>
      </c>
      <c r="D394" s="197">
        <v>33242</v>
      </c>
      <c r="E394" s="182"/>
      <c r="F394" s="182"/>
    </row>
    <row r="395" spans="1:6" ht="14.1" hidden="1" customHeight="1" outlineLevel="1">
      <c r="A395" s="194" t="s">
        <v>196</v>
      </c>
      <c r="B395" s="195"/>
      <c r="C395" s="196">
        <v>18</v>
      </c>
      <c r="D395" s="197">
        <v>218632.6</v>
      </c>
      <c r="E395" s="182"/>
      <c r="F395" s="182"/>
    </row>
    <row r="396" spans="1:6" ht="14.1" customHeight="1" collapsed="1">
      <c r="A396" s="200" t="s">
        <v>286</v>
      </c>
      <c r="B396" s="195">
        <v>4000</v>
      </c>
      <c r="C396" s="196">
        <f>SUM($C$378:$C$395)</f>
        <v>2211</v>
      </c>
      <c r="D396" s="197">
        <f>SUM($D$378:$D$395)</f>
        <v>26524984.650000002</v>
      </c>
      <c r="E396" s="182"/>
      <c r="F396" s="182"/>
    </row>
    <row r="397" spans="1:6" ht="14.1" hidden="1" customHeight="1" outlineLevel="1">
      <c r="A397" s="194" t="s">
        <v>181</v>
      </c>
      <c r="B397" s="195"/>
      <c r="C397" s="196">
        <v>41</v>
      </c>
      <c r="D397" s="197">
        <v>646826</v>
      </c>
      <c r="E397" s="182"/>
      <c r="F397" s="182"/>
    </row>
    <row r="398" spans="1:6" ht="14.1" hidden="1" customHeight="1" outlineLevel="1">
      <c r="A398" s="194" t="s">
        <v>182</v>
      </c>
      <c r="B398" s="195"/>
      <c r="C398" s="196">
        <v>18</v>
      </c>
      <c r="D398" s="197">
        <v>354220.25</v>
      </c>
      <c r="E398" s="182"/>
      <c r="F398" s="182"/>
    </row>
    <row r="399" spans="1:6" ht="14.1" hidden="1" customHeight="1" outlineLevel="1">
      <c r="A399" s="194" t="s">
        <v>183</v>
      </c>
      <c r="B399" s="195"/>
      <c r="C399" s="196">
        <v>223</v>
      </c>
      <c r="D399" s="197">
        <v>3574390</v>
      </c>
      <c r="E399" s="182"/>
      <c r="F399" s="182"/>
    </row>
    <row r="400" spans="1:6" ht="14.1" hidden="1" customHeight="1" outlineLevel="1">
      <c r="A400" s="194" t="s">
        <v>184</v>
      </c>
      <c r="B400" s="195"/>
      <c r="C400" s="196">
        <v>60</v>
      </c>
      <c r="D400" s="197">
        <v>878989</v>
      </c>
      <c r="E400" s="182"/>
      <c r="F400" s="182"/>
    </row>
    <row r="401" spans="1:6" ht="14.1" hidden="1" customHeight="1" outlineLevel="1">
      <c r="A401" s="194" t="s">
        <v>185</v>
      </c>
      <c r="B401" s="195"/>
      <c r="C401" s="196">
        <v>317</v>
      </c>
      <c r="D401" s="197">
        <v>5070796</v>
      </c>
      <c r="E401" s="182"/>
      <c r="F401" s="182"/>
    </row>
    <row r="402" spans="1:6" ht="14.1" hidden="1" customHeight="1" outlineLevel="1">
      <c r="A402" s="194" t="s">
        <v>186</v>
      </c>
      <c r="B402" s="195"/>
      <c r="C402" s="196">
        <v>360</v>
      </c>
      <c r="D402" s="197">
        <v>5565168</v>
      </c>
      <c r="E402" s="182"/>
      <c r="F402" s="182"/>
    </row>
    <row r="403" spans="1:6" ht="14.1" hidden="1" customHeight="1" outlineLevel="1">
      <c r="A403" s="194" t="s">
        <v>244</v>
      </c>
      <c r="B403" s="195"/>
      <c r="C403" s="196">
        <v>4</v>
      </c>
      <c r="D403" s="197">
        <v>41248</v>
      </c>
      <c r="E403" s="182"/>
      <c r="F403" s="182"/>
    </row>
    <row r="404" spans="1:6" ht="14.1" hidden="1" customHeight="1" outlineLevel="1">
      <c r="A404" s="194" t="s">
        <v>187</v>
      </c>
      <c r="B404" s="195"/>
      <c r="C404" s="196">
        <v>38</v>
      </c>
      <c r="D404" s="197">
        <v>151495</v>
      </c>
      <c r="E404" s="182"/>
      <c r="F404" s="182"/>
    </row>
    <row r="405" spans="1:6" ht="14.1" hidden="1" customHeight="1" outlineLevel="1">
      <c r="A405" s="194" t="s">
        <v>188</v>
      </c>
      <c r="B405" s="195"/>
      <c r="C405" s="198"/>
      <c r="D405" s="199"/>
      <c r="E405" s="182"/>
      <c r="F405" s="182"/>
    </row>
    <row r="406" spans="1:6" ht="14.1" hidden="1" customHeight="1" outlineLevel="1">
      <c r="A406" s="194" t="s">
        <v>189</v>
      </c>
      <c r="B406" s="195"/>
      <c r="C406" s="196">
        <v>1</v>
      </c>
      <c r="D406" s="197">
        <v>23440</v>
      </c>
      <c r="E406" s="182"/>
      <c r="F406" s="182"/>
    </row>
    <row r="407" spans="1:6" ht="14.1" hidden="1" customHeight="1" outlineLevel="1">
      <c r="A407" s="194" t="s">
        <v>190</v>
      </c>
      <c r="B407" s="195"/>
      <c r="C407" s="196">
        <v>102</v>
      </c>
      <c r="D407" s="197">
        <v>1539628</v>
      </c>
      <c r="E407" s="182"/>
      <c r="F407" s="182"/>
    </row>
    <row r="408" spans="1:6" ht="14.1" hidden="1" customHeight="1" outlineLevel="1">
      <c r="A408" s="194" t="s">
        <v>191</v>
      </c>
      <c r="B408" s="195"/>
      <c r="C408" s="198"/>
      <c r="D408" s="199"/>
      <c r="E408" s="182"/>
      <c r="F408" s="182"/>
    </row>
    <row r="409" spans="1:6" ht="14.1" hidden="1" customHeight="1" outlineLevel="1">
      <c r="A409" s="194" t="s">
        <v>192</v>
      </c>
      <c r="B409" s="195"/>
      <c r="C409" s="198"/>
      <c r="D409" s="199"/>
      <c r="E409" s="182"/>
      <c r="F409" s="182"/>
    </row>
    <row r="410" spans="1:6" ht="14.1" hidden="1" customHeight="1" outlineLevel="1">
      <c r="A410" s="194" t="s">
        <v>247</v>
      </c>
      <c r="B410" s="195"/>
      <c r="C410" s="198"/>
      <c r="D410" s="199"/>
      <c r="E410" s="182"/>
      <c r="F410" s="182"/>
    </row>
    <row r="411" spans="1:6" ht="14.1" hidden="1" customHeight="1" outlineLevel="1">
      <c r="A411" s="194" t="s">
        <v>193</v>
      </c>
      <c r="B411" s="195"/>
      <c r="C411" s="196">
        <v>217</v>
      </c>
      <c r="D411" s="197">
        <v>3461492</v>
      </c>
      <c r="E411" s="182"/>
      <c r="F411" s="182"/>
    </row>
    <row r="412" spans="1:6" ht="14.1" hidden="1" customHeight="1" outlineLevel="1">
      <c r="A412" s="194" t="s">
        <v>194</v>
      </c>
      <c r="B412" s="195"/>
      <c r="C412" s="196">
        <v>30</v>
      </c>
      <c r="D412" s="197">
        <v>617658</v>
      </c>
      <c r="E412" s="182"/>
      <c r="F412" s="182"/>
    </row>
    <row r="413" spans="1:6" ht="14.1" hidden="1" customHeight="1" outlineLevel="1">
      <c r="A413" s="194" t="s">
        <v>195</v>
      </c>
      <c r="B413" s="195"/>
      <c r="C413" s="196">
        <v>3</v>
      </c>
      <c r="D413" s="197">
        <v>64057</v>
      </c>
      <c r="E413" s="182"/>
      <c r="F413" s="182"/>
    </row>
    <row r="414" spans="1:6" ht="14.1" hidden="1" customHeight="1" outlineLevel="1">
      <c r="A414" s="194" t="s">
        <v>196</v>
      </c>
      <c r="B414" s="195"/>
      <c r="C414" s="196">
        <v>5</v>
      </c>
      <c r="D414" s="197">
        <v>68515</v>
      </c>
      <c r="E414" s="182"/>
      <c r="F414" s="182"/>
    </row>
    <row r="415" spans="1:6" ht="14.1" customHeight="1" collapsed="1">
      <c r="A415" s="200" t="s">
        <v>287</v>
      </c>
      <c r="B415" s="195">
        <v>5000</v>
      </c>
      <c r="C415" s="196">
        <f>SUM($C$397:$C$414)</f>
        <v>1419</v>
      </c>
      <c r="D415" s="197">
        <f>SUM($D$397:$D$414)</f>
        <v>22057922.25</v>
      </c>
      <c r="E415" s="182"/>
      <c r="F415" s="182"/>
    </row>
    <row r="416" spans="1:6" ht="14.1" hidden="1" customHeight="1" outlineLevel="1">
      <c r="A416" s="194" t="s">
        <v>181</v>
      </c>
      <c r="B416" s="195"/>
      <c r="C416" s="196">
        <v>97</v>
      </c>
      <c r="D416" s="197">
        <v>2357879</v>
      </c>
      <c r="E416" s="182"/>
      <c r="F416" s="182"/>
    </row>
    <row r="417" spans="1:6" ht="14.1" hidden="1" customHeight="1" outlineLevel="1">
      <c r="A417" s="194" t="s">
        <v>182</v>
      </c>
      <c r="B417" s="195"/>
      <c r="C417" s="196">
        <v>5</v>
      </c>
      <c r="D417" s="197">
        <v>132990.29999999999</v>
      </c>
      <c r="E417" s="182"/>
      <c r="F417" s="182"/>
    </row>
    <row r="418" spans="1:6" ht="14.1" hidden="1" customHeight="1" outlineLevel="1">
      <c r="A418" s="194" t="s">
        <v>183</v>
      </c>
      <c r="B418" s="195"/>
      <c r="C418" s="196">
        <v>752</v>
      </c>
      <c r="D418" s="197">
        <v>19043664</v>
      </c>
      <c r="E418" s="182"/>
      <c r="F418" s="182"/>
    </row>
    <row r="419" spans="1:6" ht="14.1" hidden="1" customHeight="1" outlineLevel="1">
      <c r="A419" s="194" t="s">
        <v>184</v>
      </c>
      <c r="B419" s="195"/>
      <c r="C419" s="196">
        <v>187</v>
      </c>
      <c r="D419" s="197">
        <v>4676863</v>
      </c>
      <c r="E419" s="182"/>
      <c r="F419" s="182"/>
    </row>
    <row r="420" spans="1:6" ht="14.1" hidden="1" customHeight="1" outlineLevel="1">
      <c r="A420" s="194" t="s">
        <v>185</v>
      </c>
      <c r="B420" s="195"/>
      <c r="C420" s="196">
        <v>881</v>
      </c>
      <c r="D420" s="197">
        <v>22516043</v>
      </c>
      <c r="E420" s="182"/>
      <c r="F420" s="182"/>
    </row>
    <row r="421" spans="1:6" ht="14.1" hidden="1" customHeight="1" outlineLevel="1">
      <c r="A421" s="194" t="s">
        <v>186</v>
      </c>
      <c r="B421" s="195"/>
      <c r="C421" s="196">
        <v>1149</v>
      </c>
      <c r="D421" s="197">
        <v>27860686</v>
      </c>
      <c r="E421" s="182"/>
      <c r="F421" s="182"/>
    </row>
    <row r="422" spans="1:6" ht="14.1" hidden="1" customHeight="1" outlineLevel="1">
      <c r="A422" s="194" t="s">
        <v>244</v>
      </c>
      <c r="B422" s="195"/>
      <c r="C422" s="196">
        <v>8</v>
      </c>
      <c r="D422" s="197">
        <v>138547</v>
      </c>
      <c r="E422" s="182"/>
      <c r="F422" s="182"/>
    </row>
    <row r="423" spans="1:6" ht="14.1" hidden="1" customHeight="1" outlineLevel="1">
      <c r="A423" s="194" t="s">
        <v>187</v>
      </c>
      <c r="B423" s="195"/>
      <c r="C423" s="196">
        <v>31</v>
      </c>
      <c r="D423" s="197">
        <v>282088</v>
      </c>
      <c r="E423" s="182"/>
      <c r="F423" s="182"/>
    </row>
    <row r="424" spans="1:6" ht="14.1" hidden="1" customHeight="1" outlineLevel="1">
      <c r="A424" s="194" t="s">
        <v>188</v>
      </c>
      <c r="B424" s="195"/>
      <c r="C424" s="198"/>
      <c r="D424" s="199"/>
      <c r="E424" s="182"/>
      <c r="F424" s="182"/>
    </row>
    <row r="425" spans="1:6" ht="14.1" hidden="1" customHeight="1" outlineLevel="1">
      <c r="A425" s="194" t="s">
        <v>189</v>
      </c>
      <c r="B425" s="195"/>
      <c r="C425" s="196">
        <v>5</v>
      </c>
      <c r="D425" s="197">
        <v>130756</v>
      </c>
      <c r="E425" s="182"/>
      <c r="F425" s="182"/>
    </row>
    <row r="426" spans="1:6" ht="14.1" hidden="1" customHeight="1" outlineLevel="1">
      <c r="A426" s="194" t="s">
        <v>190</v>
      </c>
      <c r="B426" s="195"/>
      <c r="C426" s="196">
        <v>272</v>
      </c>
      <c r="D426" s="197">
        <v>6636247</v>
      </c>
      <c r="E426" s="182"/>
      <c r="F426" s="182"/>
    </row>
    <row r="427" spans="1:6" ht="14.1" hidden="1" customHeight="1" outlineLevel="1">
      <c r="A427" s="194" t="s">
        <v>191</v>
      </c>
      <c r="B427" s="195"/>
      <c r="C427" s="198"/>
      <c r="D427" s="199"/>
      <c r="E427" s="182"/>
      <c r="F427" s="182"/>
    </row>
    <row r="428" spans="1:6" ht="14.1" hidden="1" customHeight="1" outlineLevel="1">
      <c r="A428" s="194" t="s">
        <v>192</v>
      </c>
      <c r="B428" s="195"/>
      <c r="C428" s="198"/>
      <c r="D428" s="199"/>
      <c r="E428" s="182"/>
      <c r="F428" s="182"/>
    </row>
    <row r="429" spans="1:6" ht="14.1" hidden="1" customHeight="1" outlineLevel="1">
      <c r="A429" s="194" t="s">
        <v>247</v>
      </c>
      <c r="B429" s="195"/>
      <c r="C429" s="198"/>
      <c r="D429" s="199"/>
      <c r="E429" s="182"/>
      <c r="F429" s="182"/>
    </row>
    <row r="430" spans="1:6" ht="14.1" hidden="1" customHeight="1" outlineLevel="1">
      <c r="A430" s="194" t="s">
        <v>193</v>
      </c>
      <c r="B430" s="195"/>
      <c r="C430" s="196">
        <v>587</v>
      </c>
      <c r="D430" s="197">
        <v>13752889</v>
      </c>
      <c r="E430" s="182"/>
      <c r="F430" s="182"/>
    </row>
    <row r="431" spans="1:6" ht="14.1" hidden="1" customHeight="1" outlineLevel="1">
      <c r="A431" s="194" t="s">
        <v>194</v>
      </c>
      <c r="B431" s="195"/>
      <c r="C431" s="196">
        <v>45</v>
      </c>
      <c r="D431" s="197">
        <v>1288091</v>
      </c>
      <c r="E431" s="182"/>
      <c r="F431" s="182"/>
    </row>
    <row r="432" spans="1:6" ht="14.1" hidden="1" customHeight="1" outlineLevel="1">
      <c r="A432" s="194" t="s">
        <v>195</v>
      </c>
      <c r="B432" s="195"/>
      <c r="C432" s="196">
        <v>6</v>
      </c>
      <c r="D432" s="197">
        <v>129815</v>
      </c>
      <c r="E432" s="182"/>
      <c r="F432" s="182"/>
    </row>
    <row r="433" spans="1:6" ht="14.1" hidden="1" customHeight="1" outlineLevel="1">
      <c r="A433" s="194" t="s">
        <v>196</v>
      </c>
      <c r="B433" s="195"/>
      <c r="C433" s="196">
        <v>24</v>
      </c>
      <c r="D433" s="197">
        <v>591982</v>
      </c>
      <c r="E433" s="182"/>
      <c r="F433" s="182"/>
    </row>
    <row r="434" spans="1:6" ht="14.1" customHeight="1" collapsed="1">
      <c r="A434" s="200" t="s">
        <v>288</v>
      </c>
      <c r="B434" s="195">
        <v>15000</v>
      </c>
      <c r="C434" s="196">
        <f>SUM($C$416:$C$433)</f>
        <v>4049</v>
      </c>
      <c r="D434" s="197">
        <f>SUM($D$416:$D$433)</f>
        <v>99538540.299999997</v>
      </c>
      <c r="E434" s="182"/>
      <c r="F434" s="182"/>
    </row>
    <row r="435" spans="1:6" ht="14.1" hidden="1" customHeight="1" outlineLevel="1">
      <c r="A435" s="194" t="s">
        <v>181</v>
      </c>
      <c r="B435" s="195"/>
      <c r="C435" s="196">
        <v>5</v>
      </c>
      <c r="D435" s="197">
        <v>131935</v>
      </c>
      <c r="E435" s="182"/>
      <c r="F435" s="182"/>
    </row>
    <row r="436" spans="1:6" ht="14.1" hidden="1" customHeight="1" outlineLevel="1">
      <c r="A436" s="194" t="s">
        <v>182</v>
      </c>
      <c r="B436" s="195"/>
      <c r="C436" s="196">
        <v>0</v>
      </c>
      <c r="D436" s="197">
        <v>0</v>
      </c>
      <c r="E436" s="182"/>
      <c r="F436" s="182"/>
    </row>
    <row r="437" spans="1:6" ht="14.1" hidden="1" customHeight="1" outlineLevel="1">
      <c r="A437" s="194" t="s">
        <v>183</v>
      </c>
      <c r="B437" s="195"/>
      <c r="C437" s="196">
        <v>224</v>
      </c>
      <c r="D437" s="197">
        <v>8929232</v>
      </c>
      <c r="E437" s="182"/>
      <c r="F437" s="182"/>
    </row>
    <row r="438" spans="1:6" ht="14.1" hidden="1" customHeight="1" outlineLevel="1">
      <c r="A438" s="194" t="s">
        <v>184</v>
      </c>
      <c r="B438" s="195"/>
      <c r="C438" s="196">
        <v>70</v>
      </c>
      <c r="D438" s="197">
        <v>3186007</v>
      </c>
      <c r="E438" s="182"/>
      <c r="F438" s="182"/>
    </row>
    <row r="439" spans="1:6" ht="14.1" hidden="1" customHeight="1" outlineLevel="1">
      <c r="A439" s="194" t="s">
        <v>185</v>
      </c>
      <c r="B439" s="195"/>
      <c r="C439" s="196">
        <v>258</v>
      </c>
      <c r="D439" s="197">
        <v>10413181</v>
      </c>
      <c r="E439" s="182"/>
      <c r="F439" s="182"/>
    </row>
    <row r="440" spans="1:6" ht="14.1" hidden="1" customHeight="1" outlineLevel="1">
      <c r="A440" s="194" t="s">
        <v>186</v>
      </c>
      <c r="B440" s="195"/>
      <c r="C440" s="196">
        <v>339</v>
      </c>
      <c r="D440" s="197">
        <v>15252096</v>
      </c>
      <c r="E440" s="182"/>
      <c r="F440" s="182"/>
    </row>
    <row r="441" spans="1:6" ht="14.1" hidden="1" customHeight="1" outlineLevel="1">
      <c r="A441" s="194" t="s">
        <v>244</v>
      </c>
      <c r="B441" s="195"/>
      <c r="C441" s="198"/>
      <c r="D441" s="199"/>
      <c r="E441" s="182"/>
      <c r="F441" s="182"/>
    </row>
    <row r="442" spans="1:6" ht="14.1" hidden="1" customHeight="1" outlineLevel="1">
      <c r="A442" s="194" t="s">
        <v>187</v>
      </c>
      <c r="B442" s="195"/>
      <c r="C442" s="198"/>
      <c r="D442" s="199"/>
      <c r="E442" s="182"/>
      <c r="F442" s="182"/>
    </row>
    <row r="443" spans="1:6" ht="14.1" hidden="1" customHeight="1" outlineLevel="1">
      <c r="A443" s="194" t="s">
        <v>188</v>
      </c>
      <c r="B443" s="195"/>
      <c r="C443" s="198"/>
      <c r="D443" s="199"/>
      <c r="E443" s="182"/>
      <c r="F443" s="182"/>
    </row>
    <row r="444" spans="1:6" ht="14.1" hidden="1" customHeight="1" outlineLevel="1">
      <c r="A444" s="194" t="s">
        <v>189</v>
      </c>
      <c r="B444" s="195"/>
      <c r="C444" s="196">
        <v>0</v>
      </c>
      <c r="D444" s="197">
        <v>0</v>
      </c>
      <c r="E444" s="182"/>
      <c r="F444" s="182"/>
    </row>
    <row r="445" spans="1:6" ht="14.1" hidden="1" customHeight="1" outlineLevel="1">
      <c r="A445" s="194" t="s">
        <v>190</v>
      </c>
      <c r="B445" s="195"/>
      <c r="C445" s="196">
        <v>58</v>
      </c>
      <c r="D445" s="197">
        <v>2799827</v>
      </c>
      <c r="E445" s="182"/>
      <c r="F445" s="182"/>
    </row>
    <row r="446" spans="1:6" ht="14.1" hidden="1" customHeight="1" outlineLevel="1">
      <c r="A446" s="194" t="s">
        <v>191</v>
      </c>
      <c r="B446" s="195"/>
      <c r="C446" s="198"/>
      <c r="D446" s="199"/>
      <c r="E446" s="182"/>
      <c r="F446" s="182"/>
    </row>
    <row r="447" spans="1:6" ht="14.1" hidden="1" customHeight="1" outlineLevel="1">
      <c r="A447" s="194" t="s">
        <v>192</v>
      </c>
      <c r="B447" s="195"/>
      <c r="C447" s="198"/>
      <c r="D447" s="199"/>
      <c r="E447" s="182"/>
      <c r="F447" s="182"/>
    </row>
    <row r="448" spans="1:6" ht="14.1" hidden="1" customHeight="1" outlineLevel="1">
      <c r="A448" s="194" t="s">
        <v>247</v>
      </c>
      <c r="B448" s="195"/>
      <c r="C448" s="198"/>
      <c r="D448" s="199"/>
      <c r="E448" s="182"/>
      <c r="F448" s="182"/>
    </row>
    <row r="449" spans="1:6" ht="14.1" hidden="1" customHeight="1" outlineLevel="1">
      <c r="A449" s="194" t="s">
        <v>193</v>
      </c>
      <c r="B449" s="195"/>
      <c r="C449" s="196">
        <v>116</v>
      </c>
      <c r="D449" s="197">
        <v>5866957</v>
      </c>
      <c r="E449" s="182"/>
      <c r="F449" s="182"/>
    </row>
    <row r="450" spans="1:6" ht="14.1" hidden="1" customHeight="1" outlineLevel="1">
      <c r="A450" s="194" t="s">
        <v>194</v>
      </c>
      <c r="B450" s="195"/>
      <c r="C450" s="196">
        <v>6</v>
      </c>
      <c r="D450" s="197">
        <v>238787</v>
      </c>
      <c r="E450" s="182"/>
      <c r="F450" s="182"/>
    </row>
    <row r="451" spans="1:6" ht="14.1" hidden="1" customHeight="1" outlineLevel="1">
      <c r="A451" s="194" t="s">
        <v>195</v>
      </c>
      <c r="B451" s="195"/>
      <c r="C451" s="196">
        <v>0</v>
      </c>
      <c r="D451" s="197">
        <v>0</v>
      </c>
      <c r="E451" s="182"/>
      <c r="F451" s="182"/>
    </row>
    <row r="452" spans="1:6" ht="14.1" hidden="1" customHeight="1" outlineLevel="1">
      <c r="A452" s="194" t="s">
        <v>196</v>
      </c>
      <c r="B452" s="195"/>
      <c r="C452" s="196">
        <v>0</v>
      </c>
      <c r="D452" s="197">
        <v>0</v>
      </c>
      <c r="E452" s="182"/>
      <c r="F452" s="182"/>
    </row>
    <row r="453" spans="1:6" ht="14.1" customHeight="1" collapsed="1">
      <c r="A453" s="200" t="s">
        <v>289</v>
      </c>
      <c r="B453" s="195">
        <v>25000</v>
      </c>
      <c r="C453" s="196">
        <f>SUM($C$435:$C$452)</f>
        <v>1076</v>
      </c>
      <c r="D453" s="197">
        <f>SUM($D$435:$D$452)</f>
        <v>46818022</v>
      </c>
      <c r="E453" s="182"/>
      <c r="F453" s="182"/>
    </row>
    <row r="454" spans="1:6" ht="14.1" hidden="1" customHeight="1" outlineLevel="1">
      <c r="A454" s="194" t="s">
        <v>181</v>
      </c>
      <c r="B454" s="195"/>
      <c r="C454" s="196">
        <v>0</v>
      </c>
      <c r="D454" s="197">
        <v>44418</v>
      </c>
      <c r="E454" s="182"/>
      <c r="F454" s="182"/>
    </row>
    <row r="455" spans="1:6" ht="14.1" hidden="1" customHeight="1" outlineLevel="1">
      <c r="A455" s="194" t="s">
        <v>182</v>
      </c>
      <c r="B455" s="195"/>
      <c r="C455" s="196">
        <v>0</v>
      </c>
      <c r="D455" s="197">
        <v>0</v>
      </c>
      <c r="E455" s="182"/>
      <c r="F455" s="182"/>
    </row>
    <row r="456" spans="1:6" ht="14.1" hidden="1" customHeight="1" outlineLevel="1">
      <c r="A456" s="194" t="s">
        <v>183</v>
      </c>
      <c r="B456" s="195"/>
      <c r="C456" s="196">
        <v>243</v>
      </c>
      <c r="D456" s="197">
        <v>15934362</v>
      </c>
      <c r="E456" s="182"/>
      <c r="F456" s="182"/>
    </row>
    <row r="457" spans="1:6" ht="14.1" hidden="1" customHeight="1" outlineLevel="1">
      <c r="A457" s="194" t="s">
        <v>184</v>
      </c>
      <c r="B457" s="195"/>
      <c r="C457" s="196">
        <v>64</v>
      </c>
      <c r="D457" s="197">
        <v>3446518</v>
      </c>
      <c r="E457" s="182"/>
      <c r="F457" s="182"/>
    </row>
    <row r="458" spans="1:6" ht="14.1" hidden="1" customHeight="1" outlineLevel="1">
      <c r="A458" s="194" t="s">
        <v>185</v>
      </c>
      <c r="B458" s="195"/>
      <c r="C458" s="196">
        <v>235</v>
      </c>
      <c r="D458" s="197">
        <v>12595941</v>
      </c>
      <c r="E458" s="182"/>
      <c r="F458" s="182"/>
    </row>
    <row r="459" spans="1:6" ht="14.1" hidden="1" customHeight="1" outlineLevel="1">
      <c r="A459" s="194" t="s">
        <v>186</v>
      </c>
      <c r="B459" s="195"/>
      <c r="C459" s="196">
        <v>309</v>
      </c>
      <c r="D459" s="197">
        <v>18488425</v>
      </c>
      <c r="E459" s="182"/>
      <c r="F459" s="182"/>
    </row>
    <row r="460" spans="1:6" ht="14.1" hidden="1" customHeight="1" outlineLevel="1">
      <c r="A460" s="194" t="s">
        <v>244</v>
      </c>
      <c r="B460" s="195"/>
      <c r="C460" s="198"/>
      <c r="D460" s="199"/>
      <c r="E460" s="182"/>
      <c r="F460" s="182"/>
    </row>
    <row r="461" spans="1:6" ht="14.1" hidden="1" customHeight="1" outlineLevel="1">
      <c r="A461" s="194" t="s">
        <v>187</v>
      </c>
      <c r="B461" s="195"/>
      <c r="C461" s="196">
        <v>3</v>
      </c>
      <c r="D461" s="197">
        <v>120729</v>
      </c>
      <c r="E461" s="182"/>
      <c r="F461" s="182"/>
    </row>
    <row r="462" spans="1:6" ht="14.1" hidden="1" customHeight="1" outlineLevel="1">
      <c r="A462" s="194" t="s">
        <v>188</v>
      </c>
      <c r="B462" s="195"/>
      <c r="C462" s="198"/>
      <c r="D462" s="199"/>
      <c r="E462" s="182"/>
      <c r="F462" s="182"/>
    </row>
    <row r="463" spans="1:6" ht="14.1" hidden="1" customHeight="1" outlineLevel="1">
      <c r="A463" s="194" t="s">
        <v>189</v>
      </c>
      <c r="B463" s="195"/>
      <c r="C463" s="196">
        <v>0</v>
      </c>
      <c r="D463" s="197">
        <v>0</v>
      </c>
      <c r="E463" s="182"/>
      <c r="F463" s="182"/>
    </row>
    <row r="464" spans="1:6" ht="14.1" hidden="1" customHeight="1" outlineLevel="1">
      <c r="A464" s="194" t="s">
        <v>190</v>
      </c>
      <c r="B464" s="195"/>
      <c r="C464" s="196">
        <v>42</v>
      </c>
      <c r="D464" s="197">
        <v>2521337</v>
      </c>
      <c r="E464" s="182"/>
      <c r="F464" s="182"/>
    </row>
    <row r="465" spans="1:6" ht="14.1" hidden="1" customHeight="1" outlineLevel="1">
      <c r="A465" s="194" t="s">
        <v>191</v>
      </c>
      <c r="B465" s="195"/>
      <c r="C465" s="198"/>
      <c r="D465" s="199"/>
      <c r="E465" s="182"/>
      <c r="F465" s="182"/>
    </row>
    <row r="466" spans="1:6" ht="14.1" hidden="1" customHeight="1" outlineLevel="1">
      <c r="A466" s="194" t="s">
        <v>192</v>
      </c>
      <c r="B466" s="195"/>
      <c r="C466" s="198"/>
      <c r="D466" s="199"/>
      <c r="E466" s="182"/>
      <c r="F466" s="182"/>
    </row>
    <row r="467" spans="1:6" ht="14.1" hidden="1" customHeight="1" outlineLevel="1">
      <c r="A467" s="194" t="s">
        <v>247</v>
      </c>
      <c r="B467" s="195"/>
      <c r="C467" s="198"/>
      <c r="D467" s="199"/>
      <c r="E467" s="182"/>
      <c r="F467" s="182"/>
    </row>
    <row r="468" spans="1:6" ht="14.1" hidden="1" customHeight="1" outlineLevel="1">
      <c r="A468" s="194" t="s">
        <v>193</v>
      </c>
      <c r="B468" s="195"/>
      <c r="C468" s="196">
        <v>80</v>
      </c>
      <c r="D468" s="197">
        <v>5225610</v>
      </c>
      <c r="E468" s="182"/>
      <c r="F468" s="182"/>
    </row>
    <row r="469" spans="1:6" ht="14.1" hidden="1" customHeight="1" outlineLevel="1">
      <c r="A469" s="194" t="s">
        <v>194</v>
      </c>
      <c r="B469" s="195"/>
      <c r="C469" s="198"/>
      <c r="D469" s="199"/>
      <c r="E469" s="182"/>
      <c r="F469" s="182"/>
    </row>
    <row r="470" spans="1:6" ht="14.1" hidden="1" customHeight="1" outlineLevel="1">
      <c r="A470" s="194" t="s">
        <v>195</v>
      </c>
      <c r="B470" s="195"/>
      <c r="C470" s="196">
        <v>0</v>
      </c>
      <c r="D470" s="197">
        <v>0</v>
      </c>
      <c r="E470" s="182"/>
      <c r="F470" s="182"/>
    </row>
    <row r="471" spans="1:6" ht="14.1" hidden="1" customHeight="1" outlineLevel="1">
      <c r="A471" s="194" t="s">
        <v>196</v>
      </c>
      <c r="B471" s="195"/>
      <c r="C471" s="196">
        <v>0</v>
      </c>
      <c r="D471" s="197">
        <v>0</v>
      </c>
      <c r="E471" s="182"/>
      <c r="F471" s="182"/>
    </row>
    <row r="472" spans="1:6" ht="14.1" customHeight="1" collapsed="1">
      <c r="A472" s="200" t="s">
        <v>290</v>
      </c>
      <c r="B472" s="195">
        <v>50000</v>
      </c>
      <c r="C472" s="196">
        <f>SUM($C$454:$C$471)</f>
        <v>976</v>
      </c>
      <c r="D472" s="197">
        <f>SUM($D$454:$D$471)</f>
        <v>58377340</v>
      </c>
      <c r="E472" s="182"/>
      <c r="F472" s="182"/>
    </row>
    <row r="473" spans="1:6" ht="14.1" hidden="1" customHeight="1" outlineLevel="1">
      <c r="A473" s="194" t="s">
        <v>181</v>
      </c>
      <c r="B473" s="195"/>
      <c r="C473" s="196">
        <v>0</v>
      </c>
      <c r="D473" s="197">
        <v>0</v>
      </c>
      <c r="E473" s="182"/>
      <c r="F473" s="182"/>
    </row>
    <row r="474" spans="1:6" ht="14.1" hidden="1" customHeight="1" outlineLevel="1">
      <c r="A474" s="194" t="s">
        <v>182</v>
      </c>
      <c r="B474" s="195"/>
      <c r="C474" s="196">
        <v>0</v>
      </c>
      <c r="D474" s="197">
        <v>0</v>
      </c>
      <c r="E474" s="182"/>
      <c r="F474" s="182"/>
    </row>
    <row r="475" spans="1:6" ht="14.1" hidden="1" customHeight="1" outlineLevel="1">
      <c r="A475" s="194" t="s">
        <v>183</v>
      </c>
      <c r="B475" s="195"/>
      <c r="C475" s="196">
        <v>58</v>
      </c>
      <c r="D475" s="197">
        <v>5669571</v>
      </c>
      <c r="E475" s="182"/>
      <c r="F475" s="182"/>
    </row>
    <row r="476" spans="1:6" ht="14.1" hidden="1" customHeight="1" outlineLevel="1">
      <c r="A476" s="194" t="s">
        <v>184</v>
      </c>
      <c r="B476" s="195"/>
      <c r="C476" s="196">
        <v>12</v>
      </c>
      <c r="D476" s="197">
        <v>1429192</v>
      </c>
      <c r="E476" s="182"/>
      <c r="F476" s="182"/>
    </row>
    <row r="477" spans="1:6" ht="14.1" hidden="1" customHeight="1" outlineLevel="1">
      <c r="A477" s="194" t="s">
        <v>185</v>
      </c>
      <c r="B477" s="195"/>
      <c r="C477" s="196">
        <v>49</v>
      </c>
      <c r="D477" s="197">
        <v>4222655</v>
      </c>
      <c r="E477" s="182"/>
      <c r="F477" s="182"/>
    </row>
    <row r="478" spans="1:6" ht="14.1" hidden="1" customHeight="1" outlineLevel="1">
      <c r="A478" s="194" t="s">
        <v>186</v>
      </c>
      <c r="B478" s="195"/>
      <c r="C478" s="196">
        <v>68</v>
      </c>
      <c r="D478" s="197">
        <v>5413332</v>
      </c>
      <c r="E478" s="182"/>
      <c r="F478" s="182"/>
    </row>
    <row r="479" spans="1:6" ht="14.1" hidden="1" customHeight="1" outlineLevel="1">
      <c r="A479" s="194" t="s">
        <v>244</v>
      </c>
      <c r="B479" s="195"/>
      <c r="C479" s="198"/>
      <c r="D479" s="199"/>
      <c r="E479" s="182"/>
      <c r="F479" s="182"/>
    </row>
    <row r="480" spans="1:6" ht="14.1" hidden="1" customHeight="1" outlineLevel="1">
      <c r="A480" s="194" t="s">
        <v>187</v>
      </c>
      <c r="B480" s="195"/>
      <c r="C480" s="196">
        <v>4</v>
      </c>
      <c r="D480" s="197">
        <v>158979</v>
      </c>
      <c r="E480" s="182"/>
      <c r="F480" s="182"/>
    </row>
    <row r="481" spans="1:6" ht="14.1" hidden="1" customHeight="1" outlineLevel="1">
      <c r="A481" s="194" t="s">
        <v>188</v>
      </c>
      <c r="B481" s="195"/>
      <c r="C481" s="198"/>
      <c r="D481" s="199"/>
      <c r="E481" s="182"/>
      <c r="F481" s="182"/>
    </row>
    <row r="482" spans="1:6" ht="14.1" hidden="1" customHeight="1" outlineLevel="1">
      <c r="A482" s="194" t="s">
        <v>189</v>
      </c>
      <c r="B482" s="195"/>
      <c r="C482" s="196">
        <v>0</v>
      </c>
      <c r="D482" s="197">
        <v>0</v>
      </c>
      <c r="E482" s="182"/>
      <c r="F482" s="182"/>
    </row>
    <row r="483" spans="1:6" ht="14.1" hidden="1" customHeight="1" outlineLevel="1">
      <c r="A483" s="194" t="s">
        <v>190</v>
      </c>
      <c r="B483" s="195"/>
      <c r="C483" s="196">
        <v>10</v>
      </c>
      <c r="D483" s="197">
        <v>912570</v>
      </c>
      <c r="E483" s="182"/>
      <c r="F483" s="182"/>
    </row>
    <row r="484" spans="1:6" ht="14.1" hidden="1" customHeight="1" outlineLevel="1">
      <c r="A484" s="194" t="s">
        <v>191</v>
      </c>
      <c r="B484" s="195"/>
      <c r="C484" s="198"/>
      <c r="D484" s="199"/>
      <c r="E484" s="182"/>
      <c r="F484" s="182"/>
    </row>
    <row r="485" spans="1:6" ht="14.1" hidden="1" customHeight="1" outlineLevel="1">
      <c r="A485" s="194" t="s">
        <v>192</v>
      </c>
      <c r="B485" s="195"/>
      <c r="C485" s="198"/>
      <c r="D485" s="199"/>
      <c r="E485" s="182"/>
      <c r="F485" s="182"/>
    </row>
    <row r="486" spans="1:6" ht="14.1" hidden="1" customHeight="1" outlineLevel="1">
      <c r="A486" s="194" t="s">
        <v>247</v>
      </c>
      <c r="B486" s="195"/>
      <c r="C486" s="198"/>
      <c r="D486" s="199"/>
      <c r="E486" s="182"/>
      <c r="F486" s="182"/>
    </row>
    <row r="487" spans="1:6" ht="14.1" hidden="1" customHeight="1" outlineLevel="1">
      <c r="A487" s="194" t="s">
        <v>193</v>
      </c>
      <c r="B487" s="195"/>
      <c r="C487" s="196">
        <v>23</v>
      </c>
      <c r="D487" s="197">
        <v>2036356</v>
      </c>
      <c r="E487" s="182"/>
      <c r="F487" s="182"/>
    </row>
    <row r="488" spans="1:6" ht="14.1" hidden="1" customHeight="1" outlineLevel="1">
      <c r="A488" s="194" t="s">
        <v>194</v>
      </c>
      <c r="B488" s="195"/>
      <c r="C488" s="198"/>
      <c r="D488" s="199"/>
      <c r="E488" s="182"/>
      <c r="F488" s="182"/>
    </row>
    <row r="489" spans="1:6" ht="14.1" hidden="1" customHeight="1" outlineLevel="1">
      <c r="A489" s="194" t="s">
        <v>195</v>
      </c>
      <c r="B489" s="195"/>
      <c r="C489" s="196">
        <v>0</v>
      </c>
      <c r="D489" s="197">
        <v>0</v>
      </c>
      <c r="E489" s="182"/>
      <c r="F489" s="182"/>
    </row>
    <row r="490" spans="1:6" ht="14.1" hidden="1" customHeight="1" outlineLevel="1">
      <c r="A490" s="194" t="s">
        <v>196</v>
      </c>
      <c r="B490" s="195"/>
      <c r="C490" s="196">
        <v>0</v>
      </c>
      <c r="D490" s="197">
        <v>0</v>
      </c>
      <c r="E490" s="182"/>
      <c r="F490" s="182"/>
    </row>
    <row r="491" spans="1:6" ht="14.1" customHeight="1" collapsed="1">
      <c r="A491" s="200" t="s">
        <v>291</v>
      </c>
      <c r="B491" s="195">
        <v>75000</v>
      </c>
      <c r="C491" s="196">
        <f>SUM($C$473:$C$490)</f>
        <v>224</v>
      </c>
      <c r="D491" s="197">
        <f>SUM($D$473:$D$490)</f>
        <v>19842655</v>
      </c>
      <c r="E491" s="182"/>
      <c r="F491" s="182"/>
    </row>
    <row r="492" spans="1:6" ht="14.1" hidden="1" customHeight="1" outlineLevel="1">
      <c r="A492" s="194" t="s">
        <v>181</v>
      </c>
      <c r="B492" s="195"/>
      <c r="C492" s="196">
        <v>0</v>
      </c>
      <c r="D492" s="197">
        <v>0</v>
      </c>
      <c r="E492" s="182"/>
      <c r="F492" s="182"/>
    </row>
    <row r="493" spans="1:6" ht="14.1" hidden="1" customHeight="1" outlineLevel="1">
      <c r="A493" s="194" t="s">
        <v>182</v>
      </c>
      <c r="B493" s="195"/>
      <c r="C493" s="196">
        <v>0</v>
      </c>
      <c r="D493" s="197">
        <v>0</v>
      </c>
      <c r="E493" s="182"/>
      <c r="F493" s="182"/>
    </row>
    <row r="494" spans="1:6" ht="14.1" hidden="1" customHeight="1" outlineLevel="1">
      <c r="A494" s="194" t="s">
        <v>183</v>
      </c>
      <c r="B494" s="195"/>
      <c r="C494" s="196">
        <v>30</v>
      </c>
      <c r="D494" s="197">
        <v>3720364</v>
      </c>
      <c r="E494" s="182"/>
      <c r="F494" s="182"/>
    </row>
    <row r="495" spans="1:6" ht="14.1" hidden="1" customHeight="1" outlineLevel="1">
      <c r="A495" s="194" t="s">
        <v>184</v>
      </c>
      <c r="B495" s="195"/>
      <c r="C495" s="196">
        <v>10</v>
      </c>
      <c r="D495" s="197">
        <v>1241847</v>
      </c>
      <c r="E495" s="182"/>
      <c r="F495" s="182"/>
    </row>
    <row r="496" spans="1:6" ht="14.1" hidden="1" customHeight="1" outlineLevel="1">
      <c r="A496" s="194" t="s">
        <v>185</v>
      </c>
      <c r="B496" s="195"/>
      <c r="C496" s="196">
        <v>17</v>
      </c>
      <c r="D496" s="197">
        <v>2250470</v>
      </c>
      <c r="E496" s="182"/>
      <c r="F496" s="182"/>
    </row>
    <row r="497" spans="1:6" ht="14.1" hidden="1" customHeight="1" outlineLevel="1">
      <c r="A497" s="194" t="s">
        <v>186</v>
      </c>
      <c r="B497" s="195"/>
      <c r="C497" s="196">
        <v>34</v>
      </c>
      <c r="D497" s="197">
        <v>3940172</v>
      </c>
      <c r="E497" s="182"/>
      <c r="F497" s="182"/>
    </row>
    <row r="498" spans="1:6" ht="14.1" hidden="1" customHeight="1" outlineLevel="1">
      <c r="A498" s="194" t="s">
        <v>244</v>
      </c>
      <c r="B498" s="195"/>
      <c r="C498" s="198"/>
      <c r="D498" s="199"/>
      <c r="E498" s="182"/>
      <c r="F498" s="182"/>
    </row>
    <row r="499" spans="1:6" ht="14.1" hidden="1" customHeight="1" outlineLevel="1">
      <c r="A499" s="194" t="s">
        <v>187</v>
      </c>
      <c r="B499" s="195"/>
      <c r="C499" s="198"/>
      <c r="D499" s="199"/>
      <c r="E499" s="182"/>
      <c r="F499" s="182"/>
    </row>
    <row r="500" spans="1:6" ht="14.1" hidden="1" customHeight="1" outlineLevel="1">
      <c r="A500" s="194" t="s">
        <v>188</v>
      </c>
      <c r="B500" s="195"/>
      <c r="C500" s="198"/>
      <c r="D500" s="199"/>
      <c r="E500" s="182"/>
      <c r="F500" s="182"/>
    </row>
    <row r="501" spans="1:6" ht="14.1" hidden="1" customHeight="1" outlineLevel="1">
      <c r="A501" s="194" t="s">
        <v>189</v>
      </c>
      <c r="B501" s="195"/>
      <c r="C501" s="196">
        <v>0</v>
      </c>
      <c r="D501" s="197">
        <v>0</v>
      </c>
      <c r="E501" s="182"/>
      <c r="F501" s="182"/>
    </row>
    <row r="502" spans="1:6" ht="14.1" hidden="1" customHeight="1" outlineLevel="1">
      <c r="A502" s="194" t="s">
        <v>190</v>
      </c>
      <c r="B502" s="195"/>
      <c r="C502" s="196">
        <v>5</v>
      </c>
      <c r="D502" s="197">
        <v>569071</v>
      </c>
      <c r="E502" s="182"/>
      <c r="F502" s="182"/>
    </row>
    <row r="503" spans="1:6" ht="14.1" hidden="1" customHeight="1" outlineLevel="1">
      <c r="A503" s="194" t="s">
        <v>191</v>
      </c>
      <c r="B503" s="195"/>
      <c r="C503" s="198"/>
      <c r="D503" s="199"/>
      <c r="E503" s="182"/>
      <c r="F503" s="182"/>
    </row>
    <row r="504" spans="1:6" ht="14.1" hidden="1" customHeight="1" outlineLevel="1">
      <c r="A504" s="194" t="s">
        <v>192</v>
      </c>
      <c r="B504" s="195"/>
      <c r="C504" s="198"/>
      <c r="D504" s="199"/>
      <c r="E504" s="182"/>
      <c r="F504" s="182"/>
    </row>
    <row r="505" spans="1:6" ht="14.1" hidden="1" customHeight="1" outlineLevel="1">
      <c r="A505" s="194" t="s">
        <v>247</v>
      </c>
      <c r="B505" s="195"/>
      <c r="C505" s="198"/>
      <c r="D505" s="199"/>
      <c r="E505" s="182"/>
      <c r="F505" s="182"/>
    </row>
    <row r="506" spans="1:6" ht="14.1" hidden="1" customHeight="1" outlineLevel="1">
      <c r="A506" s="194" t="s">
        <v>193</v>
      </c>
      <c r="B506" s="195"/>
      <c r="C506" s="196">
        <v>20</v>
      </c>
      <c r="D506" s="197">
        <v>3353780</v>
      </c>
      <c r="E506" s="182"/>
      <c r="F506" s="182"/>
    </row>
    <row r="507" spans="1:6" ht="14.1" hidden="1" customHeight="1" outlineLevel="1">
      <c r="A507" s="194" t="s">
        <v>194</v>
      </c>
      <c r="B507" s="195"/>
      <c r="C507" s="198"/>
      <c r="D507" s="199"/>
      <c r="E507" s="182"/>
      <c r="F507" s="182"/>
    </row>
    <row r="508" spans="1:6" ht="14.1" hidden="1" customHeight="1" outlineLevel="1">
      <c r="A508" s="194" t="s">
        <v>195</v>
      </c>
      <c r="B508" s="195"/>
      <c r="C508" s="196">
        <v>0</v>
      </c>
      <c r="D508" s="197">
        <v>0</v>
      </c>
      <c r="E508" s="182"/>
      <c r="F508" s="182"/>
    </row>
    <row r="509" spans="1:6" ht="14.1" hidden="1" customHeight="1" outlineLevel="1">
      <c r="A509" s="194" t="s">
        <v>196</v>
      </c>
      <c r="B509" s="195"/>
      <c r="C509" s="196">
        <v>0</v>
      </c>
      <c r="D509" s="197">
        <v>0</v>
      </c>
      <c r="E509" s="182"/>
      <c r="F509" s="182"/>
    </row>
    <row r="510" spans="1:6" ht="14.1" customHeight="1" collapsed="1">
      <c r="A510" s="200" t="s">
        <v>292</v>
      </c>
      <c r="B510" s="195">
        <v>100000</v>
      </c>
      <c r="C510" s="196">
        <f>SUM($C$492:$C$509)</f>
        <v>116</v>
      </c>
      <c r="D510" s="197">
        <f>SUM($D$492:$D$509)</f>
        <v>15075704</v>
      </c>
      <c r="E510" s="182"/>
      <c r="F510" s="182"/>
    </row>
    <row r="511" spans="1:6" ht="14.1" hidden="1" customHeight="1" outlineLevel="1">
      <c r="A511" s="486" t="s">
        <v>181</v>
      </c>
      <c r="B511" s="487"/>
      <c r="C511" s="196">
        <v>0</v>
      </c>
      <c r="D511" s="197">
        <v>0</v>
      </c>
      <c r="E511" s="182"/>
      <c r="F511" s="182"/>
    </row>
    <row r="512" spans="1:6" ht="14.1" hidden="1" customHeight="1" outlineLevel="1">
      <c r="A512" s="486" t="s">
        <v>182</v>
      </c>
      <c r="B512" s="487"/>
      <c r="C512" s="196">
        <v>0</v>
      </c>
      <c r="D512" s="197">
        <v>0</v>
      </c>
      <c r="E512" s="182"/>
      <c r="F512" s="182"/>
    </row>
    <row r="513" spans="1:6" ht="14.1" hidden="1" customHeight="1" outlineLevel="1">
      <c r="A513" s="486" t="s">
        <v>183</v>
      </c>
      <c r="B513" s="487"/>
      <c r="C513" s="196">
        <v>48</v>
      </c>
      <c r="D513" s="197">
        <v>12672209</v>
      </c>
      <c r="E513" s="182"/>
      <c r="F513" s="182"/>
    </row>
    <row r="514" spans="1:6" ht="14.1" hidden="1" customHeight="1" outlineLevel="1">
      <c r="A514" s="486" t="s">
        <v>184</v>
      </c>
      <c r="B514" s="487"/>
      <c r="C514" s="196">
        <v>10</v>
      </c>
      <c r="D514" s="197">
        <v>2867716</v>
      </c>
      <c r="E514" s="182"/>
      <c r="F514" s="182"/>
    </row>
    <row r="515" spans="1:6" ht="14.1" hidden="1" customHeight="1" outlineLevel="1">
      <c r="A515" s="486" t="s">
        <v>185</v>
      </c>
      <c r="B515" s="487"/>
      <c r="C515" s="196">
        <v>39</v>
      </c>
      <c r="D515" s="197">
        <v>9627973</v>
      </c>
      <c r="E515" s="182"/>
      <c r="F515" s="182"/>
    </row>
    <row r="516" spans="1:6" ht="14.1" hidden="1" customHeight="1" outlineLevel="1">
      <c r="A516" s="486" t="s">
        <v>186</v>
      </c>
      <c r="B516" s="487"/>
      <c r="C516" s="196">
        <v>34</v>
      </c>
      <c r="D516" s="197">
        <v>8269845</v>
      </c>
      <c r="E516" s="182"/>
      <c r="F516" s="182"/>
    </row>
    <row r="517" spans="1:6" ht="14.1" hidden="1" customHeight="1" outlineLevel="1">
      <c r="A517" s="486" t="s">
        <v>244</v>
      </c>
      <c r="B517" s="487"/>
      <c r="C517" s="198"/>
      <c r="D517" s="199"/>
      <c r="E517" s="182"/>
      <c r="F517" s="182"/>
    </row>
    <row r="518" spans="1:6" ht="14.1" hidden="1" customHeight="1" outlineLevel="1">
      <c r="A518" s="486" t="s">
        <v>187</v>
      </c>
      <c r="B518" s="487"/>
      <c r="C518" s="198"/>
      <c r="D518" s="199"/>
      <c r="E518" s="182"/>
      <c r="F518" s="182"/>
    </row>
    <row r="519" spans="1:6" ht="14.1" hidden="1" customHeight="1" outlineLevel="1">
      <c r="A519" s="486" t="s">
        <v>188</v>
      </c>
      <c r="B519" s="487"/>
      <c r="C519" s="198"/>
      <c r="D519" s="199"/>
      <c r="E519" s="182"/>
      <c r="F519" s="182"/>
    </row>
    <row r="520" spans="1:6" ht="14.1" hidden="1" customHeight="1" outlineLevel="1">
      <c r="A520" s="486" t="s">
        <v>189</v>
      </c>
      <c r="B520" s="487"/>
      <c r="C520" s="196">
        <v>0</v>
      </c>
      <c r="D520" s="197">
        <v>0</v>
      </c>
      <c r="E520" s="182"/>
      <c r="F520" s="182"/>
    </row>
    <row r="521" spans="1:6" ht="14.1" hidden="1" customHeight="1" outlineLevel="1">
      <c r="A521" s="486" t="s">
        <v>190</v>
      </c>
      <c r="B521" s="487"/>
      <c r="C521" s="196">
        <v>-1</v>
      </c>
      <c r="D521" s="197">
        <v>-283769</v>
      </c>
      <c r="E521" s="182"/>
      <c r="F521" s="182"/>
    </row>
    <row r="522" spans="1:6" ht="14.1" hidden="1" customHeight="1" outlineLevel="1">
      <c r="A522" s="486" t="s">
        <v>191</v>
      </c>
      <c r="B522" s="487"/>
      <c r="C522" s="198"/>
      <c r="D522" s="199"/>
      <c r="E522" s="182"/>
      <c r="F522" s="182"/>
    </row>
    <row r="523" spans="1:6" ht="14.1" hidden="1" customHeight="1" outlineLevel="1">
      <c r="A523" s="486" t="s">
        <v>192</v>
      </c>
      <c r="B523" s="487"/>
      <c r="C523" s="198"/>
      <c r="D523" s="199"/>
      <c r="E523" s="182"/>
      <c r="F523" s="182"/>
    </row>
    <row r="524" spans="1:6" ht="14.1" hidden="1" customHeight="1" outlineLevel="1">
      <c r="A524" s="486" t="s">
        <v>247</v>
      </c>
      <c r="B524" s="487"/>
      <c r="C524" s="198"/>
      <c r="D524" s="199"/>
      <c r="E524" s="182"/>
      <c r="F524" s="182"/>
    </row>
    <row r="525" spans="1:6" ht="14.1" hidden="1" customHeight="1" outlineLevel="1">
      <c r="A525" s="486" t="s">
        <v>193</v>
      </c>
      <c r="B525" s="487"/>
      <c r="C525" s="196">
        <v>3</v>
      </c>
      <c r="D525" s="197">
        <v>402296</v>
      </c>
      <c r="E525" s="182"/>
      <c r="F525" s="182"/>
    </row>
    <row r="526" spans="1:6" ht="14.1" hidden="1" customHeight="1" outlineLevel="1">
      <c r="A526" s="486" t="s">
        <v>194</v>
      </c>
      <c r="B526" s="487"/>
      <c r="C526" s="198"/>
      <c r="D526" s="199"/>
      <c r="E526" s="182"/>
      <c r="F526" s="182"/>
    </row>
    <row r="527" spans="1:6" ht="14.1" hidden="1" customHeight="1" outlineLevel="1">
      <c r="A527" s="486" t="s">
        <v>195</v>
      </c>
      <c r="B527" s="487"/>
      <c r="C527" s="196">
        <v>0</v>
      </c>
      <c r="D527" s="197">
        <v>0</v>
      </c>
      <c r="E527" s="182"/>
      <c r="F527" s="182"/>
    </row>
    <row r="528" spans="1:6" ht="14.1" hidden="1" customHeight="1" outlineLevel="1">
      <c r="A528" s="486" t="s">
        <v>196</v>
      </c>
      <c r="B528" s="487"/>
      <c r="C528" s="196">
        <v>0</v>
      </c>
      <c r="D528" s="197">
        <v>0</v>
      </c>
      <c r="E528" s="182"/>
      <c r="F528" s="182"/>
    </row>
    <row r="529" spans="1:6" ht="14.1" customHeight="1" collapsed="1">
      <c r="A529" s="488" t="s">
        <v>293</v>
      </c>
      <c r="B529" s="489"/>
      <c r="C529" s="196">
        <f>SUM($C$511:$C$528)</f>
        <v>133</v>
      </c>
      <c r="D529" s="197">
        <f>SUM($D$511:$D$528)</f>
        <v>33556270</v>
      </c>
      <c r="E529" s="182"/>
      <c r="F529" s="182"/>
    </row>
    <row r="530" spans="1:6" ht="17.45" hidden="1" customHeight="1" outlineLevel="1" thickBot="1">
      <c r="A530" s="484" t="s">
        <v>181</v>
      </c>
      <c r="B530" s="485"/>
      <c r="C530" s="201">
        <v>190997</v>
      </c>
      <c r="D530" s="201">
        <v>57755755</v>
      </c>
      <c r="E530" s="182"/>
      <c r="F530" s="182"/>
    </row>
    <row r="531" spans="1:6" ht="17.45" hidden="1" customHeight="1" outlineLevel="1" thickBot="1">
      <c r="A531" s="484" t="s">
        <v>182</v>
      </c>
      <c r="B531" s="485"/>
      <c r="C531" s="201">
        <v>40925</v>
      </c>
      <c r="D531" s="201">
        <v>35779479.410999998</v>
      </c>
      <c r="E531" s="182"/>
      <c r="F531" s="182"/>
    </row>
    <row r="532" spans="1:6" ht="17.45" hidden="1" customHeight="1" outlineLevel="1" thickBot="1">
      <c r="A532" s="484" t="s">
        <v>183</v>
      </c>
      <c r="B532" s="485"/>
      <c r="C532" s="201">
        <v>562567</v>
      </c>
      <c r="D532" s="201">
        <v>214490767</v>
      </c>
      <c r="E532" s="182"/>
      <c r="F532" s="182"/>
    </row>
    <row r="533" spans="1:6" ht="17.45" hidden="1" customHeight="1" outlineLevel="1" thickBot="1">
      <c r="A533" s="484" t="s">
        <v>184</v>
      </c>
      <c r="B533" s="485"/>
      <c r="C533" s="201">
        <v>89697</v>
      </c>
      <c r="D533" s="201">
        <v>43991711</v>
      </c>
      <c r="E533" s="182"/>
      <c r="F533" s="182"/>
    </row>
    <row r="534" spans="1:6" ht="17.45" hidden="1" customHeight="1" outlineLevel="1" thickBot="1">
      <c r="A534" s="484" t="s">
        <v>185</v>
      </c>
      <c r="B534" s="485"/>
      <c r="C534" s="201">
        <v>502667</v>
      </c>
      <c r="D534" s="201">
        <v>218810009</v>
      </c>
      <c r="E534" s="182"/>
      <c r="F534" s="182"/>
    </row>
    <row r="535" spans="1:6" ht="17.45" hidden="1" customHeight="1" outlineLevel="1" thickBot="1">
      <c r="A535" s="484" t="s">
        <v>186</v>
      </c>
      <c r="B535" s="485"/>
      <c r="C535" s="201">
        <v>221835</v>
      </c>
      <c r="D535" s="201">
        <v>312200975</v>
      </c>
      <c r="E535" s="182"/>
      <c r="F535" s="182"/>
    </row>
    <row r="536" spans="1:6" ht="17.45" hidden="1" customHeight="1" outlineLevel="1" thickBot="1">
      <c r="A536" s="484" t="s">
        <v>244</v>
      </c>
      <c r="B536" s="485"/>
      <c r="C536" s="201">
        <v>92369</v>
      </c>
      <c r="D536" s="201">
        <v>21383044.100000001</v>
      </c>
      <c r="E536" s="182"/>
      <c r="F536" s="182"/>
    </row>
    <row r="537" spans="1:6" ht="17.45" hidden="1" customHeight="1" outlineLevel="1" thickBot="1">
      <c r="A537" s="484" t="s">
        <v>187</v>
      </c>
      <c r="B537" s="485"/>
      <c r="C537" s="201">
        <v>101684</v>
      </c>
      <c r="D537" s="201">
        <v>29553591</v>
      </c>
      <c r="E537" s="182"/>
      <c r="F537" s="182"/>
    </row>
    <row r="538" spans="1:6" ht="17.45" hidden="1" customHeight="1" outlineLevel="1" thickBot="1">
      <c r="A538" s="484" t="s">
        <v>188</v>
      </c>
      <c r="B538" s="485"/>
      <c r="C538" s="201">
        <v>115067</v>
      </c>
      <c r="D538" s="201">
        <v>22267342</v>
      </c>
      <c r="E538" s="182"/>
      <c r="F538" s="182"/>
    </row>
    <row r="539" spans="1:6" ht="17.45" hidden="1" customHeight="1" outlineLevel="1" thickBot="1">
      <c r="A539" s="484" t="s">
        <v>189</v>
      </c>
      <c r="B539" s="485"/>
      <c r="C539" s="201">
        <v>18267</v>
      </c>
      <c r="D539" s="201">
        <v>15488885.779999999</v>
      </c>
      <c r="E539" s="182"/>
      <c r="F539" s="182"/>
    </row>
    <row r="540" spans="1:6" ht="17.45" hidden="1" customHeight="1" outlineLevel="1" thickBot="1">
      <c r="A540" s="484" t="s">
        <v>190</v>
      </c>
      <c r="B540" s="485"/>
      <c r="C540" s="201">
        <v>91504</v>
      </c>
      <c r="D540" s="201">
        <v>108678101</v>
      </c>
      <c r="E540" s="182"/>
      <c r="F540" s="182"/>
    </row>
    <row r="541" spans="1:6" ht="17.45" hidden="1" customHeight="1" outlineLevel="1" thickBot="1">
      <c r="A541" s="484" t="s">
        <v>191</v>
      </c>
      <c r="B541" s="485"/>
      <c r="C541" s="201">
        <v>32619</v>
      </c>
      <c r="D541" s="201">
        <v>6780130.7999999998</v>
      </c>
      <c r="E541" s="182"/>
      <c r="F541" s="182"/>
    </row>
    <row r="542" spans="1:6" ht="17.45" hidden="1" customHeight="1" outlineLevel="1" thickBot="1">
      <c r="A542" s="484" t="s">
        <v>192</v>
      </c>
      <c r="B542" s="485"/>
      <c r="C542" s="201">
        <v>4377</v>
      </c>
      <c r="D542" s="201">
        <v>2934660.7</v>
      </c>
      <c r="E542" s="182"/>
      <c r="F542" s="182"/>
    </row>
    <row r="543" spans="1:6" ht="17.45" hidden="1" customHeight="1" outlineLevel="1" thickBot="1">
      <c r="A543" s="484" t="s">
        <v>247</v>
      </c>
      <c r="B543" s="485"/>
      <c r="C543" s="201">
        <v>1</v>
      </c>
      <c r="D543" s="201">
        <v>1286</v>
      </c>
      <c r="E543" s="182"/>
      <c r="F543" s="182"/>
    </row>
    <row r="544" spans="1:6" ht="17.45" hidden="1" customHeight="1" outlineLevel="1" thickBot="1">
      <c r="A544" s="484" t="s">
        <v>193</v>
      </c>
      <c r="B544" s="485"/>
      <c r="C544" s="201">
        <v>197335</v>
      </c>
      <c r="D544" s="201">
        <v>225332778</v>
      </c>
      <c r="E544" s="182"/>
      <c r="F544" s="182"/>
    </row>
    <row r="545" spans="1:6" ht="17.45" hidden="1" customHeight="1" outlineLevel="1" thickBot="1">
      <c r="A545" s="484" t="s">
        <v>194</v>
      </c>
      <c r="B545" s="485"/>
      <c r="C545" s="201">
        <v>91220</v>
      </c>
      <c r="D545" s="201">
        <v>88509526</v>
      </c>
      <c r="E545" s="182"/>
      <c r="F545" s="182"/>
    </row>
    <row r="546" spans="1:6" ht="17.45" hidden="1" customHeight="1" outlineLevel="1" thickBot="1">
      <c r="A546" s="484" t="s">
        <v>195</v>
      </c>
      <c r="B546" s="485"/>
      <c r="C546" s="201">
        <v>29346</v>
      </c>
      <c r="D546" s="201">
        <v>27538205.989999998</v>
      </c>
      <c r="E546" s="182"/>
      <c r="F546" s="182"/>
    </row>
    <row r="547" spans="1:6" ht="17.45" hidden="1" customHeight="1" outlineLevel="1" thickBot="1">
      <c r="A547" s="484" t="s">
        <v>196</v>
      </c>
      <c r="B547" s="485"/>
      <c r="C547" s="201">
        <v>56221</v>
      </c>
      <c r="D547" s="201">
        <v>48876178.810000002</v>
      </c>
      <c r="E547" s="182"/>
      <c r="F547" s="182"/>
    </row>
    <row r="548" spans="1:6" ht="17.45" customHeight="1" collapsed="1" thickBot="1">
      <c r="A548" s="482" t="s">
        <v>294</v>
      </c>
      <c r="B548" s="483"/>
      <c r="C548" s="201">
        <f>SUM($C$530:$C$547)</f>
        <v>2438698</v>
      </c>
      <c r="D548" s="201">
        <f>SUM($D$530:$D$547)</f>
        <v>1480372426.5909998</v>
      </c>
      <c r="E548" s="182"/>
      <c r="F548" s="182"/>
    </row>
  </sheetData>
  <sheetProtection selectLockedCells="1"/>
  <mergeCells count="53"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519:B519"/>
    <mergeCell ref="A13:D13"/>
    <mergeCell ref="A14:D14"/>
    <mergeCell ref="A15:B15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31:B531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43:B543"/>
    <mergeCell ref="A532:B532"/>
    <mergeCell ref="A533:B533"/>
    <mergeCell ref="A534:B534"/>
    <mergeCell ref="A535:B535"/>
    <mergeCell ref="A536:B536"/>
    <mergeCell ref="A537:B537"/>
    <mergeCell ref="A538:B538"/>
    <mergeCell ref="A539:B539"/>
    <mergeCell ref="A540:B540"/>
    <mergeCell ref="A541:B541"/>
    <mergeCell ref="A542:B542"/>
    <mergeCell ref="A544:B544"/>
    <mergeCell ref="A545:B545"/>
    <mergeCell ref="A546:B546"/>
    <mergeCell ref="A547:B547"/>
    <mergeCell ref="A548:B548"/>
  </mergeCells>
  <printOptions horizontalCentered="1"/>
  <pageMargins left="0.75" right="0.75" top="0.57999999999999996" bottom="0.55000000000000004" header="0.57999999999999996" footer="0.5"/>
  <pageSetup firstPageNumber="31" orientation="portrait" useFirstPageNumber="1" r:id="rId1"/>
  <headerFooter alignWithMargins="0">
    <oddFooter>&amp;L&amp;"-,Regular"Source:  Schedule S-3
Texas Title Insurance Statistical Plan&amp;C&amp;"-,Regular"&amp;P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0"/>
  <sheetViews>
    <sheetView showGridLines="0" zoomScaleNormal="100" workbookViewId="0">
      <selection sqref="A1:D1"/>
    </sheetView>
  </sheetViews>
  <sheetFormatPr defaultRowHeight="12.75" outlineLevelRow="1"/>
  <cols>
    <col min="1" max="2" width="12.7109375" style="22" customWidth="1"/>
    <col min="3" max="3" width="23.85546875" style="22" customWidth="1"/>
    <col min="4" max="4" width="28.5703125" style="22" customWidth="1"/>
    <col min="5" max="256" width="9.140625" style="22"/>
    <col min="257" max="258" width="12.7109375" style="22" customWidth="1"/>
    <col min="259" max="259" width="23.85546875" style="22" customWidth="1"/>
    <col min="260" max="260" width="28.5703125" style="22" customWidth="1"/>
    <col min="261" max="512" width="9.140625" style="22"/>
    <col min="513" max="514" width="12.7109375" style="22" customWidth="1"/>
    <col min="515" max="515" width="23.85546875" style="22" customWidth="1"/>
    <col min="516" max="516" width="28.5703125" style="22" customWidth="1"/>
    <col min="517" max="768" width="9.140625" style="22"/>
    <col min="769" max="770" width="12.7109375" style="22" customWidth="1"/>
    <col min="771" max="771" width="23.85546875" style="22" customWidth="1"/>
    <col min="772" max="772" width="28.5703125" style="22" customWidth="1"/>
    <col min="773" max="1024" width="9.140625" style="22"/>
    <col min="1025" max="1026" width="12.7109375" style="22" customWidth="1"/>
    <col min="1027" max="1027" width="23.85546875" style="22" customWidth="1"/>
    <col min="1028" max="1028" width="28.5703125" style="22" customWidth="1"/>
    <col min="1029" max="1280" width="9.140625" style="22"/>
    <col min="1281" max="1282" width="12.7109375" style="22" customWidth="1"/>
    <col min="1283" max="1283" width="23.85546875" style="22" customWidth="1"/>
    <col min="1284" max="1284" width="28.5703125" style="22" customWidth="1"/>
    <col min="1285" max="1536" width="9.140625" style="22"/>
    <col min="1537" max="1538" width="12.7109375" style="22" customWidth="1"/>
    <col min="1539" max="1539" width="23.85546875" style="22" customWidth="1"/>
    <col min="1540" max="1540" width="28.5703125" style="22" customWidth="1"/>
    <col min="1541" max="1792" width="9.140625" style="22"/>
    <col min="1793" max="1794" width="12.7109375" style="22" customWidth="1"/>
    <col min="1795" max="1795" width="23.85546875" style="22" customWidth="1"/>
    <col min="1796" max="1796" width="28.5703125" style="22" customWidth="1"/>
    <col min="1797" max="2048" width="9.140625" style="22"/>
    <col min="2049" max="2050" width="12.7109375" style="22" customWidth="1"/>
    <col min="2051" max="2051" width="23.85546875" style="22" customWidth="1"/>
    <col min="2052" max="2052" width="28.5703125" style="22" customWidth="1"/>
    <col min="2053" max="2304" width="9.140625" style="22"/>
    <col min="2305" max="2306" width="12.7109375" style="22" customWidth="1"/>
    <col min="2307" max="2307" width="23.85546875" style="22" customWidth="1"/>
    <col min="2308" max="2308" width="28.5703125" style="22" customWidth="1"/>
    <col min="2309" max="2560" width="9.140625" style="22"/>
    <col min="2561" max="2562" width="12.7109375" style="22" customWidth="1"/>
    <col min="2563" max="2563" width="23.85546875" style="22" customWidth="1"/>
    <col min="2564" max="2564" width="28.5703125" style="22" customWidth="1"/>
    <col min="2565" max="2816" width="9.140625" style="22"/>
    <col min="2817" max="2818" width="12.7109375" style="22" customWidth="1"/>
    <col min="2819" max="2819" width="23.85546875" style="22" customWidth="1"/>
    <col min="2820" max="2820" width="28.5703125" style="22" customWidth="1"/>
    <col min="2821" max="3072" width="9.140625" style="22"/>
    <col min="3073" max="3074" width="12.7109375" style="22" customWidth="1"/>
    <col min="3075" max="3075" width="23.85546875" style="22" customWidth="1"/>
    <col min="3076" max="3076" width="28.5703125" style="22" customWidth="1"/>
    <col min="3077" max="3328" width="9.140625" style="22"/>
    <col min="3329" max="3330" width="12.7109375" style="22" customWidth="1"/>
    <col min="3331" max="3331" width="23.85546875" style="22" customWidth="1"/>
    <col min="3332" max="3332" width="28.5703125" style="22" customWidth="1"/>
    <col min="3333" max="3584" width="9.140625" style="22"/>
    <col min="3585" max="3586" width="12.7109375" style="22" customWidth="1"/>
    <col min="3587" max="3587" width="23.85546875" style="22" customWidth="1"/>
    <col min="3588" max="3588" width="28.5703125" style="22" customWidth="1"/>
    <col min="3589" max="3840" width="9.140625" style="22"/>
    <col min="3841" max="3842" width="12.7109375" style="22" customWidth="1"/>
    <col min="3843" max="3843" width="23.85546875" style="22" customWidth="1"/>
    <col min="3844" max="3844" width="28.5703125" style="22" customWidth="1"/>
    <col min="3845" max="4096" width="9.140625" style="22"/>
    <col min="4097" max="4098" width="12.7109375" style="22" customWidth="1"/>
    <col min="4099" max="4099" width="23.85546875" style="22" customWidth="1"/>
    <col min="4100" max="4100" width="28.5703125" style="22" customWidth="1"/>
    <col min="4101" max="4352" width="9.140625" style="22"/>
    <col min="4353" max="4354" width="12.7109375" style="22" customWidth="1"/>
    <col min="4355" max="4355" width="23.85546875" style="22" customWidth="1"/>
    <col min="4356" max="4356" width="28.5703125" style="22" customWidth="1"/>
    <col min="4357" max="4608" width="9.140625" style="22"/>
    <col min="4609" max="4610" width="12.7109375" style="22" customWidth="1"/>
    <col min="4611" max="4611" width="23.85546875" style="22" customWidth="1"/>
    <col min="4612" max="4612" width="28.5703125" style="22" customWidth="1"/>
    <col min="4613" max="4864" width="9.140625" style="22"/>
    <col min="4865" max="4866" width="12.7109375" style="22" customWidth="1"/>
    <col min="4867" max="4867" width="23.85546875" style="22" customWidth="1"/>
    <col min="4868" max="4868" width="28.5703125" style="22" customWidth="1"/>
    <col min="4869" max="5120" width="9.140625" style="22"/>
    <col min="5121" max="5122" width="12.7109375" style="22" customWidth="1"/>
    <col min="5123" max="5123" width="23.85546875" style="22" customWidth="1"/>
    <col min="5124" max="5124" width="28.5703125" style="22" customWidth="1"/>
    <col min="5125" max="5376" width="9.140625" style="22"/>
    <col min="5377" max="5378" width="12.7109375" style="22" customWidth="1"/>
    <col min="5379" max="5379" width="23.85546875" style="22" customWidth="1"/>
    <col min="5380" max="5380" width="28.5703125" style="22" customWidth="1"/>
    <col min="5381" max="5632" width="9.140625" style="22"/>
    <col min="5633" max="5634" width="12.7109375" style="22" customWidth="1"/>
    <col min="5635" max="5635" width="23.85546875" style="22" customWidth="1"/>
    <col min="5636" max="5636" width="28.5703125" style="22" customWidth="1"/>
    <col min="5637" max="5888" width="9.140625" style="22"/>
    <col min="5889" max="5890" width="12.7109375" style="22" customWidth="1"/>
    <col min="5891" max="5891" width="23.85546875" style="22" customWidth="1"/>
    <col min="5892" max="5892" width="28.5703125" style="22" customWidth="1"/>
    <col min="5893" max="6144" width="9.140625" style="22"/>
    <col min="6145" max="6146" width="12.7109375" style="22" customWidth="1"/>
    <col min="6147" max="6147" width="23.85546875" style="22" customWidth="1"/>
    <col min="6148" max="6148" width="28.5703125" style="22" customWidth="1"/>
    <col min="6149" max="6400" width="9.140625" style="22"/>
    <col min="6401" max="6402" width="12.7109375" style="22" customWidth="1"/>
    <col min="6403" max="6403" width="23.85546875" style="22" customWidth="1"/>
    <col min="6404" max="6404" width="28.5703125" style="22" customWidth="1"/>
    <col min="6405" max="6656" width="9.140625" style="22"/>
    <col min="6657" max="6658" width="12.7109375" style="22" customWidth="1"/>
    <col min="6659" max="6659" width="23.85546875" style="22" customWidth="1"/>
    <col min="6660" max="6660" width="28.5703125" style="22" customWidth="1"/>
    <col min="6661" max="6912" width="9.140625" style="22"/>
    <col min="6913" max="6914" width="12.7109375" style="22" customWidth="1"/>
    <col min="6915" max="6915" width="23.85546875" style="22" customWidth="1"/>
    <col min="6916" max="6916" width="28.5703125" style="22" customWidth="1"/>
    <col min="6917" max="7168" width="9.140625" style="22"/>
    <col min="7169" max="7170" width="12.7109375" style="22" customWidth="1"/>
    <col min="7171" max="7171" width="23.85546875" style="22" customWidth="1"/>
    <col min="7172" max="7172" width="28.5703125" style="22" customWidth="1"/>
    <col min="7173" max="7424" width="9.140625" style="22"/>
    <col min="7425" max="7426" width="12.7109375" style="22" customWidth="1"/>
    <col min="7427" max="7427" width="23.85546875" style="22" customWidth="1"/>
    <col min="7428" max="7428" width="28.5703125" style="22" customWidth="1"/>
    <col min="7429" max="7680" width="9.140625" style="22"/>
    <col min="7681" max="7682" width="12.7109375" style="22" customWidth="1"/>
    <col min="7683" max="7683" width="23.85546875" style="22" customWidth="1"/>
    <col min="7684" max="7684" width="28.5703125" style="22" customWidth="1"/>
    <col min="7685" max="7936" width="9.140625" style="22"/>
    <col min="7937" max="7938" width="12.7109375" style="22" customWidth="1"/>
    <col min="7939" max="7939" width="23.85546875" style="22" customWidth="1"/>
    <col min="7940" max="7940" width="28.5703125" style="22" customWidth="1"/>
    <col min="7941" max="8192" width="9.140625" style="22"/>
    <col min="8193" max="8194" width="12.7109375" style="22" customWidth="1"/>
    <col min="8195" max="8195" width="23.85546875" style="22" customWidth="1"/>
    <col min="8196" max="8196" width="28.5703125" style="22" customWidth="1"/>
    <col min="8197" max="8448" width="9.140625" style="22"/>
    <col min="8449" max="8450" width="12.7109375" style="22" customWidth="1"/>
    <col min="8451" max="8451" width="23.85546875" style="22" customWidth="1"/>
    <col min="8452" max="8452" width="28.5703125" style="22" customWidth="1"/>
    <col min="8453" max="8704" width="9.140625" style="22"/>
    <col min="8705" max="8706" width="12.7109375" style="22" customWidth="1"/>
    <col min="8707" max="8707" width="23.85546875" style="22" customWidth="1"/>
    <col min="8708" max="8708" width="28.5703125" style="22" customWidth="1"/>
    <col min="8709" max="8960" width="9.140625" style="22"/>
    <col min="8961" max="8962" width="12.7109375" style="22" customWidth="1"/>
    <col min="8963" max="8963" width="23.85546875" style="22" customWidth="1"/>
    <col min="8964" max="8964" width="28.5703125" style="22" customWidth="1"/>
    <col min="8965" max="9216" width="9.140625" style="22"/>
    <col min="9217" max="9218" width="12.7109375" style="22" customWidth="1"/>
    <col min="9219" max="9219" width="23.85546875" style="22" customWidth="1"/>
    <col min="9220" max="9220" width="28.5703125" style="22" customWidth="1"/>
    <col min="9221" max="9472" width="9.140625" style="22"/>
    <col min="9473" max="9474" width="12.7109375" style="22" customWidth="1"/>
    <col min="9475" max="9475" width="23.85546875" style="22" customWidth="1"/>
    <col min="9476" max="9476" width="28.5703125" style="22" customWidth="1"/>
    <col min="9477" max="9728" width="9.140625" style="22"/>
    <col min="9729" max="9730" width="12.7109375" style="22" customWidth="1"/>
    <col min="9731" max="9731" width="23.85546875" style="22" customWidth="1"/>
    <col min="9732" max="9732" width="28.5703125" style="22" customWidth="1"/>
    <col min="9733" max="9984" width="9.140625" style="22"/>
    <col min="9985" max="9986" width="12.7109375" style="22" customWidth="1"/>
    <col min="9987" max="9987" width="23.85546875" style="22" customWidth="1"/>
    <col min="9988" max="9988" width="28.5703125" style="22" customWidth="1"/>
    <col min="9989" max="10240" width="9.140625" style="22"/>
    <col min="10241" max="10242" width="12.7109375" style="22" customWidth="1"/>
    <col min="10243" max="10243" width="23.85546875" style="22" customWidth="1"/>
    <col min="10244" max="10244" width="28.5703125" style="22" customWidth="1"/>
    <col min="10245" max="10496" width="9.140625" style="22"/>
    <col min="10497" max="10498" width="12.7109375" style="22" customWidth="1"/>
    <col min="10499" max="10499" width="23.85546875" style="22" customWidth="1"/>
    <col min="10500" max="10500" width="28.5703125" style="22" customWidth="1"/>
    <col min="10501" max="10752" width="9.140625" style="22"/>
    <col min="10753" max="10754" width="12.7109375" style="22" customWidth="1"/>
    <col min="10755" max="10755" width="23.85546875" style="22" customWidth="1"/>
    <col min="10756" max="10756" width="28.5703125" style="22" customWidth="1"/>
    <col min="10757" max="11008" width="9.140625" style="22"/>
    <col min="11009" max="11010" width="12.7109375" style="22" customWidth="1"/>
    <col min="11011" max="11011" width="23.85546875" style="22" customWidth="1"/>
    <col min="11012" max="11012" width="28.5703125" style="22" customWidth="1"/>
    <col min="11013" max="11264" width="9.140625" style="22"/>
    <col min="11265" max="11266" width="12.7109375" style="22" customWidth="1"/>
    <col min="11267" max="11267" width="23.85546875" style="22" customWidth="1"/>
    <col min="11268" max="11268" width="28.5703125" style="22" customWidth="1"/>
    <col min="11269" max="11520" width="9.140625" style="22"/>
    <col min="11521" max="11522" width="12.7109375" style="22" customWidth="1"/>
    <col min="11523" max="11523" width="23.85546875" style="22" customWidth="1"/>
    <col min="11524" max="11524" width="28.5703125" style="22" customWidth="1"/>
    <col min="11525" max="11776" width="9.140625" style="22"/>
    <col min="11777" max="11778" width="12.7109375" style="22" customWidth="1"/>
    <col min="11779" max="11779" width="23.85546875" style="22" customWidth="1"/>
    <col min="11780" max="11780" width="28.5703125" style="22" customWidth="1"/>
    <col min="11781" max="12032" width="9.140625" style="22"/>
    <col min="12033" max="12034" width="12.7109375" style="22" customWidth="1"/>
    <col min="12035" max="12035" width="23.85546875" style="22" customWidth="1"/>
    <col min="12036" max="12036" width="28.5703125" style="22" customWidth="1"/>
    <col min="12037" max="12288" width="9.140625" style="22"/>
    <col min="12289" max="12290" width="12.7109375" style="22" customWidth="1"/>
    <col min="12291" max="12291" width="23.85546875" style="22" customWidth="1"/>
    <col min="12292" max="12292" width="28.5703125" style="22" customWidth="1"/>
    <col min="12293" max="12544" width="9.140625" style="22"/>
    <col min="12545" max="12546" width="12.7109375" style="22" customWidth="1"/>
    <col min="12547" max="12547" width="23.85546875" style="22" customWidth="1"/>
    <col min="12548" max="12548" width="28.5703125" style="22" customWidth="1"/>
    <col min="12549" max="12800" width="9.140625" style="22"/>
    <col min="12801" max="12802" width="12.7109375" style="22" customWidth="1"/>
    <col min="12803" max="12803" width="23.85546875" style="22" customWidth="1"/>
    <col min="12804" max="12804" width="28.5703125" style="22" customWidth="1"/>
    <col min="12805" max="13056" width="9.140625" style="22"/>
    <col min="13057" max="13058" width="12.7109375" style="22" customWidth="1"/>
    <col min="13059" max="13059" width="23.85546875" style="22" customWidth="1"/>
    <col min="13060" max="13060" width="28.5703125" style="22" customWidth="1"/>
    <col min="13061" max="13312" width="9.140625" style="22"/>
    <col min="13313" max="13314" width="12.7109375" style="22" customWidth="1"/>
    <col min="13315" max="13315" width="23.85546875" style="22" customWidth="1"/>
    <col min="13316" max="13316" width="28.5703125" style="22" customWidth="1"/>
    <col min="13317" max="13568" width="9.140625" style="22"/>
    <col min="13569" max="13570" width="12.7109375" style="22" customWidth="1"/>
    <col min="13571" max="13571" width="23.85546875" style="22" customWidth="1"/>
    <col min="13572" max="13572" width="28.5703125" style="22" customWidth="1"/>
    <col min="13573" max="13824" width="9.140625" style="22"/>
    <col min="13825" max="13826" width="12.7109375" style="22" customWidth="1"/>
    <col min="13827" max="13827" width="23.85546875" style="22" customWidth="1"/>
    <col min="13828" max="13828" width="28.5703125" style="22" customWidth="1"/>
    <col min="13829" max="14080" width="9.140625" style="22"/>
    <col min="14081" max="14082" width="12.7109375" style="22" customWidth="1"/>
    <col min="14083" max="14083" width="23.85546875" style="22" customWidth="1"/>
    <col min="14084" max="14084" width="28.5703125" style="22" customWidth="1"/>
    <col min="14085" max="14336" width="9.140625" style="22"/>
    <col min="14337" max="14338" width="12.7109375" style="22" customWidth="1"/>
    <col min="14339" max="14339" width="23.85546875" style="22" customWidth="1"/>
    <col min="14340" max="14340" width="28.5703125" style="22" customWidth="1"/>
    <col min="14341" max="14592" width="9.140625" style="22"/>
    <col min="14593" max="14594" width="12.7109375" style="22" customWidth="1"/>
    <col min="14595" max="14595" width="23.85546875" style="22" customWidth="1"/>
    <col min="14596" max="14596" width="28.5703125" style="22" customWidth="1"/>
    <col min="14597" max="14848" width="9.140625" style="22"/>
    <col min="14849" max="14850" width="12.7109375" style="22" customWidth="1"/>
    <col min="14851" max="14851" width="23.85546875" style="22" customWidth="1"/>
    <col min="14852" max="14852" width="28.5703125" style="22" customWidth="1"/>
    <col min="14853" max="15104" width="9.140625" style="22"/>
    <col min="15105" max="15106" width="12.7109375" style="22" customWidth="1"/>
    <col min="15107" max="15107" width="23.85546875" style="22" customWidth="1"/>
    <col min="15108" max="15108" width="28.5703125" style="22" customWidth="1"/>
    <col min="15109" max="15360" width="9.140625" style="22"/>
    <col min="15361" max="15362" width="12.7109375" style="22" customWidth="1"/>
    <col min="15363" max="15363" width="23.85546875" style="22" customWidth="1"/>
    <col min="15364" max="15364" width="28.5703125" style="22" customWidth="1"/>
    <col min="15365" max="15616" width="9.140625" style="22"/>
    <col min="15617" max="15618" width="12.7109375" style="22" customWidth="1"/>
    <col min="15619" max="15619" width="23.85546875" style="22" customWidth="1"/>
    <col min="15620" max="15620" width="28.5703125" style="22" customWidth="1"/>
    <col min="15621" max="15872" width="9.140625" style="22"/>
    <col min="15873" max="15874" width="12.7109375" style="22" customWidth="1"/>
    <col min="15875" max="15875" width="23.85546875" style="22" customWidth="1"/>
    <col min="15876" max="15876" width="28.5703125" style="22" customWidth="1"/>
    <col min="15877" max="16128" width="9.140625" style="22"/>
    <col min="16129" max="16130" width="12.7109375" style="22" customWidth="1"/>
    <col min="16131" max="16131" width="23.85546875" style="22" customWidth="1"/>
    <col min="16132" max="16132" width="28.5703125" style="22" customWidth="1"/>
    <col min="16133" max="16384" width="9.140625" style="22"/>
  </cols>
  <sheetData>
    <row r="1" spans="1:4" ht="15">
      <c r="A1" s="462" t="s">
        <v>260</v>
      </c>
      <c r="B1" s="462"/>
      <c r="C1" s="462"/>
      <c r="D1" s="462"/>
    </row>
    <row r="2" spans="1:4" ht="12.75" customHeight="1">
      <c r="A2" s="490"/>
      <c r="B2" s="490"/>
      <c r="C2" s="490"/>
      <c r="D2" s="490"/>
    </row>
    <row r="3" spans="1:4" ht="15" customHeight="1">
      <c r="A3" s="490"/>
      <c r="B3" s="490"/>
      <c r="C3" s="490"/>
      <c r="D3" s="490"/>
    </row>
    <row r="4" spans="1:4" ht="15" customHeight="1">
      <c r="A4" s="490"/>
      <c r="B4" s="490"/>
      <c r="C4" s="490"/>
      <c r="D4" s="490"/>
    </row>
    <row r="5" spans="1:4" ht="15" customHeight="1">
      <c r="A5" s="490"/>
      <c r="B5" s="490"/>
      <c r="C5" s="490"/>
      <c r="D5" s="490"/>
    </row>
    <row r="6" spans="1:4" ht="15">
      <c r="A6" s="490"/>
      <c r="B6" s="490"/>
      <c r="C6" s="490"/>
      <c r="D6" s="490"/>
    </row>
    <row r="7" spans="1:4" ht="14.25" customHeight="1">
      <c r="A7" s="462" t="s">
        <v>163</v>
      </c>
      <c r="B7" s="462"/>
      <c r="C7" s="462"/>
      <c r="D7" s="462"/>
    </row>
    <row r="8" spans="1:4" ht="14.25" customHeight="1">
      <c r="A8" s="462" t="s">
        <v>261</v>
      </c>
      <c r="B8" s="462"/>
      <c r="C8" s="462"/>
      <c r="D8" s="462"/>
    </row>
    <row r="9" spans="1:4" ht="14.25" customHeight="1">
      <c r="A9" s="462" t="s">
        <v>297</v>
      </c>
      <c r="B9" s="462"/>
      <c r="C9" s="462"/>
      <c r="D9" s="462"/>
    </row>
    <row r="10" spans="1:4" ht="9" customHeight="1">
      <c r="A10" s="490"/>
      <c r="B10" s="490"/>
      <c r="C10" s="490"/>
      <c r="D10" s="490"/>
    </row>
    <row r="11" spans="1:4" ht="26.25" customHeight="1">
      <c r="A11" s="491"/>
      <c r="B11" s="491"/>
      <c r="C11" s="491"/>
      <c r="D11" s="491"/>
    </row>
    <row r="12" spans="1:4" ht="14.25" customHeight="1">
      <c r="A12" s="491"/>
      <c r="B12" s="491"/>
      <c r="C12" s="491"/>
      <c r="D12" s="491"/>
    </row>
    <row r="13" spans="1:4" ht="14.25" customHeight="1">
      <c r="A13" s="491"/>
      <c r="B13" s="491"/>
      <c r="C13" s="491"/>
      <c r="D13" s="491"/>
    </row>
    <row r="14" spans="1:4" ht="11.25" customHeight="1" thickBot="1">
      <c r="A14" s="491"/>
      <c r="B14" s="491"/>
      <c r="C14" s="491"/>
      <c r="D14" s="491"/>
    </row>
    <row r="15" spans="1:4" s="176" customFormat="1" ht="30" customHeight="1" thickBot="1">
      <c r="A15" s="492" t="s">
        <v>263</v>
      </c>
      <c r="B15" s="492"/>
      <c r="C15" s="175"/>
      <c r="D15" s="175"/>
    </row>
    <row r="16" spans="1:4" ht="45.75" customHeight="1" thickBot="1">
      <c r="A16" s="177" t="s">
        <v>264</v>
      </c>
      <c r="B16" s="177" t="s">
        <v>265</v>
      </c>
      <c r="C16" s="177" t="s">
        <v>266</v>
      </c>
      <c r="D16" s="177" t="s">
        <v>267</v>
      </c>
    </row>
    <row r="17" spans="1:6" ht="14.1" hidden="1" customHeight="1" outlineLevel="1" thickBot="1">
      <c r="A17" s="178" t="s">
        <v>181</v>
      </c>
      <c r="B17" s="179"/>
      <c r="C17" s="180">
        <v>114854</v>
      </c>
      <c r="D17" s="181">
        <v>579</v>
      </c>
      <c r="E17" s="182"/>
      <c r="F17" s="182"/>
    </row>
    <row r="18" spans="1:6" ht="14.1" hidden="1" customHeight="1" outlineLevel="1" thickBot="1">
      <c r="A18" s="178" t="s">
        <v>182</v>
      </c>
      <c r="B18" s="179"/>
      <c r="C18" s="180">
        <v>0</v>
      </c>
      <c r="D18" s="181">
        <v>0</v>
      </c>
      <c r="E18" s="182"/>
      <c r="F18" s="182"/>
    </row>
    <row r="19" spans="1:6" ht="14.1" hidden="1" customHeight="1" outlineLevel="1" thickBot="1">
      <c r="A19" s="178" t="s">
        <v>250</v>
      </c>
      <c r="B19" s="179"/>
      <c r="C19" s="183"/>
      <c r="D19" s="184"/>
      <c r="E19" s="182"/>
      <c r="F19" s="182"/>
    </row>
    <row r="20" spans="1:6" ht="14.1" hidden="1" customHeight="1" outlineLevel="1" thickBot="1">
      <c r="A20" s="178" t="s">
        <v>183</v>
      </c>
      <c r="B20" s="179"/>
      <c r="C20" s="180">
        <v>253716</v>
      </c>
      <c r="D20" s="181">
        <v>356</v>
      </c>
      <c r="E20" s="182"/>
      <c r="F20" s="182"/>
    </row>
    <row r="21" spans="1:6" ht="14.1" hidden="1" customHeight="1" outlineLevel="1" thickBot="1">
      <c r="A21" s="178" t="s">
        <v>184</v>
      </c>
      <c r="B21" s="179"/>
      <c r="C21" s="180">
        <v>42363</v>
      </c>
      <c r="D21" s="181">
        <v>939</v>
      </c>
      <c r="E21" s="182"/>
      <c r="F21" s="182"/>
    </row>
    <row r="22" spans="1:6" ht="14.1" hidden="1" customHeight="1" outlineLevel="1" thickBot="1">
      <c r="A22" s="178" t="s">
        <v>251</v>
      </c>
      <c r="B22" s="179"/>
      <c r="C22" s="180">
        <v>0</v>
      </c>
      <c r="D22" s="181">
        <v>0</v>
      </c>
      <c r="E22" s="182"/>
      <c r="F22" s="182"/>
    </row>
    <row r="23" spans="1:6" ht="14.1" hidden="1" customHeight="1" outlineLevel="1" thickBot="1">
      <c r="A23" s="178" t="s">
        <v>185</v>
      </c>
      <c r="B23" s="179"/>
      <c r="C23" s="180">
        <v>251197</v>
      </c>
      <c r="D23" s="181">
        <v>6951</v>
      </c>
      <c r="E23" s="182"/>
      <c r="F23" s="182"/>
    </row>
    <row r="24" spans="1:6" ht="14.1" hidden="1" customHeight="1" outlineLevel="1" thickBot="1">
      <c r="A24" s="178" t="s">
        <v>186</v>
      </c>
      <c r="B24" s="179"/>
      <c r="C24" s="183"/>
      <c r="D24" s="184"/>
      <c r="E24" s="182"/>
      <c r="F24" s="182"/>
    </row>
    <row r="25" spans="1:6" ht="14.1" hidden="1" customHeight="1" outlineLevel="1" thickBot="1">
      <c r="A25" s="178" t="s">
        <v>244</v>
      </c>
      <c r="B25" s="179"/>
      <c r="C25" s="180">
        <v>73763</v>
      </c>
      <c r="D25" s="181">
        <v>0</v>
      </c>
      <c r="E25" s="182"/>
      <c r="F25" s="182"/>
    </row>
    <row r="26" spans="1:6" ht="14.1" hidden="1" customHeight="1" outlineLevel="1" thickBot="1">
      <c r="A26" s="178" t="s">
        <v>187</v>
      </c>
      <c r="B26" s="179"/>
      <c r="C26" s="183"/>
      <c r="D26" s="184"/>
      <c r="E26" s="182"/>
      <c r="F26" s="182"/>
    </row>
    <row r="27" spans="1:6" ht="14.1" hidden="1" customHeight="1" outlineLevel="1" thickBot="1">
      <c r="A27" s="178" t="s">
        <v>188</v>
      </c>
      <c r="B27" s="179"/>
      <c r="C27" s="180">
        <v>23729</v>
      </c>
      <c r="D27" s="181">
        <v>0</v>
      </c>
      <c r="E27" s="182"/>
      <c r="F27" s="182"/>
    </row>
    <row r="28" spans="1:6" ht="14.1" hidden="1" customHeight="1" outlineLevel="1" thickBot="1">
      <c r="A28" s="178" t="s">
        <v>189</v>
      </c>
      <c r="B28" s="179"/>
      <c r="C28" s="180">
        <v>238</v>
      </c>
      <c r="D28" s="181">
        <v>7553</v>
      </c>
      <c r="E28" s="182"/>
      <c r="F28" s="182"/>
    </row>
    <row r="29" spans="1:6" ht="14.1" hidden="1" customHeight="1" outlineLevel="1" thickBot="1">
      <c r="A29" s="178" t="s">
        <v>190</v>
      </c>
      <c r="B29" s="179"/>
      <c r="C29" s="180">
        <v>0</v>
      </c>
      <c r="D29" s="181">
        <v>0</v>
      </c>
      <c r="E29" s="182"/>
      <c r="F29" s="182"/>
    </row>
    <row r="30" spans="1:6" ht="14.1" hidden="1" customHeight="1" outlineLevel="1" thickBot="1">
      <c r="A30" s="178" t="s">
        <v>191</v>
      </c>
      <c r="B30" s="179"/>
      <c r="C30" s="180">
        <v>25443</v>
      </c>
      <c r="D30" s="181">
        <v>1161013.9099999999</v>
      </c>
      <c r="E30" s="182"/>
      <c r="F30" s="182"/>
    </row>
    <row r="31" spans="1:6" ht="14.1" hidden="1" customHeight="1" outlineLevel="1" thickBot="1">
      <c r="A31" s="178" t="s">
        <v>252</v>
      </c>
      <c r="B31" s="179"/>
      <c r="C31" s="183"/>
      <c r="D31" s="184"/>
      <c r="E31" s="182"/>
      <c r="F31" s="182"/>
    </row>
    <row r="32" spans="1:6" ht="14.1" hidden="1" customHeight="1" outlineLevel="1" thickBot="1">
      <c r="A32" s="178" t="s">
        <v>192</v>
      </c>
      <c r="B32" s="179"/>
      <c r="C32" s="183"/>
      <c r="D32" s="184"/>
      <c r="E32" s="182"/>
      <c r="F32" s="182"/>
    </row>
    <row r="33" spans="1:6" ht="14.1" hidden="1" customHeight="1" outlineLevel="1" thickBot="1">
      <c r="A33" s="178" t="s">
        <v>247</v>
      </c>
      <c r="B33" s="179"/>
      <c r="C33" s="180">
        <v>1</v>
      </c>
      <c r="D33" s="181">
        <v>1457</v>
      </c>
      <c r="E33" s="182"/>
      <c r="F33" s="182"/>
    </row>
    <row r="34" spans="1:6" ht="14.1" hidden="1" customHeight="1" outlineLevel="1" thickBot="1">
      <c r="A34" s="178" t="s">
        <v>193</v>
      </c>
      <c r="B34" s="179"/>
      <c r="C34" s="180">
        <v>5</v>
      </c>
      <c r="D34" s="181">
        <v>282</v>
      </c>
      <c r="E34" s="182"/>
      <c r="F34" s="182"/>
    </row>
    <row r="35" spans="1:6" ht="14.1" hidden="1" customHeight="1" outlineLevel="1" thickBot="1">
      <c r="A35" s="178" t="s">
        <v>194</v>
      </c>
      <c r="B35" s="179"/>
      <c r="C35" s="183"/>
      <c r="D35" s="184"/>
      <c r="E35" s="182"/>
      <c r="F35" s="182"/>
    </row>
    <row r="36" spans="1:6" ht="14.1" hidden="1" customHeight="1" outlineLevel="1" thickBot="1">
      <c r="A36" s="178" t="s">
        <v>195</v>
      </c>
      <c r="B36" s="179"/>
      <c r="C36" s="180">
        <v>133</v>
      </c>
      <c r="D36" s="181">
        <v>6044.4</v>
      </c>
      <c r="E36" s="182"/>
      <c r="F36" s="182"/>
    </row>
    <row r="37" spans="1:6" ht="14.1" hidden="1" customHeight="1" outlineLevel="1" thickBot="1">
      <c r="A37" s="178" t="s">
        <v>196</v>
      </c>
      <c r="B37" s="179"/>
      <c r="C37" s="180">
        <v>-1</v>
      </c>
      <c r="D37" s="181">
        <v>-2346.4</v>
      </c>
      <c r="E37" s="182"/>
      <c r="F37" s="182"/>
    </row>
    <row r="38" spans="1:6" ht="14.1" hidden="1" customHeight="1" outlineLevel="1" thickBot="1">
      <c r="A38" s="178" t="s">
        <v>253</v>
      </c>
      <c r="B38" s="179"/>
      <c r="C38" s="183"/>
      <c r="D38" s="184"/>
      <c r="E38" s="182"/>
      <c r="F38" s="182"/>
    </row>
    <row r="39" spans="1:6" ht="14.1" customHeight="1" collapsed="1">
      <c r="A39" s="185"/>
      <c r="B39" s="179">
        <v>0</v>
      </c>
      <c r="C39" s="180">
        <f>SUM($C$17:$C$38)</f>
        <v>785441</v>
      </c>
      <c r="D39" s="181">
        <f>SUM($D$17:$D$38)</f>
        <v>1182828.9099999999</v>
      </c>
      <c r="E39" s="182"/>
      <c r="F39" s="182"/>
    </row>
    <row r="40" spans="1:6" ht="14.1" hidden="1" customHeight="1" outlineLevel="1">
      <c r="A40" s="186" t="s">
        <v>181</v>
      </c>
      <c r="B40" s="187"/>
      <c r="C40" s="180">
        <v>267</v>
      </c>
      <c r="D40" s="188">
        <v>60742</v>
      </c>
      <c r="E40" s="182"/>
      <c r="F40" s="182"/>
    </row>
    <row r="41" spans="1:6" ht="14.1" hidden="1" customHeight="1" outlineLevel="1">
      <c r="A41" s="186" t="s">
        <v>182</v>
      </c>
      <c r="B41" s="187"/>
      <c r="C41" s="180">
        <v>140</v>
      </c>
      <c r="D41" s="188">
        <v>34110.35</v>
      </c>
      <c r="E41" s="182"/>
      <c r="F41" s="182"/>
    </row>
    <row r="42" spans="1:6" ht="14.1" hidden="1" customHeight="1" outlineLevel="1">
      <c r="A42" s="186" t="s">
        <v>250</v>
      </c>
      <c r="B42" s="187"/>
      <c r="C42" s="183"/>
      <c r="D42" s="189"/>
      <c r="E42" s="182"/>
      <c r="F42" s="182"/>
    </row>
    <row r="43" spans="1:6" ht="14.1" hidden="1" customHeight="1" outlineLevel="1">
      <c r="A43" s="186" t="s">
        <v>183</v>
      </c>
      <c r="B43" s="187"/>
      <c r="C43" s="180">
        <v>157</v>
      </c>
      <c r="D43" s="188">
        <v>34396</v>
      </c>
      <c r="E43" s="182"/>
      <c r="F43" s="182"/>
    </row>
    <row r="44" spans="1:6" ht="14.1" hidden="1" customHeight="1" outlineLevel="1">
      <c r="A44" s="186" t="s">
        <v>184</v>
      </c>
      <c r="B44" s="187"/>
      <c r="C44" s="180">
        <v>318</v>
      </c>
      <c r="D44" s="188">
        <v>19923</v>
      </c>
      <c r="E44" s="182"/>
      <c r="F44" s="182"/>
    </row>
    <row r="45" spans="1:6" ht="14.1" hidden="1" customHeight="1" outlineLevel="1">
      <c r="A45" s="186" t="s">
        <v>251</v>
      </c>
      <c r="B45" s="187"/>
      <c r="C45" s="180">
        <v>0</v>
      </c>
      <c r="D45" s="188">
        <v>0</v>
      </c>
      <c r="E45" s="182"/>
      <c r="F45" s="182"/>
    </row>
    <row r="46" spans="1:6" ht="14.1" hidden="1" customHeight="1" outlineLevel="1">
      <c r="A46" s="186" t="s">
        <v>185</v>
      </c>
      <c r="B46" s="187"/>
      <c r="C46" s="180">
        <v>840</v>
      </c>
      <c r="D46" s="188">
        <v>115935</v>
      </c>
      <c r="E46" s="182"/>
      <c r="F46" s="182"/>
    </row>
    <row r="47" spans="1:6" ht="14.1" hidden="1" customHeight="1" outlineLevel="1">
      <c r="A47" s="186" t="s">
        <v>186</v>
      </c>
      <c r="B47" s="187"/>
      <c r="C47" s="180">
        <v>657</v>
      </c>
      <c r="D47" s="188">
        <v>90152</v>
      </c>
      <c r="E47" s="182"/>
      <c r="F47" s="182"/>
    </row>
    <row r="48" spans="1:6" ht="14.1" hidden="1" customHeight="1" outlineLevel="1">
      <c r="A48" s="186" t="s">
        <v>244</v>
      </c>
      <c r="B48" s="187"/>
      <c r="C48" s="180">
        <v>152</v>
      </c>
      <c r="D48" s="188">
        <v>23705</v>
      </c>
      <c r="E48" s="182"/>
      <c r="F48" s="182"/>
    </row>
    <row r="49" spans="1:6" ht="14.1" hidden="1" customHeight="1" outlineLevel="1">
      <c r="A49" s="186" t="s">
        <v>187</v>
      </c>
      <c r="B49" s="187"/>
      <c r="C49" s="180">
        <v>97</v>
      </c>
      <c r="D49" s="188">
        <v>22716</v>
      </c>
      <c r="E49" s="182"/>
      <c r="F49" s="182"/>
    </row>
    <row r="50" spans="1:6" ht="14.1" hidden="1" customHeight="1" outlineLevel="1">
      <c r="A50" s="186" t="s">
        <v>188</v>
      </c>
      <c r="B50" s="187"/>
      <c r="C50" s="180">
        <v>5</v>
      </c>
      <c r="D50" s="188">
        <v>1842</v>
      </c>
      <c r="E50" s="182"/>
      <c r="F50" s="182"/>
    </row>
    <row r="51" spans="1:6" ht="14.1" hidden="1" customHeight="1" outlineLevel="1">
      <c r="A51" s="186" t="s">
        <v>189</v>
      </c>
      <c r="B51" s="187"/>
      <c r="C51" s="180">
        <v>5</v>
      </c>
      <c r="D51" s="188">
        <v>552</v>
      </c>
      <c r="E51" s="182"/>
      <c r="F51" s="182"/>
    </row>
    <row r="52" spans="1:6" ht="14.1" hidden="1" customHeight="1" outlineLevel="1">
      <c r="A52" s="186" t="s">
        <v>190</v>
      </c>
      <c r="B52" s="187"/>
      <c r="C52" s="180">
        <v>349</v>
      </c>
      <c r="D52" s="188">
        <v>51535</v>
      </c>
      <c r="E52" s="182"/>
      <c r="F52" s="182"/>
    </row>
    <row r="53" spans="1:6" ht="14.1" hidden="1" customHeight="1" outlineLevel="1">
      <c r="A53" s="186" t="s">
        <v>191</v>
      </c>
      <c r="B53" s="187"/>
      <c r="C53" s="180">
        <v>0</v>
      </c>
      <c r="D53" s="188">
        <v>0</v>
      </c>
      <c r="E53" s="182"/>
      <c r="F53" s="182"/>
    </row>
    <row r="54" spans="1:6" ht="14.1" hidden="1" customHeight="1" outlineLevel="1">
      <c r="A54" s="186" t="s">
        <v>252</v>
      </c>
      <c r="B54" s="187"/>
      <c r="C54" s="183"/>
      <c r="D54" s="189"/>
      <c r="E54" s="182"/>
      <c r="F54" s="182"/>
    </row>
    <row r="55" spans="1:6" ht="14.1" hidden="1" customHeight="1" outlineLevel="1">
      <c r="A55" s="186" t="s">
        <v>192</v>
      </c>
      <c r="B55" s="187"/>
      <c r="C55" s="180">
        <v>10</v>
      </c>
      <c r="D55" s="188">
        <v>2264</v>
      </c>
      <c r="E55" s="182"/>
      <c r="F55" s="182"/>
    </row>
    <row r="56" spans="1:6" ht="14.1" hidden="1" customHeight="1" outlineLevel="1">
      <c r="A56" s="186" t="s">
        <v>247</v>
      </c>
      <c r="B56" s="187"/>
      <c r="C56" s="180">
        <v>0</v>
      </c>
      <c r="D56" s="188">
        <v>0</v>
      </c>
      <c r="E56" s="182"/>
      <c r="F56" s="182"/>
    </row>
    <row r="57" spans="1:6" ht="14.1" hidden="1" customHeight="1" outlineLevel="1">
      <c r="A57" s="186" t="s">
        <v>193</v>
      </c>
      <c r="B57" s="187"/>
      <c r="C57" s="180">
        <v>922</v>
      </c>
      <c r="D57" s="188">
        <v>151677</v>
      </c>
      <c r="E57" s="182"/>
      <c r="F57" s="182"/>
    </row>
    <row r="58" spans="1:6" ht="14.1" hidden="1" customHeight="1" outlineLevel="1">
      <c r="A58" s="186" t="s">
        <v>194</v>
      </c>
      <c r="B58" s="187"/>
      <c r="C58" s="180">
        <v>90</v>
      </c>
      <c r="D58" s="188">
        <v>32563.64</v>
      </c>
      <c r="E58" s="182"/>
      <c r="F58" s="182"/>
    </row>
    <row r="59" spans="1:6" ht="14.1" hidden="1" customHeight="1" outlineLevel="1">
      <c r="A59" s="186" t="s">
        <v>195</v>
      </c>
      <c r="B59" s="187"/>
      <c r="C59" s="180">
        <v>289</v>
      </c>
      <c r="D59" s="188">
        <v>15365</v>
      </c>
      <c r="E59" s="182"/>
      <c r="F59" s="182"/>
    </row>
    <row r="60" spans="1:6" ht="14.1" hidden="1" customHeight="1" outlineLevel="1">
      <c r="A60" s="186" t="s">
        <v>196</v>
      </c>
      <c r="B60" s="187"/>
      <c r="C60" s="180">
        <v>196</v>
      </c>
      <c r="D60" s="188">
        <v>41433</v>
      </c>
      <c r="E60" s="182"/>
      <c r="F60" s="182"/>
    </row>
    <row r="61" spans="1:6" ht="14.1" hidden="1" customHeight="1" outlineLevel="1">
      <c r="A61" s="186" t="s">
        <v>253</v>
      </c>
      <c r="B61" s="187"/>
      <c r="C61" s="180">
        <v>1</v>
      </c>
      <c r="D61" s="188">
        <v>238</v>
      </c>
      <c r="E61" s="182"/>
      <c r="F61" s="182"/>
    </row>
    <row r="62" spans="1:6" ht="14.1" customHeight="1" collapsed="1">
      <c r="A62" s="190" t="s">
        <v>268</v>
      </c>
      <c r="B62" s="187">
        <v>4.5</v>
      </c>
      <c r="C62" s="180">
        <f>SUM($C$40:$C$61)</f>
        <v>4495</v>
      </c>
      <c r="D62" s="188">
        <f>SUM($D$40:$D$61)</f>
        <v>699148.99</v>
      </c>
      <c r="E62" s="182"/>
      <c r="F62" s="182"/>
    </row>
    <row r="63" spans="1:6" ht="14.1" hidden="1" customHeight="1" outlineLevel="1">
      <c r="A63" s="191" t="s">
        <v>181</v>
      </c>
      <c r="B63" s="192"/>
      <c r="C63" s="180">
        <v>541</v>
      </c>
      <c r="D63" s="188">
        <v>117663</v>
      </c>
      <c r="E63" s="182"/>
      <c r="F63" s="182"/>
    </row>
    <row r="64" spans="1:6" ht="14.1" hidden="1" customHeight="1" outlineLevel="1">
      <c r="A64" s="191" t="s">
        <v>182</v>
      </c>
      <c r="B64" s="192"/>
      <c r="C64" s="180">
        <v>272</v>
      </c>
      <c r="D64" s="188">
        <v>64358.25</v>
      </c>
      <c r="E64" s="182"/>
      <c r="F64" s="182"/>
    </row>
    <row r="65" spans="1:6" ht="14.1" hidden="1" customHeight="1" outlineLevel="1">
      <c r="A65" s="191" t="s">
        <v>250</v>
      </c>
      <c r="B65" s="192"/>
      <c r="C65" s="183"/>
      <c r="D65" s="189"/>
      <c r="E65" s="182"/>
      <c r="F65" s="182"/>
    </row>
    <row r="66" spans="1:6" ht="14.1" hidden="1" customHeight="1" outlineLevel="1">
      <c r="A66" s="191" t="s">
        <v>183</v>
      </c>
      <c r="B66" s="192"/>
      <c r="C66" s="180">
        <v>461</v>
      </c>
      <c r="D66" s="188">
        <v>102606</v>
      </c>
      <c r="E66" s="182"/>
      <c r="F66" s="182"/>
    </row>
    <row r="67" spans="1:6" ht="14.1" hidden="1" customHeight="1" outlineLevel="1">
      <c r="A67" s="191" t="s">
        <v>184</v>
      </c>
      <c r="B67" s="192"/>
      <c r="C67" s="180">
        <v>222</v>
      </c>
      <c r="D67" s="188">
        <v>50180</v>
      </c>
      <c r="E67" s="182"/>
      <c r="F67" s="182"/>
    </row>
    <row r="68" spans="1:6" ht="14.1" hidden="1" customHeight="1" outlineLevel="1">
      <c r="A68" s="191" t="s">
        <v>251</v>
      </c>
      <c r="B68" s="192"/>
      <c r="C68" s="180">
        <v>0</v>
      </c>
      <c r="D68" s="188">
        <v>0</v>
      </c>
      <c r="E68" s="182"/>
      <c r="F68" s="182"/>
    </row>
    <row r="69" spans="1:6" ht="14.1" hidden="1" customHeight="1" outlineLevel="1">
      <c r="A69" s="191" t="s">
        <v>185</v>
      </c>
      <c r="B69" s="192"/>
      <c r="C69" s="180">
        <v>827</v>
      </c>
      <c r="D69" s="188">
        <v>192576</v>
      </c>
      <c r="E69" s="182"/>
      <c r="F69" s="182"/>
    </row>
    <row r="70" spans="1:6" ht="14.1" hidden="1" customHeight="1" outlineLevel="1">
      <c r="A70" s="191" t="s">
        <v>186</v>
      </c>
      <c r="B70" s="192"/>
      <c r="C70" s="180">
        <v>1082</v>
      </c>
      <c r="D70" s="188">
        <v>247834</v>
      </c>
      <c r="E70" s="182"/>
      <c r="F70" s="182"/>
    </row>
    <row r="71" spans="1:6" ht="14.1" hidden="1" customHeight="1" outlineLevel="1">
      <c r="A71" s="191" t="s">
        <v>244</v>
      </c>
      <c r="B71" s="192"/>
      <c r="C71" s="180">
        <v>199</v>
      </c>
      <c r="D71" s="188">
        <v>44675</v>
      </c>
      <c r="E71" s="182"/>
      <c r="F71" s="182"/>
    </row>
    <row r="72" spans="1:6" ht="14.1" hidden="1" customHeight="1" outlineLevel="1">
      <c r="A72" s="191" t="s">
        <v>187</v>
      </c>
      <c r="B72" s="192"/>
      <c r="C72" s="180">
        <v>193</v>
      </c>
      <c r="D72" s="188">
        <v>44830</v>
      </c>
      <c r="E72" s="182"/>
      <c r="F72" s="182"/>
    </row>
    <row r="73" spans="1:6" ht="14.1" hidden="1" customHeight="1" outlineLevel="1">
      <c r="A73" s="191" t="s">
        <v>188</v>
      </c>
      <c r="B73" s="192"/>
      <c r="C73" s="180">
        <v>1</v>
      </c>
      <c r="D73" s="188">
        <v>238</v>
      </c>
      <c r="E73" s="182"/>
      <c r="F73" s="182"/>
    </row>
    <row r="74" spans="1:6" ht="14.1" hidden="1" customHeight="1" outlineLevel="1">
      <c r="A74" s="191" t="s">
        <v>189</v>
      </c>
      <c r="B74" s="192"/>
      <c r="C74" s="180">
        <v>9</v>
      </c>
      <c r="D74" s="188">
        <v>1076</v>
      </c>
      <c r="E74" s="182"/>
      <c r="F74" s="182"/>
    </row>
    <row r="75" spans="1:6" ht="14.1" hidden="1" customHeight="1" outlineLevel="1">
      <c r="A75" s="191" t="s">
        <v>190</v>
      </c>
      <c r="B75" s="192"/>
      <c r="C75" s="180">
        <v>458</v>
      </c>
      <c r="D75" s="188">
        <v>102386</v>
      </c>
      <c r="E75" s="182"/>
      <c r="F75" s="182"/>
    </row>
    <row r="76" spans="1:6" ht="14.1" hidden="1" customHeight="1" outlineLevel="1">
      <c r="A76" s="191" t="s">
        <v>191</v>
      </c>
      <c r="B76" s="192"/>
      <c r="C76" s="180">
        <v>2</v>
      </c>
      <c r="D76" s="188">
        <v>200</v>
      </c>
      <c r="E76" s="182"/>
      <c r="F76" s="182"/>
    </row>
    <row r="77" spans="1:6" ht="14.1" hidden="1" customHeight="1" outlineLevel="1">
      <c r="A77" s="191" t="s">
        <v>252</v>
      </c>
      <c r="B77" s="192"/>
      <c r="C77" s="183"/>
      <c r="D77" s="189"/>
      <c r="E77" s="182"/>
      <c r="F77" s="182"/>
    </row>
    <row r="78" spans="1:6" ht="14.1" hidden="1" customHeight="1" outlineLevel="1">
      <c r="A78" s="191" t="s">
        <v>192</v>
      </c>
      <c r="B78" s="192"/>
      <c r="C78" s="180">
        <v>31</v>
      </c>
      <c r="D78" s="188">
        <v>6136</v>
      </c>
      <c r="E78" s="182"/>
      <c r="F78" s="182"/>
    </row>
    <row r="79" spans="1:6" ht="14.1" hidden="1" customHeight="1" outlineLevel="1">
      <c r="A79" s="191" t="s">
        <v>247</v>
      </c>
      <c r="B79" s="192"/>
      <c r="C79" s="180">
        <v>0</v>
      </c>
      <c r="D79" s="188">
        <v>0</v>
      </c>
      <c r="E79" s="182"/>
      <c r="F79" s="182"/>
    </row>
    <row r="80" spans="1:6" ht="14.1" hidden="1" customHeight="1" outlineLevel="1">
      <c r="A80" s="191" t="s">
        <v>193</v>
      </c>
      <c r="B80" s="192"/>
      <c r="C80" s="180">
        <v>1541</v>
      </c>
      <c r="D80" s="188">
        <v>344631</v>
      </c>
      <c r="E80" s="182"/>
      <c r="F80" s="182"/>
    </row>
    <row r="81" spans="1:6" ht="14.1" hidden="1" customHeight="1" outlineLevel="1">
      <c r="A81" s="191" t="s">
        <v>194</v>
      </c>
      <c r="B81" s="192"/>
      <c r="C81" s="180">
        <v>281</v>
      </c>
      <c r="D81" s="188">
        <v>90752</v>
      </c>
      <c r="E81" s="182"/>
      <c r="F81" s="182"/>
    </row>
    <row r="82" spans="1:6" ht="14.1" hidden="1" customHeight="1" outlineLevel="1">
      <c r="A82" s="191" t="s">
        <v>195</v>
      </c>
      <c r="B82" s="192"/>
      <c r="C82" s="180">
        <v>74</v>
      </c>
      <c r="D82" s="188">
        <v>17670</v>
      </c>
      <c r="E82" s="182"/>
      <c r="F82" s="182"/>
    </row>
    <row r="83" spans="1:6" ht="14.1" hidden="1" customHeight="1" outlineLevel="1">
      <c r="A83" s="191" t="s">
        <v>196</v>
      </c>
      <c r="B83" s="192"/>
      <c r="C83" s="180">
        <v>374</v>
      </c>
      <c r="D83" s="188">
        <v>84377</v>
      </c>
      <c r="E83" s="182"/>
      <c r="F83" s="182"/>
    </row>
    <row r="84" spans="1:6" ht="14.1" hidden="1" customHeight="1" outlineLevel="1">
      <c r="A84" s="191" t="s">
        <v>253</v>
      </c>
      <c r="B84" s="192"/>
      <c r="C84" s="180">
        <v>6</v>
      </c>
      <c r="D84" s="188">
        <v>1428</v>
      </c>
      <c r="E84" s="182"/>
      <c r="F84" s="182"/>
    </row>
    <row r="85" spans="1:6" ht="14.1" customHeight="1" collapsed="1">
      <c r="A85" s="193" t="s">
        <v>269</v>
      </c>
      <c r="B85" s="192">
        <v>10</v>
      </c>
      <c r="C85" s="180">
        <f>SUM($C$63:$C$84)</f>
        <v>6574</v>
      </c>
      <c r="D85" s="188">
        <f>SUM($D$63:$D$84)</f>
        <v>1513616.25</v>
      </c>
      <c r="E85" s="182"/>
      <c r="F85" s="182"/>
    </row>
    <row r="86" spans="1:6" ht="14.1" hidden="1" customHeight="1" outlineLevel="1">
      <c r="A86" s="186" t="s">
        <v>181</v>
      </c>
      <c r="B86" s="192"/>
      <c r="C86" s="180">
        <v>1124</v>
      </c>
      <c r="D86" s="188">
        <v>270782</v>
      </c>
      <c r="E86" s="182"/>
      <c r="F86" s="182"/>
    </row>
    <row r="87" spans="1:6" ht="14.1" hidden="1" customHeight="1" outlineLevel="1">
      <c r="A87" s="186" t="s">
        <v>182</v>
      </c>
      <c r="B87" s="192"/>
      <c r="C87" s="180">
        <v>728</v>
      </c>
      <c r="D87" s="188">
        <v>192157.3</v>
      </c>
      <c r="E87" s="182"/>
      <c r="F87" s="182"/>
    </row>
    <row r="88" spans="1:6" ht="14.1" hidden="1" customHeight="1" outlineLevel="1">
      <c r="A88" s="186" t="s">
        <v>250</v>
      </c>
      <c r="B88" s="192"/>
      <c r="C88" s="183"/>
      <c r="D88" s="189"/>
      <c r="E88" s="182"/>
      <c r="F88" s="182"/>
    </row>
    <row r="89" spans="1:6" ht="14.1" hidden="1" customHeight="1" outlineLevel="1">
      <c r="A89" s="186" t="s">
        <v>183</v>
      </c>
      <c r="B89" s="192"/>
      <c r="C89" s="180">
        <v>1007</v>
      </c>
      <c r="D89" s="188">
        <v>249293</v>
      </c>
      <c r="E89" s="182"/>
      <c r="F89" s="182"/>
    </row>
    <row r="90" spans="1:6" ht="14.1" hidden="1" customHeight="1" outlineLevel="1">
      <c r="A90" s="186" t="s">
        <v>184</v>
      </c>
      <c r="B90" s="192"/>
      <c r="C90" s="180">
        <v>558</v>
      </c>
      <c r="D90" s="188">
        <v>139170</v>
      </c>
      <c r="E90" s="182"/>
      <c r="F90" s="182"/>
    </row>
    <row r="91" spans="1:6" ht="14.1" hidden="1" customHeight="1" outlineLevel="1">
      <c r="A91" s="186" t="s">
        <v>251</v>
      </c>
      <c r="B91" s="192"/>
      <c r="C91" s="180">
        <v>0</v>
      </c>
      <c r="D91" s="188">
        <v>0</v>
      </c>
      <c r="E91" s="182"/>
      <c r="F91" s="182"/>
    </row>
    <row r="92" spans="1:6" ht="14.1" hidden="1" customHeight="1" outlineLevel="1">
      <c r="A92" s="186" t="s">
        <v>185</v>
      </c>
      <c r="B92" s="192"/>
      <c r="C92" s="180">
        <v>1980</v>
      </c>
      <c r="D92" s="188">
        <v>505420</v>
      </c>
      <c r="E92" s="182"/>
      <c r="F92" s="182"/>
    </row>
    <row r="93" spans="1:6" ht="14.1" hidden="1" customHeight="1" outlineLevel="1">
      <c r="A93" s="186" t="s">
        <v>186</v>
      </c>
      <c r="B93" s="192"/>
      <c r="C93" s="180">
        <v>2060</v>
      </c>
      <c r="D93" s="188">
        <v>517079</v>
      </c>
      <c r="E93" s="182"/>
      <c r="F93" s="182"/>
    </row>
    <row r="94" spans="1:6" ht="14.1" hidden="1" customHeight="1" outlineLevel="1">
      <c r="A94" s="186" t="s">
        <v>244</v>
      </c>
      <c r="B94" s="192"/>
      <c r="C94" s="180">
        <v>431</v>
      </c>
      <c r="D94" s="188">
        <v>109775.3</v>
      </c>
      <c r="E94" s="182"/>
      <c r="F94" s="182"/>
    </row>
    <row r="95" spans="1:6" ht="14.1" hidden="1" customHeight="1" outlineLevel="1">
      <c r="A95" s="186" t="s">
        <v>187</v>
      </c>
      <c r="B95" s="192"/>
      <c r="C95" s="180">
        <v>388</v>
      </c>
      <c r="D95" s="188">
        <v>101553</v>
      </c>
      <c r="E95" s="182"/>
      <c r="F95" s="182"/>
    </row>
    <row r="96" spans="1:6" ht="14.1" hidden="1" customHeight="1" outlineLevel="1">
      <c r="A96" s="186" t="s">
        <v>188</v>
      </c>
      <c r="B96" s="192"/>
      <c r="C96" s="180">
        <v>43</v>
      </c>
      <c r="D96" s="188">
        <v>12108</v>
      </c>
      <c r="E96" s="182"/>
      <c r="F96" s="182"/>
    </row>
    <row r="97" spans="1:6" ht="14.1" hidden="1" customHeight="1" outlineLevel="1">
      <c r="A97" s="186" t="s">
        <v>189</v>
      </c>
      <c r="B97" s="192"/>
      <c r="C97" s="180">
        <v>4</v>
      </c>
      <c r="D97" s="188">
        <v>758</v>
      </c>
      <c r="E97" s="182"/>
      <c r="F97" s="182"/>
    </row>
    <row r="98" spans="1:6" ht="14.1" hidden="1" customHeight="1" outlineLevel="1">
      <c r="A98" s="186" t="s">
        <v>190</v>
      </c>
      <c r="B98" s="192"/>
      <c r="C98" s="180">
        <v>983</v>
      </c>
      <c r="D98" s="188">
        <v>253000</v>
      </c>
      <c r="E98" s="182"/>
      <c r="F98" s="182"/>
    </row>
    <row r="99" spans="1:6" ht="14.1" hidden="1" customHeight="1" outlineLevel="1">
      <c r="A99" s="186" t="s">
        <v>191</v>
      </c>
      <c r="B99" s="192"/>
      <c r="C99" s="180">
        <v>4</v>
      </c>
      <c r="D99" s="188">
        <v>482</v>
      </c>
      <c r="E99" s="182"/>
      <c r="F99" s="182"/>
    </row>
    <row r="100" spans="1:6" ht="14.1" hidden="1" customHeight="1" outlineLevel="1">
      <c r="A100" s="186" t="s">
        <v>252</v>
      </c>
      <c r="B100" s="192"/>
      <c r="C100" s="183"/>
      <c r="D100" s="189"/>
      <c r="E100" s="182"/>
      <c r="F100" s="182"/>
    </row>
    <row r="101" spans="1:6" ht="14.1" hidden="1" customHeight="1" outlineLevel="1">
      <c r="A101" s="186" t="s">
        <v>192</v>
      </c>
      <c r="B101" s="192"/>
      <c r="C101" s="180">
        <v>225</v>
      </c>
      <c r="D101" s="188">
        <v>60486</v>
      </c>
      <c r="E101" s="182"/>
      <c r="F101" s="182"/>
    </row>
    <row r="102" spans="1:6" ht="14.1" hidden="1" customHeight="1" outlineLevel="1">
      <c r="A102" s="186" t="s">
        <v>247</v>
      </c>
      <c r="B102" s="192"/>
      <c r="C102" s="180">
        <v>9</v>
      </c>
      <c r="D102" s="188">
        <v>2602</v>
      </c>
      <c r="E102" s="182"/>
      <c r="F102" s="182"/>
    </row>
    <row r="103" spans="1:6" ht="14.1" hidden="1" customHeight="1" outlineLevel="1">
      <c r="A103" s="186" t="s">
        <v>193</v>
      </c>
      <c r="B103" s="192"/>
      <c r="C103" s="180">
        <v>3512</v>
      </c>
      <c r="D103" s="188">
        <v>871248</v>
      </c>
      <c r="E103" s="182"/>
      <c r="F103" s="182"/>
    </row>
    <row r="104" spans="1:6" ht="14.1" hidden="1" customHeight="1" outlineLevel="1">
      <c r="A104" s="186" t="s">
        <v>194</v>
      </c>
      <c r="B104" s="192"/>
      <c r="C104" s="180">
        <v>717</v>
      </c>
      <c r="D104" s="188">
        <v>271606.89</v>
      </c>
      <c r="E104" s="182"/>
      <c r="F104" s="182"/>
    </row>
    <row r="105" spans="1:6" ht="14.1" hidden="1" customHeight="1" outlineLevel="1">
      <c r="A105" s="186" t="s">
        <v>195</v>
      </c>
      <c r="B105" s="192"/>
      <c r="C105" s="180">
        <v>231</v>
      </c>
      <c r="D105" s="188">
        <v>60145.35</v>
      </c>
      <c r="E105" s="182"/>
      <c r="F105" s="182"/>
    </row>
    <row r="106" spans="1:6" ht="14.1" hidden="1" customHeight="1" outlineLevel="1">
      <c r="A106" s="186" t="s">
        <v>196</v>
      </c>
      <c r="B106" s="192"/>
      <c r="C106" s="180">
        <v>907</v>
      </c>
      <c r="D106" s="188">
        <v>228034.6</v>
      </c>
      <c r="E106" s="182"/>
      <c r="F106" s="182"/>
    </row>
    <row r="107" spans="1:6" ht="14.1" hidden="1" customHeight="1" outlineLevel="1">
      <c r="A107" s="186" t="s">
        <v>253</v>
      </c>
      <c r="B107" s="192"/>
      <c r="C107" s="180">
        <v>12</v>
      </c>
      <c r="D107" s="188">
        <v>3275</v>
      </c>
      <c r="E107" s="182"/>
      <c r="F107" s="182"/>
    </row>
    <row r="108" spans="1:6" ht="14.1" customHeight="1" collapsed="1">
      <c r="A108" s="190" t="s">
        <v>270</v>
      </c>
      <c r="B108" s="192">
        <v>20</v>
      </c>
      <c r="C108" s="180">
        <f>SUM($C$86:$C$107)</f>
        <v>14923</v>
      </c>
      <c r="D108" s="188">
        <f>SUM($D$86:$D$107)</f>
        <v>3848975.4400000004</v>
      </c>
      <c r="E108" s="182"/>
      <c r="F108" s="182"/>
    </row>
    <row r="109" spans="1:6" ht="14.1" hidden="1" customHeight="1" outlineLevel="1">
      <c r="A109" s="194" t="s">
        <v>181</v>
      </c>
      <c r="B109" s="195"/>
      <c r="C109" s="196">
        <v>1125</v>
      </c>
      <c r="D109" s="197">
        <v>334200</v>
      </c>
      <c r="E109" s="182"/>
      <c r="F109" s="182"/>
    </row>
    <row r="110" spans="1:6" ht="14.1" hidden="1" customHeight="1" outlineLevel="1">
      <c r="A110" s="194" t="s">
        <v>182</v>
      </c>
      <c r="B110" s="195"/>
      <c r="C110" s="196">
        <v>942</v>
      </c>
      <c r="D110" s="197">
        <v>282290.8</v>
      </c>
      <c r="E110" s="182"/>
      <c r="F110" s="182"/>
    </row>
    <row r="111" spans="1:6" ht="14.1" hidden="1" customHeight="1" outlineLevel="1">
      <c r="A111" s="194" t="s">
        <v>250</v>
      </c>
      <c r="B111" s="195"/>
      <c r="C111" s="198"/>
      <c r="D111" s="199"/>
      <c r="E111" s="182"/>
      <c r="F111" s="182"/>
    </row>
    <row r="112" spans="1:6" ht="14.1" hidden="1" customHeight="1" outlineLevel="1">
      <c r="A112" s="194" t="s">
        <v>183</v>
      </c>
      <c r="B112" s="195"/>
      <c r="C112" s="196">
        <v>1444</v>
      </c>
      <c r="D112" s="197">
        <v>438055</v>
      </c>
      <c r="E112" s="182"/>
      <c r="F112" s="182"/>
    </row>
    <row r="113" spans="1:6" ht="14.1" hidden="1" customHeight="1" outlineLevel="1">
      <c r="A113" s="194" t="s">
        <v>184</v>
      </c>
      <c r="B113" s="195"/>
      <c r="C113" s="196">
        <v>580</v>
      </c>
      <c r="D113" s="197">
        <v>179877</v>
      </c>
      <c r="E113" s="182"/>
      <c r="F113" s="182"/>
    </row>
    <row r="114" spans="1:6" ht="14.1" hidden="1" customHeight="1" outlineLevel="1">
      <c r="A114" s="194" t="s">
        <v>251</v>
      </c>
      <c r="B114" s="195"/>
      <c r="C114" s="196">
        <v>0</v>
      </c>
      <c r="D114" s="197">
        <v>0</v>
      </c>
      <c r="E114" s="182"/>
      <c r="F114" s="182"/>
    </row>
    <row r="115" spans="1:6" ht="14.1" hidden="1" customHeight="1" outlineLevel="1">
      <c r="A115" s="194" t="s">
        <v>185</v>
      </c>
      <c r="B115" s="195"/>
      <c r="C115" s="196">
        <v>2532</v>
      </c>
      <c r="D115" s="197">
        <v>777561</v>
      </c>
      <c r="E115" s="182"/>
      <c r="F115" s="182"/>
    </row>
    <row r="116" spans="1:6" ht="14.1" hidden="1" customHeight="1" outlineLevel="1">
      <c r="A116" s="194" t="s">
        <v>186</v>
      </c>
      <c r="B116" s="195"/>
      <c r="C116" s="196">
        <v>2920</v>
      </c>
      <c r="D116" s="197">
        <v>867365</v>
      </c>
      <c r="E116" s="182"/>
      <c r="F116" s="182"/>
    </row>
    <row r="117" spans="1:6" ht="14.1" hidden="1" customHeight="1" outlineLevel="1">
      <c r="A117" s="194" t="s">
        <v>244</v>
      </c>
      <c r="B117" s="195"/>
      <c r="C117" s="196">
        <v>573</v>
      </c>
      <c r="D117" s="197">
        <v>172690</v>
      </c>
      <c r="E117" s="182"/>
      <c r="F117" s="182"/>
    </row>
    <row r="118" spans="1:6" ht="14.1" hidden="1" customHeight="1" outlineLevel="1">
      <c r="A118" s="194" t="s">
        <v>187</v>
      </c>
      <c r="B118" s="195"/>
      <c r="C118" s="196">
        <v>452</v>
      </c>
      <c r="D118" s="197">
        <v>138970</v>
      </c>
      <c r="E118" s="182"/>
      <c r="F118" s="182"/>
    </row>
    <row r="119" spans="1:6" ht="14.1" hidden="1" customHeight="1" outlineLevel="1">
      <c r="A119" s="194" t="s">
        <v>188</v>
      </c>
      <c r="B119" s="195"/>
      <c r="C119" s="196">
        <v>110</v>
      </c>
      <c r="D119" s="197">
        <v>36306</v>
      </c>
      <c r="E119" s="182"/>
      <c r="F119" s="182"/>
    </row>
    <row r="120" spans="1:6" ht="14.1" hidden="1" customHeight="1" outlineLevel="1">
      <c r="A120" s="194" t="s">
        <v>189</v>
      </c>
      <c r="B120" s="195"/>
      <c r="C120" s="196">
        <v>20</v>
      </c>
      <c r="D120" s="197">
        <v>4274</v>
      </c>
      <c r="E120" s="182"/>
      <c r="F120" s="182"/>
    </row>
    <row r="121" spans="1:6" ht="14.1" hidden="1" customHeight="1" outlineLevel="1">
      <c r="A121" s="194" t="s">
        <v>190</v>
      </c>
      <c r="B121" s="195"/>
      <c r="C121" s="196">
        <v>1276</v>
      </c>
      <c r="D121" s="197">
        <v>377618</v>
      </c>
      <c r="E121" s="182"/>
      <c r="F121" s="182"/>
    </row>
    <row r="122" spans="1:6" ht="14.1" hidden="1" customHeight="1" outlineLevel="1">
      <c r="A122" s="194" t="s">
        <v>191</v>
      </c>
      <c r="B122" s="195"/>
      <c r="C122" s="196">
        <v>1</v>
      </c>
      <c r="D122" s="197">
        <v>100</v>
      </c>
      <c r="E122" s="182"/>
      <c r="F122" s="182"/>
    </row>
    <row r="123" spans="1:6" ht="14.1" hidden="1" customHeight="1" outlineLevel="1">
      <c r="A123" s="194" t="s">
        <v>252</v>
      </c>
      <c r="B123" s="195"/>
      <c r="C123" s="196">
        <v>5</v>
      </c>
      <c r="D123" s="197">
        <v>3185</v>
      </c>
      <c r="E123" s="182"/>
      <c r="F123" s="182"/>
    </row>
    <row r="124" spans="1:6" ht="14.1" hidden="1" customHeight="1" outlineLevel="1">
      <c r="A124" s="194" t="s">
        <v>192</v>
      </c>
      <c r="B124" s="195"/>
      <c r="C124" s="196">
        <v>229</v>
      </c>
      <c r="D124" s="197">
        <v>69985</v>
      </c>
      <c r="E124" s="182"/>
      <c r="F124" s="182"/>
    </row>
    <row r="125" spans="1:6" ht="14.1" hidden="1" customHeight="1" outlineLevel="1">
      <c r="A125" s="194" t="s">
        <v>247</v>
      </c>
      <c r="B125" s="195"/>
      <c r="C125" s="196">
        <v>4</v>
      </c>
      <c r="D125" s="197">
        <v>1438</v>
      </c>
      <c r="E125" s="182"/>
      <c r="F125" s="182"/>
    </row>
    <row r="126" spans="1:6" ht="14.1" hidden="1" customHeight="1" outlineLevel="1">
      <c r="A126" s="194" t="s">
        <v>193</v>
      </c>
      <c r="B126" s="195"/>
      <c r="C126" s="196">
        <v>4323</v>
      </c>
      <c r="D126" s="197">
        <v>1280237</v>
      </c>
      <c r="E126" s="182"/>
      <c r="F126" s="182"/>
    </row>
    <row r="127" spans="1:6" ht="14.1" hidden="1" customHeight="1" outlineLevel="1">
      <c r="A127" s="194" t="s">
        <v>194</v>
      </c>
      <c r="B127" s="195"/>
      <c r="C127" s="196">
        <v>916</v>
      </c>
      <c r="D127" s="197">
        <v>409451.6</v>
      </c>
      <c r="E127" s="182"/>
      <c r="F127" s="182"/>
    </row>
    <row r="128" spans="1:6" ht="14.1" hidden="1" customHeight="1" outlineLevel="1">
      <c r="A128" s="194" t="s">
        <v>195</v>
      </c>
      <c r="B128" s="195"/>
      <c r="C128" s="196">
        <v>393</v>
      </c>
      <c r="D128" s="197">
        <v>124586.37</v>
      </c>
      <c r="E128" s="182"/>
      <c r="F128" s="182"/>
    </row>
    <row r="129" spans="1:6" ht="14.1" hidden="1" customHeight="1" outlineLevel="1">
      <c r="A129" s="194" t="s">
        <v>196</v>
      </c>
      <c r="B129" s="195"/>
      <c r="C129" s="196">
        <v>1216</v>
      </c>
      <c r="D129" s="197">
        <v>371182.45</v>
      </c>
      <c r="E129" s="182"/>
      <c r="F129" s="182"/>
    </row>
    <row r="130" spans="1:6" ht="14.1" hidden="1" customHeight="1" outlineLevel="1">
      <c r="A130" s="194" t="s">
        <v>253</v>
      </c>
      <c r="B130" s="195"/>
      <c r="C130" s="196">
        <v>28</v>
      </c>
      <c r="D130" s="197">
        <v>9459</v>
      </c>
      <c r="E130" s="182"/>
      <c r="F130" s="182"/>
    </row>
    <row r="131" spans="1:6" ht="14.1" customHeight="1" collapsed="1">
      <c r="A131" s="200" t="s">
        <v>271</v>
      </c>
      <c r="B131" s="195">
        <v>30</v>
      </c>
      <c r="C131" s="196">
        <f>SUM($C$109:$C$130)</f>
        <v>19089</v>
      </c>
      <c r="D131" s="197">
        <f>SUM($D$109:$D$130)</f>
        <v>5878831.2199999997</v>
      </c>
      <c r="E131" s="182"/>
      <c r="F131" s="182"/>
    </row>
    <row r="132" spans="1:6" ht="14.1" hidden="1" customHeight="1" outlineLevel="1">
      <c r="A132" s="194" t="s">
        <v>181</v>
      </c>
      <c r="B132" s="195"/>
      <c r="C132" s="196">
        <v>1327</v>
      </c>
      <c r="D132" s="197">
        <v>450058</v>
      </c>
      <c r="E132" s="182"/>
      <c r="F132" s="182"/>
    </row>
    <row r="133" spans="1:6" ht="14.1" hidden="1" customHeight="1" outlineLevel="1">
      <c r="A133" s="194" t="s">
        <v>182</v>
      </c>
      <c r="B133" s="195"/>
      <c r="C133" s="196">
        <v>1003</v>
      </c>
      <c r="D133" s="197">
        <v>334892.05</v>
      </c>
      <c r="E133" s="182"/>
      <c r="F133" s="182"/>
    </row>
    <row r="134" spans="1:6" ht="14.1" hidden="1" customHeight="1" outlineLevel="1">
      <c r="A134" s="194" t="s">
        <v>250</v>
      </c>
      <c r="B134" s="195"/>
      <c r="C134" s="198"/>
      <c r="D134" s="199"/>
      <c r="E134" s="182"/>
      <c r="F134" s="182"/>
    </row>
    <row r="135" spans="1:6" ht="14.1" hidden="1" customHeight="1" outlineLevel="1">
      <c r="A135" s="194" t="s">
        <v>183</v>
      </c>
      <c r="B135" s="195"/>
      <c r="C135" s="196">
        <v>1685</v>
      </c>
      <c r="D135" s="197">
        <v>601905</v>
      </c>
      <c r="E135" s="182"/>
      <c r="F135" s="182"/>
    </row>
    <row r="136" spans="1:6" ht="14.1" hidden="1" customHeight="1" outlineLevel="1">
      <c r="A136" s="194" t="s">
        <v>184</v>
      </c>
      <c r="B136" s="195"/>
      <c r="C136" s="196">
        <v>636</v>
      </c>
      <c r="D136" s="197">
        <v>213473</v>
      </c>
      <c r="E136" s="182"/>
      <c r="F136" s="182"/>
    </row>
    <row r="137" spans="1:6" ht="14.1" hidden="1" customHeight="1" outlineLevel="1">
      <c r="A137" s="194" t="s">
        <v>251</v>
      </c>
      <c r="B137" s="195"/>
      <c r="C137" s="196">
        <v>0</v>
      </c>
      <c r="D137" s="197">
        <v>0</v>
      </c>
      <c r="E137" s="182"/>
      <c r="F137" s="182"/>
    </row>
    <row r="138" spans="1:6" ht="14.1" hidden="1" customHeight="1" outlineLevel="1">
      <c r="A138" s="194" t="s">
        <v>185</v>
      </c>
      <c r="B138" s="195"/>
      <c r="C138" s="196">
        <v>2715</v>
      </c>
      <c r="D138" s="197">
        <v>942822</v>
      </c>
      <c r="E138" s="182"/>
      <c r="F138" s="182"/>
    </row>
    <row r="139" spans="1:6" ht="14.1" hidden="1" customHeight="1" outlineLevel="1">
      <c r="A139" s="194" t="s">
        <v>186</v>
      </c>
      <c r="B139" s="195"/>
      <c r="C139" s="196">
        <v>3314</v>
      </c>
      <c r="D139" s="197">
        <v>1132491</v>
      </c>
      <c r="E139" s="182"/>
      <c r="F139" s="182"/>
    </row>
    <row r="140" spans="1:6" ht="14.1" hidden="1" customHeight="1" outlineLevel="1">
      <c r="A140" s="194" t="s">
        <v>244</v>
      </c>
      <c r="B140" s="195"/>
      <c r="C140" s="196">
        <v>662</v>
      </c>
      <c r="D140" s="197">
        <v>229122.95</v>
      </c>
      <c r="E140" s="182"/>
      <c r="F140" s="182"/>
    </row>
    <row r="141" spans="1:6" ht="14.1" hidden="1" customHeight="1" outlineLevel="1">
      <c r="A141" s="194" t="s">
        <v>187</v>
      </c>
      <c r="B141" s="195"/>
      <c r="C141" s="196">
        <v>587</v>
      </c>
      <c r="D141" s="197">
        <v>203094</v>
      </c>
      <c r="E141" s="182"/>
      <c r="F141" s="182"/>
    </row>
    <row r="142" spans="1:6" ht="14.1" hidden="1" customHeight="1" outlineLevel="1">
      <c r="A142" s="194" t="s">
        <v>188</v>
      </c>
      <c r="B142" s="195"/>
      <c r="C142" s="196">
        <v>187</v>
      </c>
      <c r="D142" s="197">
        <v>74071</v>
      </c>
      <c r="E142" s="182"/>
      <c r="F142" s="182"/>
    </row>
    <row r="143" spans="1:6" ht="14.1" hidden="1" customHeight="1" outlineLevel="1">
      <c r="A143" s="194" t="s">
        <v>189</v>
      </c>
      <c r="B143" s="195"/>
      <c r="C143" s="196">
        <v>6</v>
      </c>
      <c r="D143" s="197">
        <v>1788.2</v>
      </c>
      <c r="E143" s="182"/>
      <c r="F143" s="182"/>
    </row>
    <row r="144" spans="1:6" ht="14.1" hidden="1" customHeight="1" outlineLevel="1">
      <c r="A144" s="194" t="s">
        <v>190</v>
      </c>
      <c r="B144" s="195"/>
      <c r="C144" s="196">
        <v>1525</v>
      </c>
      <c r="D144" s="197">
        <v>513089</v>
      </c>
      <c r="E144" s="182"/>
      <c r="F144" s="182"/>
    </row>
    <row r="145" spans="1:6" ht="14.1" hidden="1" customHeight="1" outlineLevel="1">
      <c r="A145" s="194" t="s">
        <v>191</v>
      </c>
      <c r="B145" s="195"/>
      <c r="C145" s="196">
        <v>5</v>
      </c>
      <c r="D145" s="197">
        <v>826</v>
      </c>
      <c r="E145" s="182"/>
      <c r="F145" s="182"/>
    </row>
    <row r="146" spans="1:6" ht="14.1" hidden="1" customHeight="1" outlineLevel="1">
      <c r="A146" s="194" t="s">
        <v>252</v>
      </c>
      <c r="B146" s="195"/>
      <c r="C146" s="196">
        <v>7</v>
      </c>
      <c r="D146" s="197">
        <v>3528.5</v>
      </c>
      <c r="E146" s="182"/>
      <c r="F146" s="182"/>
    </row>
    <row r="147" spans="1:6" ht="14.1" hidden="1" customHeight="1" outlineLevel="1">
      <c r="A147" s="194" t="s">
        <v>192</v>
      </c>
      <c r="B147" s="195"/>
      <c r="C147" s="196">
        <v>233</v>
      </c>
      <c r="D147" s="197">
        <v>80971</v>
      </c>
      <c r="E147" s="182"/>
      <c r="F147" s="182"/>
    </row>
    <row r="148" spans="1:6" ht="14.1" hidden="1" customHeight="1" outlineLevel="1">
      <c r="A148" s="194" t="s">
        <v>247</v>
      </c>
      <c r="B148" s="195"/>
      <c r="C148" s="196">
        <v>2</v>
      </c>
      <c r="D148" s="197">
        <v>865</v>
      </c>
      <c r="E148" s="182"/>
      <c r="F148" s="182"/>
    </row>
    <row r="149" spans="1:6" ht="14.1" hidden="1" customHeight="1" outlineLevel="1">
      <c r="A149" s="194" t="s">
        <v>193</v>
      </c>
      <c r="B149" s="195"/>
      <c r="C149" s="196">
        <v>4618</v>
      </c>
      <c r="D149" s="197">
        <v>1549594</v>
      </c>
      <c r="E149" s="182"/>
      <c r="F149" s="182"/>
    </row>
    <row r="150" spans="1:6" ht="14.1" hidden="1" customHeight="1" outlineLevel="1">
      <c r="A150" s="194" t="s">
        <v>194</v>
      </c>
      <c r="B150" s="195"/>
      <c r="C150" s="196">
        <v>1059</v>
      </c>
      <c r="D150" s="197">
        <v>541353</v>
      </c>
      <c r="E150" s="182"/>
      <c r="F150" s="182"/>
    </row>
    <row r="151" spans="1:6" ht="14.1" hidden="1" customHeight="1" outlineLevel="1">
      <c r="A151" s="194" t="s">
        <v>195</v>
      </c>
      <c r="B151" s="195"/>
      <c r="C151" s="196">
        <v>491</v>
      </c>
      <c r="D151" s="197">
        <v>178209.62</v>
      </c>
      <c r="E151" s="182"/>
      <c r="F151" s="182"/>
    </row>
    <row r="152" spans="1:6" ht="14.1" hidden="1" customHeight="1" outlineLevel="1">
      <c r="A152" s="194" t="s">
        <v>196</v>
      </c>
      <c r="B152" s="195"/>
      <c r="C152" s="196">
        <v>1319</v>
      </c>
      <c r="D152" s="197">
        <v>456526.65</v>
      </c>
      <c r="E152" s="182"/>
      <c r="F152" s="182"/>
    </row>
    <row r="153" spans="1:6" ht="14.1" hidden="1" customHeight="1" outlineLevel="1">
      <c r="A153" s="194" t="s">
        <v>253</v>
      </c>
      <c r="B153" s="195"/>
      <c r="C153" s="196">
        <v>23</v>
      </c>
      <c r="D153" s="197">
        <v>8852</v>
      </c>
      <c r="E153" s="182"/>
      <c r="F153" s="182"/>
    </row>
    <row r="154" spans="1:6" ht="14.1" customHeight="1" collapsed="1">
      <c r="A154" s="200" t="s">
        <v>272</v>
      </c>
      <c r="B154" s="195">
        <v>40</v>
      </c>
      <c r="C154" s="196">
        <f>SUM($C$132:$C$153)</f>
        <v>21404</v>
      </c>
      <c r="D154" s="197">
        <f>SUM($D$132:$D$153)</f>
        <v>7517531.9700000007</v>
      </c>
      <c r="E154" s="182"/>
      <c r="F154" s="182"/>
    </row>
    <row r="155" spans="1:6" ht="14.1" hidden="1" customHeight="1" outlineLevel="1">
      <c r="A155" s="194" t="s">
        <v>181</v>
      </c>
      <c r="B155" s="195"/>
      <c r="C155" s="196">
        <v>1327</v>
      </c>
      <c r="D155" s="197">
        <v>514265</v>
      </c>
      <c r="E155" s="182"/>
      <c r="F155" s="182"/>
    </row>
    <row r="156" spans="1:6" ht="14.1" hidden="1" customHeight="1" outlineLevel="1">
      <c r="A156" s="194" t="s">
        <v>182</v>
      </c>
      <c r="B156" s="195"/>
      <c r="C156" s="196">
        <v>1138</v>
      </c>
      <c r="D156" s="197">
        <v>436553.27</v>
      </c>
      <c r="E156" s="182"/>
      <c r="F156" s="182"/>
    </row>
    <row r="157" spans="1:6" ht="14.1" hidden="1" customHeight="1" outlineLevel="1">
      <c r="A157" s="194" t="s">
        <v>250</v>
      </c>
      <c r="B157" s="195"/>
      <c r="C157" s="198"/>
      <c r="D157" s="199"/>
      <c r="E157" s="182"/>
      <c r="F157" s="182"/>
    </row>
    <row r="158" spans="1:6" ht="14.1" hidden="1" customHeight="1" outlineLevel="1">
      <c r="A158" s="194" t="s">
        <v>183</v>
      </c>
      <c r="B158" s="195"/>
      <c r="C158" s="196">
        <v>2155</v>
      </c>
      <c r="D158" s="197">
        <v>885470</v>
      </c>
      <c r="E158" s="182"/>
      <c r="F158" s="182"/>
    </row>
    <row r="159" spans="1:6" ht="14.1" hidden="1" customHeight="1" outlineLevel="1">
      <c r="A159" s="194" t="s">
        <v>184</v>
      </c>
      <c r="B159" s="195"/>
      <c r="C159" s="196">
        <v>639</v>
      </c>
      <c r="D159" s="197">
        <v>233285</v>
      </c>
      <c r="E159" s="182"/>
      <c r="F159" s="182"/>
    </row>
    <row r="160" spans="1:6" ht="14.1" hidden="1" customHeight="1" outlineLevel="1">
      <c r="A160" s="194" t="s">
        <v>251</v>
      </c>
      <c r="B160" s="195"/>
      <c r="C160" s="196">
        <v>0</v>
      </c>
      <c r="D160" s="197">
        <v>0</v>
      </c>
      <c r="E160" s="182"/>
      <c r="F160" s="182"/>
    </row>
    <row r="161" spans="1:6" ht="14.1" hidden="1" customHeight="1" outlineLevel="1">
      <c r="A161" s="194" t="s">
        <v>185</v>
      </c>
      <c r="B161" s="195"/>
      <c r="C161" s="196">
        <v>3004</v>
      </c>
      <c r="D161" s="197">
        <v>1196207</v>
      </c>
      <c r="E161" s="182"/>
      <c r="F161" s="182"/>
    </row>
    <row r="162" spans="1:6" ht="14.1" hidden="1" customHeight="1" outlineLevel="1">
      <c r="A162" s="194" t="s">
        <v>186</v>
      </c>
      <c r="B162" s="195"/>
      <c r="C162" s="196">
        <v>3821</v>
      </c>
      <c r="D162" s="197">
        <v>1494265</v>
      </c>
      <c r="E162" s="182"/>
      <c r="F162" s="182"/>
    </row>
    <row r="163" spans="1:6" ht="14.1" hidden="1" customHeight="1" outlineLevel="1">
      <c r="A163" s="194" t="s">
        <v>244</v>
      </c>
      <c r="B163" s="195"/>
      <c r="C163" s="196">
        <v>678</v>
      </c>
      <c r="D163" s="197">
        <v>255743.2</v>
      </c>
      <c r="E163" s="182"/>
      <c r="F163" s="182"/>
    </row>
    <row r="164" spans="1:6" ht="14.1" hidden="1" customHeight="1" outlineLevel="1">
      <c r="A164" s="194" t="s">
        <v>187</v>
      </c>
      <c r="B164" s="195"/>
      <c r="C164" s="196">
        <v>502</v>
      </c>
      <c r="D164" s="197">
        <v>201557</v>
      </c>
      <c r="E164" s="182"/>
      <c r="F164" s="182"/>
    </row>
    <row r="165" spans="1:6" ht="14.1" hidden="1" customHeight="1" outlineLevel="1">
      <c r="A165" s="194" t="s">
        <v>188</v>
      </c>
      <c r="B165" s="195"/>
      <c r="C165" s="196">
        <v>295</v>
      </c>
      <c r="D165" s="197">
        <v>137898</v>
      </c>
      <c r="E165" s="182"/>
      <c r="F165" s="182"/>
    </row>
    <row r="166" spans="1:6" ht="14.1" hidden="1" customHeight="1" outlineLevel="1">
      <c r="A166" s="194" t="s">
        <v>189</v>
      </c>
      <c r="B166" s="195"/>
      <c r="C166" s="196">
        <v>68</v>
      </c>
      <c r="D166" s="197">
        <v>32937.599999999999</v>
      </c>
      <c r="E166" s="182"/>
      <c r="F166" s="182"/>
    </row>
    <row r="167" spans="1:6" ht="14.1" hidden="1" customHeight="1" outlineLevel="1">
      <c r="A167" s="194" t="s">
        <v>190</v>
      </c>
      <c r="B167" s="195"/>
      <c r="C167" s="196">
        <v>1760</v>
      </c>
      <c r="D167" s="197">
        <v>690491</v>
      </c>
      <c r="E167" s="182"/>
      <c r="F167" s="182"/>
    </row>
    <row r="168" spans="1:6" ht="14.1" hidden="1" customHeight="1" outlineLevel="1">
      <c r="A168" s="194" t="s">
        <v>191</v>
      </c>
      <c r="B168" s="195"/>
      <c r="C168" s="196">
        <v>7</v>
      </c>
      <c r="D168" s="197">
        <v>700</v>
      </c>
      <c r="E168" s="182"/>
      <c r="F168" s="182"/>
    </row>
    <row r="169" spans="1:6" ht="14.1" hidden="1" customHeight="1" outlineLevel="1">
      <c r="A169" s="194" t="s">
        <v>252</v>
      </c>
      <c r="B169" s="195"/>
      <c r="C169" s="196">
        <v>24</v>
      </c>
      <c r="D169" s="197">
        <v>15330.5</v>
      </c>
      <c r="E169" s="182"/>
      <c r="F169" s="182"/>
    </row>
    <row r="170" spans="1:6" ht="14.1" hidden="1" customHeight="1" outlineLevel="1">
      <c r="A170" s="194" t="s">
        <v>192</v>
      </c>
      <c r="B170" s="195"/>
      <c r="C170" s="196">
        <v>200</v>
      </c>
      <c r="D170" s="197">
        <v>75077</v>
      </c>
      <c r="E170" s="182"/>
      <c r="F170" s="182"/>
    </row>
    <row r="171" spans="1:6" ht="14.1" hidden="1" customHeight="1" outlineLevel="1">
      <c r="A171" s="194" t="s">
        <v>247</v>
      </c>
      <c r="B171" s="195"/>
      <c r="C171" s="196">
        <v>12</v>
      </c>
      <c r="D171" s="197">
        <v>4070</v>
      </c>
      <c r="E171" s="182"/>
      <c r="F171" s="182"/>
    </row>
    <row r="172" spans="1:6" ht="14.1" hidden="1" customHeight="1" outlineLevel="1">
      <c r="A172" s="194" t="s">
        <v>193</v>
      </c>
      <c r="B172" s="195"/>
      <c r="C172" s="196">
        <v>5112</v>
      </c>
      <c r="D172" s="197">
        <v>1972367</v>
      </c>
      <c r="E172" s="182"/>
      <c r="F172" s="182"/>
    </row>
    <row r="173" spans="1:6" ht="14.1" hidden="1" customHeight="1" outlineLevel="1">
      <c r="A173" s="194" t="s">
        <v>194</v>
      </c>
      <c r="B173" s="195"/>
      <c r="C173" s="196">
        <v>1202</v>
      </c>
      <c r="D173" s="197">
        <v>688546.93</v>
      </c>
      <c r="E173" s="182"/>
      <c r="F173" s="182"/>
    </row>
    <row r="174" spans="1:6" ht="14.1" hidden="1" customHeight="1" outlineLevel="1">
      <c r="A174" s="194" t="s">
        <v>195</v>
      </c>
      <c r="B174" s="195"/>
      <c r="C174" s="196">
        <v>712</v>
      </c>
      <c r="D174" s="197">
        <v>295206</v>
      </c>
      <c r="E174" s="182"/>
      <c r="F174" s="182"/>
    </row>
    <row r="175" spans="1:6" ht="14.1" hidden="1" customHeight="1" outlineLevel="1">
      <c r="A175" s="194" t="s">
        <v>196</v>
      </c>
      <c r="B175" s="195"/>
      <c r="C175" s="196">
        <v>1600</v>
      </c>
      <c r="D175" s="197">
        <v>623670.44999999995</v>
      </c>
      <c r="E175" s="182"/>
      <c r="F175" s="182"/>
    </row>
    <row r="176" spans="1:6" ht="14.1" hidden="1" customHeight="1" outlineLevel="1">
      <c r="A176" s="194" t="s">
        <v>253</v>
      </c>
      <c r="B176" s="195"/>
      <c r="C176" s="196">
        <v>28</v>
      </c>
      <c r="D176" s="197">
        <v>11769</v>
      </c>
      <c r="E176" s="182"/>
      <c r="F176" s="182"/>
    </row>
    <row r="177" spans="1:6" ht="14.1" customHeight="1" collapsed="1">
      <c r="A177" s="200" t="s">
        <v>273</v>
      </c>
      <c r="B177" s="195">
        <v>50</v>
      </c>
      <c r="C177" s="196">
        <f>SUM($C$155:$C$176)</f>
        <v>24284</v>
      </c>
      <c r="D177" s="197">
        <f>SUM($D$155:$D$176)</f>
        <v>9765408.9499999993</v>
      </c>
      <c r="E177" s="182"/>
      <c r="F177" s="182"/>
    </row>
    <row r="178" spans="1:6" ht="14.1" hidden="1" customHeight="1" outlineLevel="1">
      <c r="A178" s="194" t="s">
        <v>181</v>
      </c>
      <c r="B178" s="195"/>
      <c r="C178" s="196">
        <v>1376</v>
      </c>
      <c r="D178" s="197">
        <v>575897</v>
      </c>
      <c r="E178" s="182"/>
      <c r="F178" s="182"/>
    </row>
    <row r="179" spans="1:6" ht="14.1" hidden="1" customHeight="1" outlineLevel="1">
      <c r="A179" s="194" t="s">
        <v>182</v>
      </c>
      <c r="B179" s="195"/>
      <c r="C179" s="196">
        <v>1233</v>
      </c>
      <c r="D179" s="197">
        <v>526192.15</v>
      </c>
      <c r="E179" s="182"/>
      <c r="F179" s="182"/>
    </row>
    <row r="180" spans="1:6" ht="14.1" hidden="1" customHeight="1" outlineLevel="1">
      <c r="A180" s="194" t="s">
        <v>250</v>
      </c>
      <c r="B180" s="195"/>
      <c r="C180" s="198"/>
      <c r="D180" s="199"/>
      <c r="E180" s="182"/>
      <c r="F180" s="182"/>
    </row>
    <row r="181" spans="1:6" ht="14.1" hidden="1" customHeight="1" outlineLevel="1">
      <c r="A181" s="194" t="s">
        <v>183</v>
      </c>
      <c r="B181" s="195"/>
      <c r="C181" s="196">
        <v>2551</v>
      </c>
      <c r="D181" s="197">
        <v>1206345</v>
      </c>
      <c r="E181" s="182"/>
      <c r="F181" s="182"/>
    </row>
    <row r="182" spans="1:6" ht="14.1" hidden="1" customHeight="1" outlineLevel="1">
      <c r="A182" s="194" t="s">
        <v>184</v>
      </c>
      <c r="B182" s="195"/>
      <c r="C182" s="196">
        <v>711</v>
      </c>
      <c r="D182" s="197">
        <v>292238</v>
      </c>
      <c r="E182" s="182"/>
      <c r="F182" s="182"/>
    </row>
    <row r="183" spans="1:6" ht="14.1" hidden="1" customHeight="1" outlineLevel="1">
      <c r="A183" s="194" t="s">
        <v>251</v>
      </c>
      <c r="B183" s="195"/>
      <c r="C183" s="196">
        <v>0</v>
      </c>
      <c r="D183" s="197">
        <v>0</v>
      </c>
      <c r="E183" s="182"/>
      <c r="F183" s="182"/>
    </row>
    <row r="184" spans="1:6" ht="14.1" hidden="1" customHeight="1" outlineLevel="1">
      <c r="A184" s="194" t="s">
        <v>185</v>
      </c>
      <c r="B184" s="195"/>
      <c r="C184" s="196">
        <v>3244</v>
      </c>
      <c r="D184" s="197">
        <v>1402200</v>
      </c>
      <c r="E184" s="182"/>
      <c r="F184" s="182"/>
    </row>
    <row r="185" spans="1:6" ht="14.1" hidden="1" customHeight="1" outlineLevel="1">
      <c r="A185" s="194" t="s">
        <v>186</v>
      </c>
      <c r="B185" s="195"/>
      <c r="C185" s="196">
        <v>4455</v>
      </c>
      <c r="D185" s="197">
        <v>1912722</v>
      </c>
      <c r="E185" s="182"/>
      <c r="F185" s="182"/>
    </row>
    <row r="186" spans="1:6" ht="14.1" hidden="1" customHeight="1" outlineLevel="1">
      <c r="A186" s="194" t="s">
        <v>244</v>
      </c>
      <c r="B186" s="195"/>
      <c r="C186" s="196">
        <v>691</v>
      </c>
      <c r="D186" s="197">
        <v>275368.55</v>
      </c>
      <c r="E186" s="182"/>
      <c r="F186" s="182"/>
    </row>
    <row r="187" spans="1:6" ht="14.1" hidden="1" customHeight="1" outlineLevel="1">
      <c r="A187" s="194" t="s">
        <v>187</v>
      </c>
      <c r="B187" s="195"/>
      <c r="C187" s="196">
        <v>530</v>
      </c>
      <c r="D187" s="197">
        <v>224740</v>
      </c>
      <c r="E187" s="182"/>
      <c r="F187" s="182"/>
    </row>
    <row r="188" spans="1:6" ht="14.1" hidden="1" customHeight="1" outlineLevel="1">
      <c r="A188" s="194" t="s">
        <v>188</v>
      </c>
      <c r="B188" s="195"/>
      <c r="C188" s="196">
        <v>373</v>
      </c>
      <c r="D188" s="197">
        <v>196181</v>
      </c>
      <c r="E188" s="182"/>
      <c r="F188" s="182"/>
    </row>
    <row r="189" spans="1:6" ht="14.1" hidden="1" customHeight="1" outlineLevel="1">
      <c r="A189" s="194" t="s">
        <v>189</v>
      </c>
      <c r="B189" s="195"/>
      <c r="C189" s="196">
        <v>41</v>
      </c>
      <c r="D189" s="197">
        <v>22374</v>
      </c>
      <c r="E189" s="182"/>
      <c r="F189" s="182"/>
    </row>
    <row r="190" spans="1:6" ht="14.1" hidden="1" customHeight="1" outlineLevel="1">
      <c r="A190" s="194" t="s">
        <v>190</v>
      </c>
      <c r="B190" s="195"/>
      <c r="C190" s="196">
        <v>2170</v>
      </c>
      <c r="D190" s="197">
        <v>944788</v>
      </c>
      <c r="E190" s="182"/>
      <c r="F190" s="182"/>
    </row>
    <row r="191" spans="1:6" ht="14.1" hidden="1" customHeight="1" outlineLevel="1">
      <c r="A191" s="194" t="s">
        <v>191</v>
      </c>
      <c r="B191" s="195"/>
      <c r="C191" s="196">
        <v>8</v>
      </c>
      <c r="D191" s="197">
        <v>800</v>
      </c>
      <c r="E191" s="182"/>
      <c r="F191" s="182"/>
    </row>
    <row r="192" spans="1:6" ht="14.1" hidden="1" customHeight="1" outlineLevel="1">
      <c r="A192" s="194" t="s">
        <v>252</v>
      </c>
      <c r="B192" s="195"/>
      <c r="C192" s="196">
        <v>40</v>
      </c>
      <c r="D192" s="197">
        <v>27527.200000000001</v>
      </c>
      <c r="E192" s="182"/>
      <c r="F192" s="182"/>
    </row>
    <row r="193" spans="1:6" ht="14.1" hidden="1" customHeight="1" outlineLevel="1">
      <c r="A193" s="194" t="s">
        <v>192</v>
      </c>
      <c r="B193" s="195"/>
      <c r="C193" s="196">
        <v>227</v>
      </c>
      <c r="D193" s="197">
        <v>96420</v>
      </c>
      <c r="E193" s="182"/>
      <c r="F193" s="182"/>
    </row>
    <row r="194" spans="1:6" ht="14.1" hidden="1" customHeight="1" outlineLevel="1">
      <c r="A194" s="194" t="s">
        <v>247</v>
      </c>
      <c r="B194" s="195"/>
      <c r="C194" s="196">
        <v>10</v>
      </c>
      <c r="D194" s="197">
        <v>3381</v>
      </c>
      <c r="E194" s="182"/>
      <c r="F194" s="182"/>
    </row>
    <row r="195" spans="1:6" ht="14.1" hidden="1" customHeight="1" outlineLevel="1">
      <c r="A195" s="194" t="s">
        <v>193</v>
      </c>
      <c r="B195" s="195"/>
      <c r="C195" s="196">
        <v>5417</v>
      </c>
      <c r="D195" s="197">
        <v>2271813</v>
      </c>
      <c r="E195" s="182"/>
      <c r="F195" s="182"/>
    </row>
    <row r="196" spans="1:6" ht="14.1" hidden="1" customHeight="1" outlineLevel="1">
      <c r="A196" s="194" t="s">
        <v>194</v>
      </c>
      <c r="B196" s="195"/>
      <c r="C196" s="196">
        <v>1360</v>
      </c>
      <c r="D196" s="197">
        <v>854078.22</v>
      </c>
      <c r="E196" s="182"/>
      <c r="F196" s="182"/>
    </row>
    <row r="197" spans="1:6" ht="14.1" hidden="1" customHeight="1" outlineLevel="1">
      <c r="A197" s="194" t="s">
        <v>195</v>
      </c>
      <c r="B197" s="195"/>
      <c r="C197" s="196">
        <v>790</v>
      </c>
      <c r="D197" s="197">
        <v>355736.33</v>
      </c>
      <c r="E197" s="182"/>
      <c r="F197" s="182"/>
    </row>
    <row r="198" spans="1:6" ht="14.1" hidden="1" customHeight="1" outlineLevel="1">
      <c r="A198" s="194" t="s">
        <v>196</v>
      </c>
      <c r="B198" s="195"/>
      <c r="C198" s="196">
        <v>1670</v>
      </c>
      <c r="D198" s="197">
        <v>726486.67</v>
      </c>
      <c r="E198" s="182"/>
      <c r="F198" s="182"/>
    </row>
    <row r="199" spans="1:6" ht="14.1" hidden="1" customHeight="1" outlineLevel="1">
      <c r="A199" s="194" t="s">
        <v>253</v>
      </c>
      <c r="B199" s="195"/>
      <c r="C199" s="196">
        <v>35</v>
      </c>
      <c r="D199" s="197">
        <v>19065</v>
      </c>
      <c r="E199" s="182"/>
      <c r="F199" s="182"/>
    </row>
    <row r="200" spans="1:6" ht="14.1" customHeight="1" collapsed="1">
      <c r="A200" s="200" t="s">
        <v>274</v>
      </c>
      <c r="B200" s="195">
        <v>60</v>
      </c>
      <c r="C200" s="196">
        <f>SUM($C$178:$C$199)</f>
        <v>26932</v>
      </c>
      <c r="D200" s="197">
        <f>SUM($D$178:$D$199)</f>
        <v>11934353.120000001</v>
      </c>
      <c r="E200" s="182"/>
      <c r="F200" s="182"/>
    </row>
    <row r="201" spans="1:6" ht="14.1" hidden="1" customHeight="1" outlineLevel="1">
      <c r="A201" s="194" t="s">
        <v>181</v>
      </c>
      <c r="B201" s="195"/>
      <c r="C201" s="196">
        <v>1401</v>
      </c>
      <c r="D201" s="197">
        <v>652981</v>
      </c>
      <c r="E201" s="182"/>
      <c r="F201" s="182"/>
    </row>
    <row r="202" spans="1:6" ht="14.1" hidden="1" customHeight="1" outlineLevel="1">
      <c r="A202" s="194" t="s">
        <v>182</v>
      </c>
      <c r="B202" s="195"/>
      <c r="C202" s="196">
        <v>1323</v>
      </c>
      <c r="D202" s="197">
        <v>598707.30000000005</v>
      </c>
      <c r="E202" s="182"/>
      <c r="F202" s="182"/>
    </row>
    <row r="203" spans="1:6" ht="14.1" hidden="1" customHeight="1" outlineLevel="1">
      <c r="A203" s="194" t="s">
        <v>250</v>
      </c>
      <c r="B203" s="195"/>
      <c r="C203" s="198"/>
      <c r="D203" s="199"/>
      <c r="E203" s="182"/>
      <c r="F203" s="182"/>
    </row>
    <row r="204" spans="1:6" ht="14.1" hidden="1" customHeight="1" outlineLevel="1">
      <c r="A204" s="194" t="s">
        <v>183</v>
      </c>
      <c r="B204" s="195"/>
      <c r="C204" s="196">
        <v>3194</v>
      </c>
      <c r="D204" s="197">
        <v>1659492</v>
      </c>
      <c r="E204" s="182"/>
      <c r="F204" s="182"/>
    </row>
    <row r="205" spans="1:6" ht="14.1" hidden="1" customHeight="1" outlineLevel="1">
      <c r="A205" s="194" t="s">
        <v>184</v>
      </c>
      <c r="B205" s="195"/>
      <c r="C205" s="196">
        <v>746</v>
      </c>
      <c r="D205" s="197">
        <v>343354</v>
      </c>
      <c r="E205" s="182"/>
      <c r="F205" s="182"/>
    </row>
    <row r="206" spans="1:6" ht="14.1" hidden="1" customHeight="1" outlineLevel="1">
      <c r="A206" s="194" t="s">
        <v>251</v>
      </c>
      <c r="B206" s="195"/>
      <c r="C206" s="196">
        <v>0</v>
      </c>
      <c r="D206" s="197">
        <v>0</v>
      </c>
      <c r="E206" s="182"/>
      <c r="F206" s="182"/>
    </row>
    <row r="207" spans="1:6" ht="14.1" hidden="1" customHeight="1" outlineLevel="1">
      <c r="A207" s="194" t="s">
        <v>185</v>
      </c>
      <c r="B207" s="195"/>
      <c r="C207" s="196">
        <v>3614</v>
      </c>
      <c r="D207" s="197">
        <v>1725955</v>
      </c>
      <c r="E207" s="182"/>
      <c r="F207" s="182"/>
    </row>
    <row r="208" spans="1:6" ht="14.1" hidden="1" customHeight="1" outlineLevel="1">
      <c r="A208" s="194" t="s">
        <v>186</v>
      </c>
      <c r="B208" s="195"/>
      <c r="C208" s="196">
        <v>5111</v>
      </c>
      <c r="D208" s="197">
        <v>2442374</v>
      </c>
      <c r="E208" s="182"/>
      <c r="F208" s="182"/>
    </row>
    <row r="209" spans="1:6" ht="14.1" hidden="1" customHeight="1" outlineLevel="1">
      <c r="A209" s="194" t="s">
        <v>244</v>
      </c>
      <c r="B209" s="195"/>
      <c r="C209" s="196">
        <v>723</v>
      </c>
      <c r="D209" s="197">
        <v>334639.3</v>
      </c>
      <c r="E209" s="182"/>
      <c r="F209" s="182"/>
    </row>
    <row r="210" spans="1:6" ht="14.1" hidden="1" customHeight="1" outlineLevel="1">
      <c r="A210" s="194" t="s">
        <v>187</v>
      </c>
      <c r="B210" s="195"/>
      <c r="C210" s="196">
        <v>603</v>
      </c>
      <c r="D210" s="197">
        <v>284295</v>
      </c>
      <c r="E210" s="182"/>
      <c r="F210" s="182"/>
    </row>
    <row r="211" spans="1:6" ht="14.1" hidden="1" customHeight="1" outlineLevel="1">
      <c r="A211" s="194" t="s">
        <v>188</v>
      </c>
      <c r="B211" s="195"/>
      <c r="C211" s="196">
        <v>387</v>
      </c>
      <c r="D211" s="197">
        <v>220250</v>
      </c>
      <c r="E211" s="182"/>
      <c r="F211" s="182"/>
    </row>
    <row r="212" spans="1:6" ht="14.1" hidden="1" customHeight="1" outlineLevel="1">
      <c r="A212" s="194" t="s">
        <v>189</v>
      </c>
      <c r="B212" s="195"/>
      <c r="C212" s="196">
        <v>30</v>
      </c>
      <c r="D212" s="197">
        <v>18359</v>
      </c>
      <c r="E212" s="182"/>
      <c r="F212" s="182"/>
    </row>
    <row r="213" spans="1:6" ht="14.1" hidden="1" customHeight="1" outlineLevel="1">
      <c r="A213" s="194" t="s">
        <v>190</v>
      </c>
      <c r="B213" s="195"/>
      <c r="C213" s="196">
        <v>2402</v>
      </c>
      <c r="D213" s="197">
        <v>1163563</v>
      </c>
      <c r="E213" s="182"/>
      <c r="F213" s="182"/>
    </row>
    <row r="214" spans="1:6" ht="14.1" hidden="1" customHeight="1" outlineLevel="1">
      <c r="A214" s="194" t="s">
        <v>191</v>
      </c>
      <c r="B214" s="195"/>
      <c r="C214" s="196">
        <v>14</v>
      </c>
      <c r="D214" s="197">
        <v>1400</v>
      </c>
      <c r="E214" s="182"/>
      <c r="F214" s="182"/>
    </row>
    <row r="215" spans="1:6" ht="14.1" hidden="1" customHeight="1" outlineLevel="1">
      <c r="A215" s="194" t="s">
        <v>252</v>
      </c>
      <c r="B215" s="195"/>
      <c r="C215" s="196">
        <v>39</v>
      </c>
      <c r="D215" s="197">
        <v>29251.13</v>
      </c>
      <c r="E215" s="182"/>
      <c r="F215" s="182"/>
    </row>
    <row r="216" spans="1:6" ht="14.1" hidden="1" customHeight="1" outlineLevel="1">
      <c r="A216" s="194" t="s">
        <v>192</v>
      </c>
      <c r="B216" s="195"/>
      <c r="C216" s="196">
        <v>225</v>
      </c>
      <c r="D216" s="197">
        <v>99598</v>
      </c>
      <c r="E216" s="182"/>
      <c r="F216" s="182"/>
    </row>
    <row r="217" spans="1:6" ht="14.1" hidden="1" customHeight="1" outlineLevel="1">
      <c r="A217" s="194" t="s">
        <v>247</v>
      </c>
      <c r="B217" s="195"/>
      <c r="C217" s="196">
        <v>21</v>
      </c>
      <c r="D217" s="197">
        <v>9734</v>
      </c>
      <c r="E217" s="182"/>
      <c r="F217" s="182"/>
    </row>
    <row r="218" spans="1:6" ht="14.1" hidden="1" customHeight="1" outlineLevel="1">
      <c r="A218" s="194" t="s">
        <v>193</v>
      </c>
      <c r="B218" s="195"/>
      <c r="C218" s="196">
        <v>6031</v>
      </c>
      <c r="D218" s="197">
        <v>2842806</v>
      </c>
      <c r="E218" s="182"/>
      <c r="F218" s="182"/>
    </row>
    <row r="219" spans="1:6" ht="14.1" hidden="1" customHeight="1" outlineLevel="1">
      <c r="A219" s="194" t="s">
        <v>194</v>
      </c>
      <c r="B219" s="195"/>
      <c r="C219" s="196">
        <v>1471</v>
      </c>
      <c r="D219" s="197">
        <v>996996.61</v>
      </c>
      <c r="E219" s="182"/>
      <c r="F219" s="182"/>
    </row>
    <row r="220" spans="1:6" ht="14.1" hidden="1" customHeight="1" outlineLevel="1">
      <c r="A220" s="194" t="s">
        <v>195</v>
      </c>
      <c r="B220" s="195"/>
      <c r="C220" s="196">
        <v>873</v>
      </c>
      <c r="D220" s="197">
        <v>448726.73</v>
      </c>
      <c r="E220" s="182"/>
      <c r="F220" s="182"/>
    </row>
    <row r="221" spans="1:6" ht="14.1" hidden="1" customHeight="1" outlineLevel="1">
      <c r="A221" s="194" t="s">
        <v>196</v>
      </c>
      <c r="B221" s="195"/>
      <c r="C221" s="196">
        <v>1854</v>
      </c>
      <c r="D221" s="197">
        <v>871578.34</v>
      </c>
      <c r="E221" s="182"/>
      <c r="F221" s="182"/>
    </row>
    <row r="222" spans="1:6" ht="14.1" hidden="1" customHeight="1" outlineLevel="1">
      <c r="A222" s="194" t="s">
        <v>253</v>
      </c>
      <c r="B222" s="195"/>
      <c r="C222" s="196">
        <v>33</v>
      </c>
      <c r="D222" s="197">
        <v>18955.099999999999</v>
      </c>
      <c r="E222" s="182"/>
      <c r="F222" s="182"/>
    </row>
    <row r="223" spans="1:6" ht="14.1" customHeight="1" collapsed="1">
      <c r="A223" s="200" t="s">
        <v>275</v>
      </c>
      <c r="B223" s="195">
        <v>70</v>
      </c>
      <c r="C223" s="196">
        <f>SUM($C$201:$C$222)</f>
        <v>30095</v>
      </c>
      <c r="D223" s="197">
        <f>SUM($D$201:$D$222)</f>
        <v>14763015.51</v>
      </c>
      <c r="E223" s="182"/>
      <c r="F223" s="182"/>
    </row>
    <row r="224" spans="1:6" ht="14.1" hidden="1" customHeight="1" outlineLevel="1">
      <c r="A224" s="194" t="s">
        <v>181</v>
      </c>
      <c r="B224" s="195"/>
      <c r="C224" s="196">
        <v>1642</v>
      </c>
      <c r="D224" s="197">
        <v>801425</v>
      </c>
      <c r="E224" s="182"/>
      <c r="F224" s="182"/>
    </row>
    <row r="225" spans="1:6" ht="14.1" hidden="1" customHeight="1" outlineLevel="1">
      <c r="A225" s="194" t="s">
        <v>182</v>
      </c>
      <c r="B225" s="195"/>
      <c r="C225" s="196">
        <v>1637</v>
      </c>
      <c r="D225" s="197">
        <v>807919.05</v>
      </c>
      <c r="E225" s="182"/>
      <c r="F225" s="182"/>
    </row>
    <row r="226" spans="1:6" ht="14.1" hidden="1" customHeight="1" outlineLevel="1">
      <c r="A226" s="194" t="s">
        <v>250</v>
      </c>
      <c r="B226" s="195"/>
      <c r="C226" s="198"/>
      <c r="D226" s="199"/>
      <c r="E226" s="182"/>
      <c r="F226" s="182"/>
    </row>
    <row r="227" spans="1:6" ht="14.1" hidden="1" customHeight="1" outlineLevel="1">
      <c r="A227" s="194" t="s">
        <v>183</v>
      </c>
      <c r="B227" s="195"/>
      <c r="C227" s="196">
        <v>3990</v>
      </c>
      <c r="D227" s="197">
        <v>2236509</v>
      </c>
      <c r="E227" s="182"/>
      <c r="F227" s="182"/>
    </row>
    <row r="228" spans="1:6" ht="14.1" hidden="1" customHeight="1" outlineLevel="1">
      <c r="A228" s="194" t="s">
        <v>184</v>
      </c>
      <c r="B228" s="195"/>
      <c r="C228" s="196">
        <v>858</v>
      </c>
      <c r="D228" s="197">
        <v>398633</v>
      </c>
      <c r="E228" s="182"/>
      <c r="F228" s="182"/>
    </row>
    <row r="229" spans="1:6" ht="14.1" hidden="1" customHeight="1" outlineLevel="1">
      <c r="A229" s="194" t="s">
        <v>251</v>
      </c>
      <c r="B229" s="195"/>
      <c r="C229" s="196">
        <v>5</v>
      </c>
      <c r="D229" s="197">
        <v>2858</v>
      </c>
      <c r="E229" s="182"/>
      <c r="F229" s="182"/>
    </row>
    <row r="230" spans="1:6" ht="14.1" hidden="1" customHeight="1" outlineLevel="1">
      <c r="A230" s="194" t="s">
        <v>185</v>
      </c>
      <c r="B230" s="195"/>
      <c r="C230" s="196">
        <v>4202</v>
      </c>
      <c r="D230" s="197">
        <v>2169159</v>
      </c>
      <c r="E230" s="182"/>
      <c r="F230" s="182"/>
    </row>
    <row r="231" spans="1:6" ht="14.1" hidden="1" customHeight="1" outlineLevel="1">
      <c r="A231" s="194" t="s">
        <v>186</v>
      </c>
      <c r="B231" s="195"/>
      <c r="C231" s="196">
        <v>6151</v>
      </c>
      <c r="D231" s="197">
        <v>3192243</v>
      </c>
      <c r="E231" s="182"/>
      <c r="F231" s="182"/>
    </row>
    <row r="232" spans="1:6" ht="14.1" hidden="1" customHeight="1" outlineLevel="1">
      <c r="A232" s="194" t="s">
        <v>244</v>
      </c>
      <c r="B232" s="195"/>
      <c r="C232" s="196">
        <v>927</v>
      </c>
      <c r="D232" s="197">
        <v>440704.4</v>
      </c>
      <c r="E232" s="182"/>
      <c r="F232" s="182"/>
    </row>
    <row r="233" spans="1:6" ht="14.1" hidden="1" customHeight="1" outlineLevel="1">
      <c r="A233" s="194" t="s">
        <v>187</v>
      </c>
      <c r="B233" s="195"/>
      <c r="C233" s="196">
        <v>643</v>
      </c>
      <c r="D233" s="197">
        <v>326206</v>
      </c>
      <c r="E233" s="182"/>
      <c r="F233" s="182"/>
    </row>
    <row r="234" spans="1:6" ht="14.1" hidden="1" customHeight="1" outlineLevel="1">
      <c r="A234" s="194" t="s">
        <v>188</v>
      </c>
      <c r="B234" s="195"/>
      <c r="C234" s="196">
        <v>537</v>
      </c>
      <c r="D234" s="197">
        <v>333145</v>
      </c>
      <c r="E234" s="182"/>
      <c r="F234" s="182"/>
    </row>
    <row r="235" spans="1:6" ht="14.1" hidden="1" customHeight="1" outlineLevel="1">
      <c r="A235" s="194" t="s">
        <v>189</v>
      </c>
      <c r="B235" s="195"/>
      <c r="C235" s="196">
        <v>15</v>
      </c>
      <c r="D235" s="197">
        <v>3054</v>
      </c>
      <c r="E235" s="182"/>
      <c r="F235" s="182"/>
    </row>
    <row r="236" spans="1:6" ht="14.1" hidden="1" customHeight="1" outlineLevel="1">
      <c r="A236" s="194" t="s">
        <v>190</v>
      </c>
      <c r="B236" s="195"/>
      <c r="C236" s="196">
        <v>3179</v>
      </c>
      <c r="D236" s="197">
        <v>1692734</v>
      </c>
      <c r="E236" s="182"/>
      <c r="F236" s="182"/>
    </row>
    <row r="237" spans="1:6" ht="14.1" hidden="1" customHeight="1" outlineLevel="1">
      <c r="A237" s="194" t="s">
        <v>191</v>
      </c>
      <c r="B237" s="195"/>
      <c r="C237" s="196">
        <v>25</v>
      </c>
      <c r="D237" s="197">
        <v>2500</v>
      </c>
      <c r="E237" s="182"/>
      <c r="F237" s="182"/>
    </row>
    <row r="238" spans="1:6" ht="14.1" hidden="1" customHeight="1" outlineLevel="1">
      <c r="A238" s="194" t="s">
        <v>252</v>
      </c>
      <c r="B238" s="195"/>
      <c r="C238" s="196">
        <v>44</v>
      </c>
      <c r="D238" s="197">
        <v>35102.550000000003</v>
      </c>
      <c r="E238" s="182"/>
      <c r="F238" s="182"/>
    </row>
    <row r="239" spans="1:6" ht="14.1" hidden="1" customHeight="1" outlineLevel="1">
      <c r="A239" s="194" t="s">
        <v>192</v>
      </c>
      <c r="B239" s="195"/>
      <c r="C239" s="196">
        <v>283</v>
      </c>
      <c r="D239" s="197">
        <v>133034</v>
      </c>
      <c r="E239" s="182"/>
      <c r="F239" s="182"/>
    </row>
    <row r="240" spans="1:6" ht="14.1" hidden="1" customHeight="1" outlineLevel="1">
      <c r="A240" s="194" t="s">
        <v>247</v>
      </c>
      <c r="B240" s="195"/>
      <c r="C240" s="196">
        <v>22</v>
      </c>
      <c r="D240" s="197">
        <v>10114</v>
      </c>
      <c r="E240" s="182"/>
      <c r="F240" s="182"/>
    </row>
    <row r="241" spans="1:6" ht="14.1" hidden="1" customHeight="1" outlineLevel="1">
      <c r="A241" s="194" t="s">
        <v>193</v>
      </c>
      <c r="B241" s="195"/>
      <c r="C241" s="196">
        <v>7013</v>
      </c>
      <c r="D241" s="197">
        <v>3535946</v>
      </c>
      <c r="E241" s="182"/>
      <c r="F241" s="182"/>
    </row>
    <row r="242" spans="1:6" ht="14.1" hidden="1" customHeight="1" outlineLevel="1">
      <c r="A242" s="194" t="s">
        <v>194</v>
      </c>
      <c r="B242" s="195"/>
      <c r="C242" s="196">
        <v>1788</v>
      </c>
      <c r="D242" s="197">
        <v>1303809.07</v>
      </c>
      <c r="E242" s="182"/>
      <c r="F242" s="182"/>
    </row>
    <row r="243" spans="1:6" ht="14.1" hidden="1" customHeight="1" outlineLevel="1">
      <c r="A243" s="194" t="s">
        <v>195</v>
      </c>
      <c r="B243" s="195"/>
      <c r="C243" s="196">
        <v>1118</v>
      </c>
      <c r="D243" s="197">
        <v>605095.9</v>
      </c>
      <c r="E243" s="182"/>
      <c r="F243" s="182"/>
    </row>
    <row r="244" spans="1:6" ht="14.1" hidden="1" customHeight="1" outlineLevel="1">
      <c r="A244" s="194" t="s">
        <v>196</v>
      </c>
      <c r="B244" s="195"/>
      <c r="C244" s="196">
        <v>2131</v>
      </c>
      <c r="D244" s="197">
        <v>1113552.3999999999</v>
      </c>
      <c r="E244" s="182"/>
      <c r="F244" s="182"/>
    </row>
    <row r="245" spans="1:6" ht="14.1" hidden="1" customHeight="1" outlineLevel="1">
      <c r="A245" s="194" t="s">
        <v>253</v>
      </c>
      <c r="B245" s="195"/>
      <c r="C245" s="196">
        <v>43</v>
      </c>
      <c r="D245" s="197">
        <v>26489.200000000001</v>
      </c>
      <c r="E245" s="182"/>
      <c r="F245" s="182"/>
    </row>
    <row r="246" spans="1:6" ht="14.1" customHeight="1" collapsed="1">
      <c r="A246" s="200" t="s">
        <v>276</v>
      </c>
      <c r="B246" s="195">
        <v>80</v>
      </c>
      <c r="C246" s="196">
        <f>SUM($C$224:$C$245)</f>
        <v>36253</v>
      </c>
      <c r="D246" s="197">
        <f>SUM($D$224:$D$245)</f>
        <v>19170232.569999997</v>
      </c>
      <c r="E246" s="182"/>
      <c r="F246" s="182"/>
    </row>
    <row r="247" spans="1:6" ht="14.1" hidden="1" customHeight="1" outlineLevel="1">
      <c r="A247" s="194" t="s">
        <v>181</v>
      </c>
      <c r="B247" s="195"/>
      <c r="C247" s="196">
        <v>1787</v>
      </c>
      <c r="D247" s="197">
        <v>897760</v>
      </c>
      <c r="E247" s="182"/>
      <c r="F247" s="182"/>
    </row>
    <row r="248" spans="1:6" ht="14.1" hidden="1" customHeight="1" outlineLevel="1">
      <c r="A248" s="194" t="s">
        <v>182</v>
      </c>
      <c r="B248" s="195"/>
      <c r="C248" s="196">
        <v>1545</v>
      </c>
      <c r="D248" s="197">
        <v>801805.83</v>
      </c>
      <c r="E248" s="182"/>
      <c r="F248" s="182"/>
    </row>
    <row r="249" spans="1:6" ht="14.1" hidden="1" customHeight="1" outlineLevel="1">
      <c r="A249" s="194" t="s">
        <v>250</v>
      </c>
      <c r="B249" s="195"/>
      <c r="C249" s="198"/>
      <c r="D249" s="199"/>
      <c r="E249" s="182"/>
      <c r="F249" s="182"/>
    </row>
    <row r="250" spans="1:6" ht="14.1" hidden="1" customHeight="1" outlineLevel="1">
      <c r="A250" s="194" t="s">
        <v>183</v>
      </c>
      <c r="B250" s="195"/>
      <c r="C250" s="196">
        <v>4009</v>
      </c>
      <c r="D250" s="197">
        <v>2422160</v>
      </c>
      <c r="E250" s="182"/>
      <c r="F250" s="182"/>
    </row>
    <row r="251" spans="1:6" ht="14.1" hidden="1" customHeight="1" outlineLevel="1">
      <c r="A251" s="194" t="s">
        <v>184</v>
      </c>
      <c r="B251" s="195"/>
      <c r="C251" s="196">
        <v>869</v>
      </c>
      <c r="D251" s="197">
        <v>436598</v>
      </c>
      <c r="E251" s="182"/>
      <c r="F251" s="182"/>
    </row>
    <row r="252" spans="1:6" ht="14.1" hidden="1" customHeight="1" outlineLevel="1">
      <c r="A252" s="194" t="s">
        <v>251</v>
      </c>
      <c r="B252" s="195"/>
      <c r="C252" s="196">
        <v>11</v>
      </c>
      <c r="D252" s="197">
        <v>7539</v>
      </c>
      <c r="E252" s="182"/>
      <c r="F252" s="182"/>
    </row>
    <row r="253" spans="1:6" ht="14.1" hidden="1" customHeight="1" outlineLevel="1">
      <c r="A253" s="194" t="s">
        <v>185</v>
      </c>
      <c r="B253" s="195"/>
      <c r="C253" s="196">
        <v>4234</v>
      </c>
      <c r="D253" s="197">
        <v>2292156</v>
      </c>
      <c r="E253" s="182"/>
      <c r="F253" s="182"/>
    </row>
    <row r="254" spans="1:6" ht="14.1" hidden="1" customHeight="1" outlineLevel="1">
      <c r="A254" s="194" t="s">
        <v>186</v>
      </c>
      <c r="B254" s="195"/>
      <c r="C254" s="196">
        <v>6519</v>
      </c>
      <c r="D254" s="197">
        <v>3625238</v>
      </c>
      <c r="E254" s="182"/>
      <c r="F254" s="182"/>
    </row>
    <row r="255" spans="1:6" ht="14.1" hidden="1" customHeight="1" outlineLevel="1">
      <c r="A255" s="194" t="s">
        <v>244</v>
      </c>
      <c r="B255" s="195"/>
      <c r="C255" s="196">
        <v>953</v>
      </c>
      <c r="D255" s="197">
        <v>478441.1</v>
      </c>
      <c r="E255" s="182"/>
      <c r="F255" s="182"/>
    </row>
    <row r="256" spans="1:6" ht="14.1" hidden="1" customHeight="1" outlineLevel="1">
      <c r="A256" s="194" t="s">
        <v>187</v>
      </c>
      <c r="B256" s="195"/>
      <c r="C256" s="196">
        <v>716</v>
      </c>
      <c r="D256" s="197">
        <v>375904</v>
      </c>
      <c r="E256" s="182"/>
      <c r="F256" s="182"/>
    </row>
    <row r="257" spans="1:6" ht="14.1" hidden="1" customHeight="1" outlineLevel="1">
      <c r="A257" s="194" t="s">
        <v>188</v>
      </c>
      <c r="B257" s="195"/>
      <c r="C257" s="196">
        <v>618</v>
      </c>
      <c r="D257" s="197">
        <v>415793</v>
      </c>
      <c r="E257" s="182"/>
      <c r="F257" s="182"/>
    </row>
    <row r="258" spans="1:6" ht="14.1" hidden="1" customHeight="1" outlineLevel="1">
      <c r="A258" s="194" t="s">
        <v>189</v>
      </c>
      <c r="B258" s="195"/>
      <c r="C258" s="196">
        <v>3</v>
      </c>
      <c r="D258" s="197">
        <v>800.5</v>
      </c>
      <c r="E258" s="182"/>
      <c r="F258" s="182"/>
    </row>
    <row r="259" spans="1:6" ht="14.1" hidden="1" customHeight="1" outlineLevel="1">
      <c r="A259" s="194" t="s">
        <v>190</v>
      </c>
      <c r="B259" s="195"/>
      <c r="C259" s="196">
        <v>3427</v>
      </c>
      <c r="D259" s="197">
        <v>1978821</v>
      </c>
      <c r="E259" s="182"/>
      <c r="F259" s="182"/>
    </row>
    <row r="260" spans="1:6" ht="14.1" hidden="1" customHeight="1" outlineLevel="1">
      <c r="A260" s="194" t="s">
        <v>191</v>
      </c>
      <c r="B260" s="195"/>
      <c r="C260" s="196">
        <v>24</v>
      </c>
      <c r="D260" s="197">
        <v>2400</v>
      </c>
      <c r="E260" s="182"/>
      <c r="F260" s="182"/>
    </row>
    <row r="261" spans="1:6" ht="14.1" hidden="1" customHeight="1" outlineLevel="1">
      <c r="A261" s="194" t="s">
        <v>252</v>
      </c>
      <c r="B261" s="195"/>
      <c r="C261" s="196">
        <v>65</v>
      </c>
      <c r="D261" s="197">
        <v>55661.45</v>
      </c>
      <c r="E261" s="182"/>
      <c r="F261" s="182"/>
    </row>
    <row r="262" spans="1:6" ht="14.1" hidden="1" customHeight="1" outlineLevel="1">
      <c r="A262" s="194" t="s">
        <v>192</v>
      </c>
      <c r="B262" s="195"/>
      <c r="C262" s="196">
        <v>290</v>
      </c>
      <c r="D262" s="197">
        <v>154824</v>
      </c>
      <c r="E262" s="182"/>
      <c r="F262" s="182"/>
    </row>
    <row r="263" spans="1:6" ht="14.1" hidden="1" customHeight="1" outlineLevel="1">
      <c r="A263" s="194" t="s">
        <v>247</v>
      </c>
      <c r="B263" s="195"/>
      <c r="C263" s="196">
        <v>29</v>
      </c>
      <c r="D263" s="197">
        <v>15225</v>
      </c>
      <c r="E263" s="182"/>
      <c r="F263" s="182"/>
    </row>
    <row r="264" spans="1:6" ht="14.1" hidden="1" customHeight="1" outlineLevel="1">
      <c r="A264" s="194" t="s">
        <v>193</v>
      </c>
      <c r="B264" s="195"/>
      <c r="C264" s="196">
        <v>6838</v>
      </c>
      <c r="D264" s="197">
        <v>3706489</v>
      </c>
      <c r="E264" s="182"/>
      <c r="F264" s="182"/>
    </row>
    <row r="265" spans="1:6" ht="14.1" hidden="1" customHeight="1" outlineLevel="1">
      <c r="A265" s="194" t="s">
        <v>194</v>
      </c>
      <c r="B265" s="195"/>
      <c r="C265" s="196">
        <v>1916</v>
      </c>
      <c r="D265" s="197">
        <v>1485920.26</v>
      </c>
      <c r="E265" s="182"/>
      <c r="F265" s="182"/>
    </row>
    <row r="266" spans="1:6" ht="14.1" hidden="1" customHeight="1" outlineLevel="1">
      <c r="A266" s="194" t="s">
        <v>195</v>
      </c>
      <c r="B266" s="195"/>
      <c r="C266" s="196">
        <v>1119</v>
      </c>
      <c r="D266" s="197">
        <v>679537.88</v>
      </c>
      <c r="E266" s="182"/>
      <c r="F266" s="182"/>
    </row>
    <row r="267" spans="1:6" ht="14.1" hidden="1" customHeight="1" outlineLevel="1">
      <c r="A267" s="194" t="s">
        <v>196</v>
      </c>
      <c r="B267" s="195"/>
      <c r="C267" s="196">
        <v>2495</v>
      </c>
      <c r="D267" s="197">
        <v>1378953.29</v>
      </c>
      <c r="E267" s="182"/>
      <c r="F267" s="182"/>
    </row>
    <row r="268" spans="1:6" ht="14.1" hidden="1" customHeight="1" outlineLevel="1">
      <c r="A268" s="194" t="s">
        <v>253</v>
      </c>
      <c r="B268" s="195"/>
      <c r="C268" s="196">
        <v>43</v>
      </c>
      <c r="D268" s="197">
        <v>28914.95</v>
      </c>
      <c r="E268" s="182"/>
      <c r="F268" s="182"/>
    </row>
    <row r="269" spans="1:6" ht="14.1" customHeight="1" collapsed="1">
      <c r="A269" s="200" t="s">
        <v>277</v>
      </c>
      <c r="B269" s="195">
        <v>90</v>
      </c>
      <c r="C269" s="196">
        <f>SUM($C$247:$C$268)</f>
        <v>37510</v>
      </c>
      <c r="D269" s="197">
        <f>SUM($D$247:$D$268)</f>
        <v>21240942.259999998</v>
      </c>
      <c r="E269" s="182"/>
      <c r="F269" s="182"/>
    </row>
    <row r="270" spans="1:6" ht="14.1" hidden="1" customHeight="1" outlineLevel="1">
      <c r="A270" s="194" t="s">
        <v>181</v>
      </c>
      <c r="B270" s="195"/>
      <c r="C270" s="196">
        <v>1817</v>
      </c>
      <c r="D270" s="197">
        <v>948814</v>
      </c>
      <c r="E270" s="182"/>
      <c r="F270" s="182"/>
    </row>
    <row r="271" spans="1:6" ht="14.1" hidden="1" customHeight="1" outlineLevel="1">
      <c r="A271" s="194" t="s">
        <v>182</v>
      </c>
      <c r="B271" s="195"/>
      <c r="C271" s="196">
        <v>1612</v>
      </c>
      <c r="D271" s="197">
        <v>869368.9</v>
      </c>
      <c r="E271" s="182"/>
      <c r="F271" s="182"/>
    </row>
    <row r="272" spans="1:6" ht="14.1" hidden="1" customHeight="1" outlineLevel="1">
      <c r="A272" s="194" t="s">
        <v>250</v>
      </c>
      <c r="B272" s="195"/>
      <c r="C272" s="198"/>
      <c r="D272" s="199"/>
      <c r="E272" s="182"/>
      <c r="F272" s="182"/>
    </row>
    <row r="273" spans="1:6" ht="14.1" hidden="1" customHeight="1" outlineLevel="1">
      <c r="A273" s="194" t="s">
        <v>183</v>
      </c>
      <c r="B273" s="195"/>
      <c r="C273" s="196">
        <v>4068</v>
      </c>
      <c r="D273" s="197">
        <v>2664245</v>
      </c>
      <c r="E273" s="182"/>
      <c r="F273" s="182"/>
    </row>
    <row r="274" spans="1:6" ht="14.1" hidden="1" customHeight="1" outlineLevel="1">
      <c r="A274" s="194" t="s">
        <v>184</v>
      </c>
      <c r="B274" s="195"/>
      <c r="C274" s="196">
        <v>866</v>
      </c>
      <c r="D274" s="197">
        <v>458763</v>
      </c>
      <c r="E274" s="182"/>
      <c r="F274" s="182"/>
    </row>
    <row r="275" spans="1:6" ht="14.1" hidden="1" customHeight="1" outlineLevel="1">
      <c r="A275" s="194" t="s">
        <v>251</v>
      </c>
      <c r="B275" s="195"/>
      <c r="C275" s="196">
        <v>15</v>
      </c>
      <c r="D275" s="197">
        <v>11076</v>
      </c>
      <c r="E275" s="182"/>
      <c r="F275" s="182"/>
    </row>
    <row r="276" spans="1:6" ht="14.1" hidden="1" customHeight="1" outlineLevel="1">
      <c r="A276" s="194" t="s">
        <v>185</v>
      </c>
      <c r="B276" s="195"/>
      <c r="C276" s="196">
        <v>4583</v>
      </c>
      <c r="D276" s="197">
        <v>2634825</v>
      </c>
      <c r="E276" s="182"/>
      <c r="F276" s="182"/>
    </row>
    <row r="277" spans="1:6" ht="14.1" hidden="1" customHeight="1" outlineLevel="1">
      <c r="A277" s="194" t="s">
        <v>186</v>
      </c>
      <c r="B277" s="195"/>
      <c r="C277" s="196">
        <v>6747</v>
      </c>
      <c r="D277" s="197">
        <v>3871961</v>
      </c>
      <c r="E277" s="182"/>
      <c r="F277" s="182"/>
    </row>
    <row r="278" spans="1:6" ht="14.1" hidden="1" customHeight="1" outlineLevel="1">
      <c r="A278" s="194" t="s">
        <v>244</v>
      </c>
      <c r="B278" s="195"/>
      <c r="C278" s="196">
        <v>1127</v>
      </c>
      <c r="D278" s="197">
        <v>582873</v>
      </c>
      <c r="E278" s="182"/>
      <c r="F278" s="182"/>
    </row>
    <row r="279" spans="1:6" ht="14.1" hidden="1" customHeight="1" outlineLevel="1">
      <c r="A279" s="194" t="s">
        <v>187</v>
      </c>
      <c r="B279" s="195"/>
      <c r="C279" s="196">
        <v>765</v>
      </c>
      <c r="D279" s="197">
        <v>439608</v>
      </c>
      <c r="E279" s="182"/>
      <c r="F279" s="182"/>
    </row>
    <row r="280" spans="1:6" ht="14.1" hidden="1" customHeight="1" outlineLevel="1">
      <c r="A280" s="194" t="s">
        <v>188</v>
      </c>
      <c r="B280" s="195"/>
      <c r="C280" s="196">
        <v>581</v>
      </c>
      <c r="D280" s="197">
        <v>423984</v>
      </c>
      <c r="E280" s="182"/>
      <c r="F280" s="182"/>
    </row>
    <row r="281" spans="1:6" ht="14.1" hidden="1" customHeight="1" outlineLevel="1">
      <c r="A281" s="194" t="s">
        <v>189</v>
      </c>
      <c r="B281" s="195"/>
      <c r="C281" s="196">
        <v>11</v>
      </c>
      <c r="D281" s="197">
        <v>2564</v>
      </c>
      <c r="E281" s="182"/>
      <c r="F281" s="182"/>
    </row>
    <row r="282" spans="1:6" ht="14.1" hidden="1" customHeight="1" outlineLevel="1">
      <c r="A282" s="194" t="s">
        <v>190</v>
      </c>
      <c r="B282" s="195"/>
      <c r="C282" s="196">
        <v>3604</v>
      </c>
      <c r="D282" s="197">
        <v>2153554</v>
      </c>
      <c r="E282" s="182"/>
      <c r="F282" s="182"/>
    </row>
    <row r="283" spans="1:6" ht="14.1" hidden="1" customHeight="1" outlineLevel="1">
      <c r="A283" s="194" t="s">
        <v>191</v>
      </c>
      <c r="B283" s="195"/>
      <c r="C283" s="196">
        <v>48</v>
      </c>
      <c r="D283" s="197">
        <v>4800</v>
      </c>
      <c r="E283" s="182"/>
      <c r="F283" s="182"/>
    </row>
    <row r="284" spans="1:6" ht="14.1" hidden="1" customHeight="1" outlineLevel="1">
      <c r="A284" s="194" t="s">
        <v>252</v>
      </c>
      <c r="B284" s="195"/>
      <c r="C284" s="196">
        <v>64</v>
      </c>
      <c r="D284" s="197">
        <v>61387.8</v>
      </c>
      <c r="E284" s="182"/>
      <c r="F284" s="182"/>
    </row>
    <row r="285" spans="1:6" ht="14.1" hidden="1" customHeight="1" outlineLevel="1">
      <c r="A285" s="194" t="s">
        <v>192</v>
      </c>
      <c r="B285" s="195"/>
      <c r="C285" s="196">
        <v>277</v>
      </c>
      <c r="D285" s="197">
        <v>141059</v>
      </c>
      <c r="E285" s="182"/>
      <c r="F285" s="182"/>
    </row>
    <row r="286" spans="1:6" ht="14.1" hidden="1" customHeight="1" outlineLevel="1">
      <c r="A286" s="194" t="s">
        <v>247</v>
      </c>
      <c r="B286" s="195"/>
      <c r="C286" s="196">
        <v>34</v>
      </c>
      <c r="D286" s="197">
        <v>15683</v>
      </c>
      <c r="E286" s="182"/>
      <c r="F286" s="182"/>
    </row>
    <row r="287" spans="1:6" ht="14.1" hidden="1" customHeight="1" outlineLevel="1">
      <c r="A287" s="194" t="s">
        <v>193</v>
      </c>
      <c r="B287" s="195"/>
      <c r="C287" s="196">
        <v>7451</v>
      </c>
      <c r="D287" s="197">
        <v>4188311</v>
      </c>
      <c r="E287" s="182"/>
      <c r="F287" s="182"/>
    </row>
    <row r="288" spans="1:6" ht="14.1" hidden="1" customHeight="1" outlineLevel="1">
      <c r="A288" s="194" t="s">
        <v>194</v>
      </c>
      <c r="B288" s="195"/>
      <c r="C288" s="196">
        <v>2163</v>
      </c>
      <c r="D288" s="197">
        <v>1774218.31</v>
      </c>
      <c r="E288" s="182"/>
      <c r="F288" s="182"/>
    </row>
    <row r="289" spans="1:6" ht="14.1" hidden="1" customHeight="1" outlineLevel="1">
      <c r="A289" s="194" t="s">
        <v>195</v>
      </c>
      <c r="B289" s="195"/>
      <c r="C289" s="196">
        <v>1239</v>
      </c>
      <c r="D289" s="197">
        <v>788702.62</v>
      </c>
      <c r="E289" s="182"/>
      <c r="F289" s="182"/>
    </row>
    <row r="290" spans="1:6" ht="14.1" hidden="1" customHeight="1" outlineLevel="1">
      <c r="A290" s="194" t="s">
        <v>196</v>
      </c>
      <c r="B290" s="195"/>
      <c r="C290" s="196">
        <v>2481</v>
      </c>
      <c r="D290" s="197">
        <v>1464679.82</v>
      </c>
      <c r="E290" s="182"/>
      <c r="F290" s="182"/>
    </row>
    <row r="291" spans="1:6" ht="14.1" hidden="1" customHeight="1" outlineLevel="1">
      <c r="A291" s="194" t="s">
        <v>253</v>
      </c>
      <c r="B291" s="195"/>
      <c r="C291" s="196">
        <v>63</v>
      </c>
      <c r="D291" s="197">
        <v>38209.550000000003</v>
      </c>
      <c r="E291" s="182"/>
      <c r="F291" s="182"/>
    </row>
    <row r="292" spans="1:6" ht="14.1" customHeight="1" collapsed="1">
      <c r="A292" s="200" t="s">
        <v>278</v>
      </c>
      <c r="B292" s="195">
        <v>100</v>
      </c>
      <c r="C292" s="196">
        <f>SUM($C$270:$C$291)</f>
        <v>39616</v>
      </c>
      <c r="D292" s="197">
        <f>SUM($D$270:$D$291)</f>
        <v>23538687.000000004</v>
      </c>
      <c r="E292" s="182"/>
      <c r="F292" s="182"/>
    </row>
    <row r="293" spans="1:6" ht="14.1" hidden="1" customHeight="1" outlineLevel="1">
      <c r="A293" s="194" t="s">
        <v>181</v>
      </c>
      <c r="B293" s="195"/>
      <c r="C293" s="196">
        <v>20834</v>
      </c>
      <c r="D293" s="197">
        <v>14489469</v>
      </c>
      <c r="E293" s="182"/>
      <c r="F293" s="182"/>
    </row>
    <row r="294" spans="1:6" ht="14.1" hidden="1" customHeight="1" outlineLevel="1">
      <c r="A294" s="194" t="s">
        <v>182</v>
      </c>
      <c r="B294" s="195"/>
      <c r="C294" s="196">
        <v>16776</v>
      </c>
      <c r="D294" s="197">
        <v>11051616.26</v>
      </c>
      <c r="E294" s="182"/>
      <c r="F294" s="182"/>
    </row>
    <row r="295" spans="1:6" ht="14.1" hidden="1" customHeight="1" outlineLevel="1">
      <c r="A295" s="194" t="s">
        <v>250</v>
      </c>
      <c r="B295" s="195"/>
      <c r="C295" s="198"/>
      <c r="D295" s="199"/>
      <c r="E295" s="182"/>
      <c r="F295" s="182"/>
    </row>
    <row r="296" spans="1:6" ht="14.1" hidden="1" customHeight="1" outlineLevel="1">
      <c r="A296" s="194" t="s">
        <v>183</v>
      </c>
      <c r="B296" s="195"/>
      <c r="C296" s="196">
        <v>34976</v>
      </c>
      <c r="D296" s="197">
        <v>27372743</v>
      </c>
      <c r="E296" s="182"/>
      <c r="F296" s="182"/>
    </row>
    <row r="297" spans="1:6" ht="14.1" hidden="1" customHeight="1" outlineLevel="1">
      <c r="A297" s="194" t="s">
        <v>184</v>
      </c>
      <c r="B297" s="195"/>
      <c r="C297" s="196">
        <v>8127</v>
      </c>
      <c r="D297" s="197">
        <v>5583041</v>
      </c>
      <c r="E297" s="182"/>
      <c r="F297" s="182"/>
    </row>
    <row r="298" spans="1:6" ht="14.1" hidden="1" customHeight="1" outlineLevel="1">
      <c r="A298" s="194" t="s">
        <v>251</v>
      </c>
      <c r="B298" s="195"/>
      <c r="C298" s="196">
        <v>229</v>
      </c>
      <c r="D298" s="197">
        <v>194382</v>
      </c>
      <c r="E298" s="182"/>
      <c r="F298" s="182"/>
    </row>
    <row r="299" spans="1:6" ht="14.1" hidden="1" customHeight="1" outlineLevel="1">
      <c r="A299" s="194" t="s">
        <v>185</v>
      </c>
      <c r="B299" s="195"/>
      <c r="C299" s="196">
        <v>43783</v>
      </c>
      <c r="D299" s="197">
        <v>31588844</v>
      </c>
      <c r="E299" s="182"/>
      <c r="F299" s="182"/>
    </row>
    <row r="300" spans="1:6" ht="14.1" hidden="1" customHeight="1" outlineLevel="1">
      <c r="A300" s="194" t="s">
        <v>186</v>
      </c>
      <c r="B300" s="195"/>
      <c r="C300" s="196">
        <v>72175</v>
      </c>
      <c r="D300" s="197">
        <v>51125131</v>
      </c>
      <c r="E300" s="182"/>
      <c r="F300" s="182"/>
    </row>
    <row r="301" spans="1:6" ht="14.1" hidden="1" customHeight="1" outlineLevel="1">
      <c r="A301" s="194" t="s">
        <v>244</v>
      </c>
      <c r="B301" s="195"/>
      <c r="C301" s="196">
        <v>13093</v>
      </c>
      <c r="D301" s="197">
        <v>8981798</v>
      </c>
      <c r="E301" s="182"/>
      <c r="F301" s="182"/>
    </row>
    <row r="302" spans="1:6" ht="14.1" hidden="1" customHeight="1" outlineLevel="1">
      <c r="A302" s="194" t="s">
        <v>187</v>
      </c>
      <c r="B302" s="195"/>
      <c r="C302" s="196">
        <v>11517</v>
      </c>
      <c r="D302" s="197">
        <v>7956687</v>
      </c>
      <c r="E302" s="182"/>
      <c r="F302" s="182"/>
    </row>
    <row r="303" spans="1:6" ht="14.1" hidden="1" customHeight="1" outlineLevel="1">
      <c r="A303" s="194" t="s">
        <v>188</v>
      </c>
      <c r="B303" s="195"/>
      <c r="C303" s="196">
        <v>3110</v>
      </c>
      <c r="D303" s="197">
        <v>2762167</v>
      </c>
      <c r="E303" s="182"/>
      <c r="F303" s="182"/>
    </row>
    <row r="304" spans="1:6" ht="14.1" hidden="1" customHeight="1" outlineLevel="1">
      <c r="A304" s="194" t="s">
        <v>189</v>
      </c>
      <c r="B304" s="195"/>
      <c r="C304" s="196">
        <v>74</v>
      </c>
      <c r="D304" s="197">
        <v>29251.200000000001</v>
      </c>
      <c r="E304" s="182"/>
      <c r="F304" s="182"/>
    </row>
    <row r="305" spans="1:6" ht="14.1" hidden="1" customHeight="1" outlineLevel="1">
      <c r="A305" s="194" t="s">
        <v>190</v>
      </c>
      <c r="B305" s="195"/>
      <c r="C305" s="196">
        <v>33855</v>
      </c>
      <c r="D305" s="197">
        <v>25121121</v>
      </c>
      <c r="E305" s="182"/>
      <c r="F305" s="182"/>
    </row>
    <row r="306" spans="1:6" ht="14.1" hidden="1" customHeight="1" outlineLevel="1">
      <c r="A306" s="194" t="s">
        <v>191</v>
      </c>
      <c r="B306" s="195"/>
      <c r="C306" s="196">
        <v>3397</v>
      </c>
      <c r="D306" s="197">
        <v>2174853</v>
      </c>
      <c r="E306" s="182"/>
      <c r="F306" s="182"/>
    </row>
    <row r="307" spans="1:6" ht="14.1" hidden="1" customHeight="1" outlineLevel="1">
      <c r="A307" s="194" t="s">
        <v>252</v>
      </c>
      <c r="B307" s="195"/>
      <c r="C307" s="196">
        <v>407</v>
      </c>
      <c r="D307" s="197">
        <v>476045.82</v>
      </c>
      <c r="E307" s="182"/>
      <c r="F307" s="182"/>
    </row>
    <row r="308" spans="1:6" ht="14.1" hidden="1" customHeight="1" outlineLevel="1">
      <c r="A308" s="194" t="s">
        <v>192</v>
      </c>
      <c r="B308" s="195"/>
      <c r="C308" s="196">
        <v>2009</v>
      </c>
      <c r="D308" s="197">
        <v>1344780</v>
      </c>
      <c r="E308" s="182"/>
      <c r="F308" s="182"/>
    </row>
    <row r="309" spans="1:6" ht="14.1" hidden="1" customHeight="1" outlineLevel="1">
      <c r="A309" s="194" t="s">
        <v>247</v>
      </c>
      <c r="B309" s="195"/>
      <c r="C309" s="196">
        <v>812</v>
      </c>
      <c r="D309" s="197">
        <v>579740</v>
      </c>
      <c r="E309" s="182"/>
      <c r="F309" s="182"/>
    </row>
    <row r="310" spans="1:6" ht="14.1" hidden="1" customHeight="1" outlineLevel="1">
      <c r="A310" s="194" t="s">
        <v>193</v>
      </c>
      <c r="B310" s="195"/>
      <c r="C310" s="196">
        <v>76171</v>
      </c>
      <c r="D310" s="197">
        <v>54076883</v>
      </c>
      <c r="E310" s="182"/>
      <c r="F310" s="182"/>
    </row>
    <row r="311" spans="1:6" ht="14.1" hidden="1" customHeight="1" outlineLevel="1">
      <c r="A311" s="194" t="s">
        <v>194</v>
      </c>
      <c r="B311" s="195"/>
      <c r="C311" s="196">
        <v>22978</v>
      </c>
      <c r="D311" s="197">
        <v>24503626.73</v>
      </c>
      <c r="E311" s="182"/>
      <c r="F311" s="182"/>
    </row>
    <row r="312" spans="1:6" ht="14.1" hidden="1" customHeight="1" outlineLevel="1">
      <c r="A312" s="194" t="s">
        <v>195</v>
      </c>
      <c r="B312" s="195"/>
      <c r="C312" s="196">
        <v>10273</v>
      </c>
      <c r="D312" s="197">
        <v>8101114.1799999997</v>
      </c>
      <c r="E312" s="182"/>
      <c r="F312" s="182"/>
    </row>
    <row r="313" spans="1:6" ht="14.1" hidden="1" customHeight="1" outlineLevel="1">
      <c r="A313" s="194" t="s">
        <v>196</v>
      </c>
      <c r="B313" s="195"/>
      <c r="C313" s="196">
        <v>22172</v>
      </c>
      <c r="D313" s="197">
        <v>16479399.789999999</v>
      </c>
      <c r="E313" s="182"/>
      <c r="F313" s="182"/>
    </row>
    <row r="314" spans="1:6" ht="14.1" hidden="1" customHeight="1" outlineLevel="1">
      <c r="A314" s="194" t="s">
        <v>253</v>
      </c>
      <c r="B314" s="195"/>
      <c r="C314" s="196">
        <v>911</v>
      </c>
      <c r="D314" s="197">
        <v>725914</v>
      </c>
      <c r="E314" s="182"/>
      <c r="F314" s="182"/>
    </row>
    <row r="315" spans="1:6" ht="14.1" customHeight="1" collapsed="1">
      <c r="A315" s="200" t="s">
        <v>279</v>
      </c>
      <c r="B315" s="195">
        <v>200</v>
      </c>
      <c r="C315" s="196">
        <f>SUM($C$293:$C$314)</f>
        <v>397679</v>
      </c>
      <c r="D315" s="197">
        <f>SUM($D$293:$D$314)</f>
        <v>294718606.98000002</v>
      </c>
      <c r="E315" s="182"/>
      <c r="F315" s="182"/>
    </row>
    <row r="316" spans="1:6" ht="14.1" hidden="1" customHeight="1" outlineLevel="1">
      <c r="A316" s="194" t="s">
        <v>181</v>
      </c>
      <c r="B316" s="195"/>
      <c r="C316" s="196">
        <v>10183</v>
      </c>
      <c r="D316" s="197">
        <v>9967687</v>
      </c>
      <c r="E316" s="182"/>
      <c r="F316" s="182"/>
    </row>
    <row r="317" spans="1:6" ht="14.1" hidden="1" customHeight="1" outlineLevel="1">
      <c r="A317" s="194" t="s">
        <v>182</v>
      </c>
      <c r="B317" s="195"/>
      <c r="C317" s="196">
        <v>6660</v>
      </c>
      <c r="D317" s="197">
        <v>6705991.7999999998</v>
      </c>
      <c r="E317" s="182"/>
      <c r="F317" s="182"/>
    </row>
    <row r="318" spans="1:6" ht="14.1" hidden="1" customHeight="1" outlineLevel="1">
      <c r="A318" s="194" t="s">
        <v>250</v>
      </c>
      <c r="B318" s="195"/>
      <c r="C318" s="198"/>
      <c r="D318" s="199"/>
      <c r="E318" s="182"/>
      <c r="F318" s="182"/>
    </row>
    <row r="319" spans="1:6" ht="14.1" hidden="1" customHeight="1" outlineLevel="1">
      <c r="A319" s="194" t="s">
        <v>183</v>
      </c>
      <c r="B319" s="195"/>
      <c r="C319" s="196">
        <v>16913</v>
      </c>
      <c r="D319" s="197">
        <v>17308445</v>
      </c>
      <c r="E319" s="182"/>
      <c r="F319" s="182"/>
    </row>
    <row r="320" spans="1:6" ht="14.1" hidden="1" customHeight="1" outlineLevel="1">
      <c r="A320" s="194" t="s">
        <v>184</v>
      </c>
      <c r="B320" s="195"/>
      <c r="C320" s="196">
        <v>3555</v>
      </c>
      <c r="D320" s="197">
        <v>3715093</v>
      </c>
      <c r="E320" s="182"/>
      <c r="F320" s="182"/>
    </row>
    <row r="321" spans="1:6" ht="14.1" hidden="1" customHeight="1" outlineLevel="1">
      <c r="A321" s="194" t="s">
        <v>251</v>
      </c>
      <c r="B321" s="195"/>
      <c r="C321" s="196">
        <v>101</v>
      </c>
      <c r="D321" s="197">
        <v>117861</v>
      </c>
      <c r="E321" s="182"/>
      <c r="F321" s="182"/>
    </row>
    <row r="322" spans="1:6" ht="14.1" hidden="1" customHeight="1" outlineLevel="1">
      <c r="A322" s="194" t="s">
        <v>185</v>
      </c>
      <c r="B322" s="195"/>
      <c r="C322" s="196">
        <v>21415</v>
      </c>
      <c r="D322" s="197">
        <v>21737530</v>
      </c>
      <c r="E322" s="182"/>
      <c r="F322" s="182"/>
    </row>
    <row r="323" spans="1:6" ht="14.1" hidden="1" customHeight="1" outlineLevel="1">
      <c r="A323" s="194" t="s">
        <v>186</v>
      </c>
      <c r="B323" s="195"/>
      <c r="C323" s="196">
        <v>40260</v>
      </c>
      <c r="D323" s="197">
        <v>39631040</v>
      </c>
      <c r="E323" s="182"/>
      <c r="F323" s="182"/>
    </row>
    <row r="324" spans="1:6" ht="14.1" hidden="1" customHeight="1" outlineLevel="1">
      <c r="A324" s="194" t="s">
        <v>244</v>
      </c>
      <c r="B324" s="195"/>
      <c r="C324" s="196">
        <v>5913</v>
      </c>
      <c r="D324" s="197">
        <v>5847910.7699999996</v>
      </c>
      <c r="E324" s="182"/>
      <c r="F324" s="182"/>
    </row>
    <row r="325" spans="1:6" ht="14.1" hidden="1" customHeight="1" outlineLevel="1">
      <c r="A325" s="194" t="s">
        <v>187</v>
      </c>
      <c r="B325" s="195"/>
      <c r="C325" s="196">
        <v>7389</v>
      </c>
      <c r="D325" s="197">
        <v>6981929</v>
      </c>
      <c r="E325" s="182"/>
      <c r="F325" s="182"/>
    </row>
    <row r="326" spans="1:6" ht="14.1" hidden="1" customHeight="1" outlineLevel="1">
      <c r="A326" s="194" t="s">
        <v>188</v>
      </c>
      <c r="B326" s="195"/>
      <c r="C326" s="196">
        <v>559</v>
      </c>
      <c r="D326" s="197">
        <v>719115</v>
      </c>
      <c r="E326" s="182"/>
      <c r="F326" s="182"/>
    </row>
    <row r="327" spans="1:6" ht="14.1" hidden="1" customHeight="1" outlineLevel="1">
      <c r="A327" s="194" t="s">
        <v>189</v>
      </c>
      <c r="B327" s="195"/>
      <c r="C327" s="196">
        <v>93</v>
      </c>
      <c r="D327" s="197">
        <v>34609.050000000003</v>
      </c>
      <c r="E327" s="182"/>
      <c r="F327" s="182"/>
    </row>
    <row r="328" spans="1:6" ht="14.1" hidden="1" customHeight="1" outlineLevel="1">
      <c r="A328" s="194" t="s">
        <v>190</v>
      </c>
      <c r="B328" s="195"/>
      <c r="C328" s="196">
        <v>14716</v>
      </c>
      <c r="D328" s="197">
        <v>15276868</v>
      </c>
      <c r="E328" s="182"/>
      <c r="F328" s="182"/>
    </row>
    <row r="329" spans="1:6" ht="14.1" hidden="1" customHeight="1" outlineLevel="1">
      <c r="A329" s="194" t="s">
        <v>191</v>
      </c>
      <c r="B329" s="195"/>
      <c r="C329" s="196">
        <v>2136</v>
      </c>
      <c r="D329" s="197">
        <v>2296002</v>
      </c>
      <c r="E329" s="182"/>
      <c r="F329" s="182"/>
    </row>
    <row r="330" spans="1:6" ht="14.1" hidden="1" customHeight="1" outlineLevel="1">
      <c r="A330" s="194" t="s">
        <v>252</v>
      </c>
      <c r="B330" s="195"/>
      <c r="C330" s="196">
        <v>71</v>
      </c>
      <c r="D330" s="197">
        <v>117094.34</v>
      </c>
      <c r="E330" s="182"/>
      <c r="F330" s="182"/>
    </row>
    <row r="331" spans="1:6" ht="14.1" hidden="1" customHeight="1" outlineLevel="1">
      <c r="A331" s="194" t="s">
        <v>192</v>
      </c>
      <c r="B331" s="195"/>
      <c r="C331" s="196">
        <v>582</v>
      </c>
      <c r="D331" s="197">
        <v>603445</v>
      </c>
      <c r="E331" s="182"/>
      <c r="F331" s="182"/>
    </row>
    <row r="332" spans="1:6" ht="14.1" hidden="1" customHeight="1" outlineLevel="1">
      <c r="A332" s="194" t="s">
        <v>247</v>
      </c>
      <c r="B332" s="195"/>
      <c r="C332" s="196">
        <v>425</v>
      </c>
      <c r="D332" s="197">
        <v>500942</v>
      </c>
      <c r="E332" s="182"/>
      <c r="F332" s="182"/>
    </row>
    <row r="333" spans="1:6" ht="14.1" hidden="1" customHeight="1" outlineLevel="1">
      <c r="A333" s="194" t="s">
        <v>193</v>
      </c>
      <c r="B333" s="195"/>
      <c r="C333" s="196">
        <v>38384</v>
      </c>
      <c r="D333" s="197">
        <v>38017353</v>
      </c>
      <c r="E333" s="182"/>
      <c r="F333" s="182"/>
    </row>
    <row r="334" spans="1:6" ht="14.1" hidden="1" customHeight="1" outlineLevel="1">
      <c r="A334" s="194" t="s">
        <v>194</v>
      </c>
      <c r="B334" s="195"/>
      <c r="C334" s="196">
        <v>10282</v>
      </c>
      <c r="D334" s="197">
        <v>13920552.220000001</v>
      </c>
      <c r="E334" s="182"/>
      <c r="F334" s="182"/>
    </row>
    <row r="335" spans="1:6" ht="14.1" hidden="1" customHeight="1" outlineLevel="1">
      <c r="A335" s="194" t="s">
        <v>195</v>
      </c>
      <c r="B335" s="195"/>
      <c r="C335" s="196">
        <v>3611</v>
      </c>
      <c r="D335" s="197">
        <v>3995413.49</v>
      </c>
      <c r="E335" s="182"/>
      <c r="F335" s="182"/>
    </row>
    <row r="336" spans="1:6" ht="14.1" hidden="1" customHeight="1" outlineLevel="1">
      <c r="A336" s="194" t="s">
        <v>196</v>
      </c>
      <c r="B336" s="195"/>
      <c r="C336" s="196">
        <v>8452</v>
      </c>
      <c r="D336" s="197">
        <v>8856695.5</v>
      </c>
      <c r="E336" s="182"/>
      <c r="F336" s="182"/>
    </row>
    <row r="337" spans="1:6" ht="14.1" hidden="1" customHeight="1" outlineLevel="1">
      <c r="A337" s="194" t="s">
        <v>253</v>
      </c>
      <c r="B337" s="195"/>
      <c r="C337" s="196">
        <v>642</v>
      </c>
      <c r="D337" s="197">
        <v>668133.75</v>
      </c>
      <c r="E337" s="182"/>
      <c r="F337" s="182"/>
    </row>
    <row r="338" spans="1:6" ht="14.1" customHeight="1" collapsed="1">
      <c r="A338" s="200" t="s">
        <v>280</v>
      </c>
      <c r="B338" s="195">
        <v>300</v>
      </c>
      <c r="C338" s="196">
        <f>SUM($C$316:$C$337)</f>
        <v>192342</v>
      </c>
      <c r="D338" s="197">
        <f>SUM($D$316:$D$337)</f>
        <v>197019710.91999999</v>
      </c>
      <c r="E338" s="182"/>
      <c r="F338" s="182"/>
    </row>
    <row r="339" spans="1:6" ht="14.1" hidden="1" customHeight="1" outlineLevel="1">
      <c r="A339" s="194" t="s">
        <v>181</v>
      </c>
      <c r="B339" s="195"/>
      <c r="C339" s="196">
        <v>4277</v>
      </c>
      <c r="D339" s="197">
        <v>5850516</v>
      </c>
      <c r="E339" s="182"/>
      <c r="F339" s="182"/>
    </row>
    <row r="340" spans="1:6" ht="14.1" hidden="1" customHeight="1" outlineLevel="1">
      <c r="A340" s="194" t="s">
        <v>182</v>
      </c>
      <c r="B340" s="195"/>
      <c r="C340" s="196">
        <v>2548</v>
      </c>
      <c r="D340" s="197">
        <v>3581174.68</v>
      </c>
      <c r="E340" s="182"/>
      <c r="F340" s="182"/>
    </row>
    <row r="341" spans="1:6" ht="14.1" hidden="1" customHeight="1" outlineLevel="1">
      <c r="A341" s="194" t="s">
        <v>250</v>
      </c>
      <c r="B341" s="195"/>
      <c r="C341" s="198"/>
      <c r="D341" s="199"/>
      <c r="E341" s="182"/>
      <c r="F341" s="182"/>
    </row>
    <row r="342" spans="1:6" ht="14.1" hidden="1" customHeight="1" outlineLevel="1">
      <c r="A342" s="194" t="s">
        <v>183</v>
      </c>
      <c r="B342" s="195"/>
      <c r="C342" s="196">
        <v>8700</v>
      </c>
      <c r="D342" s="197">
        <v>12099863</v>
      </c>
      <c r="E342" s="182"/>
      <c r="F342" s="182"/>
    </row>
    <row r="343" spans="1:6" ht="14.1" hidden="1" customHeight="1" outlineLevel="1">
      <c r="A343" s="194" t="s">
        <v>184</v>
      </c>
      <c r="B343" s="195"/>
      <c r="C343" s="196">
        <v>1651</v>
      </c>
      <c r="D343" s="197">
        <v>2374512</v>
      </c>
      <c r="E343" s="182"/>
      <c r="F343" s="182"/>
    </row>
    <row r="344" spans="1:6" ht="14.1" hidden="1" customHeight="1" outlineLevel="1">
      <c r="A344" s="194" t="s">
        <v>251</v>
      </c>
      <c r="B344" s="195"/>
      <c r="C344" s="196">
        <v>46</v>
      </c>
      <c r="D344" s="197">
        <v>72762</v>
      </c>
      <c r="E344" s="182"/>
      <c r="F344" s="182"/>
    </row>
    <row r="345" spans="1:6" ht="14.1" hidden="1" customHeight="1" outlineLevel="1">
      <c r="A345" s="194" t="s">
        <v>185</v>
      </c>
      <c r="B345" s="195"/>
      <c r="C345" s="196">
        <v>9565</v>
      </c>
      <c r="D345" s="197">
        <v>13671777</v>
      </c>
      <c r="E345" s="182"/>
      <c r="F345" s="182"/>
    </row>
    <row r="346" spans="1:6" ht="14.1" hidden="1" customHeight="1" outlineLevel="1">
      <c r="A346" s="194" t="s">
        <v>186</v>
      </c>
      <c r="B346" s="195"/>
      <c r="C346" s="196">
        <v>18317</v>
      </c>
      <c r="D346" s="197">
        <v>25015308</v>
      </c>
      <c r="E346" s="182"/>
      <c r="F346" s="182"/>
    </row>
    <row r="347" spans="1:6" ht="14.1" hidden="1" customHeight="1" outlineLevel="1">
      <c r="A347" s="194" t="s">
        <v>244</v>
      </c>
      <c r="B347" s="195"/>
      <c r="C347" s="196">
        <v>2467</v>
      </c>
      <c r="D347" s="197">
        <v>3436456.7</v>
      </c>
      <c r="E347" s="182"/>
      <c r="F347" s="182"/>
    </row>
    <row r="348" spans="1:6" ht="14.1" hidden="1" customHeight="1" outlineLevel="1">
      <c r="A348" s="194" t="s">
        <v>187</v>
      </c>
      <c r="B348" s="195"/>
      <c r="C348" s="196">
        <v>3736</v>
      </c>
      <c r="D348" s="197">
        <v>4580671</v>
      </c>
      <c r="E348" s="182"/>
      <c r="F348" s="182"/>
    </row>
    <row r="349" spans="1:6" ht="14.1" hidden="1" customHeight="1" outlineLevel="1">
      <c r="A349" s="194" t="s">
        <v>188</v>
      </c>
      <c r="B349" s="195"/>
      <c r="C349" s="196">
        <v>123</v>
      </c>
      <c r="D349" s="197">
        <v>211432</v>
      </c>
      <c r="E349" s="182"/>
      <c r="F349" s="182"/>
    </row>
    <row r="350" spans="1:6" ht="14.1" hidden="1" customHeight="1" outlineLevel="1">
      <c r="A350" s="194" t="s">
        <v>189</v>
      </c>
      <c r="B350" s="195"/>
      <c r="C350" s="196">
        <v>108</v>
      </c>
      <c r="D350" s="197">
        <v>31914.25</v>
      </c>
      <c r="E350" s="182"/>
      <c r="F350" s="182"/>
    </row>
    <row r="351" spans="1:6" ht="14.1" hidden="1" customHeight="1" outlineLevel="1">
      <c r="A351" s="194" t="s">
        <v>190</v>
      </c>
      <c r="B351" s="195"/>
      <c r="C351" s="196">
        <v>7217</v>
      </c>
      <c r="D351" s="197">
        <v>10120958</v>
      </c>
      <c r="E351" s="182"/>
      <c r="F351" s="182"/>
    </row>
    <row r="352" spans="1:6" ht="14.1" hidden="1" customHeight="1" outlineLevel="1">
      <c r="A352" s="194" t="s">
        <v>191</v>
      </c>
      <c r="B352" s="195"/>
      <c r="C352" s="196">
        <v>606</v>
      </c>
      <c r="D352" s="197">
        <v>966423.6</v>
      </c>
      <c r="E352" s="182"/>
      <c r="F352" s="182"/>
    </row>
    <row r="353" spans="1:6" ht="14.1" hidden="1" customHeight="1" outlineLevel="1">
      <c r="A353" s="194" t="s">
        <v>252</v>
      </c>
      <c r="B353" s="195"/>
      <c r="C353" s="196">
        <v>10</v>
      </c>
      <c r="D353" s="197">
        <v>23175.27</v>
      </c>
      <c r="E353" s="182"/>
      <c r="F353" s="182"/>
    </row>
    <row r="354" spans="1:6" ht="14.1" hidden="1" customHeight="1" outlineLevel="1">
      <c r="A354" s="194" t="s">
        <v>192</v>
      </c>
      <c r="B354" s="195"/>
      <c r="C354" s="196">
        <v>182</v>
      </c>
      <c r="D354" s="197">
        <v>287559</v>
      </c>
      <c r="E354" s="182"/>
      <c r="F354" s="182"/>
    </row>
    <row r="355" spans="1:6" ht="14.1" hidden="1" customHeight="1" outlineLevel="1">
      <c r="A355" s="194" t="s">
        <v>247</v>
      </c>
      <c r="B355" s="195"/>
      <c r="C355" s="196">
        <v>5</v>
      </c>
      <c r="D355" s="197">
        <v>7470</v>
      </c>
      <c r="E355" s="182"/>
      <c r="F355" s="182"/>
    </row>
    <row r="356" spans="1:6" ht="14.1" hidden="1" customHeight="1" outlineLevel="1">
      <c r="A356" s="194" t="s">
        <v>193</v>
      </c>
      <c r="B356" s="195"/>
      <c r="C356" s="196">
        <v>19089</v>
      </c>
      <c r="D356" s="197">
        <v>25985996</v>
      </c>
      <c r="E356" s="182"/>
      <c r="F356" s="182"/>
    </row>
    <row r="357" spans="1:6" ht="14.1" hidden="1" customHeight="1" outlineLevel="1">
      <c r="A357" s="194" t="s">
        <v>194</v>
      </c>
      <c r="B357" s="195"/>
      <c r="C357" s="196">
        <v>4313</v>
      </c>
      <c r="D357" s="197">
        <v>8323355.75</v>
      </c>
      <c r="E357" s="182"/>
      <c r="F357" s="182"/>
    </row>
    <row r="358" spans="1:6" ht="14.1" hidden="1" customHeight="1" outlineLevel="1">
      <c r="A358" s="194" t="s">
        <v>195</v>
      </c>
      <c r="B358" s="195"/>
      <c r="C358" s="196">
        <v>1367</v>
      </c>
      <c r="D358" s="197">
        <v>1998130</v>
      </c>
      <c r="E358" s="182"/>
      <c r="F358" s="182"/>
    </row>
    <row r="359" spans="1:6" ht="14.1" hidden="1" customHeight="1" outlineLevel="1">
      <c r="A359" s="194" t="s">
        <v>196</v>
      </c>
      <c r="B359" s="195"/>
      <c r="C359" s="196">
        <v>3209</v>
      </c>
      <c r="D359" s="197">
        <v>4722981.5</v>
      </c>
      <c r="E359" s="182"/>
      <c r="F359" s="182"/>
    </row>
    <row r="360" spans="1:6" ht="14.1" hidden="1" customHeight="1" outlineLevel="1">
      <c r="A360" s="194" t="s">
        <v>253</v>
      </c>
      <c r="B360" s="195"/>
      <c r="C360" s="196">
        <v>311</v>
      </c>
      <c r="D360" s="197">
        <v>420592.55</v>
      </c>
      <c r="E360" s="182"/>
      <c r="F360" s="182"/>
    </row>
    <row r="361" spans="1:6" ht="14.1" customHeight="1" collapsed="1">
      <c r="A361" s="200" t="s">
        <v>281</v>
      </c>
      <c r="B361" s="195">
        <v>400</v>
      </c>
      <c r="C361" s="196">
        <f>SUM($C$339:$C$360)</f>
        <v>87847</v>
      </c>
      <c r="D361" s="197">
        <f>SUM($D$339:$D$360)</f>
        <v>123783028.29999998</v>
      </c>
      <c r="E361" s="182"/>
      <c r="F361" s="182"/>
    </row>
    <row r="362" spans="1:6" ht="14.1" hidden="1" customHeight="1" outlineLevel="1">
      <c r="A362" s="194" t="s">
        <v>181</v>
      </c>
      <c r="B362" s="195"/>
      <c r="C362" s="196">
        <v>2102</v>
      </c>
      <c r="D362" s="197">
        <v>3588440</v>
      </c>
      <c r="E362" s="182"/>
      <c r="F362" s="182"/>
    </row>
    <row r="363" spans="1:6" ht="14.1" hidden="1" customHeight="1" outlineLevel="1">
      <c r="A363" s="194" t="s">
        <v>182</v>
      </c>
      <c r="B363" s="195"/>
      <c r="C363" s="196">
        <v>1146</v>
      </c>
      <c r="D363" s="197">
        <v>2023799.07</v>
      </c>
      <c r="E363" s="182"/>
      <c r="F363" s="182"/>
    </row>
    <row r="364" spans="1:6" ht="14.1" hidden="1" customHeight="1" outlineLevel="1">
      <c r="A364" s="194" t="s">
        <v>250</v>
      </c>
      <c r="B364" s="195"/>
      <c r="C364" s="198"/>
      <c r="D364" s="199"/>
      <c r="E364" s="182"/>
      <c r="F364" s="182"/>
    </row>
    <row r="365" spans="1:6" ht="14.1" hidden="1" customHeight="1" outlineLevel="1">
      <c r="A365" s="194" t="s">
        <v>183</v>
      </c>
      <c r="B365" s="195"/>
      <c r="C365" s="196">
        <v>4401</v>
      </c>
      <c r="D365" s="197">
        <v>7881736</v>
      </c>
      <c r="E365" s="182"/>
      <c r="F365" s="182"/>
    </row>
    <row r="366" spans="1:6" ht="14.1" hidden="1" customHeight="1" outlineLevel="1">
      <c r="A366" s="194" t="s">
        <v>184</v>
      </c>
      <c r="B366" s="195"/>
      <c r="C366" s="196">
        <v>763</v>
      </c>
      <c r="D366" s="197">
        <v>1462480</v>
      </c>
      <c r="E366" s="182"/>
      <c r="F366" s="182"/>
    </row>
    <row r="367" spans="1:6" ht="14.1" hidden="1" customHeight="1" outlineLevel="1">
      <c r="A367" s="194" t="s">
        <v>251</v>
      </c>
      <c r="B367" s="195"/>
      <c r="C367" s="196">
        <v>11</v>
      </c>
      <c r="D367" s="197">
        <v>18228</v>
      </c>
      <c r="E367" s="182"/>
      <c r="F367" s="182"/>
    </row>
    <row r="368" spans="1:6" ht="14.1" hidden="1" customHeight="1" outlineLevel="1">
      <c r="A368" s="194" t="s">
        <v>185</v>
      </c>
      <c r="B368" s="195"/>
      <c r="C368" s="196">
        <v>4712</v>
      </c>
      <c r="D368" s="197">
        <v>8399153</v>
      </c>
      <c r="E368" s="182"/>
      <c r="F368" s="182"/>
    </row>
    <row r="369" spans="1:6" ht="14.1" hidden="1" customHeight="1" outlineLevel="1">
      <c r="A369" s="194" t="s">
        <v>186</v>
      </c>
      <c r="B369" s="195"/>
      <c r="C369" s="196">
        <v>8664</v>
      </c>
      <c r="D369" s="197">
        <v>15541934</v>
      </c>
      <c r="E369" s="182"/>
      <c r="F369" s="182"/>
    </row>
    <row r="370" spans="1:6" ht="14.1" hidden="1" customHeight="1" outlineLevel="1">
      <c r="A370" s="194" t="s">
        <v>244</v>
      </c>
      <c r="B370" s="195"/>
      <c r="C370" s="196">
        <v>1130</v>
      </c>
      <c r="D370" s="197">
        <v>1872853.37</v>
      </c>
      <c r="E370" s="182"/>
      <c r="F370" s="182"/>
    </row>
    <row r="371" spans="1:6" ht="14.1" hidden="1" customHeight="1" outlineLevel="1">
      <c r="A371" s="194" t="s">
        <v>187</v>
      </c>
      <c r="B371" s="195"/>
      <c r="C371" s="196">
        <v>1928</v>
      </c>
      <c r="D371" s="197">
        <v>2935811</v>
      </c>
      <c r="E371" s="182"/>
      <c r="F371" s="182"/>
    </row>
    <row r="372" spans="1:6" ht="14.1" hidden="1" customHeight="1" outlineLevel="1">
      <c r="A372" s="194" t="s">
        <v>188</v>
      </c>
      <c r="B372" s="195"/>
      <c r="C372" s="196">
        <v>33</v>
      </c>
      <c r="D372" s="197">
        <v>70465</v>
      </c>
      <c r="E372" s="182"/>
      <c r="F372" s="182"/>
    </row>
    <row r="373" spans="1:6" ht="14.1" hidden="1" customHeight="1" outlineLevel="1">
      <c r="A373" s="194" t="s">
        <v>189</v>
      </c>
      <c r="B373" s="195"/>
      <c r="C373" s="196">
        <v>73</v>
      </c>
      <c r="D373" s="197">
        <v>32505.1</v>
      </c>
      <c r="E373" s="182"/>
      <c r="F373" s="182"/>
    </row>
    <row r="374" spans="1:6" ht="14.1" hidden="1" customHeight="1" outlineLevel="1">
      <c r="A374" s="194" t="s">
        <v>190</v>
      </c>
      <c r="B374" s="195"/>
      <c r="C374" s="196">
        <v>3750</v>
      </c>
      <c r="D374" s="197">
        <v>6551726</v>
      </c>
      <c r="E374" s="182"/>
      <c r="F374" s="182"/>
    </row>
    <row r="375" spans="1:6" ht="14.1" hidden="1" customHeight="1" outlineLevel="1">
      <c r="A375" s="194" t="s">
        <v>191</v>
      </c>
      <c r="B375" s="195"/>
      <c r="C375" s="196">
        <v>191</v>
      </c>
      <c r="D375" s="197">
        <v>445042</v>
      </c>
      <c r="E375" s="182"/>
      <c r="F375" s="182"/>
    </row>
    <row r="376" spans="1:6" ht="14.1" hidden="1" customHeight="1" outlineLevel="1">
      <c r="A376" s="194" t="s">
        <v>252</v>
      </c>
      <c r="B376" s="195"/>
      <c r="C376" s="198"/>
      <c r="D376" s="199"/>
      <c r="E376" s="182"/>
      <c r="F376" s="182"/>
    </row>
    <row r="377" spans="1:6" ht="14.1" hidden="1" customHeight="1" outlineLevel="1">
      <c r="A377" s="194" t="s">
        <v>192</v>
      </c>
      <c r="B377" s="195"/>
      <c r="C377" s="196">
        <v>65</v>
      </c>
      <c r="D377" s="197">
        <v>121180</v>
      </c>
      <c r="E377" s="182"/>
      <c r="F377" s="182"/>
    </row>
    <row r="378" spans="1:6" ht="14.1" hidden="1" customHeight="1" outlineLevel="1">
      <c r="A378" s="194" t="s">
        <v>247</v>
      </c>
      <c r="B378" s="195"/>
      <c r="C378" s="196">
        <v>2</v>
      </c>
      <c r="D378" s="197">
        <v>200</v>
      </c>
      <c r="E378" s="182"/>
      <c r="F378" s="182"/>
    </row>
    <row r="379" spans="1:6" ht="14.1" hidden="1" customHeight="1" outlineLevel="1">
      <c r="A379" s="194" t="s">
        <v>193</v>
      </c>
      <c r="B379" s="195"/>
      <c r="C379" s="196">
        <v>9909</v>
      </c>
      <c r="D379" s="197">
        <v>17752633</v>
      </c>
      <c r="E379" s="182"/>
      <c r="F379" s="182"/>
    </row>
    <row r="380" spans="1:6" ht="14.1" hidden="1" customHeight="1" outlineLevel="1">
      <c r="A380" s="194" t="s">
        <v>194</v>
      </c>
      <c r="B380" s="195"/>
      <c r="C380" s="196">
        <v>2028</v>
      </c>
      <c r="D380" s="197">
        <v>5374872.71</v>
      </c>
      <c r="E380" s="182"/>
      <c r="F380" s="182"/>
    </row>
    <row r="381" spans="1:6" ht="14.1" hidden="1" customHeight="1" outlineLevel="1">
      <c r="A381" s="194" t="s">
        <v>195</v>
      </c>
      <c r="B381" s="195"/>
      <c r="C381" s="196">
        <v>561</v>
      </c>
      <c r="D381" s="197">
        <v>1018404.32</v>
      </c>
      <c r="E381" s="182"/>
      <c r="F381" s="182"/>
    </row>
    <row r="382" spans="1:6" ht="14.1" hidden="1" customHeight="1" outlineLevel="1">
      <c r="A382" s="194" t="s">
        <v>196</v>
      </c>
      <c r="B382" s="195"/>
      <c r="C382" s="196">
        <v>1300</v>
      </c>
      <c r="D382" s="197">
        <v>2264197.56</v>
      </c>
      <c r="E382" s="182"/>
      <c r="F382" s="182"/>
    </row>
    <row r="383" spans="1:6" ht="14.1" hidden="1" customHeight="1" outlineLevel="1">
      <c r="A383" s="194" t="s">
        <v>253</v>
      </c>
      <c r="B383" s="195"/>
      <c r="C383" s="196">
        <v>140</v>
      </c>
      <c r="D383" s="197">
        <v>234212.1</v>
      </c>
      <c r="E383" s="182"/>
      <c r="F383" s="182"/>
    </row>
    <row r="384" spans="1:6" ht="14.1" customHeight="1" collapsed="1">
      <c r="A384" s="200" t="s">
        <v>282</v>
      </c>
      <c r="B384" s="195">
        <v>500</v>
      </c>
      <c r="C384" s="196">
        <f>SUM($C$362:$C$383)</f>
        <v>42909</v>
      </c>
      <c r="D384" s="197">
        <f>SUM($D$362:$D$383)</f>
        <v>77589872.229999974</v>
      </c>
      <c r="E384" s="182"/>
      <c r="F384" s="182"/>
    </row>
    <row r="385" spans="1:6" ht="14.1" hidden="1" customHeight="1" outlineLevel="1">
      <c r="A385" s="194" t="s">
        <v>181</v>
      </c>
      <c r="B385" s="195"/>
      <c r="C385" s="196">
        <v>2495</v>
      </c>
      <c r="D385" s="197">
        <v>7289304</v>
      </c>
      <c r="E385" s="182"/>
      <c r="F385" s="182"/>
    </row>
    <row r="386" spans="1:6" ht="14.1" hidden="1" customHeight="1" outlineLevel="1">
      <c r="A386" s="194" t="s">
        <v>182</v>
      </c>
      <c r="B386" s="195"/>
      <c r="C386" s="196">
        <v>1246</v>
      </c>
      <c r="D386" s="197">
        <v>3586714.02</v>
      </c>
      <c r="E386" s="182"/>
      <c r="F386" s="182"/>
    </row>
    <row r="387" spans="1:6" ht="14.1" hidden="1" customHeight="1" outlineLevel="1">
      <c r="A387" s="194" t="s">
        <v>250</v>
      </c>
      <c r="B387" s="195"/>
      <c r="C387" s="198"/>
      <c r="D387" s="199"/>
      <c r="E387" s="182"/>
      <c r="F387" s="182"/>
    </row>
    <row r="388" spans="1:6" ht="14.1" hidden="1" customHeight="1" outlineLevel="1">
      <c r="A388" s="194" t="s">
        <v>183</v>
      </c>
      <c r="B388" s="195"/>
      <c r="C388" s="196">
        <v>5456</v>
      </c>
      <c r="D388" s="197">
        <v>15726567</v>
      </c>
      <c r="E388" s="182"/>
      <c r="F388" s="182"/>
    </row>
    <row r="389" spans="1:6" ht="14.1" hidden="1" customHeight="1" outlineLevel="1">
      <c r="A389" s="194" t="s">
        <v>184</v>
      </c>
      <c r="B389" s="195"/>
      <c r="C389" s="196">
        <v>940</v>
      </c>
      <c r="D389" s="197">
        <v>2840086</v>
      </c>
      <c r="E389" s="182"/>
      <c r="F389" s="182"/>
    </row>
    <row r="390" spans="1:6" ht="14.1" hidden="1" customHeight="1" outlineLevel="1">
      <c r="A390" s="194" t="s">
        <v>251</v>
      </c>
      <c r="B390" s="195"/>
      <c r="C390" s="196">
        <v>9</v>
      </c>
      <c r="D390" s="197">
        <v>24531</v>
      </c>
      <c r="E390" s="182"/>
      <c r="F390" s="182"/>
    </row>
    <row r="391" spans="1:6" ht="14.1" hidden="1" customHeight="1" outlineLevel="1">
      <c r="A391" s="194" t="s">
        <v>185</v>
      </c>
      <c r="B391" s="195"/>
      <c r="C391" s="196">
        <v>6282</v>
      </c>
      <c r="D391" s="197">
        <v>17831722</v>
      </c>
      <c r="E391" s="182"/>
      <c r="F391" s="182"/>
    </row>
    <row r="392" spans="1:6" ht="14.1" hidden="1" customHeight="1" outlineLevel="1">
      <c r="A392" s="194" t="s">
        <v>186</v>
      </c>
      <c r="B392" s="195"/>
      <c r="C392" s="196">
        <v>9531</v>
      </c>
      <c r="D392" s="197">
        <v>27971645</v>
      </c>
      <c r="E392" s="182"/>
      <c r="F392" s="182"/>
    </row>
    <row r="393" spans="1:6" ht="14.1" hidden="1" customHeight="1" outlineLevel="1">
      <c r="A393" s="194" t="s">
        <v>244</v>
      </c>
      <c r="B393" s="195"/>
      <c r="C393" s="196">
        <v>1042</v>
      </c>
      <c r="D393" s="197">
        <v>2892806.05</v>
      </c>
      <c r="E393" s="182"/>
      <c r="F393" s="182"/>
    </row>
    <row r="394" spans="1:6" ht="14.1" hidden="1" customHeight="1" outlineLevel="1">
      <c r="A394" s="194" t="s">
        <v>187</v>
      </c>
      <c r="B394" s="195"/>
      <c r="C394" s="196">
        <v>2675</v>
      </c>
      <c r="D394" s="197">
        <v>5812592</v>
      </c>
      <c r="E394" s="182"/>
      <c r="F394" s="182"/>
    </row>
    <row r="395" spans="1:6" ht="14.1" hidden="1" customHeight="1" outlineLevel="1">
      <c r="A395" s="194" t="s">
        <v>188</v>
      </c>
      <c r="B395" s="195"/>
      <c r="C395" s="196">
        <v>32</v>
      </c>
      <c r="D395" s="197">
        <v>87619</v>
      </c>
      <c r="E395" s="182"/>
      <c r="F395" s="182"/>
    </row>
    <row r="396" spans="1:6" ht="14.1" hidden="1" customHeight="1" outlineLevel="1">
      <c r="A396" s="194" t="s">
        <v>189</v>
      </c>
      <c r="B396" s="195"/>
      <c r="C396" s="196">
        <v>526</v>
      </c>
      <c r="D396" s="197">
        <v>142474.96</v>
      </c>
      <c r="E396" s="182"/>
      <c r="F396" s="182"/>
    </row>
    <row r="397" spans="1:6" ht="14.1" hidden="1" customHeight="1" outlineLevel="1">
      <c r="A397" s="194" t="s">
        <v>190</v>
      </c>
      <c r="B397" s="195"/>
      <c r="C397" s="196">
        <v>4581</v>
      </c>
      <c r="D397" s="197">
        <v>13348998</v>
      </c>
      <c r="E397" s="182"/>
      <c r="F397" s="182"/>
    </row>
    <row r="398" spans="1:6" ht="14.1" hidden="1" customHeight="1" outlineLevel="1">
      <c r="A398" s="194" t="s">
        <v>191</v>
      </c>
      <c r="B398" s="195"/>
      <c r="C398" s="196">
        <v>17</v>
      </c>
      <c r="D398" s="197">
        <v>54260</v>
      </c>
      <c r="E398" s="182"/>
      <c r="F398" s="182"/>
    </row>
    <row r="399" spans="1:6" ht="14.1" hidden="1" customHeight="1" outlineLevel="1">
      <c r="A399" s="194" t="s">
        <v>252</v>
      </c>
      <c r="B399" s="195"/>
      <c r="C399" s="196">
        <v>1</v>
      </c>
      <c r="D399" s="197">
        <v>2484.65</v>
      </c>
      <c r="E399" s="182"/>
      <c r="F399" s="182"/>
    </row>
    <row r="400" spans="1:6" ht="14.1" hidden="1" customHeight="1" outlineLevel="1">
      <c r="A400" s="194" t="s">
        <v>192</v>
      </c>
      <c r="B400" s="195"/>
      <c r="C400" s="196">
        <v>54</v>
      </c>
      <c r="D400" s="197">
        <v>158703</v>
      </c>
      <c r="E400" s="182"/>
      <c r="F400" s="182"/>
    </row>
    <row r="401" spans="1:6" ht="14.1" hidden="1" customHeight="1" outlineLevel="1">
      <c r="A401" s="194" t="s">
        <v>247</v>
      </c>
      <c r="B401" s="195"/>
      <c r="C401" s="196">
        <v>0</v>
      </c>
      <c r="D401" s="197">
        <v>0</v>
      </c>
      <c r="E401" s="182"/>
      <c r="F401" s="182"/>
    </row>
    <row r="402" spans="1:6" ht="14.1" hidden="1" customHeight="1" outlineLevel="1">
      <c r="A402" s="194" t="s">
        <v>193</v>
      </c>
      <c r="B402" s="195"/>
      <c r="C402" s="196">
        <v>11079</v>
      </c>
      <c r="D402" s="197">
        <v>31576560</v>
      </c>
      <c r="E402" s="182"/>
      <c r="F402" s="182"/>
    </row>
    <row r="403" spans="1:6" ht="14.1" hidden="1" customHeight="1" outlineLevel="1">
      <c r="A403" s="194" t="s">
        <v>194</v>
      </c>
      <c r="B403" s="195"/>
      <c r="C403" s="196">
        <v>2203</v>
      </c>
      <c r="D403" s="197">
        <v>9372340.3599999994</v>
      </c>
      <c r="E403" s="182"/>
      <c r="F403" s="182"/>
    </row>
    <row r="404" spans="1:6" ht="14.1" hidden="1" customHeight="1" outlineLevel="1">
      <c r="A404" s="194" t="s">
        <v>195</v>
      </c>
      <c r="B404" s="195"/>
      <c r="C404" s="196">
        <v>620</v>
      </c>
      <c r="D404" s="197">
        <v>1790057.89</v>
      </c>
      <c r="E404" s="182"/>
      <c r="F404" s="182"/>
    </row>
    <row r="405" spans="1:6" ht="14.1" hidden="1" customHeight="1" outlineLevel="1">
      <c r="A405" s="194" t="s">
        <v>196</v>
      </c>
      <c r="B405" s="195"/>
      <c r="C405" s="196">
        <v>1451</v>
      </c>
      <c r="D405" s="197">
        <v>4220535.3</v>
      </c>
      <c r="E405" s="182"/>
      <c r="F405" s="182"/>
    </row>
    <row r="406" spans="1:6" ht="14.1" hidden="1" customHeight="1" outlineLevel="1">
      <c r="A406" s="194" t="s">
        <v>253</v>
      </c>
      <c r="B406" s="195"/>
      <c r="C406" s="196">
        <v>99</v>
      </c>
      <c r="D406" s="197">
        <v>242073.5</v>
      </c>
      <c r="E406" s="182"/>
      <c r="F406" s="182"/>
    </row>
    <row r="407" spans="1:6" ht="14.1" customHeight="1" collapsed="1">
      <c r="A407" s="200" t="s">
        <v>283</v>
      </c>
      <c r="B407" s="195">
        <v>1000</v>
      </c>
      <c r="C407" s="196">
        <f>SUM($C$385:$C$406)</f>
        <v>50339</v>
      </c>
      <c r="D407" s="197">
        <f>SUM($D$385:$D$406)</f>
        <v>144972073.72999999</v>
      </c>
      <c r="E407" s="182"/>
      <c r="F407" s="182"/>
    </row>
    <row r="408" spans="1:6" ht="14.1" hidden="1" customHeight="1" outlineLevel="1">
      <c r="A408" s="194" t="s">
        <v>181</v>
      </c>
      <c r="B408" s="195"/>
      <c r="C408" s="196">
        <v>720</v>
      </c>
      <c r="D408" s="197">
        <v>3842619</v>
      </c>
      <c r="E408" s="182"/>
      <c r="F408" s="182"/>
    </row>
    <row r="409" spans="1:6" ht="14.1" hidden="1" customHeight="1" outlineLevel="1">
      <c r="A409" s="194" t="s">
        <v>182</v>
      </c>
      <c r="B409" s="195"/>
      <c r="C409" s="196">
        <v>369</v>
      </c>
      <c r="D409" s="197">
        <v>1942208.55</v>
      </c>
      <c r="E409" s="182"/>
      <c r="F409" s="182"/>
    </row>
    <row r="410" spans="1:6" ht="14.1" hidden="1" customHeight="1" outlineLevel="1">
      <c r="A410" s="194" t="s">
        <v>250</v>
      </c>
      <c r="B410" s="195"/>
      <c r="C410" s="198"/>
      <c r="D410" s="199"/>
      <c r="E410" s="182"/>
      <c r="F410" s="182"/>
    </row>
    <row r="411" spans="1:6" ht="14.1" hidden="1" customHeight="1" outlineLevel="1">
      <c r="A411" s="194" t="s">
        <v>183</v>
      </c>
      <c r="B411" s="195"/>
      <c r="C411" s="196">
        <v>2049</v>
      </c>
      <c r="D411" s="197">
        <v>11208806</v>
      </c>
      <c r="E411" s="182"/>
      <c r="F411" s="182"/>
    </row>
    <row r="412" spans="1:6" ht="14.1" hidden="1" customHeight="1" outlineLevel="1">
      <c r="A412" s="194" t="s">
        <v>184</v>
      </c>
      <c r="B412" s="195"/>
      <c r="C412" s="196">
        <v>391</v>
      </c>
      <c r="D412" s="197">
        <v>2186332</v>
      </c>
      <c r="E412" s="182"/>
      <c r="F412" s="182"/>
    </row>
    <row r="413" spans="1:6" ht="14.1" hidden="1" customHeight="1" outlineLevel="1">
      <c r="A413" s="194" t="s">
        <v>251</v>
      </c>
      <c r="B413" s="195"/>
      <c r="C413" s="196">
        <v>2</v>
      </c>
      <c r="D413" s="197">
        <v>12774</v>
      </c>
      <c r="E413" s="182"/>
      <c r="F413" s="182"/>
    </row>
    <row r="414" spans="1:6" ht="14.1" hidden="1" customHeight="1" outlineLevel="1">
      <c r="A414" s="194" t="s">
        <v>185</v>
      </c>
      <c r="B414" s="195"/>
      <c r="C414" s="196">
        <v>3055</v>
      </c>
      <c r="D414" s="197">
        <v>16185838</v>
      </c>
      <c r="E414" s="182"/>
      <c r="F414" s="182"/>
    </row>
    <row r="415" spans="1:6" ht="14.1" hidden="1" customHeight="1" outlineLevel="1">
      <c r="A415" s="194" t="s">
        <v>186</v>
      </c>
      <c r="B415" s="195"/>
      <c r="C415" s="196">
        <v>3493</v>
      </c>
      <c r="D415" s="197">
        <v>19186092</v>
      </c>
      <c r="E415" s="182"/>
      <c r="F415" s="182"/>
    </row>
    <row r="416" spans="1:6" ht="14.1" hidden="1" customHeight="1" outlineLevel="1">
      <c r="A416" s="194" t="s">
        <v>244</v>
      </c>
      <c r="B416" s="195"/>
      <c r="C416" s="196">
        <v>163</v>
      </c>
      <c r="D416" s="197">
        <v>878157.2</v>
      </c>
      <c r="E416" s="182"/>
      <c r="F416" s="182"/>
    </row>
    <row r="417" spans="1:6" ht="14.1" hidden="1" customHeight="1" outlineLevel="1">
      <c r="A417" s="194" t="s">
        <v>187</v>
      </c>
      <c r="B417" s="195"/>
      <c r="C417" s="196">
        <v>646</v>
      </c>
      <c r="D417" s="197">
        <v>2587713</v>
      </c>
      <c r="E417" s="182"/>
      <c r="F417" s="182"/>
    </row>
    <row r="418" spans="1:6" ht="14.1" hidden="1" customHeight="1" outlineLevel="1">
      <c r="A418" s="194" t="s">
        <v>188</v>
      </c>
      <c r="B418" s="195"/>
      <c r="C418" s="196">
        <v>4</v>
      </c>
      <c r="D418" s="197">
        <v>10796</v>
      </c>
      <c r="E418" s="182"/>
      <c r="F418" s="182"/>
    </row>
    <row r="419" spans="1:6" ht="14.1" hidden="1" customHeight="1" outlineLevel="1">
      <c r="A419" s="194" t="s">
        <v>189</v>
      </c>
      <c r="B419" s="195"/>
      <c r="C419" s="196">
        <v>326</v>
      </c>
      <c r="D419" s="197">
        <v>221298.8</v>
      </c>
      <c r="E419" s="182"/>
      <c r="F419" s="182"/>
    </row>
    <row r="420" spans="1:6" ht="14.1" hidden="1" customHeight="1" outlineLevel="1">
      <c r="A420" s="194" t="s">
        <v>190</v>
      </c>
      <c r="B420" s="195"/>
      <c r="C420" s="196">
        <v>1534</v>
      </c>
      <c r="D420" s="197">
        <v>8418642</v>
      </c>
      <c r="E420" s="182"/>
      <c r="F420" s="182"/>
    </row>
    <row r="421" spans="1:6" ht="14.1" hidden="1" customHeight="1" outlineLevel="1">
      <c r="A421" s="194" t="s">
        <v>191</v>
      </c>
      <c r="B421" s="195"/>
      <c r="C421" s="196">
        <v>0</v>
      </c>
      <c r="D421" s="197">
        <v>0</v>
      </c>
      <c r="E421" s="182"/>
      <c r="F421" s="182"/>
    </row>
    <row r="422" spans="1:6" ht="14.1" hidden="1" customHeight="1" outlineLevel="1">
      <c r="A422" s="194" t="s">
        <v>252</v>
      </c>
      <c r="B422" s="195"/>
      <c r="C422" s="196">
        <v>1</v>
      </c>
      <c r="D422" s="197">
        <v>5448.15</v>
      </c>
      <c r="E422" s="182"/>
      <c r="F422" s="182"/>
    </row>
    <row r="423" spans="1:6" ht="14.1" hidden="1" customHeight="1" outlineLevel="1">
      <c r="A423" s="194" t="s">
        <v>192</v>
      </c>
      <c r="B423" s="195"/>
      <c r="C423" s="196">
        <v>13</v>
      </c>
      <c r="D423" s="197">
        <v>55075</v>
      </c>
      <c r="E423" s="182"/>
      <c r="F423" s="182"/>
    </row>
    <row r="424" spans="1:6" ht="14.1" hidden="1" customHeight="1" outlineLevel="1">
      <c r="A424" s="194" t="s">
        <v>247</v>
      </c>
      <c r="B424" s="195"/>
      <c r="C424" s="198"/>
      <c r="D424" s="199"/>
      <c r="E424" s="182"/>
      <c r="F424" s="182"/>
    </row>
    <row r="425" spans="1:6" ht="14.1" hidden="1" customHeight="1" outlineLevel="1">
      <c r="A425" s="194" t="s">
        <v>193</v>
      </c>
      <c r="B425" s="195"/>
      <c r="C425" s="196">
        <v>3583</v>
      </c>
      <c r="D425" s="197">
        <v>18267352</v>
      </c>
      <c r="E425" s="182"/>
      <c r="F425" s="182"/>
    </row>
    <row r="426" spans="1:6" ht="14.1" hidden="1" customHeight="1" outlineLevel="1">
      <c r="A426" s="194" t="s">
        <v>194</v>
      </c>
      <c r="B426" s="195"/>
      <c r="C426" s="196">
        <v>540</v>
      </c>
      <c r="D426" s="197">
        <v>4257664.5199999996</v>
      </c>
      <c r="E426" s="182"/>
      <c r="F426" s="182"/>
    </row>
    <row r="427" spans="1:6" ht="14.1" hidden="1" customHeight="1" outlineLevel="1">
      <c r="A427" s="194" t="s">
        <v>195</v>
      </c>
      <c r="B427" s="195"/>
      <c r="C427" s="196">
        <v>157</v>
      </c>
      <c r="D427" s="197">
        <v>840840.71</v>
      </c>
      <c r="E427" s="182"/>
      <c r="F427" s="182"/>
    </row>
    <row r="428" spans="1:6" ht="14.1" hidden="1" customHeight="1" outlineLevel="1">
      <c r="A428" s="194" t="s">
        <v>196</v>
      </c>
      <c r="B428" s="195"/>
      <c r="C428" s="196">
        <v>395</v>
      </c>
      <c r="D428" s="197">
        <v>2149944.35</v>
      </c>
      <c r="E428" s="182"/>
      <c r="F428" s="182"/>
    </row>
    <row r="429" spans="1:6" ht="14.1" hidden="1" customHeight="1" outlineLevel="1">
      <c r="A429" s="194" t="s">
        <v>253</v>
      </c>
      <c r="B429" s="195"/>
      <c r="C429" s="196">
        <v>29</v>
      </c>
      <c r="D429" s="197">
        <v>141148.65</v>
      </c>
      <c r="E429" s="182"/>
      <c r="F429" s="182"/>
    </row>
    <row r="430" spans="1:6" ht="14.1" customHeight="1" collapsed="1">
      <c r="A430" s="200" t="s">
        <v>284</v>
      </c>
      <c r="B430" s="195">
        <v>2000</v>
      </c>
      <c r="C430" s="196">
        <f>SUM($C$408:$C$429)</f>
        <v>17470</v>
      </c>
      <c r="D430" s="197">
        <f>SUM($D$408:$D$429)</f>
        <v>92398749.929999977</v>
      </c>
      <c r="E430" s="182"/>
      <c r="F430" s="182"/>
    </row>
    <row r="431" spans="1:6" ht="14.1" hidden="1" customHeight="1" outlineLevel="1">
      <c r="A431" s="194" t="s">
        <v>181</v>
      </c>
      <c r="B431" s="195"/>
      <c r="C431" s="196">
        <v>214</v>
      </c>
      <c r="D431" s="197">
        <v>1948598</v>
      </c>
      <c r="E431" s="182"/>
      <c r="F431" s="182"/>
    </row>
    <row r="432" spans="1:6" ht="14.1" hidden="1" customHeight="1" outlineLevel="1">
      <c r="A432" s="194" t="s">
        <v>182</v>
      </c>
      <c r="B432" s="195"/>
      <c r="C432" s="196">
        <v>88</v>
      </c>
      <c r="D432" s="197">
        <v>753087.95</v>
      </c>
      <c r="E432" s="182"/>
      <c r="F432" s="182"/>
    </row>
    <row r="433" spans="1:6" ht="14.1" hidden="1" customHeight="1" outlineLevel="1">
      <c r="A433" s="194" t="s">
        <v>250</v>
      </c>
      <c r="B433" s="195"/>
      <c r="C433" s="198"/>
      <c r="D433" s="199"/>
      <c r="E433" s="182"/>
      <c r="F433" s="182"/>
    </row>
    <row r="434" spans="1:6" ht="14.1" hidden="1" customHeight="1" outlineLevel="1">
      <c r="A434" s="194" t="s">
        <v>183</v>
      </c>
      <c r="B434" s="195"/>
      <c r="C434" s="196">
        <v>649</v>
      </c>
      <c r="D434" s="197">
        <v>5752808</v>
      </c>
      <c r="E434" s="182"/>
      <c r="F434" s="182"/>
    </row>
    <row r="435" spans="1:6" ht="14.1" hidden="1" customHeight="1" outlineLevel="1">
      <c r="A435" s="194" t="s">
        <v>184</v>
      </c>
      <c r="B435" s="195"/>
      <c r="C435" s="196">
        <v>138</v>
      </c>
      <c r="D435" s="197">
        <v>1268859</v>
      </c>
      <c r="E435" s="182"/>
      <c r="F435" s="182"/>
    </row>
    <row r="436" spans="1:6" ht="14.1" hidden="1" customHeight="1" outlineLevel="1">
      <c r="A436" s="194" t="s">
        <v>251</v>
      </c>
      <c r="B436" s="195"/>
      <c r="C436" s="196">
        <v>0</v>
      </c>
      <c r="D436" s="197">
        <v>0</v>
      </c>
      <c r="E436" s="182"/>
      <c r="F436" s="182"/>
    </row>
    <row r="437" spans="1:6" ht="14.1" hidden="1" customHeight="1" outlineLevel="1">
      <c r="A437" s="194" t="s">
        <v>185</v>
      </c>
      <c r="B437" s="195"/>
      <c r="C437" s="196">
        <v>1051</v>
      </c>
      <c r="D437" s="197">
        <v>9522318</v>
      </c>
      <c r="E437" s="182"/>
      <c r="F437" s="182"/>
    </row>
    <row r="438" spans="1:6" ht="14.1" hidden="1" customHeight="1" outlineLevel="1">
      <c r="A438" s="194" t="s">
        <v>186</v>
      </c>
      <c r="B438" s="195"/>
      <c r="C438" s="196">
        <v>1281</v>
      </c>
      <c r="D438" s="197">
        <v>11578456</v>
      </c>
      <c r="E438" s="182"/>
      <c r="F438" s="182"/>
    </row>
    <row r="439" spans="1:6" ht="14.1" hidden="1" customHeight="1" outlineLevel="1">
      <c r="A439" s="194" t="s">
        <v>244</v>
      </c>
      <c r="B439" s="195"/>
      <c r="C439" s="196">
        <v>37</v>
      </c>
      <c r="D439" s="197">
        <v>292410.55</v>
      </c>
      <c r="E439" s="182"/>
      <c r="F439" s="182"/>
    </row>
    <row r="440" spans="1:6" ht="14.1" hidden="1" customHeight="1" outlineLevel="1">
      <c r="A440" s="194" t="s">
        <v>187</v>
      </c>
      <c r="B440" s="195"/>
      <c r="C440" s="196">
        <v>128</v>
      </c>
      <c r="D440" s="197">
        <v>860025</v>
      </c>
      <c r="E440" s="182"/>
      <c r="F440" s="182"/>
    </row>
    <row r="441" spans="1:6" ht="14.1" hidden="1" customHeight="1" outlineLevel="1">
      <c r="A441" s="194" t="s">
        <v>188</v>
      </c>
      <c r="B441" s="195"/>
      <c r="C441" s="196">
        <v>1</v>
      </c>
      <c r="D441" s="197">
        <v>12922</v>
      </c>
      <c r="E441" s="182"/>
      <c r="F441" s="182"/>
    </row>
    <row r="442" spans="1:6" ht="14.1" hidden="1" customHeight="1" outlineLevel="1">
      <c r="A442" s="194" t="s">
        <v>189</v>
      </c>
      <c r="B442" s="195"/>
      <c r="C442" s="196">
        <v>397</v>
      </c>
      <c r="D442" s="197">
        <v>290784.93</v>
      </c>
      <c r="E442" s="182"/>
      <c r="F442" s="182"/>
    </row>
    <row r="443" spans="1:6" ht="14.1" hidden="1" customHeight="1" outlineLevel="1">
      <c r="A443" s="194" t="s">
        <v>190</v>
      </c>
      <c r="B443" s="195"/>
      <c r="C443" s="196">
        <v>412</v>
      </c>
      <c r="D443" s="197">
        <v>3781872</v>
      </c>
      <c r="E443" s="182"/>
      <c r="F443" s="182"/>
    </row>
    <row r="444" spans="1:6" ht="14.1" hidden="1" customHeight="1" outlineLevel="1">
      <c r="A444" s="194" t="s">
        <v>191</v>
      </c>
      <c r="B444" s="195"/>
      <c r="C444" s="196">
        <v>0</v>
      </c>
      <c r="D444" s="197">
        <v>0</v>
      </c>
      <c r="E444" s="182"/>
      <c r="F444" s="182"/>
    </row>
    <row r="445" spans="1:6" ht="14.1" hidden="1" customHeight="1" outlineLevel="1">
      <c r="A445" s="194" t="s">
        <v>252</v>
      </c>
      <c r="B445" s="195"/>
      <c r="C445" s="198"/>
      <c r="D445" s="199"/>
      <c r="E445" s="182"/>
      <c r="F445" s="182"/>
    </row>
    <row r="446" spans="1:6" ht="14.1" hidden="1" customHeight="1" outlineLevel="1">
      <c r="A446" s="194" t="s">
        <v>192</v>
      </c>
      <c r="B446" s="195"/>
      <c r="C446" s="198"/>
      <c r="D446" s="199"/>
      <c r="E446" s="182"/>
      <c r="F446" s="182"/>
    </row>
    <row r="447" spans="1:6" ht="14.1" hidden="1" customHeight="1" outlineLevel="1">
      <c r="A447" s="194" t="s">
        <v>247</v>
      </c>
      <c r="B447" s="195"/>
      <c r="C447" s="196">
        <v>0</v>
      </c>
      <c r="D447" s="197">
        <v>0</v>
      </c>
      <c r="E447" s="182"/>
      <c r="F447" s="182"/>
    </row>
    <row r="448" spans="1:6" ht="14.1" hidden="1" customHeight="1" outlineLevel="1">
      <c r="A448" s="194" t="s">
        <v>193</v>
      </c>
      <c r="B448" s="195"/>
      <c r="C448" s="196">
        <v>1030</v>
      </c>
      <c r="D448" s="197">
        <v>8611384</v>
      </c>
      <c r="E448" s="182"/>
      <c r="F448" s="182"/>
    </row>
    <row r="449" spans="1:6" ht="14.1" hidden="1" customHeight="1" outlineLevel="1">
      <c r="A449" s="194" t="s">
        <v>194</v>
      </c>
      <c r="B449" s="195"/>
      <c r="C449" s="196">
        <v>129</v>
      </c>
      <c r="D449" s="197">
        <v>1647126.55</v>
      </c>
      <c r="E449" s="182"/>
      <c r="F449" s="182"/>
    </row>
    <row r="450" spans="1:6" ht="14.1" hidden="1" customHeight="1" outlineLevel="1">
      <c r="A450" s="194" t="s">
        <v>195</v>
      </c>
      <c r="B450" s="195"/>
      <c r="C450" s="196">
        <v>28</v>
      </c>
      <c r="D450" s="197">
        <v>295172.7</v>
      </c>
      <c r="E450" s="182"/>
      <c r="F450" s="182"/>
    </row>
    <row r="451" spans="1:6" ht="14.1" hidden="1" customHeight="1" outlineLevel="1">
      <c r="A451" s="194" t="s">
        <v>196</v>
      </c>
      <c r="B451" s="195"/>
      <c r="C451" s="196">
        <v>64</v>
      </c>
      <c r="D451" s="197">
        <v>639158.69999999995</v>
      </c>
      <c r="E451" s="182"/>
      <c r="F451" s="182"/>
    </row>
    <row r="452" spans="1:6" ht="14.1" hidden="1" customHeight="1" outlineLevel="1">
      <c r="A452" s="194" t="s">
        <v>253</v>
      </c>
      <c r="B452" s="195"/>
      <c r="C452" s="196">
        <v>11</v>
      </c>
      <c r="D452" s="197">
        <v>83747.75</v>
      </c>
      <c r="E452" s="182"/>
      <c r="F452" s="182"/>
    </row>
    <row r="453" spans="1:6" ht="14.1" customHeight="1" collapsed="1">
      <c r="A453" s="200" t="s">
        <v>285</v>
      </c>
      <c r="B453" s="195">
        <v>3000</v>
      </c>
      <c r="C453" s="196">
        <f>SUM($C$431:$C$452)</f>
        <v>5658</v>
      </c>
      <c r="D453" s="197">
        <f>SUM($D$431:$D$452)</f>
        <v>47338731.130000003</v>
      </c>
      <c r="E453" s="182"/>
      <c r="F453" s="182"/>
    </row>
    <row r="454" spans="1:6" ht="14.1" hidden="1" customHeight="1" outlineLevel="1">
      <c r="A454" s="194" t="s">
        <v>181</v>
      </c>
      <c r="B454" s="195"/>
      <c r="C454" s="196">
        <v>111</v>
      </c>
      <c r="D454" s="197">
        <v>1474999</v>
      </c>
      <c r="E454" s="182"/>
      <c r="F454" s="182"/>
    </row>
    <row r="455" spans="1:6" ht="14.1" hidden="1" customHeight="1" outlineLevel="1">
      <c r="A455" s="194" t="s">
        <v>182</v>
      </c>
      <c r="B455" s="195"/>
      <c r="C455" s="196">
        <v>30</v>
      </c>
      <c r="D455" s="197">
        <v>410267.75</v>
      </c>
      <c r="E455" s="182"/>
      <c r="F455" s="182"/>
    </row>
    <row r="456" spans="1:6" ht="14.1" hidden="1" customHeight="1" outlineLevel="1">
      <c r="A456" s="194" t="s">
        <v>250</v>
      </c>
      <c r="B456" s="195"/>
      <c r="C456" s="198"/>
      <c r="D456" s="199"/>
      <c r="E456" s="182"/>
      <c r="F456" s="182"/>
    </row>
    <row r="457" spans="1:6" ht="14.1" hidden="1" customHeight="1" outlineLevel="1">
      <c r="A457" s="194" t="s">
        <v>183</v>
      </c>
      <c r="B457" s="195"/>
      <c r="C457" s="196">
        <v>364</v>
      </c>
      <c r="D457" s="197">
        <v>4474947</v>
      </c>
      <c r="E457" s="182"/>
      <c r="F457" s="182"/>
    </row>
    <row r="458" spans="1:6" ht="14.1" hidden="1" customHeight="1" outlineLevel="1">
      <c r="A458" s="194" t="s">
        <v>184</v>
      </c>
      <c r="B458" s="195"/>
      <c r="C458" s="196">
        <v>83</v>
      </c>
      <c r="D458" s="197">
        <v>1095659</v>
      </c>
      <c r="E458" s="182"/>
      <c r="F458" s="182"/>
    </row>
    <row r="459" spans="1:6" ht="14.1" hidden="1" customHeight="1" outlineLevel="1">
      <c r="A459" s="194" t="s">
        <v>251</v>
      </c>
      <c r="B459" s="195"/>
      <c r="C459" s="196">
        <v>0</v>
      </c>
      <c r="D459" s="197">
        <v>0</v>
      </c>
      <c r="E459" s="182"/>
      <c r="F459" s="182"/>
    </row>
    <row r="460" spans="1:6" ht="14.1" hidden="1" customHeight="1" outlineLevel="1">
      <c r="A460" s="194" t="s">
        <v>185</v>
      </c>
      <c r="B460" s="195"/>
      <c r="C460" s="196">
        <v>546</v>
      </c>
      <c r="D460" s="197">
        <v>6232337</v>
      </c>
      <c r="E460" s="182"/>
      <c r="F460" s="182"/>
    </row>
    <row r="461" spans="1:6" ht="14.1" hidden="1" customHeight="1" outlineLevel="1">
      <c r="A461" s="194" t="s">
        <v>186</v>
      </c>
      <c r="B461" s="195"/>
      <c r="C461" s="196">
        <v>628</v>
      </c>
      <c r="D461" s="197">
        <v>7601633</v>
      </c>
      <c r="E461" s="182"/>
      <c r="F461" s="182"/>
    </row>
    <row r="462" spans="1:6" ht="14.1" hidden="1" customHeight="1" outlineLevel="1">
      <c r="A462" s="194" t="s">
        <v>244</v>
      </c>
      <c r="B462" s="195"/>
      <c r="C462" s="196">
        <v>11</v>
      </c>
      <c r="D462" s="197">
        <v>133929.35</v>
      </c>
      <c r="E462" s="182"/>
      <c r="F462" s="182"/>
    </row>
    <row r="463" spans="1:6" ht="14.1" hidden="1" customHeight="1" outlineLevel="1">
      <c r="A463" s="194" t="s">
        <v>187</v>
      </c>
      <c r="B463" s="195"/>
      <c r="C463" s="196">
        <v>36</v>
      </c>
      <c r="D463" s="197">
        <v>268108</v>
      </c>
      <c r="E463" s="182"/>
      <c r="F463" s="182"/>
    </row>
    <row r="464" spans="1:6" ht="14.1" hidden="1" customHeight="1" outlineLevel="1">
      <c r="A464" s="194" t="s">
        <v>188</v>
      </c>
      <c r="B464" s="195"/>
      <c r="C464" s="196">
        <v>0</v>
      </c>
      <c r="D464" s="197">
        <v>0</v>
      </c>
      <c r="E464" s="182"/>
      <c r="F464" s="182"/>
    </row>
    <row r="465" spans="1:6" ht="14.1" hidden="1" customHeight="1" outlineLevel="1">
      <c r="A465" s="194" t="s">
        <v>189</v>
      </c>
      <c r="B465" s="195"/>
      <c r="C465" s="196">
        <v>294</v>
      </c>
      <c r="D465" s="197">
        <v>242020.81</v>
      </c>
      <c r="E465" s="182"/>
      <c r="F465" s="182"/>
    </row>
    <row r="466" spans="1:6" ht="14.1" hidden="1" customHeight="1" outlineLevel="1">
      <c r="A466" s="194" t="s">
        <v>190</v>
      </c>
      <c r="B466" s="195"/>
      <c r="C466" s="196">
        <v>197</v>
      </c>
      <c r="D466" s="197">
        <v>2383524</v>
      </c>
      <c r="E466" s="182"/>
      <c r="F466" s="182"/>
    </row>
    <row r="467" spans="1:6" ht="14.1" hidden="1" customHeight="1" outlineLevel="1">
      <c r="A467" s="194" t="s">
        <v>191</v>
      </c>
      <c r="B467" s="195"/>
      <c r="C467" s="196">
        <v>0</v>
      </c>
      <c r="D467" s="197">
        <v>0</v>
      </c>
      <c r="E467" s="182"/>
      <c r="F467" s="182"/>
    </row>
    <row r="468" spans="1:6" ht="14.1" hidden="1" customHeight="1" outlineLevel="1">
      <c r="A468" s="194" t="s">
        <v>252</v>
      </c>
      <c r="B468" s="195"/>
      <c r="C468" s="198"/>
      <c r="D468" s="199"/>
      <c r="E468" s="182"/>
      <c r="F468" s="182"/>
    </row>
    <row r="469" spans="1:6" ht="14.1" hidden="1" customHeight="1" outlineLevel="1">
      <c r="A469" s="194" t="s">
        <v>192</v>
      </c>
      <c r="B469" s="195"/>
      <c r="C469" s="198"/>
      <c r="D469" s="199"/>
      <c r="E469" s="182"/>
      <c r="F469" s="182"/>
    </row>
    <row r="470" spans="1:6" ht="14.1" hidden="1" customHeight="1" outlineLevel="1">
      <c r="A470" s="194" t="s">
        <v>247</v>
      </c>
      <c r="B470" s="195"/>
      <c r="C470" s="196">
        <v>0</v>
      </c>
      <c r="D470" s="197">
        <v>0</v>
      </c>
      <c r="E470" s="182"/>
      <c r="F470" s="182"/>
    </row>
    <row r="471" spans="1:6" ht="14.1" hidden="1" customHeight="1" outlineLevel="1">
      <c r="A471" s="194" t="s">
        <v>193</v>
      </c>
      <c r="B471" s="195"/>
      <c r="C471" s="196">
        <v>472</v>
      </c>
      <c r="D471" s="197">
        <v>5579719</v>
      </c>
      <c r="E471" s="182"/>
      <c r="F471" s="182"/>
    </row>
    <row r="472" spans="1:6" ht="14.1" hidden="1" customHeight="1" outlineLevel="1">
      <c r="A472" s="194" t="s">
        <v>194</v>
      </c>
      <c r="B472" s="195"/>
      <c r="C472" s="196">
        <v>45</v>
      </c>
      <c r="D472" s="197">
        <v>856121.1</v>
      </c>
      <c r="E472" s="182"/>
      <c r="F472" s="182"/>
    </row>
    <row r="473" spans="1:6" ht="14.1" hidden="1" customHeight="1" outlineLevel="1">
      <c r="A473" s="194" t="s">
        <v>195</v>
      </c>
      <c r="B473" s="195"/>
      <c r="C473" s="196">
        <v>8</v>
      </c>
      <c r="D473" s="197">
        <v>120974</v>
      </c>
      <c r="E473" s="182"/>
      <c r="F473" s="182"/>
    </row>
    <row r="474" spans="1:6" ht="14.1" hidden="1" customHeight="1" outlineLevel="1">
      <c r="A474" s="194" t="s">
        <v>196</v>
      </c>
      <c r="B474" s="195"/>
      <c r="C474" s="196">
        <v>23</v>
      </c>
      <c r="D474" s="197">
        <v>327193.5</v>
      </c>
      <c r="E474" s="182"/>
      <c r="F474" s="182"/>
    </row>
    <row r="475" spans="1:6" ht="14.1" hidden="1" customHeight="1" outlineLevel="1">
      <c r="A475" s="194" t="s">
        <v>253</v>
      </c>
      <c r="B475" s="195"/>
      <c r="C475" s="196">
        <v>4</v>
      </c>
      <c r="D475" s="197">
        <v>31621</v>
      </c>
      <c r="E475" s="182"/>
      <c r="F475" s="182"/>
    </row>
    <row r="476" spans="1:6" ht="14.1" customHeight="1" collapsed="1">
      <c r="A476" s="200" t="s">
        <v>286</v>
      </c>
      <c r="B476" s="195">
        <v>4000</v>
      </c>
      <c r="C476" s="196">
        <f>SUM($C$454:$C$475)</f>
        <v>2852</v>
      </c>
      <c r="D476" s="197">
        <f>SUM($D$454:$D$475)</f>
        <v>31233053.510000002</v>
      </c>
      <c r="E476" s="182"/>
      <c r="F476" s="182"/>
    </row>
    <row r="477" spans="1:6" ht="14.1" hidden="1" customHeight="1" outlineLevel="1">
      <c r="A477" s="194" t="s">
        <v>181</v>
      </c>
      <c r="B477" s="195"/>
      <c r="C477" s="196">
        <v>53</v>
      </c>
      <c r="D477" s="197">
        <v>803432</v>
      </c>
      <c r="E477" s="182"/>
      <c r="F477" s="182"/>
    </row>
    <row r="478" spans="1:6" ht="14.1" hidden="1" customHeight="1" outlineLevel="1">
      <c r="A478" s="194" t="s">
        <v>182</v>
      </c>
      <c r="B478" s="195"/>
      <c r="C478" s="196">
        <v>14</v>
      </c>
      <c r="D478" s="197">
        <v>200217</v>
      </c>
      <c r="E478" s="182"/>
      <c r="F478" s="182"/>
    </row>
    <row r="479" spans="1:6" ht="14.1" hidden="1" customHeight="1" outlineLevel="1">
      <c r="A479" s="194" t="s">
        <v>250</v>
      </c>
      <c r="B479" s="195"/>
      <c r="C479" s="198"/>
      <c r="D479" s="199"/>
      <c r="E479" s="182"/>
      <c r="F479" s="182"/>
    </row>
    <row r="480" spans="1:6" ht="14.1" hidden="1" customHeight="1" outlineLevel="1">
      <c r="A480" s="194" t="s">
        <v>183</v>
      </c>
      <c r="B480" s="195"/>
      <c r="C480" s="196">
        <v>216</v>
      </c>
      <c r="D480" s="197">
        <v>3390443</v>
      </c>
      <c r="E480" s="182"/>
      <c r="F480" s="182"/>
    </row>
    <row r="481" spans="1:6" ht="14.1" hidden="1" customHeight="1" outlineLevel="1">
      <c r="A481" s="194" t="s">
        <v>184</v>
      </c>
      <c r="B481" s="195"/>
      <c r="C481" s="196">
        <v>61</v>
      </c>
      <c r="D481" s="197">
        <v>871480</v>
      </c>
      <c r="E481" s="182"/>
      <c r="F481" s="182"/>
    </row>
    <row r="482" spans="1:6" ht="14.1" hidden="1" customHeight="1" outlineLevel="1">
      <c r="A482" s="194" t="s">
        <v>251</v>
      </c>
      <c r="B482" s="195"/>
      <c r="C482" s="196">
        <v>0</v>
      </c>
      <c r="D482" s="197">
        <v>0</v>
      </c>
      <c r="E482" s="182"/>
      <c r="F482" s="182"/>
    </row>
    <row r="483" spans="1:6" ht="14.1" hidden="1" customHeight="1" outlineLevel="1">
      <c r="A483" s="194" t="s">
        <v>185</v>
      </c>
      <c r="B483" s="195"/>
      <c r="C483" s="196">
        <v>356</v>
      </c>
      <c r="D483" s="197">
        <v>5560875</v>
      </c>
      <c r="E483" s="182"/>
      <c r="F483" s="182"/>
    </row>
    <row r="484" spans="1:6" ht="14.1" hidden="1" customHeight="1" outlineLevel="1">
      <c r="A484" s="194" t="s">
        <v>186</v>
      </c>
      <c r="B484" s="195"/>
      <c r="C484" s="196">
        <v>396</v>
      </c>
      <c r="D484" s="197">
        <v>5929767</v>
      </c>
      <c r="E484" s="182"/>
      <c r="F484" s="182"/>
    </row>
    <row r="485" spans="1:6" ht="14.1" hidden="1" customHeight="1" outlineLevel="1">
      <c r="A485" s="194" t="s">
        <v>244</v>
      </c>
      <c r="B485" s="195"/>
      <c r="C485" s="196">
        <v>5</v>
      </c>
      <c r="D485" s="197">
        <v>84234.65</v>
      </c>
      <c r="E485" s="182"/>
      <c r="F485" s="182"/>
    </row>
    <row r="486" spans="1:6" ht="14.1" hidden="1" customHeight="1" outlineLevel="1">
      <c r="A486" s="194" t="s">
        <v>187</v>
      </c>
      <c r="B486" s="195"/>
      <c r="C486" s="196">
        <v>24</v>
      </c>
      <c r="D486" s="197">
        <v>262596</v>
      </c>
      <c r="E486" s="182"/>
      <c r="F486" s="182"/>
    </row>
    <row r="487" spans="1:6" ht="14.1" hidden="1" customHeight="1" outlineLevel="1">
      <c r="A487" s="194" t="s">
        <v>188</v>
      </c>
      <c r="B487" s="195"/>
      <c r="C487" s="196">
        <v>0</v>
      </c>
      <c r="D487" s="197">
        <v>0</v>
      </c>
      <c r="E487" s="182"/>
      <c r="F487" s="182"/>
    </row>
    <row r="488" spans="1:6" ht="14.1" hidden="1" customHeight="1" outlineLevel="1">
      <c r="A488" s="194" t="s">
        <v>189</v>
      </c>
      <c r="B488" s="195"/>
      <c r="C488" s="196">
        <v>62</v>
      </c>
      <c r="D488" s="197">
        <v>144074.87</v>
      </c>
      <c r="E488" s="182"/>
      <c r="F488" s="182"/>
    </row>
    <row r="489" spans="1:6" ht="14.1" hidden="1" customHeight="1" outlineLevel="1">
      <c r="A489" s="194" t="s">
        <v>190</v>
      </c>
      <c r="B489" s="195"/>
      <c r="C489" s="196">
        <v>114</v>
      </c>
      <c r="D489" s="197">
        <v>1631272</v>
      </c>
      <c r="E489" s="182"/>
      <c r="F489" s="182"/>
    </row>
    <row r="490" spans="1:6" ht="14.1" hidden="1" customHeight="1" outlineLevel="1">
      <c r="A490" s="194" t="s">
        <v>191</v>
      </c>
      <c r="B490" s="195"/>
      <c r="C490" s="196">
        <v>0</v>
      </c>
      <c r="D490" s="197">
        <v>0</v>
      </c>
      <c r="E490" s="182"/>
      <c r="F490" s="182"/>
    </row>
    <row r="491" spans="1:6" ht="14.1" hidden="1" customHeight="1" outlineLevel="1">
      <c r="A491" s="194" t="s">
        <v>252</v>
      </c>
      <c r="B491" s="195"/>
      <c r="C491" s="198"/>
      <c r="D491" s="199"/>
      <c r="E491" s="182"/>
      <c r="F491" s="182"/>
    </row>
    <row r="492" spans="1:6" ht="14.1" hidden="1" customHeight="1" outlineLevel="1">
      <c r="A492" s="194" t="s">
        <v>192</v>
      </c>
      <c r="B492" s="195"/>
      <c r="C492" s="198"/>
      <c r="D492" s="199"/>
      <c r="E492" s="182"/>
      <c r="F492" s="182"/>
    </row>
    <row r="493" spans="1:6" ht="14.1" hidden="1" customHeight="1" outlineLevel="1">
      <c r="A493" s="194" t="s">
        <v>247</v>
      </c>
      <c r="B493" s="195"/>
      <c r="C493" s="196">
        <v>0</v>
      </c>
      <c r="D493" s="197">
        <v>0</v>
      </c>
      <c r="E493" s="182"/>
      <c r="F493" s="182"/>
    </row>
    <row r="494" spans="1:6" ht="14.1" hidden="1" customHeight="1" outlineLevel="1">
      <c r="A494" s="194" t="s">
        <v>193</v>
      </c>
      <c r="B494" s="195"/>
      <c r="C494" s="196">
        <v>322</v>
      </c>
      <c r="D494" s="197">
        <v>4838771</v>
      </c>
      <c r="E494" s="182"/>
      <c r="F494" s="182"/>
    </row>
    <row r="495" spans="1:6" ht="14.1" hidden="1" customHeight="1" outlineLevel="1">
      <c r="A495" s="194" t="s">
        <v>194</v>
      </c>
      <c r="B495" s="195"/>
      <c r="C495" s="196">
        <v>16</v>
      </c>
      <c r="D495" s="197">
        <v>380230.86</v>
      </c>
      <c r="E495" s="182"/>
      <c r="F495" s="182"/>
    </row>
    <row r="496" spans="1:6" ht="14.1" hidden="1" customHeight="1" outlineLevel="1">
      <c r="A496" s="194" t="s">
        <v>195</v>
      </c>
      <c r="B496" s="195"/>
      <c r="C496" s="196">
        <v>8</v>
      </c>
      <c r="D496" s="197">
        <v>131939.15</v>
      </c>
      <c r="E496" s="182"/>
      <c r="F496" s="182"/>
    </row>
    <row r="497" spans="1:6" ht="14.1" hidden="1" customHeight="1" outlineLevel="1">
      <c r="A497" s="194" t="s">
        <v>196</v>
      </c>
      <c r="B497" s="195"/>
      <c r="C497" s="196">
        <v>6</v>
      </c>
      <c r="D497" s="197">
        <v>120845.4</v>
      </c>
      <c r="E497" s="182"/>
      <c r="F497" s="182"/>
    </row>
    <row r="498" spans="1:6" ht="14.1" hidden="1" customHeight="1" outlineLevel="1">
      <c r="A498" s="194" t="s">
        <v>253</v>
      </c>
      <c r="B498" s="195"/>
      <c r="C498" s="196">
        <v>0</v>
      </c>
      <c r="D498" s="197">
        <v>0</v>
      </c>
      <c r="E498" s="182"/>
      <c r="F498" s="182"/>
    </row>
    <row r="499" spans="1:6" ht="14.1" customHeight="1" collapsed="1">
      <c r="A499" s="200" t="s">
        <v>287</v>
      </c>
      <c r="B499" s="195">
        <v>5000</v>
      </c>
      <c r="C499" s="196">
        <f>SUM($C$477:$C$498)</f>
        <v>1653</v>
      </c>
      <c r="D499" s="197">
        <f>SUM($D$477:$D$498)</f>
        <v>24350177.929999996</v>
      </c>
      <c r="E499" s="182"/>
      <c r="F499" s="182"/>
    </row>
    <row r="500" spans="1:6" ht="14.1" hidden="1" customHeight="1" outlineLevel="1">
      <c r="A500" s="194" t="s">
        <v>181</v>
      </c>
      <c r="B500" s="195"/>
      <c r="C500" s="196">
        <v>96</v>
      </c>
      <c r="D500" s="197">
        <v>2209681</v>
      </c>
      <c r="E500" s="182"/>
      <c r="F500" s="182"/>
    </row>
    <row r="501" spans="1:6" ht="14.1" hidden="1" customHeight="1" outlineLevel="1">
      <c r="A501" s="194" t="s">
        <v>182</v>
      </c>
      <c r="B501" s="195"/>
      <c r="C501" s="196">
        <v>26</v>
      </c>
      <c r="D501" s="197">
        <v>569712.25</v>
      </c>
      <c r="E501" s="182"/>
      <c r="F501" s="182"/>
    </row>
    <row r="502" spans="1:6" ht="14.1" hidden="1" customHeight="1" outlineLevel="1">
      <c r="A502" s="194" t="s">
        <v>250</v>
      </c>
      <c r="B502" s="195"/>
      <c r="C502" s="198"/>
      <c r="D502" s="199"/>
      <c r="E502" s="182"/>
      <c r="F502" s="182"/>
    </row>
    <row r="503" spans="1:6" ht="14.1" hidden="1" customHeight="1" outlineLevel="1">
      <c r="A503" s="194" t="s">
        <v>183</v>
      </c>
      <c r="B503" s="195"/>
      <c r="C503" s="196">
        <v>895</v>
      </c>
      <c r="D503" s="197">
        <v>22553659</v>
      </c>
      <c r="E503" s="182"/>
      <c r="F503" s="182"/>
    </row>
    <row r="504" spans="1:6" ht="14.1" hidden="1" customHeight="1" outlineLevel="1">
      <c r="A504" s="194" t="s">
        <v>184</v>
      </c>
      <c r="B504" s="195"/>
      <c r="C504" s="196">
        <v>227</v>
      </c>
      <c r="D504" s="197">
        <v>5812795</v>
      </c>
      <c r="E504" s="182"/>
      <c r="F504" s="182"/>
    </row>
    <row r="505" spans="1:6" ht="14.1" hidden="1" customHeight="1" outlineLevel="1">
      <c r="A505" s="194" t="s">
        <v>251</v>
      </c>
      <c r="B505" s="195"/>
      <c r="C505" s="196">
        <v>0</v>
      </c>
      <c r="D505" s="197">
        <v>0</v>
      </c>
      <c r="E505" s="182"/>
      <c r="F505" s="182"/>
    </row>
    <row r="506" spans="1:6" ht="14.1" hidden="1" customHeight="1" outlineLevel="1">
      <c r="A506" s="194" t="s">
        <v>185</v>
      </c>
      <c r="B506" s="195"/>
      <c r="C506" s="196">
        <v>949</v>
      </c>
      <c r="D506" s="197">
        <v>24170662</v>
      </c>
      <c r="E506" s="182"/>
      <c r="F506" s="182"/>
    </row>
    <row r="507" spans="1:6" ht="14.1" hidden="1" customHeight="1" outlineLevel="1">
      <c r="A507" s="194" t="s">
        <v>186</v>
      </c>
      <c r="B507" s="195"/>
      <c r="C507" s="196">
        <v>1461</v>
      </c>
      <c r="D507" s="197">
        <v>35664389</v>
      </c>
      <c r="E507" s="182"/>
      <c r="F507" s="182"/>
    </row>
    <row r="508" spans="1:6" ht="14.1" hidden="1" customHeight="1" outlineLevel="1">
      <c r="A508" s="194" t="s">
        <v>244</v>
      </c>
      <c r="B508" s="195"/>
      <c r="C508" s="196">
        <v>7</v>
      </c>
      <c r="D508" s="197">
        <v>191973.75</v>
      </c>
      <c r="E508" s="182"/>
      <c r="F508" s="182"/>
    </row>
    <row r="509" spans="1:6" ht="14.1" hidden="1" customHeight="1" outlineLevel="1">
      <c r="A509" s="194" t="s">
        <v>187</v>
      </c>
      <c r="B509" s="195"/>
      <c r="C509" s="196">
        <v>19</v>
      </c>
      <c r="D509" s="197">
        <v>343676</v>
      </c>
      <c r="E509" s="182"/>
      <c r="F509" s="182"/>
    </row>
    <row r="510" spans="1:6" ht="14.1" hidden="1" customHeight="1" outlineLevel="1">
      <c r="A510" s="194" t="s">
        <v>188</v>
      </c>
      <c r="B510" s="195"/>
      <c r="C510" s="196">
        <v>0</v>
      </c>
      <c r="D510" s="197">
        <v>0</v>
      </c>
      <c r="E510" s="182"/>
      <c r="F510" s="182"/>
    </row>
    <row r="511" spans="1:6" ht="14.1" hidden="1" customHeight="1" outlineLevel="1">
      <c r="A511" s="194" t="s">
        <v>189</v>
      </c>
      <c r="B511" s="195"/>
      <c r="C511" s="196">
        <v>2604</v>
      </c>
      <c r="D511" s="197">
        <v>2204614.67</v>
      </c>
      <c r="E511" s="182"/>
      <c r="F511" s="182"/>
    </row>
    <row r="512" spans="1:6" ht="14.1" hidden="1" customHeight="1" outlineLevel="1">
      <c r="A512" s="194" t="s">
        <v>190</v>
      </c>
      <c r="B512" s="195"/>
      <c r="C512" s="196">
        <v>288</v>
      </c>
      <c r="D512" s="197">
        <v>7023585</v>
      </c>
      <c r="E512" s="182"/>
      <c r="F512" s="182"/>
    </row>
    <row r="513" spans="1:6" ht="14.1" hidden="1" customHeight="1" outlineLevel="1">
      <c r="A513" s="194" t="s">
        <v>191</v>
      </c>
      <c r="B513" s="195"/>
      <c r="C513" s="196">
        <v>0</v>
      </c>
      <c r="D513" s="197">
        <v>0</v>
      </c>
      <c r="E513" s="182"/>
      <c r="F513" s="182"/>
    </row>
    <row r="514" spans="1:6" ht="14.1" hidden="1" customHeight="1" outlineLevel="1">
      <c r="A514" s="194" t="s">
        <v>252</v>
      </c>
      <c r="B514" s="195"/>
      <c r="C514" s="198"/>
      <c r="D514" s="199"/>
      <c r="E514" s="182"/>
      <c r="F514" s="182"/>
    </row>
    <row r="515" spans="1:6" ht="14.1" hidden="1" customHeight="1" outlineLevel="1">
      <c r="A515" s="194" t="s">
        <v>192</v>
      </c>
      <c r="B515" s="195"/>
      <c r="C515" s="198"/>
      <c r="D515" s="199"/>
      <c r="E515" s="182"/>
      <c r="F515" s="182"/>
    </row>
    <row r="516" spans="1:6" ht="14.1" hidden="1" customHeight="1" outlineLevel="1">
      <c r="A516" s="194" t="s">
        <v>247</v>
      </c>
      <c r="B516" s="195"/>
      <c r="C516" s="196">
        <v>0</v>
      </c>
      <c r="D516" s="197">
        <v>0</v>
      </c>
      <c r="E516" s="182"/>
      <c r="F516" s="182"/>
    </row>
    <row r="517" spans="1:6" ht="14.1" hidden="1" customHeight="1" outlineLevel="1">
      <c r="A517" s="194" t="s">
        <v>193</v>
      </c>
      <c r="B517" s="195"/>
      <c r="C517" s="196">
        <v>750</v>
      </c>
      <c r="D517" s="197">
        <v>17778068</v>
      </c>
      <c r="E517" s="182"/>
      <c r="F517" s="182"/>
    </row>
    <row r="518" spans="1:6" ht="14.1" hidden="1" customHeight="1" outlineLevel="1">
      <c r="A518" s="194" t="s">
        <v>194</v>
      </c>
      <c r="B518" s="195"/>
      <c r="C518" s="196">
        <v>38</v>
      </c>
      <c r="D518" s="197">
        <v>1249139.8999999999</v>
      </c>
      <c r="E518" s="182"/>
      <c r="F518" s="182"/>
    </row>
    <row r="519" spans="1:6" ht="14.1" hidden="1" customHeight="1" outlineLevel="1">
      <c r="A519" s="194" t="s">
        <v>195</v>
      </c>
      <c r="B519" s="195"/>
      <c r="C519" s="196">
        <v>9</v>
      </c>
      <c r="D519" s="197">
        <v>166224.1</v>
      </c>
      <c r="E519" s="182"/>
      <c r="F519" s="182"/>
    </row>
    <row r="520" spans="1:6" ht="14.1" hidden="1" customHeight="1" outlineLevel="1">
      <c r="A520" s="194" t="s">
        <v>196</v>
      </c>
      <c r="B520" s="195"/>
      <c r="C520" s="196">
        <v>9</v>
      </c>
      <c r="D520" s="197">
        <v>265560.45</v>
      </c>
      <c r="E520" s="182"/>
      <c r="F520" s="182"/>
    </row>
    <row r="521" spans="1:6" ht="14.1" hidden="1" customHeight="1" outlineLevel="1">
      <c r="A521" s="194" t="s">
        <v>253</v>
      </c>
      <c r="B521" s="195"/>
      <c r="C521" s="196">
        <v>1</v>
      </c>
      <c r="D521" s="197">
        <v>24477</v>
      </c>
      <c r="E521" s="182"/>
      <c r="F521" s="182"/>
    </row>
    <row r="522" spans="1:6" ht="14.1" customHeight="1" collapsed="1">
      <c r="A522" s="200" t="s">
        <v>288</v>
      </c>
      <c r="B522" s="195">
        <v>15000</v>
      </c>
      <c r="C522" s="196">
        <f>SUM($C$500:$C$521)</f>
        <v>7379</v>
      </c>
      <c r="D522" s="197">
        <f>SUM($D$500:$D$521)</f>
        <v>120228217.12</v>
      </c>
      <c r="E522" s="182"/>
      <c r="F522" s="182"/>
    </row>
    <row r="523" spans="1:6" ht="14.1" hidden="1" customHeight="1" outlineLevel="1">
      <c r="A523" s="194" t="s">
        <v>181</v>
      </c>
      <c r="B523" s="195"/>
      <c r="C523" s="196">
        <v>6</v>
      </c>
      <c r="D523" s="197">
        <v>223486</v>
      </c>
      <c r="E523" s="182"/>
      <c r="F523" s="182"/>
    </row>
    <row r="524" spans="1:6" ht="14.1" hidden="1" customHeight="1" outlineLevel="1">
      <c r="A524" s="194" t="s">
        <v>182</v>
      </c>
      <c r="B524" s="195"/>
      <c r="C524" s="196">
        <v>1</v>
      </c>
      <c r="D524" s="197">
        <v>48905</v>
      </c>
      <c r="E524" s="182"/>
      <c r="F524" s="182"/>
    </row>
    <row r="525" spans="1:6" ht="14.1" hidden="1" customHeight="1" outlineLevel="1">
      <c r="A525" s="194" t="s">
        <v>250</v>
      </c>
      <c r="B525" s="195"/>
      <c r="C525" s="198"/>
      <c r="D525" s="199"/>
      <c r="E525" s="182"/>
      <c r="F525" s="182"/>
    </row>
    <row r="526" spans="1:6" ht="14.1" hidden="1" customHeight="1" outlineLevel="1">
      <c r="A526" s="194" t="s">
        <v>183</v>
      </c>
      <c r="B526" s="195"/>
      <c r="C526" s="196">
        <v>298</v>
      </c>
      <c r="D526" s="197">
        <v>11332852</v>
      </c>
      <c r="E526" s="182"/>
      <c r="F526" s="182"/>
    </row>
    <row r="527" spans="1:6" ht="14.1" hidden="1" customHeight="1" outlineLevel="1">
      <c r="A527" s="194" t="s">
        <v>184</v>
      </c>
      <c r="B527" s="195"/>
      <c r="C527" s="196">
        <v>71</v>
      </c>
      <c r="D527" s="197">
        <v>3579650</v>
      </c>
      <c r="E527" s="182"/>
      <c r="F527" s="182"/>
    </row>
    <row r="528" spans="1:6" ht="14.1" hidden="1" customHeight="1" outlineLevel="1">
      <c r="A528" s="194" t="s">
        <v>251</v>
      </c>
      <c r="B528" s="195"/>
      <c r="C528" s="196">
        <v>0</v>
      </c>
      <c r="D528" s="197">
        <v>0</v>
      </c>
      <c r="E528" s="182"/>
      <c r="F528" s="182"/>
    </row>
    <row r="529" spans="1:6" ht="14.1" hidden="1" customHeight="1" outlineLevel="1">
      <c r="A529" s="194" t="s">
        <v>185</v>
      </c>
      <c r="B529" s="195"/>
      <c r="C529" s="196">
        <v>250</v>
      </c>
      <c r="D529" s="197">
        <v>11136672</v>
      </c>
      <c r="E529" s="182"/>
      <c r="F529" s="182"/>
    </row>
    <row r="530" spans="1:6" ht="14.1" hidden="1" customHeight="1" outlineLevel="1">
      <c r="A530" s="194" t="s">
        <v>186</v>
      </c>
      <c r="B530" s="195"/>
      <c r="C530" s="196">
        <v>385</v>
      </c>
      <c r="D530" s="197">
        <v>16362283</v>
      </c>
      <c r="E530" s="182"/>
      <c r="F530" s="182"/>
    </row>
    <row r="531" spans="1:6" ht="14.1" hidden="1" customHeight="1" outlineLevel="1">
      <c r="A531" s="194" t="s">
        <v>244</v>
      </c>
      <c r="B531" s="195"/>
      <c r="C531" s="198"/>
      <c r="D531" s="199"/>
      <c r="E531" s="182"/>
      <c r="F531" s="182"/>
    </row>
    <row r="532" spans="1:6" ht="14.1" hidden="1" customHeight="1" outlineLevel="1">
      <c r="A532" s="194" t="s">
        <v>187</v>
      </c>
      <c r="B532" s="195"/>
      <c r="C532" s="196">
        <v>4</v>
      </c>
      <c r="D532" s="197">
        <v>129080</v>
      </c>
      <c r="E532" s="182"/>
      <c r="F532" s="182"/>
    </row>
    <row r="533" spans="1:6" ht="14.1" hidden="1" customHeight="1" outlineLevel="1">
      <c r="A533" s="194" t="s">
        <v>188</v>
      </c>
      <c r="B533" s="195"/>
      <c r="C533" s="196">
        <v>0</v>
      </c>
      <c r="D533" s="197">
        <v>0</v>
      </c>
      <c r="E533" s="182"/>
      <c r="F533" s="182"/>
    </row>
    <row r="534" spans="1:6" ht="14.1" hidden="1" customHeight="1" outlineLevel="1">
      <c r="A534" s="194" t="s">
        <v>189</v>
      </c>
      <c r="B534" s="195"/>
      <c r="C534" s="196">
        <v>766</v>
      </c>
      <c r="D534" s="197">
        <v>682061.69</v>
      </c>
      <c r="E534" s="182"/>
      <c r="F534" s="182"/>
    </row>
    <row r="535" spans="1:6" ht="14.1" hidden="1" customHeight="1" outlineLevel="1">
      <c r="A535" s="194" t="s">
        <v>190</v>
      </c>
      <c r="B535" s="195"/>
      <c r="C535" s="196">
        <v>48</v>
      </c>
      <c r="D535" s="197">
        <v>2336366</v>
      </c>
      <c r="E535" s="182"/>
      <c r="F535" s="182"/>
    </row>
    <row r="536" spans="1:6" ht="14.1" hidden="1" customHeight="1" outlineLevel="1">
      <c r="A536" s="194" t="s">
        <v>191</v>
      </c>
      <c r="B536" s="195"/>
      <c r="C536" s="196">
        <v>0</v>
      </c>
      <c r="D536" s="197">
        <v>0</v>
      </c>
      <c r="E536" s="182"/>
      <c r="F536" s="182"/>
    </row>
    <row r="537" spans="1:6" ht="14.1" hidden="1" customHeight="1" outlineLevel="1">
      <c r="A537" s="194" t="s">
        <v>252</v>
      </c>
      <c r="B537" s="195"/>
      <c r="C537" s="198"/>
      <c r="D537" s="199"/>
      <c r="E537" s="182"/>
      <c r="F537" s="182"/>
    </row>
    <row r="538" spans="1:6" ht="14.1" hidden="1" customHeight="1" outlineLevel="1">
      <c r="A538" s="194" t="s">
        <v>192</v>
      </c>
      <c r="B538" s="195"/>
      <c r="C538" s="198"/>
      <c r="D538" s="199"/>
      <c r="E538" s="182"/>
      <c r="F538" s="182"/>
    </row>
    <row r="539" spans="1:6" ht="14.1" hidden="1" customHeight="1" outlineLevel="1">
      <c r="A539" s="194" t="s">
        <v>247</v>
      </c>
      <c r="B539" s="195"/>
      <c r="C539" s="196">
        <v>0</v>
      </c>
      <c r="D539" s="197">
        <v>0</v>
      </c>
      <c r="E539" s="182"/>
      <c r="F539" s="182"/>
    </row>
    <row r="540" spans="1:6" ht="14.1" hidden="1" customHeight="1" outlineLevel="1">
      <c r="A540" s="194" t="s">
        <v>193</v>
      </c>
      <c r="B540" s="195"/>
      <c r="C540" s="196">
        <v>189</v>
      </c>
      <c r="D540" s="197">
        <v>8120590</v>
      </c>
      <c r="E540" s="182"/>
      <c r="F540" s="182"/>
    </row>
    <row r="541" spans="1:6" ht="14.1" hidden="1" customHeight="1" outlineLevel="1">
      <c r="A541" s="194" t="s">
        <v>194</v>
      </c>
      <c r="B541" s="195"/>
      <c r="C541" s="196">
        <v>4</v>
      </c>
      <c r="D541" s="197">
        <v>349416</v>
      </c>
      <c r="E541" s="182"/>
      <c r="F541" s="182"/>
    </row>
    <row r="542" spans="1:6" ht="14.1" hidden="1" customHeight="1" outlineLevel="1">
      <c r="A542" s="194" t="s">
        <v>195</v>
      </c>
      <c r="B542" s="195"/>
      <c r="C542" s="196">
        <v>0</v>
      </c>
      <c r="D542" s="197">
        <v>0</v>
      </c>
      <c r="E542" s="182"/>
      <c r="F542" s="182"/>
    </row>
    <row r="543" spans="1:6" ht="14.1" hidden="1" customHeight="1" outlineLevel="1">
      <c r="A543" s="194" t="s">
        <v>196</v>
      </c>
      <c r="B543" s="195"/>
      <c r="C543" s="198"/>
      <c r="D543" s="199"/>
      <c r="E543" s="182"/>
      <c r="F543" s="182"/>
    </row>
    <row r="544" spans="1:6" ht="14.1" hidden="1" customHeight="1" outlineLevel="1">
      <c r="A544" s="194" t="s">
        <v>253</v>
      </c>
      <c r="B544" s="195"/>
      <c r="C544" s="196">
        <v>0</v>
      </c>
      <c r="D544" s="197">
        <v>0</v>
      </c>
      <c r="E544" s="182"/>
      <c r="F544" s="182"/>
    </row>
    <row r="545" spans="1:6" ht="14.1" customHeight="1" collapsed="1">
      <c r="A545" s="200" t="s">
        <v>289</v>
      </c>
      <c r="B545" s="195">
        <v>25000</v>
      </c>
      <c r="C545" s="196">
        <f>SUM($C$523:$C$544)</f>
        <v>2022</v>
      </c>
      <c r="D545" s="197">
        <f>SUM($D$523:$D$544)</f>
        <v>54301361.689999998</v>
      </c>
      <c r="E545" s="182"/>
      <c r="F545" s="182"/>
    </row>
    <row r="546" spans="1:6" ht="14.1" hidden="1" customHeight="1" outlineLevel="1">
      <c r="A546" s="194" t="s">
        <v>181</v>
      </c>
      <c r="B546" s="195"/>
      <c r="C546" s="196">
        <v>3</v>
      </c>
      <c r="D546" s="197">
        <v>250568</v>
      </c>
      <c r="E546" s="182"/>
      <c r="F546" s="182"/>
    </row>
    <row r="547" spans="1:6" ht="14.1" hidden="1" customHeight="1" outlineLevel="1">
      <c r="A547" s="194" t="s">
        <v>182</v>
      </c>
      <c r="B547" s="195"/>
      <c r="C547" s="196">
        <v>0</v>
      </c>
      <c r="D547" s="197">
        <v>0</v>
      </c>
      <c r="E547" s="182"/>
      <c r="F547" s="182"/>
    </row>
    <row r="548" spans="1:6" ht="14.1" hidden="1" customHeight="1" outlineLevel="1">
      <c r="A548" s="194" t="s">
        <v>250</v>
      </c>
      <c r="B548" s="195"/>
      <c r="C548" s="198"/>
      <c r="D548" s="199"/>
      <c r="E548" s="182"/>
      <c r="F548" s="182"/>
    </row>
    <row r="549" spans="1:6" ht="14.1" hidden="1" customHeight="1" outlineLevel="1">
      <c r="A549" s="194" t="s">
        <v>183</v>
      </c>
      <c r="B549" s="195"/>
      <c r="C549" s="196">
        <v>281</v>
      </c>
      <c r="D549" s="197">
        <v>16823930</v>
      </c>
      <c r="E549" s="182"/>
      <c r="F549" s="182"/>
    </row>
    <row r="550" spans="1:6" ht="14.1" hidden="1" customHeight="1" outlineLevel="1">
      <c r="A550" s="194" t="s">
        <v>184</v>
      </c>
      <c r="B550" s="195"/>
      <c r="C550" s="196">
        <v>65</v>
      </c>
      <c r="D550" s="197">
        <v>4232854</v>
      </c>
      <c r="E550" s="182"/>
      <c r="F550" s="182"/>
    </row>
    <row r="551" spans="1:6" ht="14.1" hidden="1" customHeight="1" outlineLevel="1">
      <c r="A551" s="194" t="s">
        <v>251</v>
      </c>
      <c r="B551" s="195"/>
      <c r="C551" s="196">
        <v>0</v>
      </c>
      <c r="D551" s="197">
        <v>0</v>
      </c>
      <c r="E551" s="182"/>
      <c r="F551" s="182"/>
    </row>
    <row r="552" spans="1:6" ht="14.1" hidden="1" customHeight="1" outlineLevel="1">
      <c r="A552" s="194" t="s">
        <v>185</v>
      </c>
      <c r="B552" s="195"/>
      <c r="C552" s="196">
        <v>213</v>
      </c>
      <c r="D552" s="197">
        <v>13682432</v>
      </c>
      <c r="E552" s="182"/>
      <c r="F552" s="182"/>
    </row>
    <row r="553" spans="1:6" ht="14.1" hidden="1" customHeight="1" outlineLevel="1">
      <c r="A553" s="194" t="s">
        <v>186</v>
      </c>
      <c r="B553" s="195"/>
      <c r="C553" s="196">
        <v>408</v>
      </c>
      <c r="D553" s="197">
        <v>23787517</v>
      </c>
      <c r="E553" s="182"/>
      <c r="F553" s="182"/>
    </row>
    <row r="554" spans="1:6" ht="14.1" hidden="1" customHeight="1" outlineLevel="1">
      <c r="A554" s="194" t="s">
        <v>244</v>
      </c>
      <c r="B554" s="195"/>
      <c r="C554" s="198"/>
      <c r="D554" s="199"/>
      <c r="E554" s="182"/>
      <c r="F554" s="182"/>
    </row>
    <row r="555" spans="1:6" ht="14.1" hidden="1" customHeight="1" outlineLevel="1">
      <c r="A555" s="194" t="s">
        <v>187</v>
      </c>
      <c r="B555" s="195"/>
      <c r="C555" s="196">
        <v>3</v>
      </c>
      <c r="D555" s="197">
        <v>184902</v>
      </c>
      <c r="E555" s="182"/>
      <c r="F555" s="182"/>
    </row>
    <row r="556" spans="1:6" ht="14.1" hidden="1" customHeight="1" outlineLevel="1">
      <c r="A556" s="194" t="s">
        <v>188</v>
      </c>
      <c r="B556" s="195"/>
      <c r="C556" s="196">
        <v>0</v>
      </c>
      <c r="D556" s="197">
        <v>0</v>
      </c>
      <c r="E556" s="182"/>
      <c r="F556" s="182"/>
    </row>
    <row r="557" spans="1:6" ht="14.1" hidden="1" customHeight="1" outlineLevel="1">
      <c r="A557" s="194" t="s">
        <v>189</v>
      </c>
      <c r="B557" s="195"/>
      <c r="C557" s="196">
        <v>805</v>
      </c>
      <c r="D557" s="197">
        <v>1164262</v>
      </c>
      <c r="E557" s="182"/>
      <c r="F557" s="182"/>
    </row>
    <row r="558" spans="1:6" ht="14.1" hidden="1" customHeight="1" outlineLevel="1">
      <c r="A558" s="194" t="s">
        <v>190</v>
      </c>
      <c r="B558" s="195"/>
      <c r="C558" s="196">
        <v>37</v>
      </c>
      <c r="D558" s="197">
        <v>2067856</v>
      </c>
      <c r="E558" s="182"/>
      <c r="F558" s="182"/>
    </row>
    <row r="559" spans="1:6" ht="14.1" hidden="1" customHeight="1" outlineLevel="1">
      <c r="A559" s="194" t="s">
        <v>191</v>
      </c>
      <c r="B559" s="195"/>
      <c r="C559" s="196">
        <v>0</v>
      </c>
      <c r="D559" s="197">
        <v>0</v>
      </c>
      <c r="E559" s="182"/>
      <c r="F559" s="182"/>
    </row>
    <row r="560" spans="1:6" ht="14.1" hidden="1" customHeight="1" outlineLevel="1">
      <c r="A560" s="194" t="s">
        <v>252</v>
      </c>
      <c r="B560" s="195"/>
      <c r="C560" s="198"/>
      <c r="D560" s="199"/>
      <c r="E560" s="182"/>
      <c r="F560" s="182"/>
    </row>
    <row r="561" spans="1:6" ht="14.1" hidden="1" customHeight="1" outlineLevel="1">
      <c r="A561" s="194" t="s">
        <v>192</v>
      </c>
      <c r="B561" s="195"/>
      <c r="C561" s="198"/>
      <c r="D561" s="199"/>
      <c r="E561" s="182"/>
      <c r="F561" s="182"/>
    </row>
    <row r="562" spans="1:6" ht="14.1" hidden="1" customHeight="1" outlineLevel="1">
      <c r="A562" s="194" t="s">
        <v>247</v>
      </c>
      <c r="B562" s="195"/>
      <c r="C562" s="196">
        <v>0</v>
      </c>
      <c r="D562" s="197">
        <v>0</v>
      </c>
      <c r="E562" s="182"/>
      <c r="F562" s="182"/>
    </row>
    <row r="563" spans="1:6" ht="14.1" hidden="1" customHeight="1" outlineLevel="1">
      <c r="A563" s="194" t="s">
        <v>193</v>
      </c>
      <c r="B563" s="195"/>
      <c r="C563" s="196">
        <v>143</v>
      </c>
      <c r="D563" s="197">
        <v>9551655</v>
      </c>
      <c r="E563" s="182"/>
      <c r="F563" s="182"/>
    </row>
    <row r="564" spans="1:6" ht="14.1" hidden="1" customHeight="1" outlineLevel="1">
      <c r="A564" s="194" t="s">
        <v>194</v>
      </c>
      <c r="B564" s="195"/>
      <c r="C564" s="198"/>
      <c r="D564" s="199"/>
      <c r="E564" s="182"/>
      <c r="F564" s="182"/>
    </row>
    <row r="565" spans="1:6" ht="14.1" hidden="1" customHeight="1" outlineLevel="1">
      <c r="A565" s="194" t="s">
        <v>195</v>
      </c>
      <c r="B565" s="195"/>
      <c r="C565" s="196">
        <v>0</v>
      </c>
      <c r="D565" s="197">
        <v>0</v>
      </c>
      <c r="E565" s="182"/>
      <c r="F565" s="182"/>
    </row>
    <row r="566" spans="1:6" ht="14.1" hidden="1" customHeight="1" outlineLevel="1">
      <c r="A566" s="194" t="s">
        <v>196</v>
      </c>
      <c r="B566" s="195"/>
      <c r="C566" s="198"/>
      <c r="D566" s="199"/>
      <c r="E566" s="182"/>
      <c r="F566" s="182"/>
    </row>
    <row r="567" spans="1:6" ht="14.1" hidden="1" customHeight="1" outlineLevel="1">
      <c r="A567" s="194" t="s">
        <v>253</v>
      </c>
      <c r="B567" s="195"/>
      <c r="C567" s="196">
        <v>0</v>
      </c>
      <c r="D567" s="197">
        <v>0</v>
      </c>
      <c r="E567" s="182"/>
      <c r="F567" s="182"/>
    </row>
    <row r="568" spans="1:6" ht="14.1" customHeight="1" collapsed="1">
      <c r="A568" s="200" t="s">
        <v>290</v>
      </c>
      <c r="B568" s="195">
        <v>50000</v>
      </c>
      <c r="C568" s="196">
        <f>SUM($C$546:$C$567)</f>
        <v>1958</v>
      </c>
      <c r="D568" s="197">
        <f>SUM($D$546:$D$567)</f>
        <v>71745976</v>
      </c>
      <c r="E568" s="182"/>
      <c r="F568" s="182"/>
    </row>
    <row r="569" spans="1:6" ht="14.1" hidden="1" customHeight="1" outlineLevel="1">
      <c r="A569" s="194" t="s">
        <v>181</v>
      </c>
      <c r="B569" s="195"/>
      <c r="C569" s="196">
        <v>0</v>
      </c>
      <c r="D569" s="197">
        <v>0</v>
      </c>
      <c r="E569" s="182"/>
      <c r="F569" s="182"/>
    </row>
    <row r="570" spans="1:6" ht="14.1" hidden="1" customHeight="1" outlineLevel="1">
      <c r="A570" s="194" t="s">
        <v>182</v>
      </c>
      <c r="B570" s="195"/>
      <c r="C570" s="196">
        <v>0</v>
      </c>
      <c r="D570" s="197">
        <v>0</v>
      </c>
      <c r="E570" s="182"/>
      <c r="F570" s="182"/>
    </row>
    <row r="571" spans="1:6" ht="14.1" hidden="1" customHeight="1" outlineLevel="1">
      <c r="A571" s="194" t="s">
        <v>250</v>
      </c>
      <c r="B571" s="195"/>
      <c r="C571" s="198"/>
      <c r="D571" s="199"/>
      <c r="E571" s="182"/>
      <c r="F571" s="182"/>
    </row>
    <row r="572" spans="1:6" ht="14.1" hidden="1" customHeight="1" outlineLevel="1">
      <c r="A572" s="194" t="s">
        <v>183</v>
      </c>
      <c r="B572" s="195"/>
      <c r="C572" s="196">
        <v>72</v>
      </c>
      <c r="D572" s="197">
        <v>6001764</v>
      </c>
      <c r="E572" s="182"/>
      <c r="F572" s="182"/>
    </row>
    <row r="573" spans="1:6" ht="14.1" hidden="1" customHeight="1" outlineLevel="1">
      <c r="A573" s="194" t="s">
        <v>184</v>
      </c>
      <c r="B573" s="195"/>
      <c r="C573" s="196">
        <v>15</v>
      </c>
      <c r="D573" s="197">
        <v>1629167</v>
      </c>
      <c r="E573" s="182"/>
      <c r="F573" s="182"/>
    </row>
    <row r="574" spans="1:6" ht="14.1" hidden="1" customHeight="1" outlineLevel="1">
      <c r="A574" s="194" t="s">
        <v>251</v>
      </c>
      <c r="B574" s="195"/>
      <c r="C574" s="196">
        <v>0</v>
      </c>
      <c r="D574" s="197">
        <v>0</v>
      </c>
      <c r="E574" s="182"/>
      <c r="F574" s="182"/>
    </row>
    <row r="575" spans="1:6" ht="14.1" hidden="1" customHeight="1" outlineLevel="1">
      <c r="A575" s="194" t="s">
        <v>185</v>
      </c>
      <c r="B575" s="195"/>
      <c r="C575" s="196">
        <v>49</v>
      </c>
      <c r="D575" s="197">
        <v>4401210</v>
      </c>
      <c r="E575" s="182"/>
      <c r="F575" s="182"/>
    </row>
    <row r="576" spans="1:6" ht="14.1" hidden="1" customHeight="1" outlineLevel="1">
      <c r="A576" s="194" t="s">
        <v>186</v>
      </c>
      <c r="B576" s="195"/>
      <c r="C576" s="196">
        <v>116</v>
      </c>
      <c r="D576" s="197">
        <v>9337655</v>
      </c>
      <c r="E576" s="182"/>
      <c r="F576" s="182"/>
    </row>
    <row r="577" spans="1:6" ht="14.1" hidden="1" customHeight="1" outlineLevel="1">
      <c r="A577" s="194" t="s">
        <v>244</v>
      </c>
      <c r="B577" s="195"/>
      <c r="C577" s="198"/>
      <c r="D577" s="199"/>
      <c r="E577" s="182"/>
      <c r="F577" s="182"/>
    </row>
    <row r="578" spans="1:6" ht="14.1" hidden="1" customHeight="1" outlineLevel="1">
      <c r="A578" s="194" t="s">
        <v>187</v>
      </c>
      <c r="B578" s="195"/>
      <c r="C578" s="198"/>
      <c r="D578" s="199"/>
      <c r="E578" s="182"/>
      <c r="F578" s="182"/>
    </row>
    <row r="579" spans="1:6" ht="14.1" hidden="1" customHeight="1" outlineLevel="1">
      <c r="A579" s="194" t="s">
        <v>188</v>
      </c>
      <c r="B579" s="195"/>
      <c r="C579" s="196">
        <v>0</v>
      </c>
      <c r="D579" s="197">
        <v>0</v>
      </c>
      <c r="E579" s="182"/>
      <c r="F579" s="182"/>
    </row>
    <row r="580" spans="1:6" ht="14.1" hidden="1" customHeight="1" outlineLevel="1">
      <c r="A580" s="194" t="s">
        <v>189</v>
      </c>
      <c r="B580" s="195"/>
      <c r="C580" s="196">
        <v>1609</v>
      </c>
      <c r="D580" s="197">
        <v>979803.46</v>
      </c>
      <c r="E580" s="182"/>
      <c r="F580" s="182"/>
    </row>
    <row r="581" spans="1:6" ht="14.1" hidden="1" customHeight="1" outlineLevel="1">
      <c r="A581" s="194" t="s">
        <v>190</v>
      </c>
      <c r="B581" s="195"/>
      <c r="C581" s="196">
        <v>10</v>
      </c>
      <c r="D581" s="197">
        <v>841404</v>
      </c>
      <c r="E581" s="182"/>
      <c r="F581" s="182"/>
    </row>
    <row r="582" spans="1:6" ht="14.1" hidden="1" customHeight="1" outlineLevel="1">
      <c r="A582" s="194" t="s">
        <v>191</v>
      </c>
      <c r="B582" s="195"/>
      <c r="C582" s="196">
        <v>0</v>
      </c>
      <c r="D582" s="197">
        <v>0</v>
      </c>
      <c r="E582" s="182"/>
      <c r="F582" s="182"/>
    </row>
    <row r="583" spans="1:6" ht="14.1" hidden="1" customHeight="1" outlineLevel="1">
      <c r="A583" s="194" t="s">
        <v>252</v>
      </c>
      <c r="B583" s="195"/>
      <c r="C583" s="198"/>
      <c r="D583" s="199"/>
      <c r="E583" s="182"/>
      <c r="F583" s="182"/>
    </row>
    <row r="584" spans="1:6" ht="14.1" hidden="1" customHeight="1" outlineLevel="1">
      <c r="A584" s="194" t="s">
        <v>192</v>
      </c>
      <c r="B584" s="195"/>
      <c r="C584" s="198"/>
      <c r="D584" s="199"/>
      <c r="E584" s="182"/>
      <c r="F584" s="182"/>
    </row>
    <row r="585" spans="1:6" ht="14.1" hidden="1" customHeight="1" outlineLevel="1">
      <c r="A585" s="194" t="s">
        <v>247</v>
      </c>
      <c r="B585" s="195"/>
      <c r="C585" s="196">
        <v>0</v>
      </c>
      <c r="D585" s="197">
        <v>0</v>
      </c>
      <c r="E585" s="182"/>
      <c r="F585" s="182"/>
    </row>
    <row r="586" spans="1:6" ht="14.1" hidden="1" customHeight="1" outlineLevel="1">
      <c r="A586" s="194" t="s">
        <v>193</v>
      </c>
      <c r="B586" s="195"/>
      <c r="C586" s="196">
        <v>24</v>
      </c>
      <c r="D586" s="197">
        <v>2602511</v>
      </c>
      <c r="E586" s="182"/>
      <c r="F586" s="182"/>
    </row>
    <row r="587" spans="1:6" ht="14.1" hidden="1" customHeight="1" outlineLevel="1">
      <c r="A587" s="194" t="s">
        <v>194</v>
      </c>
      <c r="B587" s="195"/>
      <c r="C587" s="198"/>
      <c r="D587" s="199"/>
      <c r="E587" s="182"/>
      <c r="F587" s="182"/>
    </row>
    <row r="588" spans="1:6" ht="14.1" hidden="1" customHeight="1" outlineLevel="1">
      <c r="A588" s="194" t="s">
        <v>195</v>
      </c>
      <c r="B588" s="195"/>
      <c r="C588" s="196">
        <v>0</v>
      </c>
      <c r="D588" s="197">
        <v>0</v>
      </c>
      <c r="E588" s="182"/>
      <c r="F588" s="182"/>
    </row>
    <row r="589" spans="1:6" ht="14.1" hidden="1" customHeight="1" outlineLevel="1">
      <c r="A589" s="194" t="s">
        <v>196</v>
      </c>
      <c r="B589" s="195"/>
      <c r="C589" s="198"/>
      <c r="D589" s="199"/>
      <c r="E589" s="182"/>
      <c r="F589" s="182"/>
    </row>
    <row r="590" spans="1:6" ht="14.1" hidden="1" customHeight="1" outlineLevel="1">
      <c r="A590" s="194" t="s">
        <v>253</v>
      </c>
      <c r="B590" s="195"/>
      <c r="C590" s="196">
        <v>0</v>
      </c>
      <c r="D590" s="197">
        <v>0</v>
      </c>
      <c r="E590" s="182"/>
      <c r="F590" s="182"/>
    </row>
    <row r="591" spans="1:6" ht="14.1" customHeight="1" collapsed="1">
      <c r="A591" s="200" t="s">
        <v>291</v>
      </c>
      <c r="B591" s="195">
        <v>75000</v>
      </c>
      <c r="C591" s="196">
        <f>SUM($C$569:$C$590)</f>
        <v>1895</v>
      </c>
      <c r="D591" s="197">
        <f>SUM($D$569:$D$590)</f>
        <v>25793514.460000001</v>
      </c>
      <c r="E591" s="182"/>
      <c r="F591" s="182"/>
    </row>
    <row r="592" spans="1:6" ht="14.1" hidden="1" customHeight="1" outlineLevel="1">
      <c r="A592" s="194" t="s">
        <v>181</v>
      </c>
      <c r="B592" s="195"/>
      <c r="C592" s="196">
        <v>0</v>
      </c>
      <c r="D592" s="197">
        <v>0</v>
      </c>
      <c r="E592" s="182"/>
      <c r="F592" s="182"/>
    </row>
    <row r="593" spans="1:6" ht="14.1" hidden="1" customHeight="1" outlineLevel="1">
      <c r="A593" s="194" t="s">
        <v>182</v>
      </c>
      <c r="B593" s="195"/>
      <c r="C593" s="196">
        <v>0</v>
      </c>
      <c r="D593" s="197">
        <v>0</v>
      </c>
      <c r="E593" s="182"/>
      <c r="F593" s="182"/>
    </row>
    <row r="594" spans="1:6" ht="14.1" hidden="1" customHeight="1" outlineLevel="1">
      <c r="A594" s="194" t="s">
        <v>250</v>
      </c>
      <c r="B594" s="195"/>
      <c r="C594" s="198"/>
      <c r="D594" s="199"/>
      <c r="E594" s="182"/>
      <c r="F594" s="182"/>
    </row>
    <row r="595" spans="1:6" ht="14.1" hidden="1" customHeight="1" outlineLevel="1">
      <c r="A595" s="194" t="s">
        <v>183</v>
      </c>
      <c r="B595" s="195"/>
      <c r="C595" s="196">
        <v>25</v>
      </c>
      <c r="D595" s="197">
        <v>3070204</v>
      </c>
      <c r="E595" s="182"/>
      <c r="F595" s="182"/>
    </row>
    <row r="596" spans="1:6" ht="14.1" hidden="1" customHeight="1" outlineLevel="1">
      <c r="A596" s="194" t="s">
        <v>184</v>
      </c>
      <c r="B596" s="195"/>
      <c r="C596" s="196">
        <v>7</v>
      </c>
      <c r="D596" s="197">
        <v>821298</v>
      </c>
      <c r="E596" s="182"/>
      <c r="F596" s="182"/>
    </row>
    <row r="597" spans="1:6" ht="14.1" hidden="1" customHeight="1" outlineLevel="1">
      <c r="A597" s="194" t="s">
        <v>251</v>
      </c>
      <c r="B597" s="195"/>
      <c r="C597" s="196">
        <v>0</v>
      </c>
      <c r="D597" s="197">
        <v>0</v>
      </c>
      <c r="E597" s="182"/>
      <c r="F597" s="182"/>
    </row>
    <row r="598" spans="1:6" ht="14.1" hidden="1" customHeight="1" outlineLevel="1">
      <c r="A598" s="194" t="s">
        <v>185</v>
      </c>
      <c r="B598" s="195"/>
      <c r="C598" s="196">
        <v>15</v>
      </c>
      <c r="D598" s="197">
        <v>1441918</v>
      </c>
      <c r="E598" s="182"/>
      <c r="F598" s="182"/>
    </row>
    <row r="599" spans="1:6" ht="14.1" hidden="1" customHeight="1" outlineLevel="1">
      <c r="A599" s="194" t="s">
        <v>186</v>
      </c>
      <c r="B599" s="195"/>
      <c r="C599" s="196">
        <v>40</v>
      </c>
      <c r="D599" s="197">
        <v>5425389</v>
      </c>
      <c r="E599" s="182"/>
      <c r="F599" s="182"/>
    </row>
    <row r="600" spans="1:6" ht="14.1" hidden="1" customHeight="1" outlineLevel="1">
      <c r="A600" s="194" t="s">
        <v>244</v>
      </c>
      <c r="B600" s="195"/>
      <c r="C600" s="198"/>
      <c r="D600" s="199"/>
      <c r="E600" s="182"/>
      <c r="F600" s="182"/>
    </row>
    <row r="601" spans="1:6" ht="14.1" hidden="1" customHeight="1" outlineLevel="1">
      <c r="A601" s="194" t="s">
        <v>187</v>
      </c>
      <c r="B601" s="195"/>
      <c r="C601" s="198"/>
      <c r="D601" s="199"/>
      <c r="E601" s="182"/>
      <c r="F601" s="182"/>
    </row>
    <row r="602" spans="1:6" ht="14.1" hidden="1" customHeight="1" outlineLevel="1">
      <c r="A602" s="194" t="s">
        <v>188</v>
      </c>
      <c r="B602" s="195"/>
      <c r="C602" s="196">
        <v>0</v>
      </c>
      <c r="D602" s="197">
        <v>0</v>
      </c>
      <c r="E602" s="182"/>
      <c r="F602" s="182"/>
    </row>
    <row r="603" spans="1:6" ht="14.1" hidden="1" customHeight="1" outlineLevel="1">
      <c r="A603" s="194" t="s">
        <v>189</v>
      </c>
      <c r="B603" s="195"/>
      <c r="C603" s="196">
        <v>14487</v>
      </c>
      <c r="D603" s="197">
        <v>14012996.18</v>
      </c>
      <c r="E603" s="182"/>
      <c r="F603" s="182"/>
    </row>
    <row r="604" spans="1:6" ht="14.1" hidden="1" customHeight="1" outlineLevel="1">
      <c r="A604" s="194" t="s">
        <v>190</v>
      </c>
      <c r="B604" s="195"/>
      <c r="C604" s="196">
        <v>5</v>
      </c>
      <c r="D604" s="197">
        <v>560787</v>
      </c>
      <c r="E604" s="182"/>
      <c r="F604" s="182"/>
    </row>
    <row r="605" spans="1:6" ht="14.1" hidden="1" customHeight="1" outlineLevel="1">
      <c r="A605" s="194" t="s">
        <v>191</v>
      </c>
      <c r="B605" s="195"/>
      <c r="C605" s="196">
        <v>0</v>
      </c>
      <c r="D605" s="197">
        <v>0</v>
      </c>
      <c r="E605" s="182"/>
      <c r="F605" s="182"/>
    </row>
    <row r="606" spans="1:6" ht="14.1" hidden="1" customHeight="1" outlineLevel="1">
      <c r="A606" s="194" t="s">
        <v>252</v>
      </c>
      <c r="B606" s="195"/>
      <c r="C606" s="198"/>
      <c r="D606" s="199"/>
      <c r="E606" s="182"/>
      <c r="F606" s="182"/>
    </row>
    <row r="607" spans="1:6" ht="14.1" hidden="1" customHeight="1" outlineLevel="1">
      <c r="A607" s="194" t="s">
        <v>192</v>
      </c>
      <c r="B607" s="195"/>
      <c r="C607" s="198"/>
      <c r="D607" s="199"/>
      <c r="E607" s="182"/>
      <c r="F607" s="182"/>
    </row>
    <row r="608" spans="1:6" ht="14.1" hidden="1" customHeight="1" outlineLevel="1">
      <c r="A608" s="194" t="s">
        <v>247</v>
      </c>
      <c r="B608" s="195"/>
      <c r="C608" s="196">
        <v>0</v>
      </c>
      <c r="D608" s="197">
        <v>0</v>
      </c>
      <c r="E608" s="182"/>
      <c r="F608" s="182"/>
    </row>
    <row r="609" spans="1:6" ht="14.1" hidden="1" customHeight="1" outlineLevel="1">
      <c r="A609" s="194" t="s">
        <v>193</v>
      </c>
      <c r="B609" s="195"/>
      <c r="C609" s="196">
        <v>29</v>
      </c>
      <c r="D609" s="197">
        <v>3492087</v>
      </c>
      <c r="E609" s="182"/>
      <c r="F609" s="182"/>
    </row>
    <row r="610" spans="1:6" ht="14.1" hidden="1" customHeight="1" outlineLevel="1">
      <c r="A610" s="194" t="s">
        <v>194</v>
      </c>
      <c r="B610" s="195"/>
      <c r="C610" s="198"/>
      <c r="D610" s="199"/>
      <c r="E610" s="182"/>
      <c r="F610" s="182"/>
    </row>
    <row r="611" spans="1:6" ht="14.1" hidden="1" customHeight="1" outlineLevel="1">
      <c r="A611" s="194" t="s">
        <v>195</v>
      </c>
      <c r="B611" s="195"/>
      <c r="C611" s="196">
        <v>0</v>
      </c>
      <c r="D611" s="197">
        <v>0</v>
      </c>
      <c r="E611" s="182"/>
      <c r="F611" s="182"/>
    </row>
    <row r="612" spans="1:6" ht="14.1" hidden="1" customHeight="1" outlineLevel="1">
      <c r="A612" s="194" t="s">
        <v>196</v>
      </c>
      <c r="B612" s="195"/>
      <c r="C612" s="198"/>
      <c r="D612" s="199"/>
      <c r="E612" s="182"/>
      <c r="F612" s="182"/>
    </row>
    <row r="613" spans="1:6" ht="14.1" hidden="1" customHeight="1" outlineLevel="1">
      <c r="A613" s="194" t="s">
        <v>253</v>
      </c>
      <c r="B613" s="195"/>
      <c r="C613" s="196">
        <v>0</v>
      </c>
      <c r="D613" s="197">
        <v>0</v>
      </c>
      <c r="E613" s="182"/>
      <c r="F613" s="182"/>
    </row>
    <row r="614" spans="1:6" ht="14.1" customHeight="1" collapsed="1">
      <c r="A614" s="200" t="s">
        <v>292</v>
      </c>
      <c r="B614" s="195">
        <v>100000</v>
      </c>
      <c r="C614" s="196">
        <f>SUM($C$592:$C$613)</f>
        <v>14608</v>
      </c>
      <c r="D614" s="197">
        <f>SUM($D$592:$D$613)</f>
        <v>28824679.18</v>
      </c>
      <c r="E614" s="182"/>
      <c r="F614" s="182"/>
    </row>
    <row r="615" spans="1:6" ht="14.1" hidden="1" customHeight="1" outlineLevel="1">
      <c r="A615" s="486" t="s">
        <v>181</v>
      </c>
      <c r="B615" s="487"/>
      <c r="C615" s="196">
        <v>0</v>
      </c>
      <c r="D615" s="197">
        <v>0</v>
      </c>
      <c r="E615" s="182"/>
      <c r="F615" s="182"/>
    </row>
    <row r="616" spans="1:6" ht="14.1" hidden="1" customHeight="1" outlineLevel="1">
      <c r="A616" s="486" t="s">
        <v>182</v>
      </c>
      <c r="B616" s="487"/>
      <c r="C616" s="196">
        <v>0</v>
      </c>
      <c r="D616" s="197">
        <v>0</v>
      </c>
      <c r="E616" s="182"/>
      <c r="F616" s="182"/>
    </row>
    <row r="617" spans="1:6" ht="14.1" hidden="1" customHeight="1" outlineLevel="1">
      <c r="A617" s="486" t="s">
        <v>250</v>
      </c>
      <c r="B617" s="487"/>
      <c r="C617" s="198"/>
      <c r="D617" s="199"/>
      <c r="E617" s="182"/>
      <c r="F617" s="182"/>
    </row>
    <row r="618" spans="1:6" ht="14.1" hidden="1" customHeight="1" outlineLevel="1">
      <c r="A618" s="486" t="s">
        <v>183</v>
      </c>
      <c r="B618" s="487"/>
      <c r="C618" s="196">
        <v>51</v>
      </c>
      <c r="D618" s="197">
        <v>12450018</v>
      </c>
      <c r="E618" s="182"/>
      <c r="F618" s="182"/>
    </row>
    <row r="619" spans="1:6" ht="14.1" hidden="1" customHeight="1" outlineLevel="1">
      <c r="A619" s="486" t="s">
        <v>184</v>
      </c>
      <c r="B619" s="487"/>
      <c r="C619" s="196">
        <v>6</v>
      </c>
      <c r="D619" s="197">
        <v>927047</v>
      </c>
      <c r="E619" s="182"/>
      <c r="F619" s="182"/>
    </row>
    <row r="620" spans="1:6" ht="14.1" hidden="1" customHeight="1" outlineLevel="1">
      <c r="A620" s="486" t="s">
        <v>251</v>
      </c>
      <c r="B620" s="487"/>
      <c r="C620" s="198"/>
      <c r="D620" s="199"/>
      <c r="E620" s="182"/>
      <c r="F620" s="182"/>
    </row>
    <row r="621" spans="1:6" ht="14.1" hidden="1" customHeight="1" outlineLevel="1">
      <c r="A621" s="486" t="s">
        <v>185</v>
      </c>
      <c r="B621" s="487"/>
      <c r="C621" s="196">
        <v>50</v>
      </c>
      <c r="D621" s="197">
        <v>8878965</v>
      </c>
      <c r="E621" s="182"/>
      <c r="F621" s="182"/>
    </row>
    <row r="622" spans="1:6" ht="14.1" hidden="1" customHeight="1" outlineLevel="1">
      <c r="A622" s="486" t="s">
        <v>186</v>
      </c>
      <c r="B622" s="487"/>
      <c r="C622" s="196">
        <v>71</v>
      </c>
      <c r="D622" s="197">
        <v>23746193</v>
      </c>
      <c r="E622" s="182"/>
      <c r="F622" s="182"/>
    </row>
    <row r="623" spans="1:6" ht="14.1" hidden="1" customHeight="1" outlineLevel="1">
      <c r="A623" s="486" t="s">
        <v>244</v>
      </c>
      <c r="B623" s="487"/>
      <c r="C623" s="198"/>
      <c r="D623" s="199"/>
      <c r="E623" s="182"/>
      <c r="F623" s="182"/>
    </row>
    <row r="624" spans="1:6" ht="14.1" hidden="1" customHeight="1" outlineLevel="1">
      <c r="A624" s="486" t="s">
        <v>187</v>
      </c>
      <c r="B624" s="487"/>
      <c r="C624" s="198"/>
      <c r="D624" s="199"/>
      <c r="E624" s="182"/>
      <c r="F624" s="182"/>
    </row>
    <row r="625" spans="1:6" ht="14.1" hidden="1" customHeight="1" outlineLevel="1">
      <c r="A625" s="486" t="s">
        <v>188</v>
      </c>
      <c r="B625" s="487"/>
      <c r="C625" s="196">
        <v>0</v>
      </c>
      <c r="D625" s="197">
        <v>0</v>
      </c>
      <c r="E625" s="182"/>
      <c r="F625" s="182"/>
    </row>
    <row r="626" spans="1:6" ht="14.1" hidden="1" customHeight="1" outlineLevel="1">
      <c r="A626" s="486" t="s">
        <v>189</v>
      </c>
      <c r="B626" s="487"/>
      <c r="C626" s="196">
        <v>0</v>
      </c>
      <c r="D626" s="197">
        <v>0</v>
      </c>
      <c r="E626" s="182"/>
      <c r="F626" s="182"/>
    </row>
    <row r="627" spans="1:6" ht="14.1" hidden="1" customHeight="1" outlineLevel="1">
      <c r="A627" s="486" t="s">
        <v>190</v>
      </c>
      <c r="B627" s="487"/>
      <c r="C627" s="196">
        <v>7</v>
      </c>
      <c r="D627" s="197">
        <v>1169656</v>
      </c>
      <c r="E627" s="182"/>
      <c r="F627" s="182"/>
    </row>
    <row r="628" spans="1:6" ht="14.1" hidden="1" customHeight="1" outlineLevel="1">
      <c r="A628" s="486" t="s">
        <v>191</v>
      </c>
      <c r="B628" s="487"/>
      <c r="C628" s="196">
        <v>0</v>
      </c>
      <c r="D628" s="197">
        <v>0</v>
      </c>
      <c r="E628" s="182"/>
      <c r="F628" s="182"/>
    </row>
    <row r="629" spans="1:6" ht="14.1" hidden="1" customHeight="1" outlineLevel="1">
      <c r="A629" s="486" t="s">
        <v>252</v>
      </c>
      <c r="B629" s="487"/>
      <c r="C629" s="198"/>
      <c r="D629" s="199"/>
      <c r="E629" s="182"/>
      <c r="F629" s="182"/>
    </row>
    <row r="630" spans="1:6" ht="14.1" hidden="1" customHeight="1" outlineLevel="1">
      <c r="A630" s="486" t="s">
        <v>192</v>
      </c>
      <c r="B630" s="487"/>
      <c r="C630" s="198"/>
      <c r="D630" s="199"/>
      <c r="E630" s="182"/>
      <c r="F630" s="182"/>
    </row>
    <row r="631" spans="1:6" ht="14.1" hidden="1" customHeight="1" outlineLevel="1">
      <c r="A631" s="486" t="s">
        <v>247</v>
      </c>
      <c r="B631" s="487"/>
      <c r="C631" s="196">
        <v>0</v>
      </c>
      <c r="D631" s="197">
        <v>0</v>
      </c>
      <c r="E631" s="182"/>
      <c r="F631" s="182"/>
    </row>
    <row r="632" spans="1:6" ht="14.1" hidden="1" customHeight="1" outlineLevel="1">
      <c r="A632" s="486" t="s">
        <v>193</v>
      </c>
      <c r="B632" s="487"/>
      <c r="C632" s="196">
        <v>8</v>
      </c>
      <c r="D632" s="197">
        <v>1620931</v>
      </c>
      <c r="E632" s="182"/>
      <c r="F632" s="182"/>
    </row>
    <row r="633" spans="1:6" ht="14.1" hidden="1" customHeight="1" outlineLevel="1">
      <c r="A633" s="486" t="s">
        <v>194</v>
      </c>
      <c r="B633" s="487"/>
      <c r="C633" s="198"/>
      <c r="D633" s="199"/>
      <c r="E633" s="182"/>
      <c r="F633" s="182"/>
    </row>
    <row r="634" spans="1:6" ht="14.1" hidden="1" customHeight="1" outlineLevel="1">
      <c r="A634" s="486" t="s">
        <v>195</v>
      </c>
      <c r="B634" s="487"/>
      <c r="C634" s="196">
        <v>0</v>
      </c>
      <c r="D634" s="197">
        <v>0</v>
      </c>
      <c r="E634" s="182"/>
      <c r="F634" s="182"/>
    </row>
    <row r="635" spans="1:6" ht="14.1" hidden="1" customHeight="1" outlineLevel="1">
      <c r="A635" s="486" t="s">
        <v>196</v>
      </c>
      <c r="B635" s="487"/>
      <c r="C635" s="198"/>
      <c r="D635" s="199"/>
      <c r="E635" s="182"/>
      <c r="F635" s="182"/>
    </row>
    <row r="636" spans="1:6" ht="14.1" hidden="1" customHeight="1" outlineLevel="1">
      <c r="A636" s="486" t="s">
        <v>253</v>
      </c>
      <c r="B636" s="487"/>
      <c r="C636" s="196">
        <v>0</v>
      </c>
      <c r="D636" s="197">
        <v>0</v>
      </c>
      <c r="E636" s="182"/>
      <c r="F636" s="182"/>
    </row>
    <row r="637" spans="1:6" ht="14.1" customHeight="1" collapsed="1">
      <c r="A637" s="488" t="s">
        <v>293</v>
      </c>
      <c r="B637" s="489"/>
      <c r="C637" s="196">
        <f>SUM($C$615:$C$636)</f>
        <v>193</v>
      </c>
      <c r="D637" s="197">
        <f>SUM($D$615:$D$636)</f>
        <v>48792810</v>
      </c>
      <c r="E637" s="182"/>
      <c r="F637" s="182"/>
    </row>
    <row r="638" spans="1:6" ht="17.45" hidden="1" customHeight="1" outlineLevel="1" thickBot="1">
      <c r="A638" s="484" t="s">
        <v>181</v>
      </c>
      <c r="B638" s="485"/>
      <c r="C638" s="201">
        <v>169682</v>
      </c>
      <c r="D638" s="201">
        <v>57563965</v>
      </c>
      <c r="E638" s="182"/>
      <c r="F638" s="182"/>
    </row>
    <row r="639" spans="1:6" ht="17.45" hidden="1" customHeight="1" outlineLevel="1" thickBot="1">
      <c r="A639" s="484" t="s">
        <v>182</v>
      </c>
      <c r="B639" s="485"/>
      <c r="C639" s="201">
        <v>40477</v>
      </c>
      <c r="D639" s="201">
        <v>35822049.579999998</v>
      </c>
      <c r="E639" s="182"/>
      <c r="F639" s="182"/>
    </row>
    <row r="640" spans="1:6" ht="17.45" hidden="1" customHeight="1" outlineLevel="1" thickBot="1">
      <c r="A640" s="484" t="s">
        <v>250</v>
      </c>
      <c r="B640" s="485"/>
      <c r="C640" s="201">
        <v>0</v>
      </c>
      <c r="D640" s="201">
        <v>0</v>
      </c>
      <c r="E640" s="182"/>
      <c r="F640" s="182"/>
    </row>
    <row r="641" spans="1:6" ht="17.45" hidden="1" customHeight="1" outlineLevel="1" thickBot="1">
      <c r="A641" s="484" t="s">
        <v>183</v>
      </c>
      <c r="B641" s="485"/>
      <c r="C641" s="201">
        <v>353783</v>
      </c>
      <c r="D641" s="201">
        <v>189949617</v>
      </c>
      <c r="E641" s="182"/>
      <c r="F641" s="182"/>
    </row>
    <row r="642" spans="1:6" ht="17.45" hidden="1" customHeight="1" outlineLevel="1" thickBot="1">
      <c r="A642" s="484" t="s">
        <v>184</v>
      </c>
      <c r="B642" s="485"/>
      <c r="C642" s="201">
        <v>65466</v>
      </c>
      <c r="D642" s="201">
        <v>41166786</v>
      </c>
      <c r="E642" s="182"/>
      <c r="F642" s="182"/>
    </row>
    <row r="643" spans="1:6" ht="17.45" hidden="1" customHeight="1" outlineLevel="1" thickBot="1">
      <c r="A643" s="484" t="s">
        <v>251</v>
      </c>
      <c r="B643" s="485"/>
      <c r="C643" s="201">
        <v>429</v>
      </c>
      <c r="D643" s="201">
        <v>462011</v>
      </c>
      <c r="E643" s="182"/>
      <c r="F643" s="182"/>
    </row>
    <row r="644" spans="1:6" ht="17.45" hidden="1" customHeight="1" outlineLevel="1" thickBot="1">
      <c r="A644" s="484" t="s">
        <v>185</v>
      </c>
      <c r="B644" s="485"/>
      <c r="C644" s="201">
        <v>375263</v>
      </c>
      <c r="D644" s="201">
        <v>208404020</v>
      </c>
      <c r="E644" s="182"/>
      <c r="F644" s="182"/>
    </row>
    <row r="645" spans="1:6" ht="17.45" hidden="1" customHeight="1" outlineLevel="1" thickBot="1">
      <c r="A645" s="484" t="s">
        <v>186</v>
      </c>
      <c r="B645" s="485"/>
      <c r="C645" s="201">
        <v>200063</v>
      </c>
      <c r="D645" s="201">
        <v>337298156</v>
      </c>
      <c r="E645" s="182"/>
      <c r="F645" s="182"/>
    </row>
    <row r="646" spans="1:6" ht="17.45" hidden="1" customHeight="1" outlineLevel="1" thickBot="1">
      <c r="A646" s="484" t="s">
        <v>244</v>
      </c>
      <c r="B646" s="485"/>
      <c r="C646" s="201">
        <v>104747</v>
      </c>
      <c r="D646" s="201">
        <v>27560268.190000001</v>
      </c>
      <c r="E646" s="182"/>
      <c r="F646" s="182"/>
    </row>
    <row r="647" spans="1:6" ht="17.45" hidden="1" customHeight="1" outlineLevel="1" thickBot="1">
      <c r="A647" s="484" t="s">
        <v>187</v>
      </c>
      <c r="B647" s="485"/>
      <c r="C647" s="201">
        <v>33581</v>
      </c>
      <c r="D647" s="201">
        <v>35267263</v>
      </c>
      <c r="E647" s="182"/>
      <c r="F647" s="182"/>
    </row>
    <row r="648" spans="1:6" ht="17.45" hidden="1" customHeight="1" outlineLevel="1" thickBot="1">
      <c r="A648" s="484" t="s">
        <v>188</v>
      </c>
      <c r="B648" s="485"/>
      <c r="C648" s="201">
        <v>30728</v>
      </c>
      <c r="D648" s="201">
        <v>5726332</v>
      </c>
      <c r="E648" s="182"/>
      <c r="F648" s="182"/>
    </row>
    <row r="649" spans="1:6" ht="17.45" hidden="1" customHeight="1" outlineLevel="1" thickBot="1">
      <c r="A649" s="484" t="s">
        <v>189</v>
      </c>
      <c r="B649" s="485"/>
      <c r="C649" s="201">
        <v>22674</v>
      </c>
      <c r="D649" s="201">
        <v>20308762.27</v>
      </c>
      <c r="E649" s="182"/>
      <c r="F649" s="182"/>
    </row>
    <row r="650" spans="1:6" ht="17.45" hidden="1" customHeight="1" outlineLevel="1" thickBot="1">
      <c r="A650" s="484" t="s">
        <v>190</v>
      </c>
      <c r="B650" s="485"/>
      <c r="C650" s="201">
        <v>87904</v>
      </c>
      <c r="D650" s="201">
        <v>110556214</v>
      </c>
      <c r="E650" s="182"/>
      <c r="F650" s="182"/>
    </row>
    <row r="651" spans="1:6" ht="17.45" hidden="1" customHeight="1" outlineLevel="1" thickBot="1">
      <c r="A651" s="484" t="s">
        <v>191</v>
      </c>
      <c r="B651" s="485"/>
      <c r="C651" s="201">
        <v>31928</v>
      </c>
      <c r="D651" s="201">
        <v>7111802.5099999998</v>
      </c>
      <c r="E651" s="182"/>
      <c r="F651" s="182"/>
    </row>
    <row r="652" spans="1:6" ht="17.45" hidden="1" customHeight="1" outlineLevel="1" thickBot="1">
      <c r="A652" s="484" t="s">
        <v>252</v>
      </c>
      <c r="B652" s="485"/>
      <c r="C652" s="201">
        <v>778</v>
      </c>
      <c r="D652" s="201">
        <v>855222.36</v>
      </c>
      <c r="E652" s="182"/>
      <c r="F652" s="182"/>
    </row>
    <row r="653" spans="1:6" ht="17.45" hidden="1" customHeight="1" outlineLevel="1" thickBot="1">
      <c r="A653" s="484" t="s">
        <v>192</v>
      </c>
      <c r="B653" s="485"/>
      <c r="C653" s="201">
        <v>5135</v>
      </c>
      <c r="D653" s="201">
        <v>3490596</v>
      </c>
      <c r="E653" s="182"/>
      <c r="F653" s="182"/>
    </row>
    <row r="654" spans="1:6" ht="17.45" hidden="1" customHeight="1" outlineLevel="1" thickBot="1">
      <c r="A654" s="484" t="s">
        <v>247</v>
      </c>
      <c r="B654" s="485"/>
      <c r="C654" s="201">
        <v>1388</v>
      </c>
      <c r="D654" s="201">
        <v>1152921</v>
      </c>
      <c r="E654" s="182"/>
      <c r="F654" s="182"/>
    </row>
    <row r="655" spans="1:6" ht="17.45" hidden="1" customHeight="1" outlineLevel="1" thickBot="1">
      <c r="A655" s="484" t="s">
        <v>193</v>
      </c>
      <c r="B655" s="485"/>
      <c r="C655" s="201">
        <v>213965</v>
      </c>
      <c r="D655" s="201">
        <v>270587894</v>
      </c>
      <c r="E655" s="182"/>
      <c r="F655" s="182"/>
    </row>
    <row r="656" spans="1:6" ht="17.45" hidden="1" customHeight="1" outlineLevel="1" thickBot="1">
      <c r="A656" s="484" t="s">
        <v>194</v>
      </c>
      <c r="B656" s="485"/>
      <c r="C656" s="201">
        <v>55539</v>
      </c>
      <c r="D656" s="201">
        <v>78683743.230000004</v>
      </c>
      <c r="E656" s="182"/>
      <c r="F656" s="182"/>
    </row>
    <row r="657" spans="1:6" ht="17.45" hidden="1" customHeight="1" outlineLevel="1" thickBot="1">
      <c r="A657" s="484" t="s">
        <v>195</v>
      </c>
      <c r="B657" s="485"/>
      <c r="C657" s="201">
        <v>24104</v>
      </c>
      <c r="D657" s="201">
        <v>22033296.739999998</v>
      </c>
      <c r="E657" s="182"/>
      <c r="F657" s="182"/>
    </row>
    <row r="658" spans="1:6" ht="17.45" hidden="1" customHeight="1" outlineLevel="1" thickBot="1">
      <c r="A658" s="484" t="s">
        <v>196</v>
      </c>
      <c r="B658" s="485"/>
      <c r="C658" s="201">
        <v>53323</v>
      </c>
      <c r="D658" s="201">
        <v>47404640.32</v>
      </c>
      <c r="E658" s="182"/>
      <c r="F658" s="182"/>
    </row>
    <row r="659" spans="1:6" ht="17.45" hidden="1" customHeight="1" outlineLevel="1" thickBot="1">
      <c r="A659" s="484" t="s">
        <v>253</v>
      </c>
      <c r="B659" s="485"/>
      <c r="C659" s="201">
        <v>2463</v>
      </c>
      <c r="D659" s="201">
        <v>2738575.1</v>
      </c>
      <c r="E659" s="182"/>
      <c r="F659" s="182"/>
    </row>
    <row r="660" spans="1:6" ht="17.45" customHeight="1" collapsed="1" thickBot="1">
      <c r="A660" s="482" t="s">
        <v>294</v>
      </c>
      <c r="B660" s="483"/>
      <c r="C660" s="201">
        <f>SUM($C$638:$C$659)</f>
        <v>1873420</v>
      </c>
      <c r="D660" s="201">
        <f>SUM($D$638:$D$659)</f>
        <v>1504144135.2999997</v>
      </c>
      <c r="E660" s="182"/>
      <c r="F660" s="182"/>
    </row>
  </sheetData>
  <sheetProtection selectLockedCells="1"/>
  <mergeCells count="61">
    <mergeCell ref="A6:D6"/>
    <mergeCell ref="A1:D1"/>
    <mergeCell ref="A2:D2"/>
    <mergeCell ref="A3:D3"/>
    <mergeCell ref="A4:D4"/>
    <mergeCell ref="A5:D5"/>
    <mergeCell ref="A617:B617"/>
    <mergeCell ref="A7:D7"/>
    <mergeCell ref="A8:D8"/>
    <mergeCell ref="A9:D9"/>
    <mergeCell ref="A10:D10"/>
    <mergeCell ref="A11:D11"/>
    <mergeCell ref="A12:D12"/>
    <mergeCell ref="A13:D13"/>
    <mergeCell ref="A14:D14"/>
    <mergeCell ref="A15:B15"/>
    <mergeCell ref="A615:B615"/>
    <mergeCell ref="A616:B616"/>
    <mergeCell ref="A629:B629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41:B641"/>
    <mergeCell ref="A630:B630"/>
    <mergeCell ref="A631:B631"/>
    <mergeCell ref="A632:B632"/>
    <mergeCell ref="A633:B633"/>
    <mergeCell ref="A634:B634"/>
    <mergeCell ref="A635:B635"/>
    <mergeCell ref="A636:B636"/>
    <mergeCell ref="A637:B637"/>
    <mergeCell ref="A638:B638"/>
    <mergeCell ref="A639:B639"/>
    <mergeCell ref="A640:B640"/>
    <mergeCell ref="A653:B653"/>
    <mergeCell ref="A642:B642"/>
    <mergeCell ref="A643:B643"/>
    <mergeCell ref="A644:B644"/>
    <mergeCell ref="A645:B645"/>
    <mergeCell ref="A646:B646"/>
    <mergeCell ref="A647:B647"/>
    <mergeCell ref="A648:B648"/>
    <mergeCell ref="A649:B649"/>
    <mergeCell ref="A650:B650"/>
    <mergeCell ref="A651:B651"/>
    <mergeCell ref="A652:B652"/>
    <mergeCell ref="A660:B660"/>
    <mergeCell ref="A654:B654"/>
    <mergeCell ref="A655:B655"/>
    <mergeCell ref="A656:B656"/>
    <mergeCell ref="A657:B657"/>
    <mergeCell ref="A658:B658"/>
    <mergeCell ref="A659:B659"/>
  </mergeCells>
  <printOptions horizontalCentered="1"/>
  <pageMargins left="0.75" right="0.75" top="0.57999999999999996" bottom="0.55000000000000004" header="0.57999999999999996" footer="0.5"/>
  <pageSetup firstPageNumber="32" orientation="portrait" useFirstPageNumber="1" r:id="rId1"/>
  <headerFooter alignWithMargins="0">
    <oddFooter>&amp;L&amp;"-,Regular"Source:  Schedule S-3
Texas Title Insurance Statistical Plan&amp;C&amp;"-,Regular"&amp;P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3634"/>
  </sheetPr>
  <dimension ref="A1:F716"/>
  <sheetViews>
    <sheetView showGridLines="0" zoomScaleNormal="100" workbookViewId="0">
      <selection activeCell="J616" sqref="J616"/>
    </sheetView>
  </sheetViews>
  <sheetFormatPr defaultRowHeight="12.75" outlineLevelRow="1"/>
  <cols>
    <col min="1" max="2" width="12.7109375" style="22" customWidth="1"/>
    <col min="3" max="3" width="23.85546875" style="22" customWidth="1"/>
    <col min="4" max="4" width="28.5703125" style="22" customWidth="1"/>
    <col min="5" max="256" width="9.140625" style="22"/>
    <col min="257" max="258" width="12.7109375" style="22" customWidth="1"/>
    <col min="259" max="259" width="23.85546875" style="22" customWidth="1"/>
    <col min="260" max="260" width="28.5703125" style="22" customWidth="1"/>
    <col min="261" max="512" width="9.140625" style="22"/>
    <col min="513" max="514" width="12.7109375" style="22" customWidth="1"/>
    <col min="515" max="515" width="23.85546875" style="22" customWidth="1"/>
    <col min="516" max="516" width="28.5703125" style="22" customWidth="1"/>
    <col min="517" max="768" width="9.140625" style="22"/>
    <col min="769" max="770" width="12.7109375" style="22" customWidth="1"/>
    <col min="771" max="771" width="23.85546875" style="22" customWidth="1"/>
    <col min="772" max="772" width="28.5703125" style="22" customWidth="1"/>
    <col min="773" max="1024" width="9.140625" style="22"/>
    <col min="1025" max="1026" width="12.7109375" style="22" customWidth="1"/>
    <col min="1027" max="1027" width="23.85546875" style="22" customWidth="1"/>
    <col min="1028" max="1028" width="28.5703125" style="22" customWidth="1"/>
    <col min="1029" max="1280" width="9.140625" style="22"/>
    <col min="1281" max="1282" width="12.7109375" style="22" customWidth="1"/>
    <col min="1283" max="1283" width="23.85546875" style="22" customWidth="1"/>
    <col min="1284" max="1284" width="28.5703125" style="22" customWidth="1"/>
    <col min="1285" max="1536" width="9.140625" style="22"/>
    <col min="1537" max="1538" width="12.7109375" style="22" customWidth="1"/>
    <col min="1539" max="1539" width="23.85546875" style="22" customWidth="1"/>
    <col min="1540" max="1540" width="28.5703125" style="22" customWidth="1"/>
    <col min="1541" max="1792" width="9.140625" style="22"/>
    <col min="1793" max="1794" width="12.7109375" style="22" customWidth="1"/>
    <col min="1795" max="1795" width="23.85546875" style="22" customWidth="1"/>
    <col min="1796" max="1796" width="28.5703125" style="22" customWidth="1"/>
    <col min="1797" max="2048" width="9.140625" style="22"/>
    <col min="2049" max="2050" width="12.7109375" style="22" customWidth="1"/>
    <col min="2051" max="2051" width="23.85546875" style="22" customWidth="1"/>
    <col min="2052" max="2052" width="28.5703125" style="22" customWidth="1"/>
    <col min="2053" max="2304" width="9.140625" style="22"/>
    <col min="2305" max="2306" width="12.7109375" style="22" customWidth="1"/>
    <col min="2307" max="2307" width="23.85546875" style="22" customWidth="1"/>
    <col min="2308" max="2308" width="28.5703125" style="22" customWidth="1"/>
    <col min="2309" max="2560" width="9.140625" style="22"/>
    <col min="2561" max="2562" width="12.7109375" style="22" customWidth="1"/>
    <col min="2563" max="2563" width="23.85546875" style="22" customWidth="1"/>
    <col min="2564" max="2564" width="28.5703125" style="22" customWidth="1"/>
    <col min="2565" max="2816" width="9.140625" style="22"/>
    <col min="2817" max="2818" width="12.7109375" style="22" customWidth="1"/>
    <col min="2819" max="2819" width="23.85546875" style="22" customWidth="1"/>
    <col min="2820" max="2820" width="28.5703125" style="22" customWidth="1"/>
    <col min="2821" max="3072" width="9.140625" style="22"/>
    <col min="3073" max="3074" width="12.7109375" style="22" customWidth="1"/>
    <col min="3075" max="3075" width="23.85546875" style="22" customWidth="1"/>
    <col min="3076" max="3076" width="28.5703125" style="22" customWidth="1"/>
    <col min="3077" max="3328" width="9.140625" style="22"/>
    <col min="3329" max="3330" width="12.7109375" style="22" customWidth="1"/>
    <col min="3331" max="3331" width="23.85546875" style="22" customWidth="1"/>
    <col min="3332" max="3332" width="28.5703125" style="22" customWidth="1"/>
    <col min="3333" max="3584" width="9.140625" style="22"/>
    <col min="3585" max="3586" width="12.7109375" style="22" customWidth="1"/>
    <col min="3587" max="3587" width="23.85546875" style="22" customWidth="1"/>
    <col min="3588" max="3588" width="28.5703125" style="22" customWidth="1"/>
    <col min="3589" max="3840" width="9.140625" style="22"/>
    <col min="3841" max="3842" width="12.7109375" style="22" customWidth="1"/>
    <col min="3843" max="3843" width="23.85546875" style="22" customWidth="1"/>
    <col min="3844" max="3844" width="28.5703125" style="22" customWidth="1"/>
    <col min="3845" max="4096" width="9.140625" style="22"/>
    <col min="4097" max="4098" width="12.7109375" style="22" customWidth="1"/>
    <col min="4099" max="4099" width="23.85546875" style="22" customWidth="1"/>
    <col min="4100" max="4100" width="28.5703125" style="22" customWidth="1"/>
    <col min="4101" max="4352" width="9.140625" style="22"/>
    <col min="4353" max="4354" width="12.7109375" style="22" customWidth="1"/>
    <col min="4355" max="4355" width="23.85546875" style="22" customWidth="1"/>
    <col min="4356" max="4356" width="28.5703125" style="22" customWidth="1"/>
    <col min="4357" max="4608" width="9.140625" style="22"/>
    <col min="4609" max="4610" width="12.7109375" style="22" customWidth="1"/>
    <col min="4611" max="4611" width="23.85546875" style="22" customWidth="1"/>
    <col min="4612" max="4612" width="28.5703125" style="22" customWidth="1"/>
    <col min="4613" max="4864" width="9.140625" style="22"/>
    <col min="4865" max="4866" width="12.7109375" style="22" customWidth="1"/>
    <col min="4867" max="4867" width="23.85546875" style="22" customWidth="1"/>
    <col min="4868" max="4868" width="28.5703125" style="22" customWidth="1"/>
    <col min="4869" max="5120" width="9.140625" style="22"/>
    <col min="5121" max="5122" width="12.7109375" style="22" customWidth="1"/>
    <col min="5123" max="5123" width="23.85546875" style="22" customWidth="1"/>
    <col min="5124" max="5124" width="28.5703125" style="22" customWidth="1"/>
    <col min="5125" max="5376" width="9.140625" style="22"/>
    <col min="5377" max="5378" width="12.7109375" style="22" customWidth="1"/>
    <col min="5379" max="5379" width="23.85546875" style="22" customWidth="1"/>
    <col min="5380" max="5380" width="28.5703125" style="22" customWidth="1"/>
    <col min="5381" max="5632" width="9.140625" style="22"/>
    <col min="5633" max="5634" width="12.7109375" style="22" customWidth="1"/>
    <col min="5635" max="5635" width="23.85546875" style="22" customWidth="1"/>
    <col min="5636" max="5636" width="28.5703125" style="22" customWidth="1"/>
    <col min="5637" max="5888" width="9.140625" style="22"/>
    <col min="5889" max="5890" width="12.7109375" style="22" customWidth="1"/>
    <col min="5891" max="5891" width="23.85546875" style="22" customWidth="1"/>
    <col min="5892" max="5892" width="28.5703125" style="22" customWidth="1"/>
    <col min="5893" max="6144" width="9.140625" style="22"/>
    <col min="6145" max="6146" width="12.7109375" style="22" customWidth="1"/>
    <col min="6147" max="6147" width="23.85546875" style="22" customWidth="1"/>
    <col min="6148" max="6148" width="28.5703125" style="22" customWidth="1"/>
    <col min="6149" max="6400" width="9.140625" style="22"/>
    <col min="6401" max="6402" width="12.7109375" style="22" customWidth="1"/>
    <col min="6403" max="6403" width="23.85546875" style="22" customWidth="1"/>
    <col min="6404" max="6404" width="28.5703125" style="22" customWidth="1"/>
    <col min="6405" max="6656" width="9.140625" style="22"/>
    <col min="6657" max="6658" width="12.7109375" style="22" customWidth="1"/>
    <col min="6659" max="6659" width="23.85546875" style="22" customWidth="1"/>
    <col min="6660" max="6660" width="28.5703125" style="22" customWidth="1"/>
    <col min="6661" max="6912" width="9.140625" style="22"/>
    <col min="6913" max="6914" width="12.7109375" style="22" customWidth="1"/>
    <col min="6915" max="6915" width="23.85546875" style="22" customWidth="1"/>
    <col min="6916" max="6916" width="28.5703125" style="22" customWidth="1"/>
    <col min="6917" max="7168" width="9.140625" style="22"/>
    <col min="7169" max="7170" width="12.7109375" style="22" customWidth="1"/>
    <col min="7171" max="7171" width="23.85546875" style="22" customWidth="1"/>
    <col min="7172" max="7172" width="28.5703125" style="22" customWidth="1"/>
    <col min="7173" max="7424" width="9.140625" style="22"/>
    <col min="7425" max="7426" width="12.7109375" style="22" customWidth="1"/>
    <col min="7427" max="7427" width="23.85546875" style="22" customWidth="1"/>
    <col min="7428" max="7428" width="28.5703125" style="22" customWidth="1"/>
    <col min="7429" max="7680" width="9.140625" style="22"/>
    <col min="7681" max="7682" width="12.7109375" style="22" customWidth="1"/>
    <col min="7683" max="7683" width="23.85546875" style="22" customWidth="1"/>
    <col min="7684" max="7684" width="28.5703125" style="22" customWidth="1"/>
    <col min="7685" max="7936" width="9.140625" style="22"/>
    <col min="7937" max="7938" width="12.7109375" style="22" customWidth="1"/>
    <col min="7939" max="7939" width="23.85546875" style="22" customWidth="1"/>
    <col min="7940" max="7940" width="28.5703125" style="22" customWidth="1"/>
    <col min="7941" max="8192" width="9.140625" style="22"/>
    <col min="8193" max="8194" width="12.7109375" style="22" customWidth="1"/>
    <col min="8195" max="8195" width="23.85546875" style="22" customWidth="1"/>
    <col min="8196" max="8196" width="28.5703125" style="22" customWidth="1"/>
    <col min="8197" max="8448" width="9.140625" style="22"/>
    <col min="8449" max="8450" width="12.7109375" style="22" customWidth="1"/>
    <col min="8451" max="8451" width="23.85546875" style="22" customWidth="1"/>
    <col min="8452" max="8452" width="28.5703125" style="22" customWidth="1"/>
    <col min="8453" max="8704" width="9.140625" style="22"/>
    <col min="8705" max="8706" width="12.7109375" style="22" customWidth="1"/>
    <col min="8707" max="8707" width="23.85546875" style="22" customWidth="1"/>
    <col min="8708" max="8708" width="28.5703125" style="22" customWidth="1"/>
    <col min="8709" max="8960" width="9.140625" style="22"/>
    <col min="8961" max="8962" width="12.7109375" style="22" customWidth="1"/>
    <col min="8963" max="8963" width="23.85546875" style="22" customWidth="1"/>
    <col min="8964" max="8964" width="28.5703125" style="22" customWidth="1"/>
    <col min="8965" max="9216" width="9.140625" style="22"/>
    <col min="9217" max="9218" width="12.7109375" style="22" customWidth="1"/>
    <col min="9219" max="9219" width="23.85546875" style="22" customWidth="1"/>
    <col min="9220" max="9220" width="28.5703125" style="22" customWidth="1"/>
    <col min="9221" max="9472" width="9.140625" style="22"/>
    <col min="9473" max="9474" width="12.7109375" style="22" customWidth="1"/>
    <col min="9475" max="9475" width="23.85546875" style="22" customWidth="1"/>
    <col min="9476" max="9476" width="28.5703125" style="22" customWidth="1"/>
    <col min="9477" max="9728" width="9.140625" style="22"/>
    <col min="9729" max="9730" width="12.7109375" style="22" customWidth="1"/>
    <col min="9731" max="9731" width="23.85546875" style="22" customWidth="1"/>
    <col min="9732" max="9732" width="28.5703125" style="22" customWidth="1"/>
    <col min="9733" max="9984" width="9.140625" style="22"/>
    <col min="9985" max="9986" width="12.7109375" style="22" customWidth="1"/>
    <col min="9987" max="9987" width="23.85546875" style="22" customWidth="1"/>
    <col min="9988" max="9988" width="28.5703125" style="22" customWidth="1"/>
    <col min="9989" max="10240" width="9.140625" style="22"/>
    <col min="10241" max="10242" width="12.7109375" style="22" customWidth="1"/>
    <col min="10243" max="10243" width="23.85546875" style="22" customWidth="1"/>
    <col min="10244" max="10244" width="28.5703125" style="22" customWidth="1"/>
    <col min="10245" max="10496" width="9.140625" style="22"/>
    <col min="10497" max="10498" width="12.7109375" style="22" customWidth="1"/>
    <col min="10499" max="10499" width="23.85546875" style="22" customWidth="1"/>
    <col min="10500" max="10500" width="28.5703125" style="22" customWidth="1"/>
    <col min="10501" max="10752" width="9.140625" style="22"/>
    <col min="10753" max="10754" width="12.7109375" style="22" customWidth="1"/>
    <col min="10755" max="10755" width="23.85546875" style="22" customWidth="1"/>
    <col min="10756" max="10756" width="28.5703125" style="22" customWidth="1"/>
    <col min="10757" max="11008" width="9.140625" style="22"/>
    <col min="11009" max="11010" width="12.7109375" style="22" customWidth="1"/>
    <col min="11011" max="11011" width="23.85546875" style="22" customWidth="1"/>
    <col min="11012" max="11012" width="28.5703125" style="22" customWidth="1"/>
    <col min="11013" max="11264" width="9.140625" style="22"/>
    <col min="11265" max="11266" width="12.7109375" style="22" customWidth="1"/>
    <col min="11267" max="11267" width="23.85546875" style="22" customWidth="1"/>
    <col min="11268" max="11268" width="28.5703125" style="22" customWidth="1"/>
    <col min="11269" max="11520" width="9.140625" style="22"/>
    <col min="11521" max="11522" width="12.7109375" style="22" customWidth="1"/>
    <col min="11523" max="11523" width="23.85546875" style="22" customWidth="1"/>
    <col min="11524" max="11524" width="28.5703125" style="22" customWidth="1"/>
    <col min="11525" max="11776" width="9.140625" style="22"/>
    <col min="11777" max="11778" width="12.7109375" style="22" customWidth="1"/>
    <col min="11779" max="11779" width="23.85546875" style="22" customWidth="1"/>
    <col min="11780" max="11780" width="28.5703125" style="22" customWidth="1"/>
    <col min="11781" max="12032" width="9.140625" style="22"/>
    <col min="12033" max="12034" width="12.7109375" style="22" customWidth="1"/>
    <col min="12035" max="12035" width="23.85546875" style="22" customWidth="1"/>
    <col min="12036" max="12036" width="28.5703125" style="22" customWidth="1"/>
    <col min="12037" max="12288" width="9.140625" style="22"/>
    <col min="12289" max="12290" width="12.7109375" style="22" customWidth="1"/>
    <col min="12291" max="12291" width="23.85546875" style="22" customWidth="1"/>
    <col min="12292" max="12292" width="28.5703125" style="22" customWidth="1"/>
    <col min="12293" max="12544" width="9.140625" style="22"/>
    <col min="12545" max="12546" width="12.7109375" style="22" customWidth="1"/>
    <col min="12547" max="12547" width="23.85546875" style="22" customWidth="1"/>
    <col min="12548" max="12548" width="28.5703125" style="22" customWidth="1"/>
    <col min="12549" max="12800" width="9.140625" style="22"/>
    <col min="12801" max="12802" width="12.7109375" style="22" customWidth="1"/>
    <col min="12803" max="12803" width="23.85546875" style="22" customWidth="1"/>
    <col min="12804" max="12804" width="28.5703125" style="22" customWidth="1"/>
    <col min="12805" max="13056" width="9.140625" style="22"/>
    <col min="13057" max="13058" width="12.7109375" style="22" customWidth="1"/>
    <col min="13059" max="13059" width="23.85546875" style="22" customWidth="1"/>
    <col min="13060" max="13060" width="28.5703125" style="22" customWidth="1"/>
    <col min="13061" max="13312" width="9.140625" style="22"/>
    <col min="13313" max="13314" width="12.7109375" style="22" customWidth="1"/>
    <col min="13315" max="13315" width="23.85546875" style="22" customWidth="1"/>
    <col min="13316" max="13316" width="28.5703125" style="22" customWidth="1"/>
    <col min="13317" max="13568" width="9.140625" style="22"/>
    <col min="13569" max="13570" width="12.7109375" style="22" customWidth="1"/>
    <col min="13571" max="13571" width="23.85546875" style="22" customWidth="1"/>
    <col min="13572" max="13572" width="28.5703125" style="22" customWidth="1"/>
    <col min="13573" max="13824" width="9.140625" style="22"/>
    <col min="13825" max="13826" width="12.7109375" style="22" customWidth="1"/>
    <col min="13827" max="13827" width="23.85546875" style="22" customWidth="1"/>
    <col min="13828" max="13828" width="28.5703125" style="22" customWidth="1"/>
    <col min="13829" max="14080" width="9.140625" style="22"/>
    <col min="14081" max="14082" width="12.7109375" style="22" customWidth="1"/>
    <col min="14083" max="14083" width="23.85546875" style="22" customWidth="1"/>
    <col min="14084" max="14084" width="28.5703125" style="22" customWidth="1"/>
    <col min="14085" max="14336" width="9.140625" style="22"/>
    <col min="14337" max="14338" width="12.7109375" style="22" customWidth="1"/>
    <col min="14339" max="14339" width="23.85546875" style="22" customWidth="1"/>
    <col min="14340" max="14340" width="28.5703125" style="22" customWidth="1"/>
    <col min="14341" max="14592" width="9.140625" style="22"/>
    <col min="14593" max="14594" width="12.7109375" style="22" customWidth="1"/>
    <col min="14595" max="14595" width="23.85546875" style="22" customWidth="1"/>
    <col min="14596" max="14596" width="28.5703125" style="22" customWidth="1"/>
    <col min="14597" max="14848" width="9.140625" style="22"/>
    <col min="14849" max="14850" width="12.7109375" style="22" customWidth="1"/>
    <col min="14851" max="14851" width="23.85546875" style="22" customWidth="1"/>
    <col min="14852" max="14852" width="28.5703125" style="22" customWidth="1"/>
    <col min="14853" max="15104" width="9.140625" style="22"/>
    <col min="15105" max="15106" width="12.7109375" style="22" customWidth="1"/>
    <col min="15107" max="15107" width="23.85546875" style="22" customWidth="1"/>
    <col min="15108" max="15108" width="28.5703125" style="22" customWidth="1"/>
    <col min="15109" max="15360" width="9.140625" style="22"/>
    <col min="15361" max="15362" width="12.7109375" style="22" customWidth="1"/>
    <col min="15363" max="15363" width="23.85546875" style="22" customWidth="1"/>
    <col min="15364" max="15364" width="28.5703125" style="22" customWidth="1"/>
    <col min="15365" max="15616" width="9.140625" style="22"/>
    <col min="15617" max="15618" width="12.7109375" style="22" customWidth="1"/>
    <col min="15619" max="15619" width="23.85546875" style="22" customWidth="1"/>
    <col min="15620" max="15620" width="28.5703125" style="22" customWidth="1"/>
    <col min="15621" max="15872" width="9.140625" style="22"/>
    <col min="15873" max="15874" width="12.7109375" style="22" customWidth="1"/>
    <col min="15875" max="15875" width="23.85546875" style="22" customWidth="1"/>
    <col min="15876" max="15876" width="28.5703125" style="22" customWidth="1"/>
    <col min="15877" max="16128" width="9.140625" style="22"/>
    <col min="16129" max="16130" width="12.7109375" style="22" customWidth="1"/>
    <col min="16131" max="16131" width="23.85546875" style="22" customWidth="1"/>
    <col min="16132" max="16132" width="28.5703125" style="22" customWidth="1"/>
    <col min="16133" max="16384" width="9.140625" style="22"/>
  </cols>
  <sheetData>
    <row r="1" spans="1:4" ht="15">
      <c r="A1" s="462" t="s">
        <v>260</v>
      </c>
      <c r="B1" s="462"/>
      <c r="C1" s="462"/>
      <c r="D1" s="462"/>
    </row>
    <row r="2" spans="1:4" ht="12.75" customHeight="1">
      <c r="A2" s="490"/>
      <c r="B2" s="490"/>
      <c r="C2" s="490"/>
      <c r="D2" s="490"/>
    </row>
    <row r="3" spans="1:4" ht="15" customHeight="1">
      <c r="A3" s="490"/>
      <c r="B3" s="490"/>
      <c r="C3" s="490"/>
      <c r="D3" s="490"/>
    </row>
    <row r="4" spans="1:4" ht="15" customHeight="1">
      <c r="A4" s="490"/>
      <c r="B4" s="490"/>
      <c r="C4" s="490"/>
      <c r="D4" s="490"/>
    </row>
    <row r="5" spans="1:4" ht="15" customHeight="1">
      <c r="A5" s="490"/>
      <c r="B5" s="490"/>
      <c r="C5" s="490"/>
      <c r="D5" s="490"/>
    </row>
    <row r="6" spans="1:4" ht="15">
      <c r="A6" s="490"/>
      <c r="B6" s="490"/>
      <c r="C6" s="490"/>
      <c r="D6" s="490"/>
    </row>
    <row r="7" spans="1:4" ht="14.25" customHeight="1">
      <c r="A7" s="462" t="s">
        <v>163</v>
      </c>
      <c r="B7" s="462"/>
      <c r="C7" s="462"/>
      <c r="D7" s="462"/>
    </row>
    <row r="8" spans="1:4" ht="14.25" customHeight="1">
      <c r="A8" s="462" t="s">
        <v>261</v>
      </c>
      <c r="B8" s="462"/>
      <c r="C8" s="462"/>
      <c r="D8" s="462"/>
    </row>
    <row r="9" spans="1:4" ht="14.25" customHeight="1">
      <c r="A9" s="462" t="s">
        <v>298</v>
      </c>
      <c r="B9" s="462"/>
      <c r="C9" s="462"/>
      <c r="D9" s="462"/>
    </row>
    <row r="10" spans="1:4" ht="9" customHeight="1">
      <c r="A10" s="490"/>
      <c r="B10" s="490"/>
      <c r="C10" s="490"/>
      <c r="D10" s="490"/>
    </row>
    <row r="11" spans="1:4" ht="26.25" customHeight="1">
      <c r="A11" s="491"/>
      <c r="B11" s="491"/>
      <c r="C11" s="491"/>
      <c r="D11" s="491"/>
    </row>
    <row r="12" spans="1:4" ht="14.25" customHeight="1">
      <c r="A12" s="491"/>
      <c r="B12" s="491"/>
      <c r="C12" s="491"/>
      <c r="D12" s="491"/>
    </row>
    <row r="13" spans="1:4" ht="14.25" customHeight="1">
      <c r="A13" s="491"/>
      <c r="B13" s="491"/>
      <c r="C13" s="491"/>
      <c r="D13" s="491"/>
    </row>
    <row r="14" spans="1:4" ht="11.25" customHeight="1" thickBot="1">
      <c r="A14" s="491"/>
      <c r="B14" s="491"/>
      <c r="C14" s="491"/>
      <c r="D14" s="491"/>
    </row>
    <row r="15" spans="1:4" s="176" customFormat="1" ht="30" customHeight="1" thickBot="1">
      <c r="A15" s="492" t="s">
        <v>263</v>
      </c>
      <c r="B15" s="492"/>
      <c r="C15" s="175"/>
      <c r="D15" s="175"/>
    </row>
    <row r="16" spans="1:4" ht="45.75" customHeight="1" thickBot="1">
      <c r="A16" s="177" t="s">
        <v>264</v>
      </c>
      <c r="B16" s="177" t="s">
        <v>265</v>
      </c>
      <c r="C16" s="177" t="s">
        <v>266</v>
      </c>
      <c r="D16" s="177" t="s">
        <v>267</v>
      </c>
    </row>
    <row r="17" spans="1:6" ht="14.1" hidden="1" customHeight="1" outlineLevel="1" thickBot="1">
      <c r="A17" s="178" t="s">
        <v>256</v>
      </c>
      <c r="B17" s="179"/>
      <c r="C17" s="180">
        <v>0</v>
      </c>
      <c r="D17" s="181">
        <v>0</v>
      </c>
      <c r="E17" s="182"/>
      <c r="F17" s="182"/>
    </row>
    <row r="18" spans="1:6" ht="14.1" hidden="1" customHeight="1" outlineLevel="1" thickBot="1">
      <c r="A18" s="178" t="s">
        <v>181</v>
      </c>
      <c r="B18" s="179"/>
      <c r="C18" s="180">
        <v>127953</v>
      </c>
      <c r="D18" s="181">
        <v>0</v>
      </c>
      <c r="E18" s="182"/>
      <c r="F18" s="182"/>
    </row>
    <row r="19" spans="1:6" ht="14.1" hidden="1" customHeight="1" outlineLevel="1" thickBot="1">
      <c r="A19" s="178" t="s">
        <v>182</v>
      </c>
      <c r="B19" s="179"/>
      <c r="C19" s="180">
        <v>0</v>
      </c>
      <c r="D19" s="181">
        <v>0</v>
      </c>
      <c r="E19" s="182"/>
      <c r="F19" s="182"/>
    </row>
    <row r="20" spans="1:6" ht="14.1" hidden="1" customHeight="1" outlineLevel="1" thickBot="1">
      <c r="A20" s="178" t="s">
        <v>250</v>
      </c>
      <c r="B20" s="179"/>
      <c r="C20" s="183"/>
      <c r="D20" s="184"/>
      <c r="E20" s="182"/>
      <c r="F20" s="182"/>
    </row>
    <row r="21" spans="1:6" ht="14.1" hidden="1" customHeight="1" outlineLevel="1" thickBot="1">
      <c r="A21" s="178" t="s">
        <v>257</v>
      </c>
      <c r="B21" s="179"/>
      <c r="C21" s="183"/>
      <c r="D21" s="184"/>
      <c r="E21" s="182"/>
      <c r="F21" s="182"/>
    </row>
    <row r="22" spans="1:6" ht="14.1" hidden="1" customHeight="1" outlineLevel="1" thickBot="1">
      <c r="A22" s="178" t="s">
        <v>258</v>
      </c>
      <c r="B22" s="179"/>
      <c r="C22" s="183"/>
      <c r="D22" s="184"/>
      <c r="E22" s="182"/>
      <c r="F22" s="182"/>
    </row>
    <row r="23" spans="1:6" ht="14.1" hidden="1" customHeight="1" outlineLevel="1" thickBot="1">
      <c r="A23" s="178" t="s">
        <v>183</v>
      </c>
      <c r="B23" s="179"/>
      <c r="C23" s="180">
        <v>292344</v>
      </c>
      <c r="D23" s="181">
        <v>0</v>
      </c>
      <c r="E23" s="182"/>
      <c r="F23" s="182"/>
    </row>
    <row r="24" spans="1:6" ht="14.1" hidden="1" customHeight="1" outlineLevel="1" thickBot="1">
      <c r="A24" s="178" t="s">
        <v>184</v>
      </c>
      <c r="B24" s="179"/>
      <c r="C24" s="180">
        <v>43287</v>
      </c>
      <c r="D24" s="181">
        <v>0</v>
      </c>
      <c r="E24" s="182"/>
      <c r="F24" s="182"/>
    </row>
    <row r="25" spans="1:6" ht="14.1" hidden="1" customHeight="1" outlineLevel="1" thickBot="1">
      <c r="A25" s="178" t="s">
        <v>251</v>
      </c>
      <c r="B25" s="179"/>
      <c r="C25" s="180">
        <v>0</v>
      </c>
      <c r="D25" s="181">
        <v>0</v>
      </c>
      <c r="E25" s="182"/>
      <c r="F25" s="182"/>
    </row>
    <row r="26" spans="1:6" ht="14.1" hidden="1" customHeight="1" outlineLevel="1" thickBot="1">
      <c r="A26" s="178" t="s">
        <v>185</v>
      </c>
      <c r="B26" s="179"/>
      <c r="C26" s="180">
        <v>309734</v>
      </c>
      <c r="D26" s="181">
        <v>0</v>
      </c>
      <c r="E26" s="182"/>
      <c r="F26" s="182"/>
    </row>
    <row r="27" spans="1:6" ht="14.1" hidden="1" customHeight="1" outlineLevel="1" thickBot="1">
      <c r="A27" s="178" t="s">
        <v>253</v>
      </c>
      <c r="B27" s="179"/>
      <c r="C27" s="180">
        <v>0</v>
      </c>
      <c r="D27" s="181">
        <v>0</v>
      </c>
      <c r="E27" s="182"/>
      <c r="F27" s="182"/>
    </row>
    <row r="28" spans="1:6" ht="14.1" hidden="1" customHeight="1" outlineLevel="1" thickBot="1">
      <c r="A28" s="178" t="s">
        <v>186</v>
      </c>
      <c r="B28" s="179"/>
      <c r="C28" s="183"/>
      <c r="D28" s="184"/>
      <c r="E28" s="182"/>
      <c r="F28" s="182"/>
    </row>
    <row r="29" spans="1:6" ht="14.1" hidden="1" customHeight="1" outlineLevel="1" thickBot="1">
      <c r="A29" s="178" t="s">
        <v>244</v>
      </c>
      <c r="B29" s="179"/>
      <c r="C29" s="180">
        <v>113559</v>
      </c>
      <c r="D29" s="181">
        <v>253</v>
      </c>
      <c r="E29" s="182"/>
      <c r="F29" s="182"/>
    </row>
    <row r="30" spans="1:6" ht="14.1" hidden="1" customHeight="1" outlineLevel="1" thickBot="1">
      <c r="A30" s="178" t="s">
        <v>187</v>
      </c>
      <c r="B30" s="179"/>
      <c r="C30" s="183"/>
      <c r="D30" s="184"/>
      <c r="E30" s="182"/>
      <c r="F30" s="182"/>
    </row>
    <row r="31" spans="1:6" ht="14.1" hidden="1" customHeight="1" outlineLevel="1" thickBot="1">
      <c r="A31" s="178" t="s">
        <v>188</v>
      </c>
      <c r="B31" s="179"/>
      <c r="C31" s="180">
        <v>3436</v>
      </c>
      <c r="D31" s="181">
        <v>0</v>
      </c>
      <c r="E31" s="182"/>
      <c r="F31" s="182"/>
    </row>
    <row r="32" spans="1:6" ht="14.1" hidden="1" customHeight="1" outlineLevel="1" thickBot="1">
      <c r="A32" s="178" t="s">
        <v>189</v>
      </c>
      <c r="B32" s="179"/>
      <c r="C32" s="180">
        <v>55</v>
      </c>
      <c r="D32" s="181">
        <v>2366</v>
      </c>
      <c r="E32" s="182"/>
      <c r="F32" s="182"/>
    </row>
    <row r="33" spans="1:6" ht="14.1" hidden="1" customHeight="1" outlineLevel="1" thickBot="1">
      <c r="A33" s="178" t="s">
        <v>190</v>
      </c>
      <c r="B33" s="179"/>
      <c r="C33" s="180">
        <v>0</v>
      </c>
      <c r="D33" s="181">
        <v>0</v>
      </c>
      <c r="E33" s="182"/>
      <c r="F33" s="182"/>
    </row>
    <row r="34" spans="1:6" ht="14.1" hidden="1" customHeight="1" outlineLevel="1" thickBot="1">
      <c r="A34" s="178" t="s">
        <v>191</v>
      </c>
      <c r="B34" s="179"/>
      <c r="C34" s="180">
        <v>23052</v>
      </c>
      <c r="D34" s="181">
        <v>1097435.74</v>
      </c>
      <c r="E34" s="182"/>
      <c r="F34" s="182"/>
    </row>
    <row r="35" spans="1:6" ht="14.1" hidden="1" customHeight="1" outlineLevel="1" thickBot="1">
      <c r="A35" s="178" t="s">
        <v>192</v>
      </c>
      <c r="B35" s="179"/>
      <c r="C35" s="183"/>
      <c r="D35" s="184"/>
      <c r="E35" s="182"/>
      <c r="F35" s="182"/>
    </row>
    <row r="36" spans="1:6" ht="14.1" hidden="1" customHeight="1" outlineLevel="1" thickBot="1">
      <c r="A36" s="178" t="s">
        <v>247</v>
      </c>
      <c r="B36" s="179"/>
      <c r="C36" s="180">
        <v>0</v>
      </c>
      <c r="D36" s="181">
        <v>0</v>
      </c>
      <c r="E36" s="182"/>
      <c r="F36" s="182"/>
    </row>
    <row r="37" spans="1:6" ht="14.1" hidden="1" customHeight="1" outlineLevel="1" thickBot="1">
      <c r="A37" s="178" t="s">
        <v>193</v>
      </c>
      <c r="B37" s="179"/>
      <c r="C37" s="180">
        <v>0</v>
      </c>
      <c r="D37" s="181">
        <v>0</v>
      </c>
      <c r="E37" s="182"/>
      <c r="F37" s="182"/>
    </row>
    <row r="38" spans="1:6" ht="14.1" hidden="1" customHeight="1" outlineLevel="1" thickBot="1">
      <c r="A38" s="178" t="s">
        <v>194</v>
      </c>
      <c r="B38" s="179"/>
      <c r="C38" s="183"/>
      <c r="D38" s="184"/>
      <c r="E38" s="182"/>
      <c r="F38" s="182"/>
    </row>
    <row r="39" spans="1:6" ht="14.1" hidden="1" customHeight="1" outlineLevel="1" thickBot="1">
      <c r="A39" s="178" t="s">
        <v>195</v>
      </c>
      <c r="B39" s="179"/>
      <c r="C39" s="180">
        <v>1</v>
      </c>
      <c r="D39" s="181">
        <v>100</v>
      </c>
      <c r="E39" s="182"/>
      <c r="F39" s="182"/>
    </row>
    <row r="40" spans="1:6" ht="14.1" hidden="1" customHeight="1" outlineLevel="1" thickBot="1">
      <c r="A40" s="178" t="s">
        <v>196</v>
      </c>
      <c r="B40" s="179"/>
      <c r="C40" s="180">
        <v>0</v>
      </c>
      <c r="D40" s="181">
        <v>1296.7</v>
      </c>
      <c r="E40" s="182"/>
      <c r="F40" s="182"/>
    </row>
    <row r="41" spans="1:6" ht="14.1" customHeight="1" collapsed="1">
      <c r="A41" s="185"/>
      <c r="B41" s="179">
        <v>0</v>
      </c>
      <c r="C41" s="180">
        <f>SUM($C$17:$C$40)</f>
        <v>913421</v>
      </c>
      <c r="D41" s="181">
        <f>SUM($D$17:$D$40)</f>
        <v>1101451.44</v>
      </c>
      <c r="E41" s="182"/>
      <c r="F41" s="182"/>
    </row>
    <row r="42" spans="1:6" ht="14.1" hidden="1" customHeight="1" outlineLevel="1">
      <c r="A42" s="186" t="s">
        <v>256</v>
      </c>
      <c r="B42" s="187"/>
      <c r="C42" s="180">
        <v>0</v>
      </c>
      <c r="D42" s="188">
        <v>0</v>
      </c>
      <c r="E42" s="182"/>
      <c r="F42" s="182"/>
    </row>
    <row r="43" spans="1:6" ht="14.1" hidden="1" customHeight="1" outlineLevel="1">
      <c r="A43" s="186" t="s">
        <v>181</v>
      </c>
      <c r="B43" s="187"/>
      <c r="C43" s="180">
        <v>252</v>
      </c>
      <c r="D43" s="188">
        <v>59518</v>
      </c>
      <c r="E43" s="182"/>
      <c r="F43" s="182"/>
    </row>
    <row r="44" spans="1:6" ht="14.1" hidden="1" customHeight="1" outlineLevel="1">
      <c r="A44" s="186" t="s">
        <v>182</v>
      </c>
      <c r="B44" s="187"/>
      <c r="C44" s="180">
        <v>1470</v>
      </c>
      <c r="D44" s="188">
        <v>62467.65</v>
      </c>
      <c r="E44" s="182"/>
      <c r="F44" s="182"/>
    </row>
    <row r="45" spans="1:6" ht="14.1" hidden="1" customHeight="1" outlineLevel="1">
      <c r="A45" s="186" t="s">
        <v>250</v>
      </c>
      <c r="B45" s="187"/>
      <c r="C45" s="183"/>
      <c r="D45" s="189"/>
      <c r="E45" s="182"/>
      <c r="F45" s="182"/>
    </row>
    <row r="46" spans="1:6" ht="14.1" hidden="1" customHeight="1" outlineLevel="1">
      <c r="A46" s="186" t="s">
        <v>257</v>
      </c>
      <c r="B46" s="187"/>
      <c r="C46" s="183"/>
      <c r="D46" s="189"/>
      <c r="E46" s="182"/>
      <c r="F46" s="182"/>
    </row>
    <row r="47" spans="1:6" ht="14.1" hidden="1" customHeight="1" outlineLevel="1">
      <c r="A47" s="186" t="s">
        <v>258</v>
      </c>
      <c r="B47" s="187"/>
      <c r="C47" s="183"/>
      <c r="D47" s="189"/>
      <c r="E47" s="182"/>
      <c r="F47" s="182"/>
    </row>
    <row r="48" spans="1:6" ht="14.1" hidden="1" customHeight="1" outlineLevel="1">
      <c r="A48" s="186" t="s">
        <v>183</v>
      </c>
      <c r="B48" s="187"/>
      <c r="C48" s="180">
        <v>282</v>
      </c>
      <c r="D48" s="188">
        <v>64275</v>
      </c>
      <c r="E48" s="182"/>
      <c r="F48" s="182"/>
    </row>
    <row r="49" spans="1:6" ht="14.1" hidden="1" customHeight="1" outlineLevel="1">
      <c r="A49" s="186" t="s">
        <v>184</v>
      </c>
      <c r="B49" s="187"/>
      <c r="C49" s="180">
        <v>347</v>
      </c>
      <c r="D49" s="188">
        <v>32298</v>
      </c>
      <c r="E49" s="182"/>
      <c r="F49" s="182"/>
    </row>
    <row r="50" spans="1:6" ht="14.1" hidden="1" customHeight="1" outlineLevel="1">
      <c r="A50" s="186" t="s">
        <v>251</v>
      </c>
      <c r="B50" s="187"/>
      <c r="C50" s="180">
        <v>0</v>
      </c>
      <c r="D50" s="188">
        <v>0</v>
      </c>
      <c r="E50" s="182"/>
      <c r="F50" s="182"/>
    </row>
    <row r="51" spans="1:6" ht="14.1" hidden="1" customHeight="1" outlineLevel="1">
      <c r="A51" s="186" t="s">
        <v>185</v>
      </c>
      <c r="B51" s="187"/>
      <c r="C51" s="180">
        <v>974</v>
      </c>
      <c r="D51" s="188">
        <v>137476</v>
      </c>
      <c r="E51" s="182"/>
      <c r="F51" s="182"/>
    </row>
    <row r="52" spans="1:6" ht="14.1" hidden="1" customHeight="1" outlineLevel="1">
      <c r="A52" s="186" t="s">
        <v>253</v>
      </c>
      <c r="B52" s="187"/>
      <c r="C52" s="180">
        <v>26</v>
      </c>
      <c r="D52" s="188">
        <v>5774</v>
      </c>
      <c r="E52" s="182"/>
      <c r="F52" s="182"/>
    </row>
    <row r="53" spans="1:6" ht="14.1" hidden="1" customHeight="1" outlineLevel="1">
      <c r="A53" s="186" t="s">
        <v>186</v>
      </c>
      <c r="B53" s="187"/>
      <c r="C53" s="180">
        <v>2213</v>
      </c>
      <c r="D53" s="188">
        <v>113603</v>
      </c>
      <c r="E53" s="182"/>
      <c r="F53" s="182"/>
    </row>
    <row r="54" spans="1:6" ht="14.1" hidden="1" customHeight="1" outlineLevel="1">
      <c r="A54" s="186" t="s">
        <v>244</v>
      </c>
      <c r="B54" s="187"/>
      <c r="C54" s="180">
        <v>444</v>
      </c>
      <c r="D54" s="188">
        <v>26263</v>
      </c>
      <c r="E54" s="182"/>
      <c r="F54" s="182"/>
    </row>
    <row r="55" spans="1:6" ht="14.1" hidden="1" customHeight="1" outlineLevel="1">
      <c r="A55" s="186" t="s">
        <v>187</v>
      </c>
      <c r="B55" s="187"/>
      <c r="C55" s="180">
        <v>125</v>
      </c>
      <c r="D55" s="188">
        <v>25425</v>
      </c>
      <c r="E55" s="182"/>
      <c r="F55" s="182"/>
    </row>
    <row r="56" spans="1:6" ht="14.1" hidden="1" customHeight="1" outlineLevel="1">
      <c r="A56" s="186" t="s">
        <v>188</v>
      </c>
      <c r="B56" s="187"/>
      <c r="C56" s="180">
        <v>1</v>
      </c>
      <c r="D56" s="188">
        <v>243</v>
      </c>
      <c r="E56" s="182"/>
      <c r="F56" s="182"/>
    </row>
    <row r="57" spans="1:6" ht="14.1" hidden="1" customHeight="1" outlineLevel="1">
      <c r="A57" s="186" t="s">
        <v>189</v>
      </c>
      <c r="B57" s="187"/>
      <c r="C57" s="180">
        <v>51</v>
      </c>
      <c r="D57" s="188">
        <v>4900.2</v>
      </c>
      <c r="E57" s="182"/>
      <c r="F57" s="182"/>
    </row>
    <row r="58" spans="1:6" ht="14.1" hidden="1" customHeight="1" outlineLevel="1">
      <c r="A58" s="186" t="s">
        <v>190</v>
      </c>
      <c r="B58" s="187"/>
      <c r="C58" s="180">
        <v>485</v>
      </c>
      <c r="D58" s="188">
        <v>136294</v>
      </c>
      <c r="E58" s="182"/>
      <c r="F58" s="182"/>
    </row>
    <row r="59" spans="1:6" ht="14.1" hidden="1" customHeight="1" outlineLevel="1">
      <c r="A59" s="186" t="s">
        <v>191</v>
      </c>
      <c r="B59" s="187"/>
      <c r="C59" s="180">
        <v>0</v>
      </c>
      <c r="D59" s="188">
        <v>0</v>
      </c>
      <c r="E59" s="182"/>
      <c r="F59" s="182"/>
    </row>
    <row r="60" spans="1:6" ht="14.1" hidden="1" customHeight="1" outlineLevel="1">
      <c r="A60" s="186" t="s">
        <v>192</v>
      </c>
      <c r="B60" s="187"/>
      <c r="C60" s="180">
        <v>16</v>
      </c>
      <c r="D60" s="188">
        <v>3532</v>
      </c>
      <c r="E60" s="182"/>
      <c r="F60" s="182"/>
    </row>
    <row r="61" spans="1:6" ht="14.1" hidden="1" customHeight="1" outlineLevel="1">
      <c r="A61" s="186" t="s">
        <v>247</v>
      </c>
      <c r="B61" s="187"/>
      <c r="C61" s="180">
        <v>1</v>
      </c>
      <c r="D61" s="188">
        <v>238</v>
      </c>
      <c r="E61" s="182"/>
      <c r="F61" s="182"/>
    </row>
    <row r="62" spans="1:6" ht="14.1" hidden="1" customHeight="1" outlineLevel="1">
      <c r="A62" s="186" t="s">
        <v>193</v>
      </c>
      <c r="B62" s="187"/>
      <c r="C62" s="180">
        <v>770</v>
      </c>
      <c r="D62" s="188">
        <v>129298</v>
      </c>
      <c r="E62" s="182"/>
      <c r="F62" s="182"/>
    </row>
    <row r="63" spans="1:6" ht="14.1" hidden="1" customHeight="1" outlineLevel="1">
      <c r="A63" s="186" t="s">
        <v>194</v>
      </c>
      <c r="B63" s="187"/>
      <c r="C63" s="180">
        <v>101</v>
      </c>
      <c r="D63" s="188">
        <v>33901</v>
      </c>
      <c r="E63" s="182"/>
      <c r="F63" s="182"/>
    </row>
    <row r="64" spans="1:6" ht="14.1" hidden="1" customHeight="1" outlineLevel="1">
      <c r="A64" s="186" t="s">
        <v>195</v>
      </c>
      <c r="B64" s="187"/>
      <c r="C64" s="180">
        <v>63</v>
      </c>
      <c r="D64" s="188">
        <v>23003.15</v>
      </c>
      <c r="E64" s="182"/>
      <c r="F64" s="182"/>
    </row>
    <row r="65" spans="1:6" ht="14.1" hidden="1" customHeight="1" outlineLevel="1">
      <c r="A65" s="186" t="s">
        <v>196</v>
      </c>
      <c r="B65" s="187"/>
      <c r="C65" s="180">
        <v>158</v>
      </c>
      <c r="D65" s="188">
        <v>34236</v>
      </c>
      <c r="E65" s="182"/>
      <c r="F65" s="182"/>
    </row>
    <row r="66" spans="1:6" ht="14.1" customHeight="1" collapsed="1">
      <c r="A66" s="190" t="s">
        <v>268</v>
      </c>
      <c r="B66" s="187">
        <v>4.5</v>
      </c>
      <c r="C66" s="180">
        <f>SUM($C$42:$C$65)</f>
        <v>7779</v>
      </c>
      <c r="D66" s="188">
        <f>SUM($D$42:$D$65)</f>
        <v>892745</v>
      </c>
      <c r="E66" s="182"/>
      <c r="F66" s="182"/>
    </row>
    <row r="67" spans="1:6" ht="14.1" hidden="1" customHeight="1" outlineLevel="1">
      <c r="A67" s="191" t="s">
        <v>256</v>
      </c>
      <c r="B67" s="192"/>
      <c r="C67" s="180">
        <v>0</v>
      </c>
      <c r="D67" s="188">
        <v>0</v>
      </c>
      <c r="E67" s="182"/>
      <c r="F67" s="182"/>
    </row>
    <row r="68" spans="1:6" ht="14.1" hidden="1" customHeight="1" outlineLevel="1">
      <c r="A68" s="191" t="s">
        <v>181</v>
      </c>
      <c r="B68" s="192"/>
      <c r="C68" s="180">
        <v>515</v>
      </c>
      <c r="D68" s="188">
        <v>113547</v>
      </c>
      <c r="E68" s="182"/>
      <c r="F68" s="182"/>
    </row>
    <row r="69" spans="1:6" ht="14.1" hidden="1" customHeight="1" outlineLevel="1">
      <c r="A69" s="191" t="s">
        <v>182</v>
      </c>
      <c r="B69" s="192"/>
      <c r="C69" s="180">
        <v>291</v>
      </c>
      <c r="D69" s="188">
        <v>73589.7</v>
      </c>
      <c r="E69" s="182"/>
      <c r="F69" s="182"/>
    </row>
    <row r="70" spans="1:6" ht="14.1" hidden="1" customHeight="1" outlineLevel="1">
      <c r="A70" s="191" t="s">
        <v>250</v>
      </c>
      <c r="B70" s="192"/>
      <c r="C70" s="183"/>
      <c r="D70" s="189"/>
      <c r="E70" s="182"/>
      <c r="F70" s="182"/>
    </row>
    <row r="71" spans="1:6" ht="14.1" hidden="1" customHeight="1" outlineLevel="1">
      <c r="A71" s="191" t="s">
        <v>257</v>
      </c>
      <c r="B71" s="192"/>
      <c r="C71" s="183"/>
      <c r="D71" s="189"/>
      <c r="E71" s="182"/>
      <c r="F71" s="182"/>
    </row>
    <row r="72" spans="1:6" ht="14.1" hidden="1" customHeight="1" outlineLevel="1">
      <c r="A72" s="191" t="s">
        <v>258</v>
      </c>
      <c r="B72" s="192"/>
      <c r="C72" s="183"/>
      <c r="D72" s="189"/>
      <c r="E72" s="182"/>
      <c r="F72" s="182"/>
    </row>
    <row r="73" spans="1:6" ht="14.1" hidden="1" customHeight="1" outlineLevel="1">
      <c r="A73" s="191" t="s">
        <v>183</v>
      </c>
      <c r="B73" s="192"/>
      <c r="C73" s="180">
        <v>481</v>
      </c>
      <c r="D73" s="188">
        <v>107945</v>
      </c>
      <c r="E73" s="182"/>
      <c r="F73" s="182"/>
    </row>
    <row r="74" spans="1:6" ht="14.1" hidden="1" customHeight="1" outlineLevel="1">
      <c r="A74" s="191" t="s">
        <v>184</v>
      </c>
      <c r="B74" s="192"/>
      <c r="C74" s="180">
        <v>220</v>
      </c>
      <c r="D74" s="188">
        <v>49530</v>
      </c>
      <c r="E74" s="182"/>
      <c r="F74" s="182"/>
    </row>
    <row r="75" spans="1:6" ht="14.1" hidden="1" customHeight="1" outlineLevel="1">
      <c r="A75" s="191" t="s">
        <v>251</v>
      </c>
      <c r="B75" s="192"/>
      <c r="C75" s="180">
        <v>0</v>
      </c>
      <c r="D75" s="188">
        <v>0</v>
      </c>
      <c r="E75" s="182"/>
      <c r="F75" s="182"/>
    </row>
    <row r="76" spans="1:6" ht="14.1" hidden="1" customHeight="1" outlineLevel="1">
      <c r="A76" s="191" t="s">
        <v>185</v>
      </c>
      <c r="B76" s="192"/>
      <c r="C76" s="180">
        <v>800</v>
      </c>
      <c r="D76" s="188">
        <v>183431</v>
      </c>
      <c r="E76" s="182"/>
      <c r="F76" s="182"/>
    </row>
    <row r="77" spans="1:6" ht="14.1" hidden="1" customHeight="1" outlineLevel="1">
      <c r="A77" s="191" t="s">
        <v>253</v>
      </c>
      <c r="B77" s="192"/>
      <c r="C77" s="180">
        <v>100</v>
      </c>
      <c r="D77" s="188">
        <v>22320</v>
      </c>
      <c r="E77" s="182"/>
      <c r="F77" s="182"/>
    </row>
    <row r="78" spans="1:6" ht="14.1" hidden="1" customHeight="1" outlineLevel="1">
      <c r="A78" s="191" t="s">
        <v>186</v>
      </c>
      <c r="B78" s="192"/>
      <c r="C78" s="180">
        <v>942</v>
      </c>
      <c r="D78" s="188">
        <v>212891</v>
      </c>
      <c r="E78" s="182"/>
      <c r="F78" s="182"/>
    </row>
    <row r="79" spans="1:6" ht="14.1" hidden="1" customHeight="1" outlineLevel="1">
      <c r="A79" s="191" t="s">
        <v>244</v>
      </c>
      <c r="B79" s="192"/>
      <c r="C79" s="180">
        <v>234</v>
      </c>
      <c r="D79" s="188">
        <v>51891</v>
      </c>
      <c r="E79" s="182"/>
      <c r="F79" s="182"/>
    </row>
    <row r="80" spans="1:6" ht="14.1" hidden="1" customHeight="1" outlineLevel="1">
      <c r="A80" s="191" t="s">
        <v>187</v>
      </c>
      <c r="B80" s="192"/>
      <c r="C80" s="180">
        <v>201</v>
      </c>
      <c r="D80" s="188">
        <v>43105</v>
      </c>
      <c r="E80" s="182"/>
      <c r="F80" s="182"/>
    </row>
    <row r="81" spans="1:6" ht="14.1" hidden="1" customHeight="1" outlineLevel="1">
      <c r="A81" s="191" t="s">
        <v>188</v>
      </c>
      <c r="B81" s="192"/>
      <c r="C81" s="180">
        <v>2</v>
      </c>
      <c r="D81" s="188">
        <v>486</v>
      </c>
      <c r="E81" s="182"/>
      <c r="F81" s="182"/>
    </row>
    <row r="82" spans="1:6" ht="14.1" hidden="1" customHeight="1" outlineLevel="1">
      <c r="A82" s="191" t="s">
        <v>189</v>
      </c>
      <c r="B82" s="192"/>
      <c r="C82" s="180">
        <v>47</v>
      </c>
      <c r="D82" s="188">
        <v>10255.700000000001</v>
      </c>
      <c r="E82" s="182"/>
      <c r="F82" s="182"/>
    </row>
    <row r="83" spans="1:6" ht="14.1" hidden="1" customHeight="1" outlineLevel="1">
      <c r="A83" s="191" t="s">
        <v>190</v>
      </c>
      <c r="B83" s="192"/>
      <c r="C83" s="180">
        <v>463</v>
      </c>
      <c r="D83" s="188">
        <v>106383</v>
      </c>
      <c r="E83" s="182"/>
      <c r="F83" s="182"/>
    </row>
    <row r="84" spans="1:6" ht="14.1" hidden="1" customHeight="1" outlineLevel="1">
      <c r="A84" s="191" t="s">
        <v>191</v>
      </c>
      <c r="B84" s="192"/>
      <c r="C84" s="180">
        <v>2</v>
      </c>
      <c r="D84" s="188">
        <v>217</v>
      </c>
      <c r="E84" s="182"/>
      <c r="F84" s="182"/>
    </row>
    <row r="85" spans="1:6" ht="14.1" hidden="1" customHeight="1" outlineLevel="1">
      <c r="A85" s="191" t="s">
        <v>192</v>
      </c>
      <c r="B85" s="192"/>
      <c r="C85" s="180">
        <v>56</v>
      </c>
      <c r="D85" s="188">
        <v>11948</v>
      </c>
      <c r="E85" s="182"/>
      <c r="F85" s="182"/>
    </row>
    <row r="86" spans="1:6" ht="14.1" hidden="1" customHeight="1" outlineLevel="1">
      <c r="A86" s="191" t="s">
        <v>247</v>
      </c>
      <c r="B86" s="192"/>
      <c r="C86" s="180">
        <v>4</v>
      </c>
      <c r="D86" s="188">
        <v>952</v>
      </c>
      <c r="E86" s="182"/>
      <c r="F86" s="182"/>
    </row>
    <row r="87" spans="1:6" ht="14.1" hidden="1" customHeight="1" outlineLevel="1">
      <c r="A87" s="191" t="s">
        <v>193</v>
      </c>
      <c r="B87" s="192"/>
      <c r="C87" s="180">
        <v>2780</v>
      </c>
      <c r="D87" s="188">
        <v>557033</v>
      </c>
      <c r="E87" s="182"/>
      <c r="F87" s="182"/>
    </row>
    <row r="88" spans="1:6" ht="14.1" hidden="1" customHeight="1" outlineLevel="1">
      <c r="A88" s="191" t="s">
        <v>194</v>
      </c>
      <c r="B88" s="192"/>
      <c r="C88" s="180">
        <v>319.26509065871011</v>
      </c>
      <c r="D88" s="188">
        <v>94689</v>
      </c>
      <c r="E88" s="182"/>
      <c r="F88" s="182"/>
    </row>
    <row r="89" spans="1:6" ht="14.1" hidden="1" customHeight="1" outlineLevel="1">
      <c r="A89" s="191" t="s">
        <v>195</v>
      </c>
      <c r="B89" s="192"/>
      <c r="C89" s="180">
        <v>77</v>
      </c>
      <c r="D89" s="188">
        <v>17786.7</v>
      </c>
      <c r="E89" s="182"/>
      <c r="F89" s="182"/>
    </row>
    <row r="90" spans="1:6" ht="14.1" hidden="1" customHeight="1" outlineLevel="1">
      <c r="A90" s="191" t="s">
        <v>196</v>
      </c>
      <c r="B90" s="192"/>
      <c r="C90" s="180">
        <v>327</v>
      </c>
      <c r="D90" s="188">
        <v>80815.7</v>
      </c>
      <c r="E90" s="182"/>
      <c r="F90" s="182"/>
    </row>
    <row r="91" spans="1:6" ht="14.1" customHeight="1" collapsed="1">
      <c r="A91" s="193" t="s">
        <v>269</v>
      </c>
      <c r="B91" s="192">
        <v>10</v>
      </c>
      <c r="C91" s="180">
        <f>SUM($C$67:$C$90)</f>
        <v>7861.2650906587105</v>
      </c>
      <c r="D91" s="188">
        <f>SUM($D$67:$D$90)</f>
        <v>1738815.7999999998</v>
      </c>
      <c r="E91" s="182"/>
      <c r="F91" s="182"/>
    </row>
    <row r="92" spans="1:6" ht="14.1" hidden="1" customHeight="1" outlineLevel="1">
      <c r="A92" s="186" t="s">
        <v>256</v>
      </c>
      <c r="B92" s="192"/>
      <c r="C92" s="180">
        <v>0</v>
      </c>
      <c r="D92" s="188">
        <v>0</v>
      </c>
      <c r="E92" s="182"/>
      <c r="F92" s="182"/>
    </row>
    <row r="93" spans="1:6" ht="14.1" hidden="1" customHeight="1" outlineLevel="1">
      <c r="A93" s="186" t="s">
        <v>181</v>
      </c>
      <c r="B93" s="192"/>
      <c r="C93" s="180">
        <v>1050</v>
      </c>
      <c r="D93" s="188">
        <v>257616</v>
      </c>
      <c r="E93" s="182"/>
      <c r="F93" s="182"/>
    </row>
    <row r="94" spans="1:6" ht="14.1" hidden="1" customHeight="1" outlineLevel="1">
      <c r="A94" s="186" t="s">
        <v>182</v>
      </c>
      <c r="B94" s="192"/>
      <c r="C94" s="180">
        <v>656</v>
      </c>
      <c r="D94" s="188">
        <v>186640.8</v>
      </c>
      <c r="E94" s="182"/>
      <c r="F94" s="182"/>
    </row>
    <row r="95" spans="1:6" ht="14.1" hidden="1" customHeight="1" outlineLevel="1">
      <c r="A95" s="186" t="s">
        <v>250</v>
      </c>
      <c r="B95" s="192"/>
      <c r="C95" s="183"/>
      <c r="D95" s="189"/>
      <c r="E95" s="182"/>
      <c r="F95" s="182"/>
    </row>
    <row r="96" spans="1:6" ht="14.1" hidden="1" customHeight="1" outlineLevel="1">
      <c r="A96" s="186" t="s">
        <v>257</v>
      </c>
      <c r="B96" s="192"/>
      <c r="C96" s="183"/>
      <c r="D96" s="189"/>
      <c r="E96" s="182"/>
      <c r="F96" s="182"/>
    </row>
    <row r="97" spans="1:6" ht="14.1" hidden="1" customHeight="1" outlineLevel="1">
      <c r="A97" s="186" t="s">
        <v>258</v>
      </c>
      <c r="B97" s="192"/>
      <c r="C97" s="183"/>
      <c r="D97" s="189"/>
      <c r="E97" s="182"/>
      <c r="F97" s="182"/>
    </row>
    <row r="98" spans="1:6" ht="14.1" hidden="1" customHeight="1" outlineLevel="1">
      <c r="A98" s="186" t="s">
        <v>183</v>
      </c>
      <c r="B98" s="192"/>
      <c r="C98" s="180">
        <v>957</v>
      </c>
      <c r="D98" s="188">
        <v>237821</v>
      </c>
      <c r="E98" s="182"/>
      <c r="F98" s="182"/>
    </row>
    <row r="99" spans="1:6" ht="14.1" hidden="1" customHeight="1" outlineLevel="1">
      <c r="A99" s="186" t="s">
        <v>184</v>
      </c>
      <c r="B99" s="192"/>
      <c r="C99" s="180">
        <v>494</v>
      </c>
      <c r="D99" s="188">
        <v>122364</v>
      </c>
      <c r="E99" s="182"/>
      <c r="F99" s="182"/>
    </row>
    <row r="100" spans="1:6" ht="14.1" hidden="1" customHeight="1" outlineLevel="1">
      <c r="A100" s="186" t="s">
        <v>251</v>
      </c>
      <c r="B100" s="192"/>
      <c r="C100" s="180">
        <v>0</v>
      </c>
      <c r="D100" s="188">
        <v>0</v>
      </c>
      <c r="E100" s="182"/>
      <c r="F100" s="182"/>
    </row>
    <row r="101" spans="1:6" ht="14.1" hidden="1" customHeight="1" outlineLevel="1">
      <c r="A101" s="186" t="s">
        <v>185</v>
      </c>
      <c r="B101" s="192"/>
      <c r="C101" s="180">
        <v>1677</v>
      </c>
      <c r="D101" s="188">
        <v>429448</v>
      </c>
      <c r="E101" s="182"/>
      <c r="F101" s="182"/>
    </row>
    <row r="102" spans="1:6" ht="14.1" hidden="1" customHeight="1" outlineLevel="1">
      <c r="A102" s="186" t="s">
        <v>253</v>
      </c>
      <c r="B102" s="192"/>
      <c r="C102" s="180">
        <v>226</v>
      </c>
      <c r="D102" s="188">
        <v>59837</v>
      </c>
      <c r="E102" s="182"/>
      <c r="F102" s="182"/>
    </row>
    <row r="103" spans="1:6" ht="14.1" hidden="1" customHeight="1" outlineLevel="1">
      <c r="A103" s="186" t="s">
        <v>186</v>
      </c>
      <c r="B103" s="192"/>
      <c r="C103" s="180">
        <v>1623</v>
      </c>
      <c r="D103" s="188">
        <v>404671</v>
      </c>
      <c r="E103" s="182"/>
      <c r="F103" s="182"/>
    </row>
    <row r="104" spans="1:6" ht="14.1" hidden="1" customHeight="1" outlineLevel="1">
      <c r="A104" s="186" t="s">
        <v>244</v>
      </c>
      <c r="B104" s="192"/>
      <c r="C104" s="180">
        <v>590</v>
      </c>
      <c r="D104" s="188">
        <v>147205</v>
      </c>
      <c r="E104" s="182"/>
      <c r="F104" s="182"/>
    </row>
    <row r="105" spans="1:6" ht="14.1" hidden="1" customHeight="1" outlineLevel="1">
      <c r="A105" s="186" t="s">
        <v>187</v>
      </c>
      <c r="B105" s="192"/>
      <c r="C105" s="180">
        <v>441</v>
      </c>
      <c r="D105" s="188">
        <v>88609</v>
      </c>
      <c r="E105" s="182"/>
      <c r="F105" s="182"/>
    </row>
    <row r="106" spans="1:6" ht="14.1" hidden="1" customHeight="1" outlineLevel="1">
      <c r="A106" s="186" t="s">
        <v>188</v>
      </c>
      <c r="B106" s="192"/>
      <c r="C106" s="180">
        <v>19</v>
      </c>
      <c r="D106" s="188">
        <v>5259</v>
      </c>
      <c r="E106" s="182"/>
      <c r="F106" s="182"/>
    </row>
    <row r="107" spans="1:6" ht="14.1" hidden="1" customHeight="1" outlineLevel="1">
      <c r="A107" s="186" t="s">
        <v>189</v>
      </c>
      <c r="B107" s="192"/>
      <c r="C107" s="180">
        <v>196</v>
      </c>
      <c r="D107" s="188">
        <v>49957</v>
      </c>
      <c r="E107" s="182"/>
      <c r="F107" s="182"/>
    </row>
    <row r="108" spans="1:6" ht="14.1" hidden="1" customHeight="1" outlineLevel="1">
      <c r="A108" s="186" t="s">
        <v>190</v>
      </c>
      <c r="B108" s="192"/>
      <c r="C108" s="180">
        <v>964</v>
      </c>
      <c r="D108" s="188">
        <v>251388</v>
      </c>
      <c r="E108" s="182"/>
      <c r="F108" s="182"/>
    </row>
    <row r="109" spans="1:6" ht="14.1" hidden="1" customHeight="1" outlineLevel="1">
      <c r="A109" s="186" t="s">
        <v>191</v>
      </c>
      <c r="B109" s="192"/>
      <c r="C109" s="180">
        <v>2</v>
      </c>
      <c r="D109" s="188">
        <v>241</v>
      </c>
      <c r="E109" s="182"/>
      <c r="F109" s="182"/>
    </row>
    <row r="110" spans="1:6" ht="14.1" hidden="1" customHeight="1" outlineLevel="1">
      <c r="A110" s="186" t="s">
        <v>192</v>
      </c>
      <c r="B110" s="192"/>
      <c r="C110" s="180">
        <v>225</v>
      </c>
      <c r="D110" s="188">
        <v>58034</v>
      </c>
      <c r="E110" s="182"/>
      <c r="F110" s="182"/>
    </row>
    <row r="111" spans="1:6" ht="14.1" hidden="1" customHeight="1" outlineLevel="1">
      <c r="A111" s="186" t="s">
        <v>247</v>
      </c>
      <c r="B111" s="192"/>
      <c r="C111" s="180">
        <v>6</v>
      </c>
      <c r="D111" s="188">
        <v>1293</v>
      </c>
      <c r="E111" s="182"/>
      <c r="F111" s="182"/>
    </row>
    <row r="112" spans="1:6" ht="14.1" hidden="1" customHeight="1" outlineLevel="1">
      <c r="A112" s="186" t="s">
        <v>193</v>
      </c>
      <c r="B112" s="192"/>
      <c r="C112" s="180">
        <v>3522</v>
      </c>
      <c r="D112" s="188">
        <v>835048</v>
      </c>
      <c r="E112" s="182"/>
      <c r="F112" s="182"/>
    </row>
    <row r="113" spans="1:6" ht="14.1" hidden="1" customHeight="1" outlineLevel="1">
      <c r="A113" s="186" t="s">
        <v>194</v>
      </c>
      <c r="B113" s="192"/>
      <c r="C113" s="180">
        <v>708.92769649935997</v>
      </c>
      <c r="D113" s="188">
        <v>741007</v>
      </c>
      <c r="E113" s="182"/>
      <c r="F113" s="182"/>
    </row>
    <row r="114" spans="1:6" ht="14.1" hidden="1" customHeight="1" outlineLevel="1">
      <c r="A114" s="186" t="s">
        <v>195</v>
      </c>
      <c r="B114" s="192"/>
      <c r="C114" s="180">
        <v>225</v>
      </c>
      <c r="D114" s="188">
        <v>63171.5</v>
      </c>
      <c r="E114" s="182"/>
      <c r="F114" s="182"/>
    </row>
    <row r="115" spans="1:6" ht="14.1" hidden="1" customHeight="1" outlineLevel="1">
      <c r="A115" s="186" t="s">
        <v>196</v>
      </c>
      <c r="B115" s="192"/>
      <c r="C115" s="180">
        <v>710</v>
      </c>
      <c r="D115" s="188">
        <v>213596.6</v>
      </c>
      <c r="E115" s="182"/>
      <c r="F115" s="182"/>
    </row>
    <row r="116" spans="1:6" ht="14.1" customHeight="1" collapsed="1">
      <c r="A116" s="190" t="s">
        <v>270</v>
      </c>
      <c r="B116" s="192">
        <v>20</v>
      </c>
      <c r="C116" s="180">
        <f>SUM($C$92:$C$115)</f>
        <v>14291.927696499361</v>
      </c>
      <c r="D116" s="188">
        <f>SUM($D$92:$D$115)</f>
        <v>4153206.9</v>
      </c>
      <c r="E116" s="182"/>
      <c r="F116" s="182"/>
    </row>
    <row r="117" spans="1:6" ht="14.1" hidden="1" customHeight="1" outlineLevel="1">
      <c r="A117" s="194" t="s">
        <v>256</v>
      </c>
      <c r="B117" s="195"/>
      <c r="C117" s="196">
        <v>0</v>
      </c>
      <c r="D117" s="197">
        <v>0</v>
      </c>
      <c r="E117" s="182"/>
      <c r="F117" s="182"/>
    </row>
    <row r="118" spans="1:6" ht="14.1" hidden="1" customHeight="1" outlineLevel="1">
      <c r="A118" s="194" t="s">
        <v>181</v>
      </c>
      <c r="B118" s="195"/>
      <c r="C118" s="196">
        <v>1163</v>
      </c>
      <c r="D118" s="197">
        <v>349968</v>
      </c>
      <c r="E118" s="182"/>
      <c r="F118" s="182"/>
    </row>
    <row r="119" spans="1:6" ht="14.1" hidden="1" customHeight="1" outlineLevel="1">
      <c r="A119" s="194" t="s">
        <v>182</v>
      </c>
      <c r="B119" s="195"/>
      <c r="C119" s="196">
        <v>913</v>
      </c>
      <c r="D119" s="197">
        <v>274439.13</v>
      </c>
      <c r="E119" s="182"/>
      <c r="F119" s="182"/>
    </row>
    <row r="120" spans="1:6" ht="14.1" hidden="1" customHeight="1" outlineLevel="1">
      <c r="A120" s="194" t="s">
        <v>250</v>
      </c>
      <c r="B120" s="195"/>
      <c r="C120" s="198"/>
      <c r="D120" s="199"/>
      <c r="E120" s="182"/>
      <c r="F120" s="182"/>
    </row>
    <row r="121" spans="1:6" ht="14.1" hidden="1" customHeight="1" outlineLevel="1">
      <c r="A121" s="194" t="s">
        <v>257</v>
      </c>
      <c r="B121" s="195"/>
      <c r="C121" s="198"/>
      <c r="D121" s="199"/>
      <c r="E121" s="182"/>
      <c r="F121" s="182"/>
    </row>
    <row r="122" spans="1:6" ht="14.1" hidden="1" customHeight="1" outlineLevel="1">
      <c r="A122" s="194" t="s">
        <v>258</v>
      </c>
      <c r="B122" s="195"/>
      <c r="C122" s="198"/>
      <c r="D122" s="199"/>
      <c r="E122" s="182"/>
      <c r="F122" s="182"/>
    </row>
    <row r="123" spans="1:6" ht="14.1" hidden="1" customHeight="1" outlineLevel="1">
      <c r="A123" s="194" t="s">
        <v>183</v>
      </c>
      <c r="B123" s="195"/>
      <c r="C123" s="196">
        <v>1342</v>
      </c>
      <c r="D123" s="197">
        <v>406094</v>
      </c>
      <c r="E123" s="182"/>
      <c r="F123" s="182"/>
    </row>
    <row r="124" spans="1:6" ht="14.1" hidden="1" customHeight="1" outlineLevel="1">
      <c r="A124" s="194" t="s">
        <v>184</v>
      </c>
      <c r="B124" s="195"/>
      <c r="C124" s="196">
        <v>596</v>
      </c>
      <c r="D124" s="197">
        <v>178715</v>
      </c>
      <c r="E124" s="182"/>
      <c r="F124" s="182"/>
    </row>
    <row r="125" spans="1:6" ht="14.1" hidden="1" customHeight="1" outlineLevel="1">
      <c r="A125" s="194" t="s">
        <v>251</v>
      </c>
      <c r="B125" s="195"/>
      <c r="C125" s="196">
        <v>1</v>
      </c>
      <c r="D125" s="197">
        <v>235.16977604179601</v>
      </c>
      <c r="E125" s="182"/>
      <c r="F125" s="182"/>
    </row>
    <row r="126" spans="1:6" ht="14.1" hidden="1" customHeight="1" outlineLevel="1">
      <c r="A126" s="194" t="s">
        <v>185</v>
      </c>
      <c r="B126" s="195"/>
      <c r="C126" s="196">
        <v>2239</v>
      </c>
      <c r="D126" s="197">
        <v>686704</v>
      </c>
      <c r="E126" s="182"/>
      <c r="F126" s="182"/>
    </row>
    <row r="127" spans="1:6" ht="14.1" hidden="1" customHeight="1" outlineLevel="1">
      <c r="A127" s="194" t="s">
        <v>253</v>
      </c>
      <c r="B127" s="195"/>
      <c r="C127" s="196">
        <v>309</v>
      </c>
      <c r="D127" s="197">
        <v>99558</v>
      </c>
      <c r="E127" s="182"/>
      <c r="F127" s="182"/>
    </row>
    <row r="128" spans="1:6" ht="14.1" hidden="1" customHeight="1" outlineLevel="1">
      <c r="A128" s="194" t="s">
        <v>186</v>
      </c>
      <c r="B128" s="195"/>
      <c r="C128" s="196">
        <v>2207</v>
      </c>
      <c r="D128" s="197">
        <v>660139</v>
      </c>
      <c r="E128" s="182"/>
      <c r="F128" s="182"/>
    </row>
    <row r="129" spans="1:6" ht="14.1" hidden="1" customHeight="1" outlineLevel="1">
      <c r="A129" s="194" t="s">
        <v>244</v>
      </c>
      <c r="B129" s="195"/>
      <c r="C129" s="196">
        <v>863</v>
      </c>
      <c r="D129" s="197">
        <v>258132.85</v>
      </c>
      <c r="E129" s="182"/>
      <c r="F129" s="182"/>
    </row>
    <row r="130" spans="1:6" ht="14.1" hidden="1" customHeight="1" outlineLevel="1">
      <c r="A130" s="194" t="s">
        <v>187</v>
      </c>
      <c r="B130" s="195"/>
      <c r="C130" s="196">
        <v>542</v>
      </c>
      <c r="D130" s="197">
        <v>113087</v>
      </c>
      <c r="E130" s="182"/>
      <c r="F130" s="182"/>
    </row>
    <row r="131" spans="1:6" ht="14.1" hidden="1" customHeight="1" outlineLevel="1">
      <c r="A131" s="194" t="s">
        <v>188</v>
      </c>
      <c r="B131" s="195"/>
      <c r="C131" s="196">
        <v>51</v>
      </c>
      <c r="D131" s="197">
        <v>17010</v>
      </c>
      <c r="E131" s="182"/>
      <c r="F131" s="182"/>
    </row>
    <row r="132" spans="1:6" ht="14.1" hidden="1" customHeight="1" outlineLevel="1">
      <c r="A132" s="194" t="s">
        <v>189</v>
      </c>
      <c r="B132" s="195"/>
      <c r="C132" s="196">
        <v>293</v>
      </c>
      <c r="D132" s="197">
        <v>90185.3</v>
      </c>
      <c r="E132" s="182"/>
      <c r="F132" s="182"/>
    </row>
    <row r="133" spans="1:6" ht="14.1" hidden="1" customHeight="1" outlineLevel="1">
      <c r="A133" s="194" t="s">
        <v>190</v>
      </c>
      <c r="B133" s="195"/>
      <c r="C133" s="196">
        <v>1196</v>
      </c>
      <c r="D133" s="197">
        <v>367140</v>
      </c>
      <c r="E133" s="182"/>
      <c r="F133" s="182"/>
    </row>
    <row r="134" spans="1:6" ht="14.1" hidden="1" customHeight="1" outlineLevel="1">
      <c r="A134" s="194" t="s">
        <v>191</v>
      </c>
      <c r="B134" s="195"/>
      <c r="C134" s="196">
        <v>3</v>
      </c>
      <c r="D134" s="197">
        <v>345</v>
      </c>
      <c r="E134" s="182"/>
      <c r="F134" s="182"/>
    </row>
    <row r="135" spans="1:6" ht="14.1" hidden="1" customHeight="1" outlineLevel="1">
      <c r="A135" s="194" t="s">
        <v>192</v>
      </c>
      <c r="B135" s="195"/>
      <c r="C135" s="196">
        <v>301</v>
      </c>
      <c r="D135" s="197">
        <v>89228</v>
      </c>
      <c r="E135" s="182"/>
      <c r="F135" s="182"/>
    </row>
    <row r="136" spans="1:6" ht="14.1" hidden="1" customHeight="1" outlineLevel="1">
      <c r="A136" s="194" t="s">
        <v>247</v>
      </c>
      <c r="B136" s="195"/>
      <c r="C136" s="196">
        <v>9</v>
      </c>
      <c r="D136" s="197">
        <v>2621</v>
      </c>
      <c r="E136" s="182"/>
      <c r="F136" s="182"/>
    </row>
    <row r="137" spans="1:6" ht="14.1" hidden="1" customHeight="1" outlineLevel="1">
      <c r="A137" s="194" t="s">
        <v>193</v>
      </c>
      <c r="B137" s="195"/>
      <c r="C137" s="196">
        <v>3514</v>
      </c>
      <c r="D137" s="197">
        <v>1043219</v>
      </c>
      <c r="E137" s="182"/>
      <c r="F137" s="182"/>
    </row>
    <row r="138" spans="1:6" ht="14.1" hidden="1" customHeight="1" outlineLevel="1">
      <c r="A138" s="194" t="s">
        <v>194</v>
      </c>
      <c r="B138" s="195"/>
      <c r="C138" s="196">
        <v>893</v>
      </c>
      <c r="D138" s="197">
        <v>365821.01</v>
      </c>
      <c r="E138" s="182"/>
      <c r="F138" s="182"/>
    </row>
    <row r="139" spans="1:6" ht="14.1" hidden="1" customHeight="1" outlineLevel="1">
      <c r="A139" s="194" t="s">
        <v>195</v>
      </c>
      <c r="B139" s="195"/>
      <c r="C139" s="196">
        <v>369</v>
      </c>
      <c r="D139" s="197">
        <v>116580.67</v>
      </c>
      <c r="E139" s="182"/>
      <c r="F139" s="182"/>
    </row>
    <row r="140" spans="1:6" ht="14.1" hidden="1" customHeight="1" outlineLevel="1">
      <c r="A140" s="194" t="s">
        <v>196</v>
      </c>
      <c r="B140" s="195"/>
      <c r="C140" s="196">
        <v>868</v>
      </c>
      <c r="D140" s="197">
        <v>329539.39999999997</v>
      </c>
      <c r="E140" s="182"/>
      <c r="F140" s="182"/>
    </row>
    <row r="141" spans="1:6" ht="14.1" customHeight="1" collapsed="1">
      <c r="A141" s="200" t="s">
        <v>271</v>
      </c>
      <c r="B141" s="195">
        <v>30</v>
      </c>
      <c r="C141" s="196">
        <f>SUM($C$117:$C$140)</f>
        <v>17672</v>
      </c>
      <c r="D141" s="197">
        <f>SUM($D$117:$D$140)</f>
        <v>5448761.5297760423</v>
      </c>
      <c r="E141" s="182"/>
      <c r="F141" s="182"/>
    </row>
    <row r="142" spans="1:6" ht="14.1" hidden="1" customHeight="1" outlineLevel="1">
      <c r="A142" s="194" t="s">
        <v>256</v>
      </c>
      <c r="B142" s="195"/>
      <c r="C142" s="196">
        <v>0</v>
      </c>
      <c r="D142" s="197">
        <v>0</v>
      </c>
      <c r="E142" s="182"/>
      <c r="F142" s="182"/>
    </row>
    <row r="143" spans="1:6" ht="14.1" hidden="1" customHeight="1" outlineLevel="1">
      <c r="A143" s="194" t="s">
        <v>181</v>
      </c>
      <c r="B143" s="195"/>
      <c r="C143" s="196">
        <v>1132</v>
      </c>
      <c r="D143" s="197">
        <v>380416</v>
      </c>
      <c r="E143" s="182"/>
      <c r="F143" s="182"/>
    </row>
    <row r="144" spans="1:6" ht="14.1" hidden="1" customHeight="1" outlineLevel="1">
      <c r="A144" s="194" t="s">
        <v>182</v>
      </c>
      <c r="B144" s="195"/>
      <c r="C144" s="196">
        <v>1019</v>
      </c>
      <c r="D144" s="197">
        <v>360365.23</v>
      </c>
      <c r="E144" s="182"/>
      <c r="F144" s="182"/>
    </row>
    <row r="145" spans="1:6" ht="14.1" hidden="1" customHeight="1" outlineLevel="1">
      <c r="A145" s="194" t="s">
        <v>250</v>
      </c>
      <c r="B145" s="195"/>
      <c r="C145" s="198"/>
      <c r="D145" s="199"/>
      <c r="E145" s="182"/>
      <c r="F145" s="182"/>
    </row>
    <row r="146" spans="1:6" ht="14.1" hidden="1" customHeight="1" outlineLevel="1">
      <c r="A146" s="194" t="s">
        <v>257</v>
      </c>
      <c r="B146" s="195"/>
      <c r="C146" s="198"/>
      <c r="D146" s="199"/>
      <c r="E146" s="182"/>
      <c r="F146" s="182"/>
    </row>
    <row r="147" spans="1:6" ht="14.1" hidden="1" customHeight="1" outlineLevel="1">
      <c r="A147" s="194" t="s">
        <v>258</v>
      </c>
      <c r="B147" s="195"/>
      <c r="C147" s="198"/>
      <c r="D147" s="199"/>
      <c r="E147" s="182"/>
      <c r="F147" s="182"/>
    </row>
    <row r="148" spans="1:6" ht="14.1" hidden="1" customHeight="1" outlineLevel="1">
      <c r="A148" s="194" t="s">
        <v>183</v>
      </c>
      <c r="B148" s="195"/>
      <c r="C148" s="196">
        <v>1521</v>
      </c>
      <c r="D148" s="197">
        <v>538546</v>
      </c>
      <c r="E148" s="182"/>
      <c r="F148" s="182"/>
    </row>
    <row r="149" spans="1:6" ht="14.1" hidden="1" customHeight="1" outlineLevel="1">
      <c r="A149" s="194" t="s">
        <v>184</v>
      </c>
      <c r="B149" s="195"/>
      <c r="C149" s="196">
        <v>622</v>
      </c>
      <c r="D149" s="197">
        <v>204683</v>
      </c>
      <c r="E149" s="182"/>
      <c r="F149" s="182"/>
    </row>
    <row r="150" spans="1:6" ht="14.1" hidden="1" customHeight="1" outlineLevel="1">
      <c r="A150" s="194" t="s">
        <v>251</v>
      </c>
      <c r="B150" s="195"/>
      <c r="C150" s="196">
        <v>1</v>
      </c>
      <c r="D150" s="197">
        <v>104.84652515196738</v>
      </c>
      <c r="E150" s="182"/>
      <c r="F150" s="182"/>
    </row>
    <row r="151" spans="1:6" ht="14.1" hidden="1" customHeight="1" outlineLevel="1">
      <c r="A151" s="194" t="s">
        <v>185</v>
      </c>
      <c r="B151" s="195"/>
      <c r="C151" s="196">
        <v>2334</v>
      </c>
      <c r="D151" s="197">
        <v>817640</v>
      </c>
      <c r="E151" s="182"/>
      <c r="F151" s="182"/>
    </row>
    <row r="152" spans="1:6" ht="14.1" hidden="1" customHeight="1" outlineLevel="1">
      <c r="A152" s="194" t="s">
        <v>253</v>
      </c>
      <c r="B152" s="195"/>
      <c r="C152" s="196">
        <v>399</v>
      </c>
      <c r="D152" s="197">
        <v>147096</v>
      </c>
      <c r="E152" s="182"/>
      <c r="F152" s="182"/>
    </row>
    <row r="153" spans="1:6" ht="14.1" hidden="1" customHeight="1" outlineLevel="1">
      <c r="A153" s="194" t="s">
        <v>186</v>
      </c>
      <c r="B153" s="195"/>
      <c r="C153" s="196">
        <v>2702</v>
      </c>
      <c r="D153" s="197">
        <v>928136</v>
      </c>
      <c r="E153" s="182"/>
      <c r="F153" s="182"/>
    </row>
    <row r="154" spans="1:6" ht="14.1" hidden="1" customHeight="1" outlineLevel="1">
      <c r="A154" s="194" t="s">
        <v>244</v>
      </c>
      <c r="B154" s="195"/>
      <c r="C154" s="196">
        <v>849</v>
      </c>
      <c r="D154" s="197">
        <v>295071.34999999998</v>
      </c>
      <c r="E154" s="182"/>
      <c r="F154" s="182"/>
    </row>
    <row r="155" spans="1:6" ht="14.1" hidden="1" customHeight="1" outlineLevel="1">
      <c r="A155" s="194" t="s">
        <v>187</v>
      </c>
      <c r="B155" s="195"/>
      <c r="C155" s="196">
        <v>656</v>
      </c>
      <c r="D155" s="197">
        <v>135739</v>
      </c>
      <c r="E155" s="182"/>
      <c r="F155" s="182"/>
    </row>
    <row r="156" spans="1:6" ht="14.1" hidden="1" customHeight="1" outlineLevel="1">
      <c r="A156" s="194" t="s">
        <v>188</v>
      </c>
      <c r="B156" s="195"/>
      <c r="C156" s="196">
        <v>73</v>
      </c>
      <c r="D156" s="197">
        <v>29698</v>
      </c>
      <c r="E156" s="182"/>
      <c r="F156" s="182"/>
    </row>
    <row r="157" spans="1:6" ht="14.1" hidden="1" customHeight="1" outlineLevel="1">
      <c r="A157" s="194" t="s">
        <v>189</v>
      </c>
      <c r="B157" s="195"/>
      <c r="C157" s="196">
        <v>349</v>
      </c>
      <c r="D157" s="197">
        <v>121050.3</v>
      </c>
      <c r="E157" s="182"/>
      <c r="F157" s="182"/>
    </row>
    <row r="158" spans="1:6" ht="14.1" hidden="1" customHeight="1" outlineLevel="1">
      <c r="A158" s="194" t="s">
        <v>190</v>
      </c>
      <c r="B158" s="195"/>
      <c r="C158" s="196">
        <v>1435</v>
      </c>
      <c r="D158" s="197">
        <v>505200</v>
      </c>
      <c r="E158" s="182"/>
      <c r="F158" s="182"/>
    </row>
    <row r="159" spans="1:6" ht="14.1" hidden="1" customHeight="1" outlineLevel="1">
      <c r="A159" s="194" t="s">
        <v>191</v>
      </c>
      <c r="B159" s="195"/>
      <c r="C159" s="196">
        <v>2</v>
      </c>
      <c r="D159" s="197">
        <v>200</v>
      </c>
      <c r="E159" s="182"/>
      <c r="F159" s="182"/>
    </row>
    <row r="160" spans="1:6" ht="14.1" hidden="1" customHeight="1" outlineLevel="1">
      <c r="A160" s="194" t="s">
        <v>192</v>
      </c>
      <c r="B160" s="195"/>
      <c r="C160" s="196">
        <v>242</v>
      </c>
      <c r="D160" s="197">
        <v>86276</v>
      </c>
      <c r="E160" s="182"/>
      <c r="F160" s="182"/>
    </row>
    <row r="161" spans="1:6" ht="14.1" hidden="1" customHeight="1" outlineLevel="1">
      <c r="A161" s="194" t="s">
        <v>247</v>
      </c>
      <c r="B161" s="195"/>
      <c r="C161" s="196">
        <v>13</v>
      </c>
      <c r="D161" s="197">
        <v>3607</v>
      </c>
      <c r="E161" s="182"/>
      <c r="F161" s="182"/>
    </row>
    <row r="162" spans="1:6" ht="14.1" hidden="1" customHeight="1" outlineLevel="1">
      <c r="A162" s="194" t="s">
        <v>193</v>
      </c>
      <c r="B162" s="195"/>
      <c r="C162" s="196">
        <v>3810</v>
      </c>
      <c r="D162" s="197">
        <v>1301412</v>
      </c>
      <c r="E162" s="182"/>
      <c r="F162" s="182"/>
    </row>
    <row r="163" spans="1:6" ht="14.1" hidden="1" customHeight="1" outlineLevel="1">
      <c r="A163" s="194" t="s">
        <v>194</v>
      </c>
      <c r="B163" s="195"/>
      <c r="C163" s="196">
        <v>1016.459004958622</v>
      </c>
      <c r="D163" s="197">
        <v>479024.1</v>
      </c>
      <c r="E163" s="182"/>
      <c r="F163" s="182"/>
    </row>
    <row r="164" spans="1:6" ht="14.1" hidden="1" customHeight="1" outlineLevel="1">
      <c r="A164" s="194" t="s">
        <v>195</v>
      </c>
      <c r="B164" s="195"/>
      <c r="C164" s="196">
        <v>451</v>
      </c>
      <c r="D164" s="197">
        <v>165122.63999999998</v>
      </c>
      <c r="E164" s="182"/>
      <c r="F164" s="182"/>
    </row>
    <row r="165" spans="1:6" ht="14.1" hidden="1" customHeight="1" outlineLevel="1">
      <c r="A165" s="194" t="s">
        <v>196</v>
      </c>
      <c r="B165" s="195"/>
      <c r="C165" s="196">
        <v>941</v>
      </c>
      <c r="D165" s="197">
        <v>427003.38</v>
      </c>
      <c r="E165" s="182"/>
      <c r="F165" s="182"/>
    </row>
    <row r="166" spans="1:6" ht="14.1" customHeight="1" collapsed="1">
      <c r="A166" s="200" t="s">
        <v>272</v>
      </c>
      <c r="B166" s="195">
        <v>40</v>
      </c>
      <c r="C166" s="196">
        <f>SUM($C$142:$C$165)</f>
        <v>19567.459004958622</v>
      </c>
      <c r="D166" s="197">
        <f>SUM($D$142:$D$165)</f>
        <v>6926390.8465251513</v>
      </c>
      <c r="E166" s="182"/>
      <c r="F166" s="182"/>
    </row>
    <row r="167" spans="1:6" ht="14.1" hidden="1" customHeight="1" outlineLevel="1">
      <c r="A167" s="194" t="s">
        <v>256</v>
      </c>
      <c r="B167" s="195"/>
      <c r="C167" s="196">
        <v>0</v>
      </c>
      <c r="D167" s="197">
        <v>0</v>
      </c>
      <c r="E167" s="182"/>
      <c r="F167" s="182"/>
    </row>
    <row r="168" spans="1:6" ht="14.1" hidden="1" customHeight="1" outlineLevel="1">
      <c r="A168" s="194" t="s">
        <v>181</v>
      </c>
      <c r="B168" s="195"/>
      <c r="C168" s="196">
        <v>1268</v>
      </c>
      <c r="D168" s="197">
        <v>484917</v>
      </c>
      <c r="E168" s="182"/>
      <c r="F168" s="182"/>
    </row>
    <row r="169" spans="1:6" ht="14.1" hidden="1" customHeight="1" outlineLevel="1">
      <c r="A169" s="194" t="s">
        <v>182</v>
      </c>
      <c r="B169" s="195"/>
      <c r="C169" s="196">
        <v>1054</v>
      </c>
      <c r="D169" s="197">
        <v>407523.65</v>
      </c>
      <c r="E169" s="182"/>
      <c r="F169" s="182"/>
    </row>
    <row r="170" spans="1:6" ht="14.1" hidden="1" customHeight="1" outlineLevel="1">
      <c r="A170" s="194" t="s">
        <v>250</v>
      </c>
      <c r="B170" s="195"/>
      <c r="C170" s="198"/>
      <c r="D170" s="199"/>
      <c r="E170" s="182"/>
      <c r="F170" s="182"/>
    </row>
    <row r="171" spans="1:6" ht="14.1" hidden="1" customHeight="1" outlineLevel="1">
      <c r="A171" s="194" t="s">
        <v>257</v>
      </c>
      <c r="B171" s="195"/>
      <c r="C171" s="198"/>
      <c r="D171" s="199"/>
      <c r="E171" s="182"/>
      <c r="F171" s="182"/>
    </row>
    <row r="172" spans="1:6" ht="14.1" hidden="1" customHeight="1" outlineLevel="1">
      <c r="A172" s="194" t="s">
        <v>258</v>
      </c>
      <c r="B172" s="195"/>
      <c r="C172" s="198"/>
      <c r="D172" s="199"/>
      <c r="E172" s="182"/>
      <c r="F172" s="182"/>
    </row>
    <row r="173" spans="1:6" ht="14.1" hidden="1" customHeight="1" outlineLevel="1">
      <c r="A173" s="194" t="s">
        <v>183</v>
      </c>
      <c r="B173" s="195"/>
      <c r="C173" s="196">
        <v>1951</v>
      </c>
      <c r="D173" s="197">
        <v>780844</v>
      </c>
      <c r="E173" s="182"/>
      <c r="F173" s="182"/>
    </row>
    <row r="174" spans="1:6" ht="14.1" hidden="1" customHeight="1" outlineLevel="1">
      <c r="A174" s="194" t="s">
        <v>184</v>
      </c>
      <c r="B174" s="195"/>
      <c r="C174" s="196">
        <v>605</v>
      </c>
      <c r="D174" s="197">
        <v>232202</v>
      </c>
      <c r="E174" s="182"/>
      <c r="F174" s="182"/>
    </row>
    <row r="175" spans="1:6" ht="14.1" hidden="1" customHeight="1" outlineLevel="1">
      <c r="A175" s="194" t="s">
        <v>251</v>
      </c>
      <c r="B175" s="195"/>
      <c r="C175" s="196">
        <v>0</v>
      </c>
      <c r="D175" s="197">
        <v>0</v>
      </c>
      <c r="E175" s="182"/>
      <c r="F175" s="182"/>
    </row>
    <row r="176" spans="1:6" ht="14.1" hidden="1" customHeight="1" outlineLevel="1">
      <c r="A176" s="194" t="s">
        <v>253</v>
      </c>
      <c r="B176" s="195"/>
      <c r="C176" s="196">
        <v>542</v>
      </c>
      <c r="D176" s="197">
        <v>224302</v>
      </c>
      <c r="E176" s="182"/>
      <c r="F176" s="182"/>
    </row>
    <row r="177" spans="1:6" ht="14.1" hidden="1" customHeight="1" outlineLevel="1">
      <c r="A177" s="194" t="s">
        <v>185</v>
      </c>
      <c r="B177" s="195"/>
      <c r="C177" s="196">
        <v>2635</v>
      </c>
      <c r="D177" s="197">
        <v>1029402</v>
      </c>
      <c r="E177" s="182"/>
      <c r="F177" s="182"/>
    </row>
    <row r="178" spans="1:6" ht="14.1" hidden="1" customHeight="1" outlineLevel="1">
      <c r="A178" s="194" t="s">
        <v>186</v>
      </c>
      <c r="B178" s="195"/>
      <c r="C178" s="196">
        <v>3058</v>
      </c>
      <c r="D178" s="197">
        <v>1202643</v>
      </c>
      <c r="E178" s="182"/>
      <c r="F178" s="182"/>
    </row>
    <row r="179" spans="1:6" ht="14.1" hidden="1" customHeight="1" outlineLevel="1">
      <c r="A179" s="194" t="s">
        <v>244</v>
      </c>
      <c r="B179" s="195"/>
      <c r="C179" s="196">
        <v>911</v>
      </c>
      <c r="D179" s="197">
        <v>355322.42</v>
      </c>
      <c r="E179" s="182"/>
      <c r="F179" s="182"/>
    </row>
    <row r="180" spans="1:6" ht="14.1" hidden="1" customHeight="1" outlineLevel="1">
      <c r="A180" s="194" t="s">
        <v>187</v>
      </c>
      <c r="B180" s="195"/>
      <c r="C180" s="196">
        <v>849</v>
      </c>
      <c r="D180" s="197">
        <v>193919</v>
      </c>
      <c r="E180" s="182"/>
      <c r="F180" s="182"/>
    </row>
    <row r="181" spans="1:6" ht="14.1" hidden="1" customHeight="1" outlineLevel="1">
      <c r="A181" s="194" t="s">
        <v>188</v>
      </c>
      <c r="B181" s="195"/>
      <c r="C181" s="196">
        <v>88</v>
      </c>
      <c r="D181" s="197">
        <v>41561</v>
      </c>
      <c r="E181" s="182"/>
      <c r="F181" s="182"/>
    </row>
    <row r="182" spans="1:6" ht="14.1" hidden="1" customHeight="1" outlineLevel="1">
      <c r="A182" s="194" t="s">
        <v>189</v>
      </c>
      <c r="B182" s="195"/>
      <c r="C182" s="196">
        <v>391</v>
      </c>
      <c r="D182" s="197">
        <v>158119.9</v>
      </c>
      <c r="E182" s="182"/>
      <c r="F182" s="182"/>
    </row>
    <row r="183" spans="1:6" ht="14.1" hidden="1" customHeight="1" outlineLevel="1">
      <c r="A183" s="194" t="s">
        <v>190</v>
      </c>
      <c r="B183" s="195"/>
      <c r="C183" s="196">
        <v>1648</v>
      </c>
      <c r="D183" s="197">
        <v>656959</v>
      </c>
      <c r="E183" s="182"/>
      <c r="F183" s="182"/>
    </row>
    <row r="184" spans="1:6" ht="14.1" hidden="1" customHeight="1" outlineLevel="1">
      <c r="A184" s="194" t="s">
        <v>191</v>
      </c>
      <c r="B184" s="195"/>
      <c r="C184" s="196">
        <v>4</v>
      </c>
      <c r="D184" s="197">
        <v>787</v>
      </c>
      <c r="E184" s="182"/>
      <c r="F184" s="182"/>
    </row>
    <row r="185" spans="1:6" ht="14.1" hidden="1" customHeight="1" outlineLevel="1">
      <c r="A185" s="194" t="s">
        <v>192</v>
      </c>
      <c r="B185" s="195"/>
      <c r="C185" s="196">
        <v>227</v>
      </c>
      <c r="D185" s="197">
        <v>88652</v>
      </c>
      <c r="E185" s="182"/>
      <c r="F185" s="182"/>
    </row>
    <row r="186" spans="1:6" ht="14.1" hidden="1" customHeight="1" outlineLevel="1">
      <c r="A186" s="194" t="s">
        <v>247</v>
      </c>
      <c r="B186" s="195"/>
      <c r="C186" s="196">
        <v>10</v>
      </c>
      <c r="D186" s="197">
        <v>3714</v>
      </c>
      <c r="E186" s="182"/>
      <c r="F186" s="182"/>
    </row>
    <row r="187" spans="1:6" ht="14.1" hidden="1" customHeight="1" outlineLevel="1">
      <c r="A187" s="194" t="s">
        <v>193</v>
      </c>
      <c r="B187" s="195"/>
      <c r="C187" s="196">
        <v>4072</v>
      </c>
      <c r="D187" s="197">
        <v>1557968</v>
      </c>
      <c r="E187" s="182"/>
      <c r="F187" s="182"/>
    </row>
    <row r="188" spans="1:6" ht="14.1" hidden="1" customHeight="1" outlineLevel="1">
      <c r="A188" s="194" t="s">
        <v>194</v>
      </c>
      <c r="B188" s="195"/>
      <c r="C188" s="196">
        <v>1163.8369940507359</v>
      </c>
      <c r="D188" s="197">
        <v>606826.30000000005</v>
      </c>
      <c r="E188" s="182"/>
      <c r="F188" s="182"/>
    </row>
    <row r="189" spans="1:6" ht="14.1" hidden="1" customHeight="1" outlineLevel="1">
      <c r="A189" s="194" t="s">
        <v>195</v>
      </c>
      <c r="B189" s="195"/>
      <c r="C189" s="196">
        <v>637</v>
      </c>
      <c r="D189" s="197">
        <v>260475.15000000002</v>
      </c>
      <c r="E189" s="182"/>
      <c r="F189" s="182"/>
    </row>
    <row r="190" spans="1:6" ht="14.1" hidden="1" customHeight="1" outlineLevel="1">
      <c r="A190" s="194" t="s">
        <v>196</v>
      </c>
      <c r="B190" s="195"/>
      <c r="C190" s="196">
        <v>1121</v>
      </c>
      <c r="D190" s="197">
        <v>587169.12</v>
      </c>
      <c r="E190" s="182"/>
      <c r="F190" s="182"/>
    </row>
    <row r="191" spans="1:6" ht="14.1" customHeight="1" collapsed="1">
      <c r="A191" s="200" t="s">
        <v>273</v>
      </c>
      <c r="B191" s="195">
        <v>50</v>
      </c>
      <c r="C191" s="196">
        <f>SUM($C$167:$C$190)</f>
        <v>22234.836994050736</v>
      </c>
      <c r="D191" s="197">
        <f>SUM($D$167:$D$190)</f>
        <v>8873306.540000001</v>
      </c>
      <c r="E191" s="182"/>
      <c r="F191" s="182"/>
    </row>
    <row r="192" spans="1:6" ht="14.1" hidden="1" customHeight="1" outlineLevel="1">
      <c r="A192" s="194" t="s">
        <v>256</v>
      </c>
      <c r="B192" s="195"/>
      <c r="C192" s="196">
        <v>0</v>
      </c>
      <c r="D192" s="197">
        <v>0</v>
      </c>
      <c r="E192" s="182"/>
      <c r="F192" s="182"/>
    </row>
    <row r="193" spans="1:6" ht="14.1" hidden="1" customHeight="1" outlineLevel="1">
      <c r="A193" s="194" t="s">
        <v>181</v>
      </c>
      <c r="B193" s="195"/>
      <c r="C193" s="196">
        <v>1329</v>
      </c>
      <c r="D193" s="197">
        <v>559240</v>
      </c>
      <c r="E193" s="182"/>
      <c r="F193" s="182"/>
    </row>
    <row r="194" spans="1:6" ht="14.1" hidden="1" customHeight="1" outlineLevel="1">
      <c r="A194" s="194" t="s">
        <v>182</v>
      </c>
      <c r="B194" s="195"/>
      <c r="C194" s="196">
        <v>1150</v>
      </c>
      <c r="D194" s="197">
        <v>486586.72000000003</v>
      </c>
      <c r="E194" s="182"/>
      <c r="F194" s="182"/>
    </row>
    <row r="195" spans="1:6" ht="14.1" hidden="1" customHeight="1" outlineLevel="1">
      <c r="A195" s="194" t="s">
        <v>250</v>
      </c>
      <c r="B195" s="195"/>
      <c r="C195" s="198"/>
      <c r="D195" s="199"/>
      <c r="E195" s="182"/>
      <c r="F195" s="182"/>
    </row>
    <row r="196" spans="1:6" ht="14.1" hidden="1" customHeight="1" outlineLevel="1">
      <c r="A196" s="194" t="s">
        <v>257</v>
      </c>
      <c r="B196" s="195"/>
      <c r="C196" s="198"/>
      <c r="D196" s="199"/>
      <c r="E196" s="182"/>
      <c r="F196" s="182"/>
    </row>
    <row r="197" spans="1:6" ht="14.1" hidden="1" customHeight="1" outlineLevel="1">
      <c r="A197" s="194" t="s">
        <v>258</v>
      </c>
      <c r="B197" s="195"/>
      <c r="C197" s="198"/>
      <c r="D197" s="199"/>
      <c r="E197" s="182"/>
      <c r="F197" s="182"/>
    </row>
    <row r="198" spans="1:6" ht="14.1" hidden="1" customHeight="1" outlineLevel="1">
      <c r="A198" s="194" t="s">
        <v>183</v>
      </c>
      <c r="B198" s="195"/>
      <c r="C198" s="196">
        <v>2357</v>
      </c>
      <c r="D198" s="197">
        <v>1079991</v>
      </c>
      <c r="E198" s="182"/>
      <c r="F198" s="182"/>
    </row>
    <row r="199" spans="1:6" ht="14.1" hidden="1" customHeight="1" outlineLevel="1">
      <c r="A199" s="194" t="s">
        <v>184</v>
      </c>
      <c r="B199" s="195"/>
      <c r="C199" s="196">
        <v>714</v>
      </c>
      <c r="D199" s="197">
        <v>285546</v>
      </c>
      <c r="E199" s="182"/>
      <c r="F199" s="182"/>
    </row>
    <row r="200" spans="1:6" ht="14.1" hidden="1" customHeight="1" outlineLevel="1">
      <c r="A200" s="194" t="s">
        <v>251</v>
      </c>
      <c r="B200" s="195"/>
      <c r="C200" s="196">
        <v>1</v>
      </c>
      <c r="D200" s="197">
        <v>-49.542432819471642</v>
      </c>
      <c r="E200" s="182"/>
      <c r="F200" s="182"/>
    </row>
    <row r="201" spans="1:6" ht="14.1" hidden="1" customHeight="1" outlineLevel="1">
      <c r="A201" s="194" t="s">
        <v>185</v>
      </c>
      <c r="B201" s="195"/>
      <c r="C201" s="196">
        <v>2941</v>
      </c>
      <c r="D201" s="197">
        <v>1245288</v>
      </c>
      <c r="E201" s="182"/>
      <c r="F201" s="182"/>
    </row>
    <row r="202" spans="1:6" ht="14.1" hidden="1" customHeight="1" outlineLevel="1">
      <c r="A202" s="194" t="s">
        <v>253</v>
      </c>
      <c r="B202" s="195"/>
      <c r="C202" s="196">
        <v>676</v>
      </c>
      <c r="D202" s="197">
        <v>303804</v>
      </c>
      <c r="E202" s="182"/>
      <c r="F202" s="182"/>
    </row>
    <row r="203" spans="1:6" ht="14.1" hidden="1" customHeight="1" outlineLevel="1">
      <c r="A203" s="194" t="s">
        <v>186</v>
      </c>
      <c r="B203" s="195"/>
      <c r="C203" s="196">
        <v>3496</v>
      </c>
      <c r="D203" s="197">
        <v>1506387</v>
      </c>
      <c r="E203" s="182"/>
      <c r="F203" s="182"/>
    </row>
    <row r="204" spans="1:6" ht="14.1" hidden="1" customHeight="1" outlineLevel="1">
      <c r="A204" s="194" t="s">
        <v>244</v>
      </c>
      <c r="B204" s="195"/>
      <c r="C204" s="196">
        <v>960</v>
      </c>
      <c r="D204" s="197">
        <v>398357.65</v>
      </c>
      <c r="E204" s="182"/>
      <c r="F204" s="182"/>
    </row>
    <row r="205" spans="1:6" ht="14.1" hidden="1" customHeight="1" outlineLevel="1">
      <c r="A205" s="194" t="s">
        <v>187</v>
      </c>
      <c r="B205" s="195"/>
      <c r="C205" s="196">
        <v>987</v>
      </c>
      <c r="D205" s="197">
        <v>197374</v>
      </c>
      <c r="E205" s="182"/>
      <c r="F205" s="182"/>
    </row>
    <row r="206" spans="1:6" ht="14.1" hidden="1" customHeight="1" outlineLevel="1">
      <c r="A206" s="194" t="s">
        <v>188</v>
      </c>
      <c r="B206" s="195"/>
      <c r="C206" s="196">
        <v>107</v>
      </c>
      <c r="D206" s="197">
        <v>58936</v>
      </c>
      <c r="E206" s="182"/>
      <c r="F206" s="182"/>
    </row>
    <row r="207" spans="1:6" ht="14.1" hidden="1" customHeight="1" outlineLevel="1">
      <c r="A207" s="194" t="s">
        <v>189</v>
      </c>
      <c r="B207" s="195"/>
      <c r="C207" s="196">
        <v>472</v>
      </c>
      <c r="D207" s="197">
        <v>205347.70000000004</v>
      </c>
      <c r="E207" s="182"/>
      <c r="F207" s="182"/>
    </row>
    <row r="208" spans="1:6" ht="14.1" hidden="1" customHeight="1" outlineLevel="1">
      <c r="A208" s="194" t="s">
        <v>190</v>
      </c>
      <c r="B208" s="195"/>
      <c r="C208" s="196">
        <v>2055</v>
      </c>
      <c r="D208" s="197">
        <v>889673</v>
      </c>
      <c r="E208" s="182"/>
      <c r="F208" s="182"/>
    </row>
    <row r="209" spans="1:6" ht="14.1" hidden="1" customHeight="1" outlineLevel="1">
      <c r="A209" s="194" t="s">
        <v>191</v>
      </c>
      <c r="B209" s="195"/>
      <c r="C209" s="196">
        <v>9</v>
      </c>
      <c r="D209" s="197">
        <v>900</v>
      </c>
      <c r="E209" s="182"/>
      <c r="F209" s="182"/>
    </row>
    <row r="210" spans="1:6" ht="14.1" hidden="1" customHeight="1" outlineLevel="1">
      <c r="A210" s="194" t="s">
        <v>192</v>
      </c>
      <c r="B210" s="195"/>
      <c r="C210" s="196">
        <v>267</v>
      </c>
      <c r="D210" s="197">
        <v>105898</v>
      </c>
      <c r="E210" s="182"/>
      <c r="F210" s="182"/>
    </row>
    <row r="211" spans="1:6" ht="14.1" hidden="1" customHeight="1" outlineLevel="1">
      <c r="A211" s="194" t="s">
        <v>247</v>
      </c>
      <c r="B211" s="195"/>
      <c r="C211" s="196">
        <v>10</v>
      </c>
      <c r="D211" s="197">
        <v>3757</v>
      </c>
      <c r="E211" s="182"/>
      <c r="F211" s="182"/>
    </row>
    <row r="212" spans="1:6" ht="14.1" hidden="1" customHeight="1" outlineLevel="1">
      <c r="A212" s="194" t="s">
        <v>193</v>
      </c>
      <c r="B212" s="195"/>
      <c r="C212" s="196">
        <v>4380</v>
      </c>
      <c r="D212" s="197">
        <v>1847308</v>
      </c>
      <c r="E212" s="182"/>
      <c r="F212" s="182"/>
    </row>
    <row r="213" spans="1:6" ht="14.1" hidden="1" customHeight="1" outlineLevel="1">
      <c r="A213" s="194" t="s">
        <v>194</v>
      </c>
      <c r="B213" s="195"/>
      <c r="C213" s="196">
        <v>1256.723883928074</v>
      </c>
      <c r="D213" s="197">
        <v>720911.73</v>
      </c>
      <c r="E213" s="182"/>
      <c r="F213" s="182"/>
    </row>
    <row r="214" spans="1:6" ht="14.1" hidden="1" customHeight="1" outlineLevel="1">
      <c r="A214" s="194" t="s">
        <v>195</v>
      </c>
      <c r="B214" s="195"/>
      <c r="C214" s="196">
        <v>821</v>
      </c>
      <c r="D214" s="197">
        <v>378587.65000000008</v>
      </c>
      <c r="E214" s="182"/>
      <c r="F214" s="182"/>
    </row>
    <row r="215" spans="1:6" ht="14.1" hidden="1" customHeight="1" outlineLevel="1">
      <c r="A215" s="194" t="s">
        <v>196</v>
      </c>
      <c r="B215" s="195"/>
      <c r="C215" s="196">
        <v>1144</v>
      </c>
      <c r="D215" s="197">
        <v>681647.55</v>
      </c>
      <c r="E215" s="182"/>
      <c r="F215" s="182"/>
    </row>
    <row r="216" spans="1:6" ht="14.1" customHeight="1" collapsed="1">
      <c r="A216" s="200" t="s">
        <v>274</v>
      </c>
      <c r="B216" s="195">
        <v>60</v>
      </c>
      <c r="C216" s="196">
        <f>SUM($C$192:$C$215)</f>
        <v>25132.723883928073</v>
      </c>
      <c r="D216" s="197">
        <f>SUM($D$192:$D$215)</f>
        <v>10955491.457567183</v>
      </c>
      <c r="E216" s="182"/>
      <c r="F216" s="182"/>
    </row>
    <row r="217" spans="1:6" ht="14.1" hidden="1" customHeight="1" outlineLevel="1">
      <c r="A217" s="194" t="s">
        <v>256</v>
      </c>
      <c r="B217" s="195"/>
      <c r="C217" s="196">
        <v>0</v>
      </c>
      <c r="D217" s="197">
        <v>0</v>
      </c>
      <c r="E217" s="182"/>
      <c r="F217" s="182"/>
    </row>
    <row r="218" spans="1:6" ht="14.1" hidden="1" customHeight="1" outlineLevel="1">
      <c r="A218" s="194" t="s">
        <v>181</v>
      </c>
      <c r="B218" s="195"/>
      <c r="C218" s="196">
        <v>1472</v>
      </c>
      <c r="D218" s="197">
        <v>690837</v>
      </c>
      <c r="E218" s="182"/>
      <c r="F218" s="182"/>
    </row>
    <row r="219" spans="1:6" ht="14.1" hidden="1" customHeight="1" outlineLevel="1">
      <c r="A219" s="194" t="s">
        <v>182</v>
      </c>
      <c r="B219" s="195"/>
      <c r="C219" s="196">
        <v>1314</v>
      </c>
      <c r="D219" s="197">
        <v>614729.75</v>
      </c>
      <c r="E219" s="182"/>
      <c r="F219" s="182"/>
    </row>
    <row r="220" spans="1:6" ht="14.1" hidden="1" customHeight="1" outlineLevel="1">
      <c r="A220" s="194" t="s">
        <v>250</v>
      </c>
      <c r="B220" s="195"/>
      <c r="C220" s="198"/>
      <c r="D220" s="199"/>
      <c r="E220" s="182"/>
      <c r="F220" s="182"/>
    </row>
    <row r="221" spans="1:6" ht="14.1" hidden="1" customHeight="1" outlineLevel="1">
      <c r="A221" s="194" t="s">
        <v>257</v>
      </c>
      <c r="B221" s="195"/>
      <c r="C221" s="198"/>
      <c r="D221" s="199"/>
      <c r="E221" s="182"/>
      <c r="F221" s="182"/>
    </row>
    <row r="222" spans="1:6" ht="14.1" hidden="1" customHeight="1" outlineLevel="1">
      <c r="A222" s="194" t="s">
        <v>258</v>
      </c>
      <c r="B222" s="195"/>
      <c r="C222" s="198"/>
      <c r="D222" s="199"/>
      <c r="E222" s="182"/>
      <c r="F222" s="182"/>
    </row>
    <row r="223" spans="1:6" ht="14.1" hidden="1" customHeight="1" outlineLevel="1">
      <c r="A223" s="194" t="s">
        <v>183</v>
      </c>
      <c r="B223" s="195"/>
      <c r="C223" s="196">
        <v>2870</v>
      </c>
      <c r="D223" s="197">
        <v>1427904</v>
      </c>
      <c r="E223" s="182"/>
      <c r="F223" s="182"/>
    </row>
    <row r="224" spans="1:6" ht="14.1" hidden="1" customHeight="1" outlineLevel="1">
      <c r="A224" s="194" t="s">
        <v>184</v>
      </c>
      <c r="B224" s="195"/>
      <c r="C224" s="196">
        <v>696</v>
      </c>
      <c r="D224" s="197">
        <v>310879</v>
      </c>
      <c r="E224" s="182"/>
      <c r="F224" s="182"/>
    </row>
    <row r="225" spans="1:6" ht="14.1" hidden="1" customHeight="1" outlineLevel="1">
      <c r="A225" s="194" t="s">
        <v>251</v>
      </c>
      <c r="B225" s="195"/>
      <c r="C225" s="196">
        <v>3</v>
      </c>
      <c r="D225" s="197">
        <v>1017.4032436008201</v>
      </c>
      <c r="E225" s="182"/>
      <c r="F225" s="182"/>
    </row>
    <row r="226" spans="1:6" ht="14.1" hidden="1" customHeight="1" outlineLevel="1">
      <c r="A226" s="194" t="s">
        <v>185</v>
      </c>
      <c r="B226" s="195"/>
      <c r="C226" s="196">
        <v>3138</v>
      </c>
      <c r="D226" s="197">
        <v>1466094</v>
      </c>
      <c r="E226" s="182"/>
      <c r="F226" s="182"/>
    </row>
    <row r="227" spans="1:6" ht="14.1" hidden="1" customHeight="1" outlineLevel="1">
      <c r="A227" s="194" t="s">
        <v>253</v>
      </c>
      <c r="B227" s="195"/>
      <c r="C227" s="196">
        <v>824</v>
      </c>
      <c r="D227" s="197">
        <v>416870</v>
      </c>
      <c r="E227" s="182"/>
      <c r="F227" s="182"/>
    </row>
    <row r="228" spans="1:6" ht="14.1" hidden="1" customHeight="1" outlineLevel="1">
      <c r="A228" s="194" t="s">
        <v>186</v>
      </c>
      <c r="B228" s="195"/>
      <c r="C228" s="196">
        <v>3856</v>
      </c>
      <c r="D228" s="197">
        <v>1841344</v>
      </c>
      <c r="E228" s="182"/>
      <c r="F228" s="182"/>
    </row>
    <row r="229" spans="1:6" ht="14.1" hidden="1" customHeight="1" outlineLevel="1">
      <c r="A229" s="194" t="s">
        <v>244</v>
      </c>
      <c r="B229" s="195"/>
      <c r="C229" s="196">
        <v>1062</v>
      </c>
      <c r="D229" s="197">
        <v>483829.35</v>
      </c>
      <c r="E229" s="182"/>
      <c r="F229" s="182"/>
    </row>
    <row r="230" spans="1:6" ht="14.1" hidden="1" customHeight="1" outlineLevel="1">
      <c r="A230" s="194" t="s">
        <v>187</v>
      </c>
      <c r="B230" s="195"/>
      <c r="C230" s="196">
        <v>1092</v>
      </c>
      <c r="D230" s="197">
        <v>233729</v>
      </c>
      <c r="E230" s="182"/>
      <c r="F230" s="182"/>
    </row>
    <row r="231" spans="1:6" ht="14.1" hidden="1" customHeight="1" outlineLevel="1">
      <c r="A231" s="194" t="s">
        <v>188</v>
      </c>
      <c r="B231" s="195"/>
      <c r="C231" s="196">
        <v>116</v>
      </c>
      <c r="D231" s="197">
        <v>70239</v>
      </c>
      <c r="E231" s="182"/>
      <c r="F231" s="182"/>
    </row>
    <row r="232" spans="1:6" ht="14.1" hidden="1" customHeight="1" outlineLevel="1">
      <c r="A232" s="194" t="s">
        <v>189</v>
      </c>
      <c r="B232" s="195"/>
      <c r="C232" s="196">
        <v>533</v>
      </c>
      <c r="D232" s="197">
        <v>256978.45</v>
      </c>
      <c r="E232" s="182"/>
      <c r="F232" s="182"/>
    </row>
    <row r="233" spans="1:6" ht="14.1" hidden="1" customHeight="1" outlineLevel="1">
      <c r="A233" s="194" t="s">
        <v>190</v>
      </c>
      <c r="B233" s="195"/>
      <c r="C233" s="196">
        <v>2180</v>
      </c>
      <c r="D233" s="197">
        <v>1044871</v>
      </c>
      <c r="E233" s="182"/>
      <c r="F233" s="182"/>
    </row>
    <row r="234" spans="1:6" ht="14.1" hidden="1" customHeight="1" outlineLevel="1">
      <c r="A234" s="194" t="s">
        <v>191</v>
      </c>
      <c r="B234" s="195"/>
      <c r="C234" s="196">
        <v>8</v>
      </c>
      <c r="D234" s="197">
        <v>800</v>
      </c>
      <c r="E234" s="182"/>
      <c r="F234" s="182"/>
    </row>
    <row r="235" spans="1:6" ht="14.1" hidden="1" customHeight="1" outlineLevel="1">
      <c r="A235" s="194" t="s">
        <v>192</v>
      </c>
      <c r="B235" s="195"/>
      <c r="C235" s="196">
        <v>270</v>
      </c>
      <c r="D235" s="197">
        <v>114432</v>
      </c>
      <c r="E235" s="182"/>
      <c r="F235" s="182"/>
    </row>
    <row r="236" spans="1:6" ht="14.1" hidden="1" customHeight="1" outlineLevel="1">
      <c r="A236" s="194" t="s">
        <v>247</v>
      </c>
      <c r="B236" s="195"/>
      <c r="C236" s="196">
        <v>22</v>
      </c>
      <c r="D236" s="197">
        <v>10325</v>
      </c>
      <c r="E236" s="182"/>
      <c r="F236" s="182"/>
    </row>
    <row r="237" spans="1:6" ht="14.1" hidden="1" customHeight="1" outlineLevel="1">
      <c r="A237" s="194" t="s">
        <v>193</v>
      </c>
      <c r="B237" s="195"/>
      <c r="C237" s="196">
        <v>4621</v>
      </c>
      <c r="D237" s="197">
        <v>2169629</v>
      </c>
      <c r="E237" s="182"/>
      <c r="F237" s="182"/>
    </row>
    <row r="238" spans="1:6" ht="14.1" hidden="1" customHeight="1" outlineLevel="1">
      <c r="A238" s="194" t="s">
        <v>194</v>
      </c>
      <c r="B238" s="195"/>
      <c r="C238" s="196">
        <v>1364.9563505663245</v>
      </c>
      <c r="D238" s="197">
        <v>868849.06</v>
      </c>
      <c r="E238" s="182"/>
      <c r="F238" s="182"/>
    </row>
    <row r="239" spans="1:6" ht="14.1" hidden="1" customHeight="1" outlineLevel="1">
      <c r="A239" s="194" t="s">
        <v>195</v>
      </c>
      <c r="B239" s="195"/>
      <c r="C239" s="196">
        <v>967</v>
      </c>
      <c r="D239" s="197">
        <v>475223.24</v>
      </c>
      <c r="E239" s="182"/>
      <c r="F239" s="182"/>
    </row>
    <row r="240" spans="1:6" ht="14.1" hidden="1" customHeight="1" outlineLevel="1">
      <c r="A240" s="194" t="s">
        <v>196</v>
      </c>
      <c r="B240" s="195"/>
      <c r="C240" s="196">
        <v>1344</v>
      </c>
      <c r="D240" s="197">
        <v>886005.19000000018</v>
      </c>
      <c r="E240" s="182"/>
      <c r="F240" s="182"/>
    </row>
    <row r="241" spans="1:6" ht="14.1" customHeight="1" collapsed="1">
      <c r="A241" s="200" t="s">
        <v>275</v>
      </c>
      <c r="B241" s="195">
        <v>70</v>
      </c>
      <c r="C241" s="196">
        <f>SUM($C$217:$C$240)</f>
        <v>27752.956350566325</v>
      </c>
      <c r="D241" s="197">
        <f>SUM($D$217:$D$240)</f>
        <v>13384585.443243602</v>
      </c>
      <c r="E241" s="182"/>
      <c r="F241" s="182"/>
    </row>
    <row r="242" spans="1:6" ht="14.1" hidden="1" customHeight="1" outlineLevel="1">
      <c r="A242" s="194" t="s">
        <v>256</v>
      </c>
      <c r="B242" s="195"/>
      <c r="C242" s="196">
        <v>0</v>
      </c>
      <c r="D242" s="197">
        <v>0</v>
      </c>
      <c r="E242" s="182"/>
      <c r="F242" s="182"/>
    </row>
    <row r="243" spans="1:6" ht="14.1" hidden="1" customHeight="1" outlineLevel="1">
      <c r="A243" s="194" t="s">
        <v>181</v>
      </c>
      <c r="B243" s="195"/>
      <c r="C243" s="196">
        <v>1648</v>
      </c>
      <c r="D243" s="197">
        <v>821089</v>
      </c>
      <c r="E243" s="182"/>
      <c r="F243" s="182"/>
    </row>
    <row r="244" spans="1:6" ht="14.1" hidden="1" customHeight="1" outlineLevel="1">
      <c r="A244" s="194" t="s">
        <v>182</v>
      </c>
      <c r="B244" s="195"/>
      <c r="C244" s="196">
        <v>1625</v>
      </c>
      <c r="D244" s="197">
        <v>808284.45</v>
      </c>
      <c r="E244" s="182"/>
      <c r="F244" s="182"/>
    </row>
    <row r="245" spans="1:6" ht="14.1" hidden="1" customHeight="1" outlineLevel="1">
      <c r="A245" s="194" t="s">
        <v>250</v>
      </c>
      <c r="B245" s="195"/>
      <c r="C245" s="198"/>
      <c r="D245" s="199"/>
      <c r="E245" s="182"/>
      <c r="F245" s="182"/>
    </row>
    <row r="246" spans="1:6" ht="14.1" hidden="1" customHeight="1" outlineLevel="1">
      <c r="A246" s="194" t="s">
        <v>257</v>
      </c>
      <c r="B246" s="195"/>
      <c r="C246" s="198"/>
      <c r="D246" s="199"/>
      <c r="E246" s="182"/>
      <c r="F246" s="182"/>
    </row>
    <row r="247" spans="1:6" ht="14.1" hidden="1" customHeight="1" outlineLevel="1">
      <c r="A247" s="194" t="s">
        <v>258</v>
      </c>
      <c r="B247" s="195"/>
      <c r="C247" s="198"/>
      <c r="D247" s="199"/>
      <c r="E247" s="182"/>
      <c r="F247" s="182"/>
    </row>
    <row r="248" spans="1:6" ht="14.1" hidden="1" customHeight="1" outlineLevel="1">
      <c r="A248" s="194" t="s">
        <v>183</v>
      </c>
      <c r="B248" s="195"/>
      <c r="C248" s="196">
        <v>3513</v>
      </c>
      <c r="D248" s="197">
        <v>1935675</v>
      </c>
      <c r="E248" s="182"/>
      <c r="F248" s="182"/>
    </row>
    <row r="249" spans="1:6" ht="14.1" hidden="1" customHeight="1" outlineLevel="1">
      <c r="A249" s="194" t="s">
        <v>184</v>
      </c>
      <c r="B249" s="195"/>
      <c r="C249" s="196">
        <v>811</v>
      </c>
      <c r="D249" s="197">
        <v>394801</v>
      </c>
      <c r="E249" s="182"/>
      <c r="F249" s="182"/>
    </row>
    <row r="250" spans="1:6" ht="14.1" hidden="1" customHeight="1" outlineLevel="1">
      <c r="A250" s="194" t="s">
        <v>251</v>
      </c>
      <c r="B250" s="195"/>
      <c r="C250" s="196">
        <v>11</v>
      </c>
      <c r="D250" s="197">
        <v>5712.1170802045299</v>
      </c>
      <c r="E250" s="182"/>
      <c r="F250" s="182"/>
    </row>
    <row r="251" spans="1:6" ht="14.1" hidden="1" customHeight="1" outlineLevel="1">
      <c r="A251" s="194" t="s">
        <v>185</v>
      </c>
      <c r="B251" s="195"/>
      <c r="C251" s="196">
        <v>3604</v>
      </c>
      <c r="D251" s="197">
        <v>1827475</v>
      </c>
      <c r="E251" s="182"/>
      <c r="F251" s="182"/>
    </row>
    <row r="252" spans="1:6" ht="14.1" hidden="1" customHeight="1" outlineLevel="1">
      <c r="A252" s="194" t="s">
        <v>253</v>
      </c>
      <c r="B252" s="195"/>
      <c r="C252" s="196">
        <v>1029</v>
      </c>
      <c r="D252" s="197">
        <v>548451</v>
      </c>
      <c r="E252" s="182"/>
      <c r="F252" s="182"/>
    </row>
    <row r="253" spans="1:6" ht="14.1" hidden="1" customHeight="1" outlineLevel="1">
      <c r="A253" s="194" t="s">
        <v>186</v>
      </c>
      <c r="B253" s="195"/>
      <c r="C253" s="196">
        <v>4499</v>
      </c>
      <c r="D253" s="197">
        <v>2355847</v>
      </c>
      <c r="E253" s="182"/>
      <c r="F253" s="182"/>
    </row>
    <row r="254" spans="1:6" ht="14.1" hidden="1" customHeight="1" outlineLevel="1">
      <c r="A254" s="194" t="s">
        <v>244</v>
      </c>
      <c r="B254" s="195"/>
      <c r="C254" s="196">
        <v>1201</v>
      </c>
      <c r="D254" s="197">
        <v>580859.69999999995</v>
      </c>
      <c r="E254" s="182"/>
      <c r="F254" s="182"/>
    </row>
    <row r="255" spans="1:6" ht="14.1" hidden="1" customHeight="1" outlineLevel="1">
      <c r="A255" s="194" t="s">
        <v>187</v>
      </c>
      <c r="B255" s="195"/>
      <c r="C255" s="196">
        <v>1586</v>
      </c>
      <c r="D255" s="197">
        <v>333150</v>
      </c>
      <c r="E255" s="182"/>
      <c r="F255" s="182"/>
    </row>
    <row r="256" spans="1:6" ht="14.1" hidden="1" customHeight="1" outlineLevel="1">
      <c r="A256" s="194" t="s">
        <v>188</v>
      </c>
      <c r="B256" s="195"/>
      <c r="C256" s="196">
        <v>119</v>
      </c>
      <c r="D256" s="197">
        <v>81160</v>
      </c>
      <c r="E256" s="182"/>
      <c r="F256" s="182"/>
    </row>
    <row r="257" spans="1:6" ht="14.1" hidden="1" customHeight="1" outlineLevel="1">
      <c r="A257" s="194" t="s">
        <v>189</v>
      </c>
      <c r="B257" s="195"/>
      <c r="C257" s="196">
        <v>629</v>
      </c>
      <c r="D257" s="197">
        <v>326266</v>
      </c>
      <c r="E257" s="182"/>
      <c r="F257" s="182"/>
    </row>
    <row r="258" spans="1:6" ht="14.1" hidden="1" customHeight="1" outlineLevel="1">
      <c r="A258" s="194" t="s">
        <v>190</v>
      </c>
      <c r="B258" s="195"/>
      <c r="C258" s="196">
        <v>2969</v>
      </c>
      <c r="D258" s="197">
        <v>1533720</v>
      </c>
      <c r="E258" s="182"/>
      <c r="F258" s="182"/>
    </row>
    <row r="259" spans="1:6" ht="14.1" hidden="1" customHeight="1" outlineLevel="1">
      <c r="A259" s="194" t="s">
        <v>191</v>
      </c>
      <c r="B259" s="195"/>
      <c r="C259" s="196">
        <v>9</v>
      </c>
      <c r="D259" s="197">
        <v>900</v>
      </c>
      <c r="E259" s="182"/>
      <c r="F259" s="182"/>
    </row>
    <row r="260" spans="1:6" ht="14.1" hidden="1" customHeight="1" outlineLevel="1">
      <c r="A260" s="194" t="s">
        <v>192</v>
      </c>
      <c r="B260" s="195"/>
      <c r="C260" s="196">
        <v>347</v>
      </c>
      <c r="D260" s="197">
        <v>166627</v>
      </c>
      <c r="E260" s="182"/>
      <c r="F260" s="182"/>
    </row>
    <row r="261" spans="1:6" ht="14.1" hidden="1" customHeight="1" outlineLevel="1">
      <c r="A261" s="194" t="s">
        <v>247</v>
      </c>
      <c r="B261" s="195"/>
      <c r="C261" s="196">
        <v>29</v>
      </c>
      <c r="D261" s="197">
        <v>13378</v>
      </c>
      <c r="E261" s="182"/>
      <c r="F261" s="182"/>
    </row>
    <row r="262" spans="1:6" ht="14.1" hidden="1" customHeight="1" outlineLevel="1">
      <c r="A262" s="194" t="s">
        <v>193</v>
      </c>
      <c r="B262" s="195"/>
      <c r="C262" s="196">
        <v>5542</v>
      </c>
      <c r="D262" s="197">
        <v>2807770</v>
      </c>
      <c r="E262" s="182"/>
      <c r="F262" s="182"/>
    </row>
    <row r="263" spans="1:6" ht="14.1" hidden="1" customHeight="1" outlineLevel="1">
      <c r="A263" s="194" t="s">
        <v>194</v>
      </c>
      <c r="B263" s="195"/>
      <c r="C263" s="196">
        <v>1720.2509043587932</v>
      </c>
      <c r="D263" s="197">
        <v>1149327.01</v>
      </c>
      <c r="E263" s="182"/>
      <c r="F263" s="182"/>
    </row>
    <row r="264" spans="1:6" ht="14.1" hidden="1" customHeight="1" outlineLevel="1">
      <c r="A264" s="194" t="s">
        <v>195</v>
      </c>
      <c r="B264" s="195"/>
      <c r="C264" s="196">
        <v>1210</v>
      </c>
      <c r="D264" s="197">
        <v>684634.04</v>
      </c>
      <c r="E264" s="182"/>
      <c r="F264" s="182"/>
    </row>
    <row r="265" spans="1:6" ht="14.1" hidden="1" customHeight="1" outlineLevel="1">
      <c r="A265" s="194" t="s">
        <v>196</v>
      </c>
      <c r="B265" s="195"/>
      <c r="C265" s="196">
        <v>1513</v>
      </c>
      <c r="D265" s="197">
        <v>1099932.7</v>
      </c>
      <c r="E265" s="182"/>
      <c r="F265" s="182"/>
    </row>
    <row r="266" spans="1:6" ht="14.1" customHeight="1" collapsed="1">
      <c r="A266" s="200" t="s">
        <v>276</v>
      </c>
      <c r="B266" s="195">
        <v>80</v>
      </c>
      <c r="C266" s="196">
        <f>SUM($C$242:$C$265)</f>
        <v>33614.250904358792</v>
      </c>
      <c r="D266" s="197">
        <f>SUM($D$242:$D$265)</f>
        <v>17475059.017080203</v>
      </c>
      <c r="E266" s="182"/>
      <c r="F266" s="182"/>
    </row>
    <row r="267" spans="1:6" ht="14.1" hidden="1" customHeight="1" outlineLevel="1">
      <c r="A267" s="194" t="s">
        <v>256</v>
      </c>
      <c r="B267" s="195"/>
      <c r="C267" s="196">
        <v>0</v>
      </c>
      <c r="D267" s="197">
        <v>0</v>
      </c>
      <c r="E267" s="182"/>
      <c r="F267" s="182"/>
    </row>
    <row r="268" spans="1:6" ht="14.1" hidden="1" customHeight="1" outlineLevel="1">
      <c r="A268" s="194" t="s">
        <v>181</v>
      </c>
      <c r="B268" s="195"/>
      <c r="C268" s="196">
        <v>1705</v>
      </c>
      <c r="D268" s="197">
        <v>918302</v>
      </c>
      <c r="E268" s="182"/>
      <c r="F268" s="182"/>
    </row>
    <row r="269" spans="1:6" ht="14.1" hidden="1" customHeight="1" outlineLevel="1">
      <c r="A269" s="194" t="s">
        <v>182</v>
      </c>
      <c r="B269" s="195"/>
      <c r="C269" s="196">
        <v>1647</v>
      </c>
      <c r="D269" s="197">
        <v>879156.69</v>
      </c>
      <c r="E269" s="182"/>
      <c r="F269" s="182"/>
    </row>
    <row r="270" spans="1:6" ht="14.1" hidden="1" customHeight="1" outlineLevel="1">
      <c r="A270" s="194" t="s">
        <v>250</v>
      </c>
      <c r="B270" s="195"/>
      <c r="C270" s="198"/>
      <c r="D270" s="199"/>
      <c r="E270" s="182"/>
      <c r="F270" s="182"/>
    </row>
    <row r="271" spans="1:6" ht="14.1" hidden="1" customHeight="1" outlineLevel="1">
      <c r="A271" s="194" t="s">
        <v>257</v>
      </c>
      <c r="B271" s="195"/>
      <c r="C271" s="198"/>
      <c r="D271" s="199"/>
      <c r="E271" s="182"/>
      <c r="F271" s="182"/>
    </row>
    <row r="272" spans="1:6" ht="14.1" hidden="1" customHeight="1" outlineLevel="1">
      <c r="A272" s="194" t="s">
        <v>258</v>
      </c>
      <c r="B272" s="195"/>
      <c r="C272" s="198"/>
      <c r="D272" s="199"/>
      <c r="E272" s="182"/>
      <c r="F272" s="182"/>
    </row>
    <row r="273" spans="1:6" ht="14.1" hidden="1" customHeight="1" outlineLevel="1">
      <c r="A273" s="194" t="s">
        <v>183</v>
      </c>
      <c r="B273" s="195"/>
      <c r="C273" s="196">
        <v>3663</v>
      </c>
      <c r="D273" s="197">
        <v>2166335</v>
      </c>
      <c r="E273" s="182"/>
      <c r="F273" s="182"/>
    </row>
    <row r="274" spans="1:6" ht="14.1" hidden="1" customHeight="1" outlineLevel="1">
      <c r="A274" s="194" t="s">
        <v>184</v>
      </c>
      <c r="B274" s="195"/>
      <c r="C274" s="196">
        <v>844</v>
      </c>
      <c r="D274" s="197">
        <v>437189</v>
      </c>
      <c r="E274" s="182"/>
      <c r="F274" s="182"/>
    </row>
    <row r="275" spans="1:6" ht="14.1" hidden="1" customHeight="1" outlineLevel="1">
      <c r="A275" s="194" t="s">
        <v>251</v>
      </c>
      <c r="B275" s="195"/>
      <c r="C275" s="196">
        <v>12</v>
      </c>
      <c r="D275" s="197">
        <v>6508.1275771433375</v>
      </c>
      <c r="E275" s="182"/>
      <c r="F275" s="182"/>
    </row>
    <row r="276" spans="1:6" ht="14.1" hidden="1" customHeight="1" outlineLevel="1">
      <c r="A276" s="194" t="s">
        <v>185</v>
      </c>
      <c r="B276" s="195"/>
      <c r="C276" s="196">
        <v>3710</v>
      </c>
      <c r="D276" s="197">
        <v>1993124</v>
      </c>
      <c r="E276" s="182"/>
      <c r="F276" s="182"/>
    </row>
    <row r="277" spans="1:6" ht="14.1" hidden="1" customHeight="1" outlineLevel="1">
      <c r="A277" s="194" t="s">
        <v>253</v>
      </c>
      <c r="B277" s="195"/>
      <c r="C277" s="196">
        <v>1195</v>
      </c>
      <c r="D277" s="197">
        <v>678878</v>
      </c>
      <c r="E277" s="182"/>
      <c r="F277" s="182"/>
    </row>
    <row r="278" spans="1:6" ht="14.1" hidden="1" customHeight="1" outlineLevel="1">
      <c r="A278" s="194" t="s">
        <v>186</v>
      </c>
      <c r="B278" s="195"/>
      <c r="C278" s="196">
        <v>4570</v>
      </c>
      <c r="D278" s="197">
        <v>2506683</v>
      </c>
      <c r="E278" s="182"/>
      <c r="F278" s="182"/>
    </row>
    <row r="279" spans="1:6" ht="14.1" hidden="1" customHeight="1" outlineLevel="1">
      <c r="A279" s="194" t="s">
        <v>244</v>
      </c>
      <c r="B279" s="195"/>
      <c r="C279" s="196">
        <v>1391</v>
      </c>
      <c r="D279" s="197">
        <v>730776.58</v>
      </c>
      <c r="E279" s="182"/>
      <c r="F279" s="182"/>
    </row>
    <row r="280" spans="1:6" ht="14.1" hidden="1" customHeight="1" outlineLevel="1">
      <c r="A280" s="194" t="s">
        <v>187</v>
      </c>
      <c r="B280" s="195"/>
      <c r="C280" s="196">
        <v>1736</v>
      </c>
      <c r="D280" s="197">
        <v>355734</v>
      </c>
      <c r="E280" s="182"/>
      <c r="F280" s="182"/>
    </row>
    <row r="281" spans="1:6" ht="14.1" hidden="1" customHeight="1" outlineLevel="1">
      <c r="A281" s="194" t="s">
        <v>188</v>
      </c>
      <c r="B281" s="195"/>
      <c r="C281" s="196">
        <v>157</v>
      </c>
      <c r="D281" s="197">
        <v>114901</v>
      </c>
      <c r="E281" s="182"/>
      <c r="F281" s="182"/>
    </row>
    <row r="282" spans="1:6" ht="14.1" hidden="1" customHeight="1" outlineLevel="1">
      <c r="A282" s="194" t="s">
        <v>189</v>
      </c>
      <c r="B282" s="195"/>
      <c r="C282" s="196">
        <v>627.68688879290448</v>
      </c>
      <c r="D282" s="197">
        <v>317765.80595130514</v>
      </c>
      <c r="E282" s="182"/>
      <c r="F282" s="182"/>
    </row>
    <row r="283" spans="1:6" ht="14.1" hidden="1" customHeight="1" outlineLevel="1">
      <c r="A283" s="194" t="s">
        <v>190</v>
      </c>
      <c r="B283" s="195"/>
      <c r="C283" s="196">
        <v>3145</v>
      </c>
      <c r="D283" s="197">
        <v>1749998</v>
      </c>
      <c r="E283" s="182"/>
      <c r="F283" s="182"/>
    </row>
    <row r="284" spans="1:6" ht="14.1" hidden="1" customHeight="1" outlineLevel="1">
      <c r="A284" s="194" t="s">
        <v>191</v>
      </c>
      <c r="B284" s="195"/>
      <c r="C284" s="196">
        <v>11</v>
      </c>
      <c r="D284" s="197">
        <v>1100</v>
      </c>
      <c r="E284" s="182"/>
      <c r="F284" s="182"/>
    </row>
    <row r="285" spans="1:6" ht="14.1" hidden="1" customHeight="1" outlineLevel="1">
      <c r="A285" s="194" t="s">
        <v>192</v>
      </c>
      <c r="B285" s="195"/>
      <c r="C285" s="196">
        <v>401</v>
      </c>
      <c r="D285" s="197">
        <v>208692</v>
      </c>
      <c r="E285" s="182"/>
      <c r="F285" s="182"/>
    </row>
    <row r="286" spans="1:6" ht="14.1" hidden="1" customHeight="1" outlineLevel="1">
      <c r="A286" s="194" t="s">
        <v>247</v>
      </c>
      <c r="B286" s="195"/>
      <c r="C286" s="196">
        <v>41</v>
      </c>
      <c r="D286" s="197">
        <v>23839</v>
      </c>
      <c r="E286" s="182"/>
      <c r="F286" s="182"/>
    </row>
    <row r="287" spans="1:6" ht="14.1" hidden="1" customHeight="1" outlineLevel="1">
      <c r="A287" s="194" t="s">
        <v>193</v>
      </c>
      <c r="B287" s="195"/>
      <c r="C287" s="196">
        <v>5393</v>
      </c>
      <c r="D287" s="197">
        <v>2946114</v>
      </c>
      <c r="E287" s="182"/>
      <c r="F287" s="182"/>
    </row>
    <row r="288" spans="1:6" ht="14.1" hidden="1" customHeight="1" outlineLevel="1">
      <c r="A288" s="194" t="s">
        <v>194</v>
      </c>
      <c r="B288" s="195"/>
      <c r="C288" s="196">
        <v>1845.7873320691399</v>
      </c>
      <c r="D288" s="197">
        <v>1334856.8500000001</v>
      </c>
      <c r="E288" s="182"/>
      <c r="F288" s="182"/>
    </row>
    <row r="289" spans="1:6" ht="14.1" hidden="1" customHeight="1" outlineLevel="1">
      <c r="A289" s="194" t="s">
        <v>195</v>
      </c>
      <c r="B289" s="195"/>
      <c r="C289" s="196">
        <v>1324</v>
      </c>
      <c r="D289" s="197">
        <v>786734.8200000003</v>
      </c>
      <c r="E289" s="182"/>
      <c r="F289" s="182"/>
    </row>
    <row r="290" spans="1:6" ht="14.1" hidden="1" customHeight="1" outlineLevel="1">
      <c r="A290" s="194" t="s">
        <v>196</v>
      </c>
      <c r="B290" s="195"/>
      <c r="C290" s="196">
        <v>1615</v>
      </c>
      <c r="D290" s="197">
        <v>1277817.6599999999</v>
      </c>
      <c r="E290" s="182"/>
      <c r="F290" s="182"/>
    </row>
    <row r="291" spans="1:6" ht="14.1" customHeight="1" collapsed="1">
      <c r="A291" s="200" t="s">
        <v>277</v>
      </c>
      <c r="B291" s="195">
        <v>90</v>
      </c>
      <c r="C291" s="196">
        <f>SUM($C$267:$C$290)</f>
        <v>35033.474220862045</v>
      </c>
      <c r="D291" s="197">
        <f>SUM($D$267:$D$290)</f>
        <v>19434505.533528447</v>
      </c>
      <c r="E291" s="182"/>
      <c r="F291" s="182"/>
    </row>
    <row r="292" spans="1:6" ht="14.1" hidden="1" customHeight="1" outlineLevel="1">
      <c r="A292" s="194" t="s">
        <v>256</v>
      </c>
      <c r="B292" s="195"/>
      <c r="C292" s="196">
        <v>0</v>
      </c>
      <c r="D292" s="197">
        <v>0</v>
      </c>
      <c r="E292" s="182"/>
      <c r="F292" s="182"/>
    </row>
    <row r="293" spans="1:6" ht="14.1" hidden="1" customHeight="1" outlineLevel="1">
      <c r="A293" s="194" t="s">
        <v>181</v>
      </c>
      <c r="B293" s="195"/>
      <c r="C293" s="196">
        <v>1757</v>
      </c>
      <c r="D293" s="197">
        <v>967855</v>
      </c>
      <c r="E293" s="182"/>
      <c r="F293" s="182"/>
    </row>
    <row r="294" spans="1:6" ht="14.1" hidden="1" customHeight="1" outlineLevel="1">
      <c r="A294" s="194" t="s">
        <v>182</v>
      </c>
      <c r="B294" s="195"/>
      <c r="C294" s="196">
        <v>1622</v>
      </c>
      <c r="D294" s="197">
        <v>911002.79999999993</v>
      </c>
      <c r="E294" s="182"/>
      <c r="F294" s="182"/>
    </row>
    <row r="295" spans="1:6" ht="14.1" hidden="1" customHeight="1" outlineLevel="1">
      <c r="A295" s="194" t="s">
        <v>250</v>
      </c>
      <c r="B295" s="195"/>
      <c r="C295" s="198"/>
      <c r="D295" s="199"/>
      <c r="E295" s="182"/>
      <c r="F295" s="182"/>
    </row>
    <row r="296" spans="1:6" ht="14.1" hidden="1" customHeight="1" outlineLevel="1">
      <c r="A296" s="194" t="s">
        <v>257</v>
      </c>
      <c r="B296" s="195"/>
      <c r="C296" s="198"/>
      <c r="D296" s="199"/>
      <c r="E296" s="182"/>
      <c r="F296" s="182"/>
    </row>
    <row r="297" spans="1:6" ht="14.1" hidden="1" customHeight="1" outlineLevel="1">
      <c r="A297" s="194" t="s">
        <v>258</v>
      </c>
      <c r="B297" s="195"/>
      <c r="C297" s="198"/>
      <c r="D297" s="199"/>
      <c r="E297" s="182"/>
      <c r="F297" s="182"/>
    </row>
    <row r="298" spans="1:6" ht="14.1" hidden="1" customHeight="1" outlineLevel="1">
      <c r="A298" s="194" t="s">
        <v>183</v>
      </c>
      <c r="B298" s="195"/>
      <c r="C298" s="196">
        <v>3892</v>
      </c>
      <c r="D298" s="197">
        <v>2438331</v>
      </c>
      <c r="E298" s="182"/>
      <c r="F298" s="182"/>
    </row>
    <row r="299" spans="1:6" ht="14.1" hidden="1" customHeight="1" outlineLevel="1">
      <c r="A299" s="194" t="s">
        <v>184</v>
      </c>
      <c r="B299" s="195"/>
      <c r="C299" s="196">
        <v>870</v>
      </c>
      <c r="D299" s="197">
        <v>463917</v>
      </c>
      <c r="E299" s="182"/>
      <c r="F299" s="182"/>
    </row>
    <row r="300" spans="1:6" ht="14.1" hidden="1" customHeight="1" outlineLevel="1">
      <c r="A300" s="194" t="s">
        <v>251</v>
      </c>
      <c r="B300" s="195"/>
      <c r="C300" s="196">
        <v>15</v>
      </c>
      <c r="D300" s="197">
        <v>8929.190622752958</v>
      </c>
      <c r="E300" s="182"/>
      <c r="F300" s="182"/>
    </row>
    <row r="301" spans="1:6" ht="14.1" hidden="1" customHeight="1" outlineLevel="1">
      <c r="A301" s="194" t="s">
        <v>185</v>
      </c>
      <c r="B301" s="195"/>
      <c r="C301" s="196">
        <v>4028</v>
      </c>
      <c r="D301" s="197">
        <v>2254882</v>
      </c>
      <c r="E301" s="182"/>
      <c r="F301" s="182"/>
    </row>
    <row r="302" spans="1:6" ht="14.1" hidden="1" customHeight="1" outlineLevel="1">
      <c r="A302" s="194" t="s">
        <v>253</v>
      </c>
      <c r="B302" s="195"/>
      <c r="C302" s="196">
        <v>1514</v>
      </c>
      <c r="D302" s="197">
        <v>835374</v>
      </c>
      <c r="E302" s="182"/>
      <c r="F302" s="182"/>
    </row>
    <row r="303" spans="1:6" ht="14.1" hidden="1" customHeight="1" outlineLevel="1">
      <c r="A303" s="194" t="s">
        <v>186</v>
      </c>
      <c r="B303" s="195"/>
      <c r="C303" s="196">
        <v>4910</v>
      </c>
      <c r="D303" s="197">
        <v>2815717</v>
      </c>
      <c r="E303" s="182"/>
      <c r="F303" s="182"/>
    </row>
    <row r="304" spans="1:6" ht="14.1" hidden="1" customHeight="1" outlineLevel="1">
      <c r="A304" s="194" t="s">
        <v>244</v>
      </c>
      <c r="B304" s="195"/>
      <c r="C304" s="196">
        <v>1435</v>
      </c>
      <c r="D304" s="197">
        <v>769238.8</v>
      </c>
      <c r="E304" s="182"/>
      <c r="F304" s="182"/>
    </row>
    <row r="305" spans="1:6" ht="14.1" hidden="1" customHeight="1" outlineLevel="1">
      <c r="A305" s="194" t="s">
        <v>187</v>
      </c>
      <c r="B305" s="195"/>
      <c r="C305" s="196">
        <v>1946</v>
      </c>
      <c r="D305" s="197">
        <v>374161</v>
      </c>
      <c r="E305" s="182"/>
      <c r="F305" s="182"/>
    </row>
    <row r="306" spans="1:6" ht="14.1" hidden="1" customHeight="1" outlineLevel="1">
      <c r="A306" s="194" t="s">
        <v>188</v>
      </c>
      <c r="B306" s="195"/>
      <c r="C306" s="196">
        <v>162</v>
      </c>
      <c r="D306" s="197">
        <v>128489</v>
      </c>
      <c r="E306" s="182"/>
      <c r="F306" s="182"/>
    </row>
    <row r="307" spans="1:6" ht="14.1" hidden="1" customHeight="1" outlineLevel="1">
      <c r="A307" s="194" t="s">
        <v>189</v>
      </c>
      <c r="B307" s="195"/>
      <c r="C307" s="196">
        <v>670.94390312320718</v>
      </c>
      <c r="D307" s="197">
        <v>355573.6458189172</v>
      </c>
      <c r="E307" s="182"/>
      <c r="F307" s="182"/>
    </row>
    <row r="308" spans="1:6" ht="14.1" hidden="1" customHeight="1" outlineLevel="1">
      <c r="A308" s="194" t="s">
        <v>190</v>
      </c>
      <c r="B308" s="195"/>
      <c r="C308" s="196">
        <v>3499</v>
      </c>
      <c r="D308" s="197">
        <v>2064173</v>
      </c>
      <c r="E308" s="182"/>
      <c r="F308" s="182"/>
    </row>
    <row r="309" spans="1:6" ht="14.1" hidden="1" customHeight="1" outlineLevel="1">
      <c r="A309" s="194" t="s">
        <v>191</v>
      </c>
      <c r="B309" s="195"/>
      <c r="C309" s="196">
        <v>30</v>
      </c>
      <c r="D309" s="197">
        <v>3575.8</v>
      </c>
      <c r="E309" s="182"/>
      <c r="F309" s="182"/>
    </row>
    <row r="310" spans="1:6" ht="14.1" hidden="1" customHeight="1" outlineLevel="1">
      <c r="A310" s="194" t="s">
        <v>192</v>
      </c>
      <c r="B310" s="195"/>
      <c r="C310" s="196">
        <v>328</v>
      </c>
      <c r="D310" s="197">
        <v>179294</v>
      </c>
      <c r="E310" s="182"/>
      <c r="F310" s="182"/>
    </row>
    <row r="311" spans="1:6" ht="14.1" hidden="1" customHeight="1" outlineLevel="1">
      <c r="A311" s="194" t="s">
        <v>247</v>
      </c>
      <c r="B311" s="195"/>
      <c r="C311" s="196">
        <v>47</v>
      </c>
      <c r="D311" s="197">
        <v>29061</v>
      </c>
      <c r="E311" s="182"/>
      <c r="F311" s="182"/>
    </row>
    <row r="312" spans="1:6" ht="14.1" hidden="1" customHeight="1" outlineLevel="1">
      <c r="A312" s="194" t="s">
        <v>193</v>
      </c>
      <c r="B312" s="195"/>
      <c r="C312" s="196">
        <v>5953</v>
      </c>
      <c r="D312" s="197">
        <v>3364631</v>
      </c>
      <c r="E312" s="182"/>
      <c r="F312" s="182"/>
    </row>
    <row r="313" spans="1:6" ht="14.1" hidden="1" customHeight="1" outlineLevel="1">
      <c r="A313" s="194" t="s">
        <v>194</v>
      </c>
      <c r="B313" s="195"/>
      <c r="C313" s="196">
        <v>2166.535922330097</v>
      </c>
      <c r="D313" s="197">
        <v>1637649.5</v>
      </c>
      <c r="E313" s="182"/>
      <c r="F313" s="182"/>
    </row>
    <row r="314" spans="1:6" ht="14.1" hidden="1" customHeight="1" outlineLevel="1">
      <c r="A314" s="194" t="s">
        <v>195</v>
      </c>
      <c r="B314" s="195"/>
      <c r="C314" s="196">
        <v>1367</v>
      </c>
      <c r="D314" s="197">
        <v>860603.46000000043</v>
      </c>
      <c r="E314" s="182"/>
      <c r="F314" s="182"/>
    </row>
    <row r="315" spans="1:6" ht="14.1" hidden="1" customHeight="1" outlineLevel="1">
      <c r="A315" s="194" t="s">
        <v>196</v>
      </c>
      <c r="B315" s="195"/>
      <c r="C315" s="196">
        <v>2109</v>
      </c>
      <c r="D315" s="197">
        <v>1766483.35</v>
      </c>
      <c r="E315" s="182"/>
      <c r="F315" s="182"/>
    </row>
    <row r="316" spans="1:6" ht="14.1" customHeight="1" collapsed="1">
      <c r="A316" s="200" t="s">
        <v>278</v>
      </c>
      <c r="B316" s="195">
        <v>100</v>
      </c>
      <c r="C316" s="196">
        <f>SUM($C$292:$C$315)</f>
        <v>38321.479825453302</v>
      </c>
      <c r="D316" s="197">
        <f>SUM($D$292:$D$315)</f>
        <v>22228941.546441674</v>
      </c>
      <c r="E316" s="182"/>
      <c r="F316" s="182"/>
    </row>
    <row r="317" spans="1:6" ht="14.1" hidden="1" customHeight="1" outlineLevel="1">
      <c r="A317" s="194" t="s">
        <v>256</v>
      </c>
      <c r="B317" s="195"/>
      <c r="C317" s="196">
        <v>0</v>
      </c>
      <c r="D317" s="197">
        <v>0</v>
      </c>
      <c r="E317" s="182"/>
      <c r="F317" s="182"/>
    </row>
    <row r="318" spans="1:6" ht="14.1" hidden="1" customHeight="1" outlineLevel="1">
      <c r="A318" s="194" t="s">
        <v>181</v>
      </c>
      <c r="B318" s="195"/>
      <c r="C318" s="196">
        <v>21222</v>
      </c>
      <c r="D318" s="197">
        <v>14912289</v>
      </c>
      <c r="E318" s="182"/>
      <c r="F318" s="182"/>
    </row>
    <row r="319" spans="1:6" ht="14.1" hidden="1" customHeight="1" outlineLevel="1">
      <c r="A319" s="194" t="s">
        <v>182</v>
      </c>
      <c r="B319" s="195"/>
      <c r="C319" s="196">
        <v>18600</v>
      </c>
      <c r="D319" s="197">
        <v>12999269.359999999</v>
      </c>
      <c r="E319" s="182"/>
      <c r="F319" s="182"/>
    </row>
    <row r="320" spans="1:6" ht="14.1" hidden="1" customHeight="1" outlineLevel="1">
      <c r="A320" s="194" t="s">
        <v>250</v>
      </c>
      <c r="B320" s="195"/>
      <c r="C320" s="198"/>
      <c r="D320" s="199"/>
      <c r="E320" s="182"/>
      <c r="F320" s="182"/>
    </row>
    <row r="321" spans="1:6" ht="14.1" hidden="1" customHeight="1" outlineLevel="1">
      <c r="A321" s="194" t="s">
        <v>257</v>
      </c>
      <c r="B321" s="195"/>
      <c r="C321" s="198"/>
      <c r="D321" s="199"/>
      <c r="E321" s="182"/>
      <c r="F321" s="182"/>
    </row>
    <row r="322" spans="1:6" ht="14.1" hidden="1" customHeight="1" outlineLevel="1">
      <c r="A322" s="194" t="s">
        <v>258</v>
      </c>
      <c r="B322" s="195"/>
      <c r="C322" s="198"/>
      <c r="D322" s="199"/>
      <c r="E322" s="182"/>
      <c r="F322" s="182"/>
    </row>
    <row r="323" spans="1:6" ht="14.1" hidden="1" customHeight="1" outlineLevel="1">
      <c r="A323" s="194" t="s">
        <v>183</v>
      </c>
      <c r="B323" s="195"/>
      <c r="C323" s="196">
        <v>37189</v>
      </c>
      <c r="D323" s="197">
        <v>28425340</v>
      </c>
      <c r="E323" s="182"/>
      <c r="F323" s="182"/>
    </row>
    <row r="324" spans="1:6" ht="14.1" hidden="1" customHeight="1" outlineLevel="1">
      <c r="A324" s="194" t="s">
        <v>184</v>
      </c>
      <c r="B324" s="195"/>
      <c r="C324" s="196">
        <v>7871</v>
      </c>
      <c r="D324" s="197">
        <v>5423954</v>
      </c>
      <c r="E324" s="182"/>
      <c r="F324" s="182"/>
    </row>
    <row r="325" spans="1:6" ht="14.1" hidden="1" customHeight="1" outlineLevel="1">
      <c r="A325" s="194" t="s">
        <v>251</v>
      </c>
      <c r="B325" s="195"/>
      <c r="C325" s="196">
        <v>326</v>
      </c>
      <c r="D325" s="197">
        <v>260822.24219354519</v>
      </c>
      <c r="E325" s="182"/>
      <c r="F325" s="182"/>
    </row>
    <row r="326" spans="1:6" ht="14.1" hidden="1" customHeight="1" outlineLevel="1">
      <c r="A326" s="194" t="s">
        <v>185</v>
      </c>
      <c r="B326" s="195"/>
      <c r="C326" s="196">
        <v>45109</v>
      </c>
      <c r="D326" s="197">
        <v>31924659</v>
      </c>
      <c r="E326" s="182"/>
      <c r="F326" s="182"/>
    </row>
    <row r="327" spans="1:6" ht="14.1" hidden="1" customHeight="1" outlineLevel="1">
      <c r="A327" s="194" t="s">
        <v>253</v>
      </c>
      <c r="B327" s="195"/>
      <c r="C327" s="196">
        <v>20823</v>
      </c>
      <c r="D327" s="197">
        <v>14990824</v>
      </c>
      <c r="E327" s="182"/>
      <c r="F327" s="182"/>
    </row>
    <row r="328" spans="1:6" ht="14.1" hidden="1" customHeight="1" outlineLevel="1">
      <c r="A328" s="194" t="s">
        <v>186</v>
      </c>
      <c r="B328" s="195"/>
      <c r="C328" s="196">
        <v>50194</v>
      </c>
      <c r="D328" s="197">
        <v>35557635</v>
      </c>
      <c r="E328" s="182"/>
      <c r="F328" s="182"/>
    </row>
    <row r="329" spans="1:6" ht="14.1" hidden="1" customHeight="1" outlineLevel="1">
      <c r="A329" s="194" t="s">
        <v>244</v>
      </c>
      <c r="B329" s="195"/>
      <c r="C329" s="196">
        <v>17376</v>
      </c>
      <c r="D329" s="197">
        <v>12159865.57</v>
      </c>
      <c r="E329" s="182"/>
      <c r="F329" s="182"/>
    </row>
    <row r="330" spans="1:6" ht="14.1" hidden="1" customHeight="1" outlineLevel="1">
      <c r="A330" s="194" t="s">
        <v>187</v>
      </c>
      <c r="B330" s="195"/>
      <c r="C330" s="196">
        <v>30293</v>
      </c>
      <c r="D330" s="197">
        <v>6543619</v>
      </c>
      <c r="E330" s="182"/>
      <c r="F330" s="182"/>
    </row>
    <row r="331" spans="1:6" ht="14.1" hidden="1" customHeight="1" outlineLevel="1">
      <c r="A331" s="194" t="s">
        <v>188</v>
      </c>
      <c r="B331" s="195"/>
      <c r="C331" s="196">
        <v>768</v>
      </c>
      <c r="D331" s="197">
        <v>749967</v>
      </c>
      <c r="E331" s="182"/>
      <c r="F331" s="182"/>
    </row>
    <row r="332" spans="1:6" ht="14.1" hidden="1" customHeight="1" outlineLevel="1">
      <c r="A332" s="194" t="s">
        <v>189</v>
      </c>
      <c r="B332" s="195"/>
      <c r="C332" s="196">
        <v>7987.8306246701859</v>
      </c>
      <c r="D332" s="197">
        <v>5651290.4223345853</v>
      </c>
      <c r="E332" s="182"/>
      <c r="F332" s="182"/>
    </row>
    <row r="333" spans="1:6" ht="14.1" hidden="1" customHeight="1" outlineLevel="1">
      <c r="A333" s="194" t="s">
        <v>190</v>
      </c>
      <c r="B333" s="195"/>
      <c r="C333" s="196">
        <v>37749</v>
      </c>
      <c r="D333" s="197">
        <v>27436023</v>
      </c>
      <c r="E333" s="182"/>
      <c r="F333" s="182"/>
    </row>
    <row r="334" spans="1:6" ht="14.1" hidden="1" customHeight="1" outlineLevel="1">
      <c r="A334" s="194" t="s">
        <v>191</v>
      </c>
      <c r="B334" s="195"/>
      <c r="C334" s="196">
        <v>2259</v>
      </c>
      <c r="D334" s="197">
        <v>1402984.1</v>
      </c>
      <c r="E334" s="182"/>
      <c r="F334" s="182"/>
    </row>
    <row r="335" spans="1:6" ht="14.1" hidden="1" customHeight="1" outlineLevel="1">
      <c r="A335" s="194" t="s">
        <v>192</v>
      </c>
      <c r="B335" s="195"/>
      <c r="C335" s="196">
        <v>2783</v>
      </c>
      <c r="D335" s="197">
        <v>1856524</v>
      </c>
      <c r="E335" s="182"/>
      <c r="F335" s="182"/>
    </row>
    <row r="336" spans="1:6" ht="14.1" hidden="1" customHeight="1" outlineLevel="1">
      <c r="A336" s="194" t="s">
        <v>247</v>
      </c>
      <c r="B336" s="195"/>
      <c r="C336" s="196">
        <v>982</v>
      </c>
      <c r="D336" s="197">
        <v>686725</v>
      </c>
      <c r="E336" s="182"/>
      <c r="F336" s="182"/>
    </row>
    <row r="337" spans="1:6" ht="14.1" hidden="1" customHeight="1" outlineLevel="1">
      <c r="A337" s="194" t="s">
        <v>193</v>
      </c>
      <c r="B337" s="195"/>
      <c r="C337" s="196">
        <v>65171</v>
      </c>
      <c r="D337" s="197">
        <v>46763958</v>
      </c>
      <c r="E337" s="182"/>
      <c r="F337" s="182"/>
    </row>
    <row r="338" spans="1:6" ht="14.1" hidden="1" customHeight="1" outlineLevel="1">
      <c r="A338" s="194" t="s">
        <v>194</v>
      </c>
      <c r="B338" s="195"/>
      <c r="C338" s="196">
        <v>27599.703105019835</v>
      </c>
      <c r="D338" s="197">
        <v>33379026.43</v>
      </c>
      <c r="E338" s="182"/>
      <c r="F338" s="182"/>
    </row>
    <row r="339" spans="1:6" ht="14.1" hidden="1" customHeight="1" outlineLevel="1">
      <c r="A339" s="194" t="s">
        <v>195</v>
      </c>
      <c r="B339" s="195"/>
      <c r="C339" s="196">
        <v>13202</v>
      </c>
      <c r="D339" s="197">
        <v>10455204.340000005</v>
      </c>
      <c r="E339" s="182"/>
      <c r="F339" s="182"/>
    </row>
    <row r="340" spans="1:6" ht="14.1" hidden="1" customHeight="1" outlineLevel="1">
      <c r="A340" s="194" t="s">
        <v>196</v>
      </c>
      <c r="B340" s="195"/>
      <c r="C340" s="196">
        <v>17431</v>
      </c>
      <c r="D340" s="197">
        <v>19470103.989999998</v>
      </c>
      <c r="E340" s="182"/>
      <c r="F340" s="182"/>
    </row>
    <row r="341" spans="1:6" ht="14.1" customHeight="1" collapsed="1">
      <c r="A341" s="200" t="s">
        <v>279</v>
      </c>
      <c r="B341" s="195">
        <v>200</v>
      </c>
      <c r="C341" s="196">
        <f>SUM($C$317:$C$340)</f>
        <v>424935.53372969001</v>
      </c>
      <c r="D341" s="197">
        <f>SUM($D$317:$D$340)</f>
        <v>311050083.45452815</v>
      </c>
      <c r="E341" s="182"/>
      <c r="F341" s="182"/>
    </row>
    <row r="342" spans="1:6" ht="14.1" hidden="1" customHeight="1" outlineLevel="1">
      <c r="A342" s="194" t="s">
        <v>256</v>
      </c>
      <c r="B342" s="195"/>
      <c r="C342" s="196">
        <v>0</v>
      </c>
      <c r="D342" s="197">
        <v>0</v>
      </c>
      <c r="E342" s="182"/>
      <c r="F342" s="182"/>
    </row>
    <row r="343" spans="1:6" ht="14.1" hidden="1" customHeight="1" outlineLevel="1">
      <c r="A343" s="194" t="s">
        <v>181</v>
      </c>
      <c r="B343" s="195"/>
      <c r="C343" s="196">
        <v>11928</v>
      </c>
      <c r="D343" s="197">
        <v>11795084</v>
      </c>
      <c r="E343" s="182"/>
      <c r="F343" s="182"/>
    </row>
    <row r="344" spans="1:6" ht="14.1" hidden="1" customHeight="1" outlineLevel="1">
      <c r="A344" s="194" t="s">
        <v>182</v>
      </c>
      <c r="B344" s="195"/>
      <c r="C344" s="196">
        <v>9242</v>
      </c>
      <c r="D344" s="197">
        <v>9275457.6500000004</v>
      </c>
      <c r="E344" s="182"/>
      <c r="F344" s="182"/>
    </row>
    <row r="345" spans="1:6" ht="14.1" hidden="1" customHeight="1" outlineLevel="1">
      <c r="A345" s="194" t="s">
        <v>250</v>
      </c>
      <c r="B345" s="195"/>
      <c r="C345" s="198"/>
      <c r="D345" s="199"/>
      <c r="E345" s="182"/>
      <c r="F345" s="182"/>
    </row>
    <row r="346" spans="1:6" ht="14.1" hidden="1" customHeight="1" outlineLevel="1">
      <c r="A346" s="194" t="s">
        <v>257</v>
      </c>
      <c r="B346" s="195"/>
      <c r="C346" s="198"/>
      <c r="D346" s="199"/>
      <c r="E346" s="182"/>
      <c r="F346" s="182"/>
    </row>
    <row r="347" spans="1:6" ht="14.1" hidden="1" customHeight="1" outlineLevel="1">
      <c r="A347" s="194" t="s">
        <v>258</v>
      </c>
      <c r="B347" s="195"/>
      <c r="C347" s="198"/>
      <c r="D347" s="199"/>
      <c r="E347" s="182"/>
      <c r="F347" s="182"/>
    </row>
    <row r="348" spans="1:6" ht="14.1" hidden="1" customHeight="1" outlineLevel="1">
      <c r="A348" s="194" t="s">
        <v>183</v>
      </c>
      <c r="B348" s="195"/>
      <c r="C348" s="196">
        <v>20228</v>
      </c>
      <c r="D348" s="197">
        <v>20627337</v>
      </c>
      <c r="E348" s="182"/>
      <c r="F348" s="182"/>
    </row>
    <row r="349" spans="1:6" ht="14.1" hidden="1" customHeight="1" outlineLevel="1">
      <c r="A349" s="194" t="s">
        <v>184</v>
      </c>
      <c r="B349" s="195"/>
      <c r="C349" s="196">
        <v>4023</v>
      </c>
      <c r="D349" s="197">
        <v>4132992</v>
      </c>
      <c r="E349" s="182"/>
      <c r="F349" s="182"/>
    </row>
    <row r="350" spans="1:6" ht="14.1" hidden="1" customHeight="1" outlineLevel="1">
      <c r="A350" s="194" t="s">
        <v>251</v>
      </c>
      <c r="B350" s="195"/>
      <c r="C350" s="196">
        <v>301</v>
      </c>
      <c r="D350" s="197">
        <v>341597.38679305493</v>
      </c>
      <c r="E350" s="182"/>
      <c r="F350" s="182"/>
    </row>
    <row r="351" spans="1:6" ht="14.1" hidden="1" customHeight="1" outlineLevel="1">
      <c r="A351" s="194" t="s">
        <v>185</v>
      </c>
      <c r="B351" s="195"/>
      <c r="C351" s="196">
        <v>26635</v>
      </c>
      <c r="D351" s="197">
        <v>26484206</v>
      </c>
      <c r="E351" s="182"/>
      <c r="F351" s="182"/>
    </row>
    <row r="352" spans="1:6" ht="14.1" hidden="1" customHeight="1" outlineLevel="1">
      <c r="A352" s="194" t="s">
        <v>253</v>
      </c>
      <c r="B352" s="195"/>
      <c r="C352" s="196">
        <v>12851</v>
      </c>
      <c r="D352" s="197">
        <v>13164032</v>
      </c>
      <c r="E352" s="182"/>
      <c r="F352" s="182"/>
    </row>
    <row r="353" spans="1:6" ht="14.1" hidden="1" customHeight="1" outlineLevel="1">
      <c r="A353" s="194" t="s">
        <v>186</v>
      </c>
      <c r="B353" s="195"/>
      <c r="C353" s="196">
        <v>33260</v>
      </c>
      <c r="D353" s="197">
        <v>32734433</v>
      </c>
      <c r="E353" s="182"/>
      <c r="F353" s="182"/>
    </row>
    <row r="354" spans="1:6" ht="14.1" hidden="1" customHeight="1" outlineLevel="1">
      <c r="A354" s="194" t="s">
        <v>244</v>
      </c>
      <c r="B354" s="195"/>
      <c r="C354" s="196">
        <v>9294</v>
      </c>
      <c r="D354" s="197">
        <v>9398756.25</v>
      </c>
      <c r="E354" s="182"/>
      <c r="F354" s="182"/>
    </row>
    <row r="355" spans="1:6" ht="14.1" hidden="1" customHeight="1" outlineLevel="1">
      <c r="A355" s="194" t="s">
        <v>187</v>
      </c>
      <c r="B355" s="195"/>
      <c r="C355" s="196">
        <v>24570</v>
      </c>
      <c r="D355" s="197">
        <v>6578968</v>
      </c>
      <c r="E355" s="182"/>
      <c r="F355" s="182"/>
    </row>
    <row r="356" spans="1:6" ht="14.1" hidden="1" customHeight="1" outlineLevel="1">
      <c r="A356" s="194" t="s">
        <v>188</v>
      </c>
      <c r="B356" s="195"/>
      <c r="C356" s="196">
        <v>221</v>
      </c>
      <c r="D356" s="197">
        <v>314852</v>
      </c>
      <c r="E356" s="182"/>
      <c r="F356" s="182"/>
    </row>
    <row r="357" spans="1:6" ht="14.1" hidden="1" customHeight="1" outlineLevel="1">
      <c r="A357" s="194" t="s">
        <v>189</v>
      </c>
      <c r="B357" s="195"/>
      <c r="C357" s="196">
        <v>6442.5428148706451</v>
      </c>
      <c r="D357" s="197">
        <v>6430302.1017447868</v>
      </c>
      <c r="E357" s="182"/>
      <c r="F357" s="182"/>
    </row>
    <row r="358" spans="1:6" ht="14.1" hidden="1" customHeight="1" outlineLevel="1">
      <c r="A358" s="194" t="s">
        <v>190</v>
      </c>
      <c r="B358" s="195"/>
      <c r="C358" s="196">
        <v>19382</v>
      </c>
      <c r="D358" s="197">
        <v>19671999</v>
      </c>
      <c r="E358" s="182"/>
      <c r="F358" s="182"/>
    </row>
    <row r="359" spans="1:6" ht="14.1" hidden="1" customHeight="1" outlineLevel="1">
      <c r="A359" s="194" t="s">
        <v>191</v>
      </c>
      <c r="B359" s="195"/>
      <c r="C359" s="196">
        <v>2522</v>
      </c>
      <c r="D359" s="197">
        <v>2531566.6</v>
      </c>
      <c r="E359" s="182"/>
      <c r="F359" s="182"/>
    </row>
    <row r="360" spans="1:6" ht="14.1" hidden="1" customHeight="1" outlineLevel="1">
      <c r="A360" s="194" t="s">
        <v>192</v>
      </c>
      <c r="B360" s="195"/>
      <c r="C360" s="196">
        <v>901</v>
      </c>
      <c r="D360" s="197">
        <v>905709</v>
      </c>
      <c r="E360" s="182"/>
      <c r="F360" s="182"/>
    </row>
    <row r="361" spans="1:6" ht="14.1" hidden="1" customHeight="1" outlineLevel="1">
      <c r="A361" s="194" t="s">
        <v>247</v>
      </c>
      <c r="B361" s="195"/>
      <c r="C361" s="196">
        <v>848</v>
      </c>
      <c r="D361" s="197">
        <v>942901</v>
      </c>
      <c r="E361" s="182"/>
      <c r="F361" s="182"/>
    </row>
    <row r="362" spans="1:6" ht="14.1" hidden="1" customHeight="1" outlineLevel="1">
      <c r="A362" s="194" t="s">
        <v>193</v>
      </c>
      <c r="B362" s="195"/>
      <c r="C362" s="196">
        <v>37576</v>
      </c>
      <c r="D362" s="197">
        <v>37263080</v>
      </c>
      <c r="E362" s="182"/>
      <c r="F362" s="182"/>
    </row>
    <row r="363" spans="1:6" ht="14.1" hidden="1" customHeight="1" outlineLevel="1">
      <c r="A363" s="194" t="s">
        <v>194</v>
      </c>
      <c r="B363" s="195"/>
      <c r="C363" s="196">
        <v>15100.080715235928</v>
      </c>
      <c r="D363" s="197">
        <v>27349323.170000002</v>
      </c>
      <c r="E363" s="182"/>
      <c r="F363" s="182"/>
    </row>
    <row r="364" spans="1:6" ht="14.1" hidden="1" customHeight="1" outlineLevel="1">
      <c r="A364" s="194" t="s">
        <v>195</v>
      </c>
      <c r="B364" s="195"/>
      <c r="C364" s="196">
        <v>5332</v>
      </c>
      <c r="D364" s="197">
        <v>5824880.6599999983</v>
      </c>
      <c r="E364" s="182"/>
      <c r="F364" s="182"/>
    </row>
    <row r="365" spans="1:6" ht="14.1" hidden="1" customHeight="1" outlineLevel="1">
      <c r="A365" s="194" t="s">
        <v>196</v>
      </c>
      <c r="B365" s="195"/>
      <c r="C365" s="196">
        <v>7907</v>
      </c>
      <c r="D365" s="197">
        <v>12233381.639999999</v>
      </c>
      <c r="E365" s="182"/>
      <c r="F365" s="182"/>
    </row>
    <row r="366" spans="1:6" ht="14.1" customHeight="1" collapsed="1">
      <c r="A366" s="200" t="s">
        <v>280</v>
      </c>
      <c r="B366" s="195">
        <v>300</v>
      </c>
      <c r="C366" s="196">
        <f>SUM($C$342:$C$365)</f>
        <v>248563.62353010659</v>
      </c>
      <c r="D366" s="197">
        <f>SUM($D$342:$D$365)</f>
        <v>248000858.45853785</v>
      </c>
      <c r="E366" s="182"/>
      <c r="F366" s="182"/>
    </row>
    <row r="367" spans="1:6" ht="14.1" hidden="1" customHeight="1" outlineLevel="1">
      <c r="A367" s="194" t="s">
        <v>256</v>
      </c>
      <c r="B367" s="195"/>
      <c r="C367" s="196">
        <v>0</v>
      </c>
      <c r="D367" s="197">
        <v>0</v>
      </c>
      <c r="E367" s="182"/>
      <c r="F367" s="182"/>
    </row>
    <row r="368" spans="1:6" ht="14.1" hidden="1" customHeight="1" outlineLevel="1">
      <c r="A368" s="194" t="s">
        <v>181</v>
      </c>
      <c r="B368" s="195"/>
      <c r="C368" s="196">
        <v>5162</v>
      </c>
      <c r="D368" s="197">
        <v>7062068</v>
      </c>
      <c r="E368" s="182"/>
      <c r="F368" s="182"/>
    </row>
    <row r="369" spans="1:6" ht="14.1" hidden="1" customHeight="1" outlineLevel="1">
      <c r="A369" s="194" t="s">
        <v>182</v>
      </c>
      <c r="B369" s="195"/>
      <c r="C369" s="196">
        <v>3335</v>
      </c>
      <c r="D369" s="197">
        <v>4696919.7200000007</v>
      </c>
      <c r="E369" s="182"/>
      <c r="F369" s="182"/>
    </row>
    <row r="370" spans="1:6" ht="14.1" hidden="1" customHeight="1" outlineLevel="1">
      <c r="A370" s="194" t="s">
        <v>250</v>
      </c>
      <c r="B370" s="195"/>
      <c r="C370" s="198"/>
      <c r="D370" s="199"/>
      <c r="E370" s="182"/>
      <c r="F370" s="182"/>
    </row>
    <row r="371" spans="1:6" ht="14.1" hidden="1" customHeight="1" outlineLevel="1">
      <c r="A371" s="194" t="s">
        <v>257</v>
      </c>
      <c r="B371" s="195"/>
      <c r="C371" s="198"/>
      <c r="D371" s="199"/>
      <c r="E371" s="182"/>
      <c r="F371" s="182"/>
    </row>
    <row r="372" spans="1:6" ht="14.1" hidden="1" customHeight="1" outlineLevel="1">
      <c r="A372" s="194" t="s">
        <v>258</v>
      </c>
      <c r="B372" s="195"/>
      <c r="C372" s="198"/>
      <c r="D372" s="199"/>
      <c r="E372" s="182"/>
      <c r="F372" s="182"/>
    </row>
    <row r="373" spans="1:6" ht="14.1" hidden="1" customHeight="1" outlineLevel="1">
      <c r="A373" s="194" t="s">
        <v>183</v>
      </c>
      <c r="B373" s="195"/>
      <c r="C373" s="196">
        <v>10474</v>
      </c>
      <c r="D373" s="197">
        <v>14203927</v>
      </c>
      <c r="E373" s="182"/>
      <c r="F373" s="182"/>
    </row>
    <row r="374" spans="1:6" ht="14.1" hidden="1" customHeight="1" outlineLevel="1">
      <c r="A374" s="194" t="s">
        <v>184</v>
      </c>
      <c r="B374" s="195"/>
      <c r="C374" s="196">
        <v>1911</v>
      </c>
      <c r="D374" s="197">
        <v>2677541</v>
      </c>
      <c r="E374" s="182"/>
      <c r="F374" s="182"/>
    </row>
    <row r="375" spans="1:6" ht="14.1" hidden="1" customHeight="1" outlineLevel="1">
      <c r="A375" s="194" t="s">
        <v>251</v>
      </c>
      <c r="B375" s="195"/>
      <c r="C375" s="196">
        <v>169</v>
      </c>
      <c r="D375" s="197">
        <v>230722.54899825435</v>
      </c>
      <c r="E375" s="182"/>
      <c r="F375" s="182"/>
    </row>
    <row r="376" spans="1:6" ht="14.1" hidden="1" customHeight="1" outlineLevel="1">
      <c r="A376" s="194" t="s">
        <v>185</v>
      </c>
      <c r="B376" s="195"/>
      <c r="C376" s="196">
        <v>12779</v>
      </c>
      <c r="D376" s="197">
        <v>17929316</v>
      </c>
      <c r="E376" s="182"/>
      <c r="F376" s="182"/>
    </row>
    <row r="377" spans="1:6" ht="14.1" hidden="1" customHeight="1" outlineLevel="1">
      <c r="A377" s="194" t="s">
        <v>253</v>
      </c>
      <c r="B377" s="195"/>
      <c r="C377" s="196">
        <v>5821</v>
      </c>
      <c r="D377" s="197">
        <v>8130419</v>
      </c>
      <c r="E377" s="182"/>
      <c r="F377" s="182"/>
    </row>
    <row r="378" spans="1:6" ht="14.1" hidden="1" customHeight="1" outlineLevel="1">
      <c r="A378" s="194" t="s">
        <v>186</v>
      </c>
      <c r="B378" s="195"/>
      <c r="C378" s="196">
        <v>17296</v>
      </c>
      <c r="D378" s="197">
        <v>22589688</v>
      </c>
      <c r="E378" s="182"/>
      <c r="F378" s="182"/>
    </row>
    <row r="379" spans="1:6" ht="14.1" hidden="1" customHeight="1" outlineLevel="1">
      <c r="A379" s="194" t="s">
        <v>244</v>
      </c>
      <c r="B379" s="195"/>
      <c r="C379" s="196">
        <v>4385</v>
      </c>
      <c r="D379" s="197">
        <v>6026468.9500000002</v>
      </c>
      <c r="E379" s="182"/>
      <c r="F379" s="182"/>
    </row>
    <row r="380" spans="1:6" ht="14.1" hidden="1" customHeight="1" outlineLevel="1">
      <c r="A380" s="194" t="s">
        <v>187</v>
      </c>
      <c r="B380" s="195"/>
      <c r="C380" s="196">
        <v>11861</v>
      </c>
      <c r="D380" s="197">
        <v>4120657</v>
      </c>
      <c r="E380" s="182"/>
      <c r="F380" s="182"/>
    </row>
    <row r="381" spans="1:6" ht="14.1" hidden="1" customHeight="1" outlineLevel="1">
      <c r="A381" s="194" t="s">
        <v>188</v>
      </c>
      <c r="B381" s="195"/>
      <c r="C381" s="196">
        <v>45</v>
      </c>
      <c r="D381" s="197">
        <v>79639</v>
      </c>
      <c r="E381" s="182"/>
      <c r="F381" s="182"/>
    </row>
    <row r="382" spans="1:6" ht="14.1" hidden="1" customHeight="1" outlineLevel="1">
      <c r="A382" s="194" t="s">
        <v>189</v>
      </c>
      <c r="B382" s="195"/>
      <c r="C382" s="196">
        <v>2554.2178620429418</v>
      </c>
      <c r="D382" s="197">
        <v>3644396.9586183168</v>
      </c>
      <c r="E382" s="182"/>
      <c r="F382" s="182"/>
    </row>
    <row r="383" spans="1:6" ht="14.1" hidden="1" customHeight="1" outlineLevel="1">
      <c r="A383" s="194" t="s">
        <v>190</v>
      </c>
      <c r="B383" s="195"/>
      <c r="C383" s="196">
        <v>9705</v>
      </c>
      <c r="D383" s="197">
        <v>13385481</v>
      </c>
      <c r="E383" s="182"/>
      <c r="F383" s="182"/>
    </row>
    <row r="384" spans="1:6" ht="14.1" hidden="1" customHeight="1" outlineLevel="1">
      <c r="A384" s="194" t="s">
        <v>191</v>
      </c>
      <c r="B384" s="195"/>
      <c r="C384" s="196">
        <v>701</v>
      </c>
      <c r="D384" s="197">
        <v>1067416.2</v>
      </c>
      <c r="E384" s="182"/>
      <c r="F384" s="182"/>
    </row>
    <row r="385" spans="1:6" ht="14.1" hidden="1" customHeight="1" outlineLevel="1">
      <c r="A385" s="194" t="s">
        <v>192</v>
      </c>
      <c r="B385" s="195"/>
      <c r="C385" s="196">
        <v>232</v>
      </c>
      <c r="D385" s="197">
        <v>358619</v>
      </c>
      <c r="E385" s="182"/>
      <c r="F385" s="182"/>
    </row>
    <row r="386" spans="1:6" ht="14.1" hidden="1" customHeight="1" outlineLevel="1">
      <c r="A386" s="194" t="s">
        <v>247</v>
      </c>
      <c r="B386" s="195"/>
      <c r="C386" s="196">
        <v>265</v>
      </c>
      <c r="D386" s="197">
        <v>404204</v>
      </c>
      <c r="E386" s="182"/>
      <c r="F386" s="182"/>
    </row>
    <row r="387" spans="1:6" ht="14.1" hidden="1" customHeight="1" outlineLevel="1">
      <c r="A387" s="194" t="s">
        <v>193</v>
      </c>
      <c r="B387" s="195"/>
      <c r="C387" s="196">
        <v>18832</v>
      </c>
      <c r="D387" s="197">
        <v>24902968</v>
      </c>
      <c r="E387" s="182"/>
      <c r="F387" s="182"/>
    </row>
    <row r="388" spans="1:6" ht="14.1" hidden="1" customHeight="1" outlineLevel="1">
      <c r="A388" s="194" t="s">
        <v>194</v>
      </c>
      <c r="B388" s="195"/>
      <c r="C388" s="196">
        <v>6075.0965630259398</v>
      </c>
      <c r="D388" s="197">
        <v>11682410.529999999</v>
      </c>
      <c r="E388" s="182"/>
      <c r="F388" s="182"/>
    </row>
    <row r="389" spans="1:6" ht="14.1" hidden="1" customHeight="1" outlineLevel="1">
      <c r="A389" s="194" t="s">
        <v>195</v>
      </c>
      <c r="B389" s="195"/>
      <c r="C389" s="196">
        <v>1830</v>
      </c>
      <c r="D389" s="197">
        <v>2682135.79</v>
      </c>
      <c r="E389" s="182"/>
      <c r="F389" s="182"/>
    </row>
    <row r="390" spans="1:6" ht="14.1" hidden="1" customHeight="1" outlineLevel="1">
      <c r="A390" s="194" t="s">
        <v>196</v>
      </c>
      <c r="B390" s="195"/>
      <c r="C390" s="196">
        <v>3094</v>
      </c>
      <c r="D390" s="197">
        <v>6356943.7800000003</v>
      </c>
      <c r="E390" s="182"/>
      <c r="F390" s="182"/>
    </row>
    <row r="391" spans="1:6" ht="14.1" customHeight="1" collapsed="1">
      <c r="A391" s="200" t="s">
        <v>281</v>
      </c>
      <c r="B391" s="195">
        <v>400</v>
      </c>
      <c r="C391" s="196">
        <f>SUM($C$367:$C$390)</f>
        <v>116526.31442506889</v>
      </c>
      <c r="D391" s="197">
        <f>SUM($D$367:$D$390)</f>
        <v>152231941.47761655</v>
      </c>
      <c r="E391" s="182"/>
      <c r="F391" s="182"/>
    </row>
    <row r="392" spans="1:6" ht="14.1" hidden="1" customHeight="1" outlineLevel="1">
      <c r="A392" s="194" t="s">
        <v>256</v>
      </c>
      <c r="B392" s="195"/>
      <c r="C392" s="196">
        <v>0</v>
      </c>
      <c r="D392" s="197">
        <v>0</v>
      </c>
      <c r="E392" s="182"/>
      <c r="F392" s="182"/>
    </row>
    <row r="393" spans="1:6" ht="14.1" hidden="1" customHeight="1" outlineLevel="1">
      <c r="A393" s="194" t="s">
        <v>181</v>
      </c>
      <c r="B393" s="195"/>
      <c r="C393" s="196">
        <v>2399</v>
      </c>
      <c r="D393" s="197">
        <v>4233107</v>
      </c>
      <c r="E393" s="182"/>
      <c r="F393" s="182"/>
    </row>
    <row r="394" spans="1:6" ht="14.1" hidden="1" customHeight="1" outlineLevel="1">
      <c r="A394" s="194" t="s">
        <v>182</v>
      </c>
      <c r="B394" s="195"/>
      <c r="C394" s="196">
        <v>1268</v>
      </c>
      <c r="D394" s="197">
        <v>2290999.25</v>
      </c>
      <c r="E394" s="182"/>
      <c r="F394" s="182"/>
    </row>
    <row r="395" spans="1:6" ht="14.1" hidden="1" customHeight="1" outlineLevel="1">
      <c r="A395" s="194" t="s">
        <v>250</v>
      </c>
      <c r="B395" s="195"/>
      <c r="C395" s="198"/>
      <c r="D395" s="199"/>
      <c r="E395" s="182"/>
      <c r="F395" s="182"/>
    </row>
    <row r="396" spans="1:6" ht="14.1" hidden="1" customHeight="1" outlineLevel="1">
      <c r="A396" s="194" t="s">
        <v>257</v>
      </c>
      <c r="B396" s="195"/>
      <c r="C396" s="198"/>
      <c r="D396" s="199"/>
      <c r="E396" s="182"/>
      <c r="F396" s="182"/>
    </row>
    <row r="397" spans="1:6" ht="14.1" hidden="1" customHeight="1" outlineLevel="1">
      <c r="A397" s="194" t="s">
        <v>258</v>
      </c>
      <c r="B397" s="195"/>
      <c r="C397" s="198"/>
      <c r="D397" s="199"/>
      <c r="E397" s="182"/>
      <c r="F397" s="182"/>
    </row>
    <row r="398" spans="1:6" ht="14.1" hidden="1" customHeight="1" outlineLevel="1">
      <c r="A398" s="194" t="s">
        <v>183</v>
      </c>
      <c r="B398" s="195"/>
      <c r="C398" s="196">
        <v>4868</v>
      </c>
      <c r="D398" s="197">
        <v>8757427</v>
      </c>
      <c r="E398" s="182"/>
      <c r="F398" s="182"/>
    </row>
    <row r="399" spans="1:6" ht="14.1" hidden="1" customHeight="1" outlineLevel="1">
      <c r="A399" s="194" t="s">
        <v>184</v>
      </c>
      <c r="B399" s="195"/>
      <c r="C399" s="196">
        <v>891</v>
      </c>
      <c r="D399" s="197">
        <v>1687673</v>
      </c>
      <c r="E399" s="182"/>
      <c r="F399" s="182"/>
    </row>
    <row r="400" spans="1:6" ht="14.1" hidden="1" customHeight="1" outlineLevel="1">
      <c r="A400" s="194" t="s">
        <v>251</v>
      </c>
      <c r="B400" s="195"/>
      <c r="C400" s="196">
        <v>36</v>
      </c>
      <c r="D400" s="197">
        <v>57568.169753856753</v>
      </c>
      <c r="E400" s="182"/>
      <c r="F400" s="182"/>
    </row>
    <row r="401" spans="1:6" ht="14.1" hidden="1" customHeight="1" outlineLevel="1">
      <c r="A401" s="194" t="s">
        <v>185</v>
      </c>
      <c r="B401" s="195"/>
      <c r="C401" s="196">
        <v>5879</v>
      </c>
      <c r="D401" s="197">
        <v>10625851</v>
      </c>
      <c r="E401" s="182"/>
      <c r="F401" s="182"/>
    </row>
    <row r="402" spans="1:6" ht="14.1" hidden="1" customHeight="1" outlineLevel="1">
      <c r="A402" s="194" t="s">
        <v>253</v>
      </c>
      <c r="B402" s="195"/>
      <c r="C402" s="196">
        <v>2380</v>
      </c>
      <c r="D402" s="197">
        <v>4280566</v>
      </c>
      <c r="E402" s="182"/>
      <c r="F402" s="182"/>
    </row>
    <row r="403" spans="1:6" ht="14.1" hidden="1" customHeight="1" outlineLevel="1">
      <c r="A403" s="194" t="s">
        <v>186</v>
      </c>
      <c r="B403" s="195"/>
      <c r="C403" s="196">
        <v>8423</v>
      </c>
      <c r="D403" s="197">
        <v>14600179</v>
      </c>
      <c r="E403" s="182"/>
      <c r="F403" s="182"/>
    </row>
    <row r="404" spans="1:6" ht="14.1" hidden="1" customHeight="1" outlineLevel="1">
      <c r="A404" s="194" t="s">
        <v>244</v>
      </c>
      <c r="B404" s="195"/>
      <c r="C404" s="196">
        <v>2054</v>
      </c>
      <c r="D404" s="197">
        <v>3432252.97</v>
      </c>
      <c r="E404" s="182"/>
      <c r="F404" s="182"/>
    </row>
    <row r="405" spans="1:6" ht="14.1" hidden="1" customHeight="1" outlineLevel="1">
      <c r="A405" s="194" t="s">
        <v>187</v>
      </c>
      <c r="B405" s="195"/>
      <c r="C405" s="196">
        <v>5919</v>
      </c>
      <c r="D405" s="197">
        <v>2457542</v>
      </c>
      <c r="E405" s="182"/>
      <c r="F405" s="182"/>
    </row>
    <row r="406" spans="1:6" ht="14.1" hidden="1" customHeight="1" outlineLevel="1">
      <c r="A406" s="194" t="s">
        <v>188</v>
      </c>
      <c r="B406" s="195"/>
      <c r="C406" s="196">
        <v>7</v>
      </c>
      <c r="D406" s="197">
        <v>10436</v>
      </c>
      <c r="E406" s="182"/>
      <c r="F406" s="182"/>
    </row>
    <row r="407" spans="1:6" ht="14.1" hidden="1" customHeight="1" outlineLevel="1">
      <c r="A407" s="194" t="s">
        <v>189</v>
      </c>
      <c r="B407" s="195"/>
      <c r="C407" s="196">
        <v>970.06155540721591</v>
      </c>
      <c r="D407" s="197">
        <v>2075672.0319247444</v>
      </c>
      <c r="E407" s="182"/>
      <c r="F407" s="182"/>
    </row>
    <row r="408" spans="1:6" ht="14.1" hidden="1" customHeight="1" outlineLevel="1">
      <c r="A408" s="194" t="s">
        <v>190</v>
      </c>
      <c r="B408" s="195"/>
      <c r="C408" s="196">
        <v>4619</v>
      </c>
      <c r="D408" s="197">
        <v>7987131</v>
      </c>
      <c r="E408" s="182"/>
      <c r="F408" s="182"/>
    </row>
    <row r="409" spans="1:6" ht="14.1" hidden="1" customHeight="1" outlineLevel="1">
      <c r="A409" s="194" t="s">
        <v>191</v>
      </c>
      <c r="B409" s="195"/>
      <c r="C409" s="196">
        <v>240</v>
      </c>
      <c r="D409" s="197">
        <v>560605</v>
      </c>
      <c r="E409" s="182"/>
      <c r="F409" s="182"/>
    </row>
    <row r="410" spans="1:6" ht="14.1" hidden="1" customHeight="1" outlineLevel="1">
      <c r="A410" s="194" t="s">
        <v>192</v>
      </c>
      <c r="B410" s="195"/>
      <c r="C410" s="196">
        <v>101</v>
      </c>
      <c r="D410" s="197">
        <v>200771</v>
      </c>
      <c r="E410" s="182"/>
      <c r="F410" s="182"/>
    </row>
    <row r="411" spans="1:6" ht="14.1" hidden="1" customHeight="1" outlineLevel="1">
      <c r="A411" s="194" t="s">
        <v>247</v>
      </c>
      <c r="B411" s="195"/>
      <c r="C411" s="196">
        <v>76</v>
      </c>
      <c r="D411" s="197">
        <v>164095</v>
      </c>
      <c r="E411" s="182"/>
      <c r="F411" s="182"/>
    </row>
    <row r="412" spans="1:6" ht="14.1" hidden="1" customHeight="1" outlineLevel="1">
      <c r="A412" s="194" t="s">
        <v>193</v>
      </c>
      <c r="B412" s="195"/>
      <c r="C412" s="196">
        <v>9912</v>
      </c>
      <c r="D412" s="197">
        <v>17376155</v>
      </c>
      <c r="E412" s="182"/>
      <c r="F412" s="182"/>
    </row>
    <row r="413" spans="1:6" ht="14.1" hidden="1" customHeight="1" outlineLevel="1">
      <c r="A413" s="194" t="s">
        <v>194</v>
      </c>
      <c r="B413" s="195"/>
      <c r="C413" s="196">
        <v>2920.7051203015726</v>
      </c>
      <c r="D413" s="197">
        <v>7024580.25</v>
      </c>
      <c r="E413" s="182"/>
      <c r="F413" s="182"/>
    </row>
    <row r="414" spans="1:6" ht="14.1" hidden="1" customHeight="1" outlineLevel="1">
      <c r="A414" s="194" t="s">
        <v>195</v>
      </c>
      <c r="B414" s="195"/>
      <c r="C414" s="196">
        <v>773</v>
      </c>
      <c r="D414" s="197">
        <v>1449953.8499999999</v>
      </c>
      <c r="E414" s="182"/>
      <c r="F414" s="182"/>
    </row>
    <row r="415" spans="1:6" ht="14.1" hidden="1" customHeight="1" outlineLevel="1">
      <c r="A415" s="194" t="s">
        <v>196</v>
      </c>
      <c r="B415" s="195"/>
      <c r="C415" s="196">
        <v>1125</v>
      </c>
      <c r="D415" s="197">
        <v>2867732.6</v>
      </c>
      <c r="E415" s="182"/>
      <c r="F415" s="182"/>
    </row>
    <row r="416" spans="1:6" ht="14.1" customHeight="1" collapsed="1">
      <c r="A416" s="200" t="s">
        <v>282</v>
      </c>
      <c r="B416" s="195">
        <v>500</v>
      </c>
      <c r="C416" s="196">
        <f>SUM($C$392:$C$415)</f>
        <v>54860.766675708786</v>
      </c>
      <c r="D416" s="197">
        <f>SUM($D$392:$D$415)</f>
        <v>92140297.121678591</v>
      </c>
      <c r="E416" s="182"/>
      <c r="F416" s="182"/>
    </row>
    <row r="417" spans="1:6" ht="14.1" hidden="1" customHeight="1" outlineLevel="1">
      <c r="A417" s="194" t="s">
        <v>256</v>
      </c>
      <c r="B417" s="195"/>
      <c r="C417" s="196">
        <v>0</v>
      </c>
      <c r="D417" s="197">
        <v>0</v>
      </c>
      <c r="E417" s="182"/>
      <c r="F417" s="182"/>
    </row>
    <row r="418" spans="1:6" ht="14.1" hidden="1" customHeight="1" outlineLevel="1">
      <c r="A418" s="194" t="s">
        <v>181</v>
      </c>
      <c r="B418" s="195"/>
      <c r="C418" s="196">
        <v>2688</v>
      </c>
      <c r="D418" s="197">
        <v>7907730</v>
      </c>
      <c r="E418" s="182"/>
      <c r="F418" s="182"/>
    </row>
    <row r="419" spans="1:6" ht="14.1" hidden="1" customHeight="1" outlineLevel="1">
      <c r="A419" s="194" t="s">
        <v>182</v>
      </c>
      <c r="B419" s="195"/>
      <c r="C419" s="196">
        <v>1347</v>
      </c>
      <c r="D419" s="197">
        <v>3786064.05</v>
      </c>
      <c r="E419" s="182"/>
      <c r="F419" s="182"/>
    </row>
    <row r="420" spans="1:6" ht="14.1" hidden="1" customHeight="1" outlineLevel="1">
      <c r="A420" s="194" t="s">
        <v>250</v>
      </c>
      <c r="B420" s="195"/>
      <c r="C420" s="198"/>
      <c r="D420" s="199"/>
      <c r="E420" s="182"/>
      <c r="F420" s="182"/>
    </row>
    <row r="421" spans="1:6" ht="14.1" hidden="1" customHeight="1" outlineLevel="1">
      <c r="A421" s="194" t="s">
        <v>257</v>
      </c>
      <c r="B421" s="195"/>
      <c r="C421" s="198"/>
      <c r="D421" s="199"/>
      <c r="E421" s="182"/>
      <c r="F421" s="182"/>
    </row>
    <row r="422" spans="1:6" ht="14.1" hidden="1" customHeight="1" outlineLevel="1">
      <c r="A422" s="194" t="s">
        <v>258</v>
      </c>
      <c r="B422" s="195"/>
      <c r="C422" s="198"/>
      <c r="D422" s="199"/>
      <c r="E422" s="182"/>
      <c r="F422" s="182"/>
    </row>
    <row r="423" spans="1:6" ht="14.1" hidden="1" customHeight="1" outlineLevel="1">
      <c r="A423" s="194" t="s">
        <v>183</v>
      </c>
      <c r="B423" s="195"/>
      <c r="C423" s="196">
        <v>5819</v>
      </c>
      <c r="D423" s="197">
        <v>16763378</v>
      </c>
      <c r="E423" s="182"/>
      <c r="F423" s="182"/>
    </row>
    <row r="424" spans="1:6" ht="14.1" hidden="1" customHeight="1" outlineLevel="1">
      <c r="A424" s="194" t="s">
        <v>184</v>
      </c>
      <c r="B424" s="195"/>
      <c r="C424" s="196">
        <v>1005</v>
      </c>
      <c r="D424" s="197">
        <v>2990446</v>
      </c>
      <c r="E424" s="182"/>
      <c r="F424" s="182"/>
    </row>
    <row r="425" spans="1:6" ht="14.1" hidden="1" customHeight="1" outlineLevel="1">
      <c r="A425" s="194" t="s">
        <v>251</v>
      </c>
      <c r="B425" s="195"/>
      <c r="C425" s="196">
        <v>21</v>
      </c>
      <c r="D425" s="197">
        <v>50333.534147335631</v>
      </c>
      <c r="E425" s="182"/>
      <c r="F425" s="182"/>
    </row>
    <row r="426" spans="1:6" ht="14.1" hidden="1" customHeight="1" outlineLevel="1">
      <c r="A426" s="194" t="s">
        <v>185</v>
      </c>
      <c r="B426" s="195"/>
      <c r="C426" s="196">
        <v>7117</v>
      </c>
      <c r="D426" s="197">
        <v>20273371</v>
      </c>
      <c r="E426" s="182"/>
      <c r="F426" s="182"/>
    </row>
    <row r="427" spans="1:6" ht="14.1" hidden="1" customHeight="1" outlineLevel="1">
      <c r="A427" s="194" t="s">
        <v>253</v>
      </c>
      <c r="B427" s="195"/>
      <c r="C427" s="196">
        <v>2463</v>
      </c>
      <c r="D427" s="197">
        <v>7004435</v>
      </c>
      <c r="E427" s="182"/>
      <c r="F427" s="182"/>
    </row>
    <row r="428" spans="1:6" ht="14.1" hidden="1" customHeight="1" outlineLevel="1">
      <c r="A428" s="194" t="s">
        <v>186</v>
      </c>
      <c r="B428" s="195"/>
      <c r="C428" s="196">
        <v>8879</v>
      </c>
      <c r="D428" s="197">
        <v>25876367</v>
      </c>
      <c r="E428" s="182"/>
      <c r="F428" s="182"/>
    </row>
    <row r="429" spans="1:6" ht="14.1" hidden="1" customHeight="1" outlineLevel="1">
      <c r="A429" s="194" t="s">
        <v>244</v>
      </c>
      <c r="B429" s="195"/>
      <c r="C429" s="196">
        <v>1932</v>
      </c>
      <c r="D429" s="197">
        <v>5417134</v>
      </c>
      <c r="E429" s="182"/>
      <c r="F429" s="182"/>
    </row>
    <row r="430" spans="1:6" ht="14.1" hidden="1" customHeight="1" outlineLevel="1">
      <c r="A430" s="194" t="s">
        <v>187</v>
      </c>
      <c r="B430" s="195"/>
      <c r="C430" s="196">
        <v>7006</v>
      </c>
      <c r="D430" s="197">
        <v>4595977</v>
      </c>
      <c r="E430" s="182"/>
      <c r="F430" s="182"/>
    </row>
    <row r="431" spans="1:6" ht="14.1" hidden="1" customHeight="1" outlineLevel="1">
      <c r="A431" s="194" t="s">
        <v>188</v>
      </c>
      <c r="B431" s="195"/>
      <c r="C431" s="196">
        <v>4</v>
      </c>
      <c r="D431" s="197">
        <v>12943</v>
      </c>
      <c r="E431" s="182"/>
      <c r="F431" s="182"/>
    </row>
    <row r="432" spans="1:6" ht="14.1" hidden="1" customHeight="1" outlineLevel="1">
      <c r="A432" s="194" t="s">
        <v>189</v>
      </c>
      <c r="B432" s="195"/>
      <c r="C432" s="196">
        <v>430.72941928897251</v>
      </c>
      <c r="D432" s="197">
        <v>1318550.7671923914</v>
      </c>
      <c r="E432" s="182"/>
      <c r="F432" s="182"/>
    </row>
    <row r="433" spans="1:6" ht="14.1" hidden="1" customHeight="1" outlineLevel="1">
      <c r="A433" s="194" t="s">
        <v>190</v>
      </c>
      <c r="B433" s="195"/>
      <c r="C433" s="196">
        <v>5206</v>
      </c>
      <c r="D433" s="197">
        <v>15215795</v>
      </c>
      <c r="E433" s="182"/>
      <c r="F433" s="182"/>
    </row>
    <row r="434" spans="1:6" ht="14.1" hidden="1" customHeight="1" outlineLevel="1">
      <c r="A434" s="194" t="s">
        <v>191</v>
      </c>
      <c r="B434" s="195"/>
      <c r="C434" s="196">
        <v>36</v>
      </c>
      <c r="D434" s="197">
        <v>116832.75</v>
      </c>
      <c r="E434" s="182"/>
      <c r="F434" s="182"/>
    </row>
    <row r="435" spans="1:6" ht="14.1" hidden="1" customHeight="1" outlineLevel="1">
      <c r="A435" s="194" t="s">
        <v>192</v>
      </c>
      <c r="B435" s="195"/>
      <c r="C435" s="196">
        <v>80</v>
      </c>
      <c r="D435" s="197">
        <v>222841</v>
      </c>
      <c r="E435" s="182"/>
      <c r="F435" s="182"/>
    </row>
    <row r="436" spans="1:6" ht="14.1" hidden="1" customHeight="1" outlineLevel="1">
      <c r="A436" s="194" t="s">
        <v>247</v>
      </c>
      <c r="B436" s="195"/>
      <c r="C436" s="196">
        <v>42</v>
      </c>
      <c r="D436" s="197">
        <v>128331</v>
      </c>
      <c r="E436" s="182"/>
      <c r="F436" s="182"/>
    </row>
    <row r="437" spans="1:6" ht="14.1" hidden="1" customHeight="1" outlineLevel="1">
      <c r="A437" s="194" t="s">
        <v>193</v>
      </c>
      <c r="B437" s="195"/>
      <c r="C437" s="196">
        <v>10891</v>
      </c>
      <c r="D437" s="197">
        <v>30942163</v>
      </c>
      <c r="E437" s="182"/>
      <c r="F437" s="182"/>
    </row>
    <row r="438" spans="1:6" ht="14.1" hidden="1" customHeight="1" outlineLevel="1">
      <c r="A438" s="194" t="s">
        <v>194</v>
      </c>
      <c r="B438" s="195"/>
      <c r="C438" s="196">
        <v>3135.2634558446448</v>
      </c>
      <c r="D438" s="197">
        <v>11904312.15</v>
      </c>
      <c r="E438" s="182"/>
      <c r="F438" s="182"/>
    </row>
    <row r="439" spans="1:6" ht="14.1" hidden="1" customHeight="1" outlineLevel="1">
      <c r="A439" s="194" t="s">
        <v>195</v>
      </c>
      <c r="B439" s="195"/>
      <c r="C439" s="196">
        <v>720</v>
      </c>
      <c r="D439" s="197">
        <v>2065747.58</v>
      </c>
      <c r="E439" s="182"/>
      <c r="F439" s="182"/>
    </row>
    <row r="440" spans="1:6" ht="14.1" hidden="1" customHeight="1" outlineLevel="1">
      <c r="A440" s="194" t="s">
        <v>196</v>
      </c>
      <c r="B440" s="195"/>
      <c r="C440" s="196">
        <v>1204</v>
      </c>
      <c r="D440" s="197">
        <v>4477432.9000000004</v>
      </c>
      <c r="E440" s="182"/>
      <c r="F440" s="182"/>
    </row>
    <row r="441" spans="1:6" ht="14.1" customHeight="1" collapsed="1">
      <c r="A441" s="200" t="s">
        <v>283</v>
      </c>
      <c r="B441" s="195">
        <v>1000</v>
      </c>
      <c r="C441" s="196">
        <f>SUM($C$417:$C$440)</f>
        <v>60025.992875133619</v>
      </c>
      <c r="D441" s="197">
        <f>SUM($D$417:$D$440)</f>
        <v>161070184.73133975</v>
      </c>
      <c r="E441" s="182"/>
      <c r="F441" s="182"/>
    </row>
    <row r="442" spans="1:6" ht="14.1" hidden="1" customHeight="1" outlineLevel="1">
      <c r="A442" s="194" t="s">
        <v>256</v>
      </c>
      <c r="B442" s="195"/>
      <c r="C442" s="196">
        <v>0</v>
      </c>
      <c r="D442" s="197">
        <v>0</v>
      </c>
      <c r="E442" s="182"/>
      <c r="F442" s="182"/>
    </row>
    <row r="443" spans="1:6" ht="14.1" hidden="1" customHeight="1" outlineLevel="1">
      <c r="A443" s="194" t="s">
        <v>181</v>
      </c>
      <c r="B443" s="195"/>
      <c r="C443" s="196">
        <v>771</v>
      </c>
      <c r="D443" s="197">
        <v>4166640</v>
      </c>
      <c r="E443" s="182"/>
      <c r="F443" s="182"/>
    </row>
    <row r="444" spans="1:6" ht="14.1" hidden="1" customHeight="1" outlineLevel="1">
      <c r="A444" s="194" t="s">
        <v>182</v>
      </c>
      <c r="B444" s="195"/>
      <c r="C444" s="196">
        <v>367</v>
      </c>
      <c r="D444" s="197">
        <v>1904289.81</v>
      </c>
      <c r="E444" s="182"/>
      <c r="F444" s="182"/>
    </row>
    <row r="445" spans="1:6" ht="14.1" hidden="1" customHeight="1" outlineLevel="1">
      <c r="A445" s="194" t="s">
        <v>250</v>
      </c>
      <c r="B445" s="195"/>
      <c r="C445" s="198"/>
      <c r="D445" s="199"/>
      <c r="E445" s="182"/>
      <c r="F445" s="182"/>
    </row>
    <row r="446" spans="1:6" ht="14.1" hidden="1" customHeight="1" outlineLevel="1">
      <c r="A446" s="194" t="s">
        <v>257</v>
      </c>
      <c r="B446" s="195"/>
      <c r="C446" s="198"/>
      <c r="D446" s="199"/>
      <c r="E446" s="182"/>
      <c r="F446" s="182"/>
    </row>
    <row r="447" spans="1:6" ht="14.1" hidden="1" customHeight="1" outlineLevel="1">
      <c r="A447" s="194" t="s">
        <v>258</v>
      </c>
      <c r="B447" s="195"/>
      <c r="C447" s="198"/>
      <c r="D447" s="199"/>
      <c r="E447" s="182"/>
      <c r="F447" s="182"/>
    </row>
    <row r="448" spans="1:6" ht="14.1" hidden="1" customHeight="1" outlineLevel="1">
      <c r="A448" s="194" t="s">
        <v>183</v>
      </c>
      <c r="B448" s="195"/>
      <c r="C448" s="196">
        <v>2280</v>
      </c>
      <c r="D448" s="197">
        <v>11798685</v>
      </c>
      <c r="E448" s="182"/>
      <c r="F448" s="182"/>
    </row>
    <row r="449" spans="1:6" ht="14.1" hidden="1" customHeight="1" outlineLevel="1">
      <c r="A449" s="194" t="s">
        <v>184</v>
      </c>
      <c r="B449" s="195"/>
      <c r="C449" s="196">
        <v>368</v>
      </c>
      <c r="D449" s="197">
        <v>2058094</v>
      </c>
      <c r="E449" s="182"/>
      <c r="F449" s="182"/>
    </row>
    <row r="450" spans="1:6" ht="14.1" hidden="1" customHeight="1" outlineLevel="1">
      <c r="A450" s="194" t="s">
        <v>251</v>
      </c>
      <c r="B450" s="195"/>
      <c r="C450" s="196">
        <v>0</v>
      </c>
      <c r="D450" s="197">
        <v>0</v>
      </c>
      <c r="E450" s="182"/>
      <c r="F450" s="182"/>
    </row>
    <row r="451" spans="1:6" ht="14.1" hidden="1" customHeight="1" outlineLevel="1">
      <c r="A451" s="194" t="s">
        <v>185</v>
      </c>
      <c r="B451" s="195"/>
      <c r="C451" s="196">
        <v>3220</v>
      </c>
      <c r="D451" s="197">
        <v>17035262</v>
      </c>
      <c r="E451" s="182"/>
      <c r="F451" s="182"/>
    </row>
    <row r="452" spans="1:6" ht="14.1" hidden="1" customHeight="1" outlineLevel="1">
      <c r="A452" s="194" t="s">
        <v>253</v>
      </c>
      <c r="B452" s="195"/>
      <c r="C452" s="196">
        <v>643</v>
      </c>
      <c r="D452" s="197">
        <v>3475925</v>
      </c>
      <c r="E452" s="182"/>
      <c r="F452" s="182"/>
    </row>
    <row r="453" spans="1:6" ht="14.1" hidden="1" customHeight="1" outlineLevel="1">
      <c r="A453" s="194" t="s">
        <v>186</v>
      </c>
      <c r="B453" s="195"/>
      <c r="C453" s="196">
        <v>3189</v>
      </c>
      <c r="D453" s="197">
        <v>17288692</v>
      </c>
      <c r="E453" s="182"/>
      <c r="F453" s="182"/>
    </row>
    <row r="454" spans="1:6" ht="14.1" hidden="1" customHeight="1" outlineLevel="1">
      <c r="A454" s="194" t="s">
        <v>244</v>
      </c>
      <c r="B454" s="195"/>
      <c r="C454" s="196">
        <v>384</v>
      </c>
      <c r="D454" s="197">
        <v>1924087.06</v>
      </c>
      <c r="E454" s="182"/>
      <c r="F454" s="182"/>
    </row>
    <row r="455" spans="1:6" ht="14.1" hidden="1" customHeight="1" outlineLevel="1">
      <c r="A455" s="194" t="s">
        <v>187</v>
      </c>
      <c r="B455" s="195"/>
      <c r="C455" s="196">
        <v>1617</v>
      </c>
      <c r="D455" s="197">
        <v>2088022</v>
      </c>
      <c r="E455" s="182"/>
      <c r="F455" s="182"/>
    </row>
    <row r="456" spans="1:6" ht="14.1" hidden="1" customHeight="1" outlineLevel="1">
      <c r="A456" s="194" t="s">
        <v>188</v>
      </c>
      <c r="B456" s="195"/>
      <c r="C456" s="196">
        <v>2</v>
      </c>
      <c r="D456" s="197">
        <v>14363</v>
      </c>
      <c r="E456" s="182"/>
      <c r="F456" s="182"/>
    </row>
    <row r="457" spans="1:6" ht="14.1" hidden="1" customHeight="1" outlineLevel="1">
      <c r="A457" s="194" t="s">
        <v>189</v>
      </c>
      <c r="B457" s="195"/>
      <c r="C457" s="196">
        <v>85</v>
      </c>
      <c r="D457" s="197">
        <v>371001.95000000007</v>
      </c>
      <c r="E457" s="182"/>
      <c r="F457" s="182"/>
    </row>
    <row r="458" spans="1:6" ht="14.1" hidden="1" customHeight="1" outlineLevel="1">
      <c r="A458" s="194" t="s">
        <v>190</v>
      </c>
      <c r="B458" s="195"/>
      <c r="C458" s="196">
        <v>1579</v>
      </c>
      <c r="D458" s="197">
        <v>8665083</v>
      </c>
      <c r="E458" s="182"/>
      <c r="F458" s="182"/>
    </row>
    <row r="459" spans="1:6" ht="14.1" hidden="1" customHeight="1" outlineLevel="1">
      <c r="A459" s="194" t="s">
        <v>191</v>
      </c>
      <c r="B459" s="195"/>
      <c r="C459" s="196">
        <v>0</v>
      </c>
      <c r="D459" s="197">
        <v>0</v>
      </c>
      <c r="E459" s="182"/>
      <c r="F459" s="182"/>
    </row>
    <row r="460" spans="1:6" ht="14.1" hidden="1" customHeight="1" outlineLevel="1">
      <c r="A460" s="194" t="s">
        <v>192</v>
      </c>
      <c r="B460" s="195"/>
      <c r="C460" s="196">
        <v>14</v>
      </c>
      <c r="D460" s="197">
        <v>70218</v>
      </c>
      <c r="E460" s="182"/>
      <c r="F460" s="182"/>
    </row>
    <row r="461" spans="1:6" ht="14.1" hidden="1" customHeight="1" outlineLevel="1">
      <c r="A461" s="194" t="s">
        <v>247</v>
      </c>
      <c r="B461" s="195"/>
      <c r="C461" s="198"/>
      <c r="D461" s="199"/>
      <c r="E461" s="182"/>
      <c r="F461" s="182"/>
    </row>
    <row r="462" spans="1:6" ht="14.1" hidden="1" customHeight="1" outlineLevel="1">
      <c r="A462" s="194" t="s">
        <v>193</v>
      </c>
      <c r="B462" s="195"/>
      <c r="C462" s="196">
        <v>3319</v>
      </c>
      <c r="D462" s="197">
        <v>16777886</v>
      </c>
      <c r="E462" s="182"/>
      <c r="F462" s="182"/>
    </row>
    <row r="463" spans="1:6" ht="14.1" hidden="1" customHeight="1" outlineLevel="1">
      <c r="A463" s="194" t="s">
        <v>194</v>
      </c>
      <c r="B463" s="195"/>
      <c r="C463" s="196">
        <v>775.98864874449168</v>
      </c>
      <c r="D463" s="197">
        <v>5511222</v>
      </c>
      <c r="E463" s="182"/>
      <c r="F463" s="182"/>
    </row>
    <row r="464" spans="1:6" ht="14.1" hidden="1" customHeight="1" outlineLevel="1">
      <c r="A464" s="194" t="s">
        <v>195</v>
      </c>
      <c r="B464" s="195"/>
      <c r="C464" s="196">
        <v>148</v>
      </c>
      <c r="D464" s="197">
        <v>807531.47</v>
      </c>
      <c r="E464" s="182"/>
      <c r="F464" s="182"/>
    </row>
    <row r="465" spans="1:6" ht="14.1" hidden="1" customHeight="1" outlineLevel="1">
      <c r="A465" s="194" t="s">
        <v>196</v>
      </c>
      <c r="B465" s="195"/>
      <c r="C465" s="196">
        <v>371</v>
      </c>
      <c r="D465" s="197">
        <v>2471918.0500000003</v>
      </c>
      <c r="E465" s="182"/>
      <c r="F465" s="182"/>
    </row>
    <row r="466" spans="1:6" ht="14.1" customHeight="1" collapsed="1">
      <c r="A466" s="200" t="s">
        <v>284</v>
      </c>
      <c r="B466" s="195">
        <v>2000</v>
      </c>
      <c r="C466" s="196">
        <f>SUM($C$442:$C$465)</f>
        <v>19132.988648744493</v>
      </c>
      <c r="D466" s="197">
        <f>SUM($D$442:$D$465)</f>
        <v>96428920.340000004</v>
      </c>
      <c r="E466" s="182"/>
      <c r="F466" s="182"/>
    </row>
    <row r="467" spans="1:6" ht="14.1" hidden="1" customHeight="1" outlineLevel="1">
      <c r="A467" s="194" t="s">
        <v>256</v>
      </c>
      <c r="B467" s="195"/>
      <c r="C467" s="196">
        <v>0</v>
      </c>
      <c r="D467" s="197">
        <v>0</v>
      </c>
      <c r="E467" s="182"/>
      <c r="F467" s="182"/>
    </row>
    <row r="468" spans="1:6" ht="14.1" hidden="1" customHeight="1" outlineLevel="1">
      <c r="A468" s="194" t="s">
        <v>181</v>
      </c>
      <c r="B468" s="195"/>
      <c r="C468" s="196">
        <v>196</v>
      </c>
      <c r="D468" s="197">
        <v>1904387</v>
      </c>
      <c r="E468" s="182"/>
      <c r="F468" s="182"/>
    </row>
    <row r="469" spans="1:6" ht="14.1" hidden="1" customHeight="1" outlineLevel="1">
      <c r="A469" s="194" t="s">
        <v>182</v>
      </c>
      <c r="B469" s="195"/>
      <c r="C469" s="196">
        <v>90</v>
      </c>
      <c r="D469" s="197">
        <v>770266.2</v>
      </c>
      <c r="E469" s="182"/>
      <c r="F469" s="182"/>
    </row>
    <row r="470" spans="1:6" ht="14.1" hidden="1" customHeight="1" outlineLevel="1">
      <c r="A470" s="194" t="s">
        <v>250</v>
      </c>
      <c r="B470" s="195"/>
      <c r="C470" s="198"/>
      <c r="D470" s="199"/>
      <c r="E470" s="182"/>
      <c r="F470" s="182"/>
    </row>
    <row r="471" spans="1:6" ht="14.1" hidden="1" customHeight="1" outlineLevel="1">
      <c r="A471" s="194" t="s">
        <v>257</v>
      </c>
      <c r="B471" s="195"/>
      <c r="C471" s="198"/>
      <c r="D471" s="199"/>
      <c r="E471" s="182"/>
      <c r="F471" s="182"/>
    </row>
    <row r="472" spans="1:6" ht="14.1" hidden="1" customHeight="1" outlineLevel="1">
      <c r="A472" s="194" t="s">
        <v>258</v>
      </c>
      <c r="B472" s="195"/>
      <c r="C472" s="198"/>
      <c r="D472" s="199"/>
      <c r="E472" s="182"/>
      <c r="F472" s="182"/>
    </row>
    <row r="473" spans="1:6" ht="14.1" hidden="1" customHeight="1" outlineLevel="1">
      <c r="A473" s="194" t="s">
        <v>183</v>
      </c>
      <c r="B473" s="195"/>
      <c r="C473" s="196">
        <v>787</v>
      </c>
      <c r="D473" s="197">
        <v>7040141</v>
      </c>
      <c r="E473" s="182"/>
      <c r="F473" s="182"/>
    </row>
    <row r="474" spans="1:6" ht="14.1" hidden="1" customHeight="1" outlineLevel="1">
      <c r="A474" s="194" t="s">
        <v>184</v>
      </c>
      <c r="B474" s="195"/>
      <c r="C474" s="196">
        <v>167</v>
      </c>
      <c r="D474" s="197">
        <v>1522572</v>
      </c>
      <c r="E474" s="182"/>
      <c r="F474" s="182"/>
    </row>
    <row r="475" spans="1:6" ht="14.1" hidden="1" customHeight="1" outlineLevel="1">
      <c r="A475" s="194" t="s">
        <v>251</v>
      </c>
      <c r="B475" s="195"/>
      <c r="C475" s="196">
        <v>1</v>
      </c>
      <c r="D475" s="197">
        <v>13844.395721877188</v>
      </c>
      <c r="E475" s="182"/>
      <c r="F475" s="182"/>
    </row>
    <row r="476" spans="1:6" ht="14.1" hidden="1" customHeight="1" outlineLevel="1">
      <c r="A476" s="194" t="s">
        <v>185</v>
      </c>
      <c r="B476" s="195"/>
      <c r="C476" s="196">
        <v>1091</v>
      </c>
      <c r="D476" s="197">
        <v>9134179</v>
      </c>
      <c r="E476" s="182"/>
      <c r="F476" s="182"/>
    </row>
    <row r="477" spans="1:6" ht="14.1" hidden="1" customHeight="1" outlineLevel="1">
      <c r="A477" s="194" t="s">
        <v>253</v>
      </c>
      <c r="B477" s="195"/>
      <c r="C477" s="196">
        <v>126</v>
      </c>
      <c r="D477" s="197">
        <v>1139862</v>
      </c>
      <c r="E477" s="182"/>
      <c r="F477" s="182"/>
    </row>
    <row r="478" spans="1:6" ht="14.1" hidden="1" customHeight="1" outlineLevel="1">
      <c r="A478" s="194" t="s">
        <v>186</v>
      </c>
      <c r="B478" s="195"/>
      <c r="C478" s="196">
        <v>1154</v>
      </c>
      <c r="D478" s="197">
        <v>10173106</v>
      </c>
      <c r="E478" s="182"/>
      <c r="F478" s="182"/>
    </row>
    <row r="479" spans="1:6" ht="14.1" hidden="1" customHeight="1" outlineLevel="1">
      <c r="A479" s="194" t="s">
        <v>244</v>
      </c>
      <c r="B479" s="195"/>
      <c r="C479" s="196">
        <v>80</v>
      </c>
      <c r="D479" s="197">
        <v>742343.06</v>
      </c>
      <c r="E479" s="182"/>
      <c r="F479" s="182"/>
    </row>
    <row r="480" spans="1:6" ht="14.1" hidden="1" customHeight="1" outlineLevel="1">
      <c r="A480" s="194" t="s">
        <v>187</v>
      </c>
      <c r="B480" s="195"/>
      <c r="C480" s="196">
        <v>278</v>
      </c>
      <c r="D480" s="197">
        <v>793511</v>
      </c>
      <c r="E480" s="182"/>
      <c r="F480" s="182"/>
    </row>
    <row r="481" spans="1:6" ht="14.1" hidden="1" customHeight="1" outlineLevel="1">
      <c r="A481" s="194" t="s">
        <v>188</v>
      </c>
      <c r="B481" s="195"/>
      <c r="C481" s="196">
        <v>0</v>
      </c>
      <c r="D481" s="197">
        <v>0</v>
      </c>
      <c r="E481" s="182"/>
      <c r="F481" s="182"/>
    </row>
    <row r="482" spans="1:6" ht="14.1" hidden="1" customHeight="1" outlineLevel="1">
      <c r="A482" s="194" t="s">
        <v>189</v>
      </c>
      <c r="B482" s="195"/>
      <c r="C482" s="196">
        <v>19</v>
      </c>
      <c r="D482" s="197">
        <v>195974.5</v>
      </c>
      <c r="E482" s="182"/>
      <c r="F482" s="182"/>
    </row>
    <row r="483" spans="1:6" ht="14.1" hidden="1" customHeight="1" outlineLevel="1">
      <c r="A483" s="194" t="s">
        <v>190</v>
      </c>
      <c r="B483" s="195"/>
      <c r="C483" s="196">
        <v>471</v>
      </c>
      <c r="D483" s="197">
        <v>4269847</v>
      </c>
      <c r="E483" s="182"/>
      <c r="F483" s="182"/>
    </row>
    <row r="484" spans="1:6" ht="14.1" hidden="1" customHeight="1" outlineLevel="1">
      <c r="A484" s="194" t="s">
        <v>191</v>
      </c>
      <c r="B484" s="195"/>
      <c r="C484" s="196">
        <v>0</v>
      </c>
      <c r="D484" s="197">
        <v>0</v>
      </c>
      <c r="E484" s="182"/>
      <c r="F484" s="182"/>
    </row>
    <row r="485" spans="1:6" ht="14.1" hidden="1" customHeight="1" outlineLevel="1">
      <c r="A485" s="194" t="s">
        <v>192</v>
      </c>
      <c r="B485" s="195"/>
      <c r="C485" s="198"/>
      <c r="D485" s="199"/>
      <c r="E485" s="182"/>
      <c r="F485" s="182"/>
    </row>
    <row r="486" spans="1:6" ht="14.1" hidden="1" customHeight="1" outlineLevel="1">
      <c r="A486" s="194" t="s">
        <v>247</v>
      </c>
      <c r="B486" s="195"/>
      <c r="C486" s="196">
        <v>0</v>
      </c>
      <c r="D486" s="197">
        <v>0</v>
      </c>
      <c r="E486" s="182"/>
      <c r="F486" s="182"/>
    </row>
    <row r="487" spans="1:6" ht="14.1" hidden="1" customHeight="1" outlineLevel="1">
      <c r="A487" s="194" t="s">
        <v>193</v>
      </c>
      <c r="B487" s="195"/>
      <c r="C487" s="196">
        <v>940</v>
      </c>
      <c r="D487" s="197">
        <v>8250462</v>
      </c>
      <c r="E487" s="182"/>
      <c r="F487" s="182"/>
    </row>
    <row r="488" spans="1:6" ht="14.1" hidden="1" customHeight="1" outlineLevel="1">
      <c r="A488" s="194" t="s">
        <v>194</v>
      </c>
      <c r="B488" s="195"/>
      <c r="C488" s="196">
        <v>169.88825863143055</v>
      </c>
      <c r="D488" s="197">
        <v>1898732.5</v>
      </c>
      <c r="E488" s="182"/>
      <c r="F488" s="182"/>
    </row>
    <row r="489" spans="1:6" ht="14.1" hidden="1" customHeight="1" outlineLevel="1">
      <c r="A489" s="194" t="s">
        <v>195</v>
      </c>
      <c r="B489" s="195"/>
      <c r="C489" s="196">
        <v>45</v>
      </c>
      <c r="D489" s="197">
        <v>399180.5</v>
      </c>
      <c r="E489" s="182"/>
      <c r="F489" s="182"/>
    </row>
    <row r="490" spans="1:6" ht="14.1" hidden="1" customHeight="1" outlineLevel="1">
      <c r="A490" s="194" t="s">
        <v>196</v>
      </c>
      <c r="B490" s="195"/>
      <c r="C490" s="196">
        <v>70</v>
      </c>
      <c r="D490" s="197">
        <v>831697.50000000012</v>
      </c>
      <c r="E490" s="182"/>
      <c r="F490" s="182"/>
    </row>
    <row r="491" spans="1:6" ht="14.1" customHeight="1" collapsed="1">
      <c r="A491" s="200" t="s">
        <v>285</v>
      </c>
      <c r="B491" s="195">
        <v>3000</v>
      </c>
      <c r="C491" s="196">
        <f>SUM($C$467:$C$490)</f>
        <v>5684.8882586314303</v>
      </c>
      <c r="D491" s="197">
        <f>SUM($D$467:$D$490)</f>
        <v>49080105.655721873</v>
      </c>
      <c r="E491" s="182"/>
      <c r="F491" s="182"/>
    </row>
    <row r="492" spans="1:6" ht="14.1" hidden="1" customHeight="1" outlineLevel="1">
      <c r="A492" s="194" t="s">
        <v>256</v>
      </c>
      <c r="B492" s="195"/>
      <c r="C492" s="196">
        <v>0</v>
      </c>
      <c r="D492" s="197">
        <v>0</v>
      </c>
      <c r="E492" s="182"/>
      <c r="F492" s="182"/>
    </row>
    <row r="493" spans="1:6" ht="14.1" hidden="1" customHeight="1" outlineLevel="1">
      <c r="A493" s="194" t="s">
        <v>181</v>
      </c>
      <c r="B493" s="195"/>
      <c r="C493" s="196">
        <v>92</v>
      </c>
      <c r="D493" s="197">
        <v>1280917</v>
      </c>
      <c r="E493" s="182"/>
      <c r="F493" s="182"/>
    </row>
    <row r="494" spans="1:6" ht="14.1" hidden="1" customHeight="1" outlineLevel="1">
      <c r="A494" s="194" t="s">
        <v>182</v>
      </c>
      <c r="B494" s="195"/>
      <c r="C494" s="196">
        <v>27</v>
      </c>
      <c r="D494" s="197">
        <v>277835.8</v>
      </c>
      <c r="E494" s="182"/>
      <c r="F494" s="182"/>
    </row>
    <row r="495" spans="1:6" ht="14.1" hidden="1" customHeight="1" outlineLevel="1">
      <c r="A495" s="194" t="s">
        <v>250</v>
      </c>
      <c r="B495" s="195"/>
      <c r="C495" s="198"/>
      <c r="D495" s="199"/>
      <c r="E495" s="182"/>
      <c r="F495" s="182"/>
    </row>
    <row r="496" spans="1:6" ht="14.1" hidden="1" customHeight="1" outlineLevel="1">
      <c r="A496" s="194" t="s">
        <v>257</v>
      </c>
      <c r="B496" s="195"/>
      <c r="C496" s="198"/>
      <c r="D496" s="199"/>
      <c r="E496" s="182"/>
      <c r="F496" s="182"/>
    </row>
    <row r="497" spans="1:6" ht="14.1" hidden="1" customHeight="1" outlineLevel="1">
      <c r="A497" s="194" t="s">
        <v>258</v>
      </c>
      <c r="B497" s="195"/>
      <c r="C497" s="198"/>
      <c r="D497" s="199"/>
      <c r="E497" s="182"/>
      <c r="F497" s="182"/>
    </row>
    <row r="498" spans="1:6" ht="14.1" hidden="1" customHeight="1" outlineLevel="1">
      <c r="A498" s="194" t="s">
        <v>183</v>
      </c>
      <c r="B498" s="195"/>
      <c r="C498" s="196">
        <v>391</v>
      </c>
      <c r="D498" s="197">
        <v>4337324</v>
      </c>
      <c r="E498" s="182"/>
      <c r="F498" s="182"/>
    </row>
    <row r="499" spans="1:6" ht="14.1" hidden="1" customHeight="1" outlineLevel="1">
      <c r="A499" s="194" t="s">
        <v>184</v>
      </c>
      <c r="B499" s="195"/>
      <c r="C499" s="196">
        <v>86</v>
      </c>
      <c r="D499" s="197">
        <v>1113489</v>
      </c>
      <c r="E499" s="182"/>
      <c r="F499" s="182"/>
    </row>
    <row r="500" spans="1:6" ht="14.1" hidden="1" customHeight="1" outlineLevel="1">
      <c r="A500" s="194" t="s">
        <v>251</v>
      </c>
      <c r="B500" s="195"/>
      <c r="C500" s="196">
        <v>0</v>
      </c>
      <c r="D500" s="197">
        <v>0</v>
      </c>
      <c r="E500" s="182"/>
      <c r="F500" s="182"/>
    </row>
    <row r="501" spans="1:6" ht="14.1" hidden="1" customHeight="1" outlineLevel="1">
      <c r="A501" s="194" t="s">
        <v>185</v>
      </c>
      <c r="B501" s="195"/>
      <c r="C501" s="196">
        <v>644</v>
      </c>
      <c r="D501" s="197">
        <v>7680449</v>
      </c>
      <c r="E501" s="182"/>
      <c r="F501" s="182"/>
    </row>
    <row r="502" spans="1:6" ht="14.1" hidden="1" customHeight="1" outlineLevel="1">
      <c r="A502" s="194" t="s">
        <v>253</v>
      </c>
      <c r="B502" s="195"/>
      <c r="C502" s="196">
        <v>51</v>
      </c>
      <c r="D502" s="197">
        <v>603254</v>
      </c>
      <c r="E502" s="182"/>
      <c r="F502" s="182"/>
    </row>
    <row r="503" spans="1:6" ht="14.1" hidden="1" customHeight="1" outlineLevel="1">
      <c r="A503" s="194" t="s">
        <v>186</v>
      </c>
      <c r="B503" s="195"/>
      <c r="C503" s="196">
        <v>593</v>
      </c>
      <c r="D503" s="197">
        <v>7153972</v>
      </c>
      <c r="E503" s="182"/>
      <c r="F503" s="182"/>
    </row>
    <row r="504" spans="1:6" ht="14.1" hidden="1" customHeight="1" outlineLevel="1">
      <c r="A504" s="194" t="s">
        <v>244</v>
      </c>
      <c r="B504" s="195"/>
      <c r="C504" s="196">
        <v>26</v>
      </c>
      <c r="D504" s="197">
        <v>337625.25</v>
      </c>
      <c r="E504" s="182"/>
      <c r="F504" s="182"/>
    </row>
    <row r="505" spans="1:6" ht="14.1" hidden="1" customHeight="1" outlineLevel="1">
      <c r="A505" s="194" t="s">
        <v>187</v>
      </c>
      <c r="B505" s="195"/>
      <c r="C505" s="196">
        <v>106</v>
      </c>
      <c r="D505" s="197">
        <v>365686</v>
      </c>
      <c r="E505" s="182"/>
      <c r="F505" s="182"/>
    </row>
    <row r="506" spans="1:6" ht="14.1" hidden="1" customHeight="1" outlineLevel="1">
      <c r="A506" s="194" t="s">
        <v>188</v>
      </c>
      <c r="B506" s="195"/>
      <c r="C506" s="196">
        <v>0</v>
      </c>
      <c r="D506" s="197">
        <v>0</v>
      </c>
      <c r="E506" s="182"/>
      <c r="F506" s="182"/>
    </row>
    <row r="507" spans="1:6" ht="14.1" hidden="1" customHeight="1" outlineLevel="1">
      <c r="A507" s="194" t="s">
        <v>189</v>
      </c>
      <c r="B507" s="195"/>
      <c r="C507" s="196">
        <v>2</v>
      </c>
      <c r="D507" s="197">
        <v>29331.5</v>
      </c>
      <c r="E507" s="182"/>
      <c r="F507" s="182"/>
    </row>
    <row r="508" spans="1:6" ht="14.1" hidden="1" customHeight="1" outlineLevel="1">
      <c r="A508" s="194" t="s">
        <v>190</v>
      </c>
      <c r="B508" s="195"/>
      <c r="C508" s="196">
        <v>221</v>
      </c>
      <c r="D508" s="197">
        <v>2705560</v>
      </c>
      <c r="E508" s="182"/>
      <c r="F508" s="182"/>
    </row>
    <row r="509" spans="1:6" ht="14.1" hidden="1" customHeight="1" outlineLevel="1">
      <c r="A509" s="194" t="s">
        <v>191</v>
      </c>
      <c r="B509" s="195"/>
      <c r="C509" s="196">
        <v>0</v>
      </c>
      <c r="D509" s="197">
        <v>0</v>
      </c>
      <c r="E509" s="182"/>
      <c r="F509" s="182"/>
    </row>
    <row r="510" spans="1:6" ht="14.1" hidden="1" customHeight="1" outlineLevel="1">
      <c r="A510" s="194" t="s">
        <v>192</v>
      </c>
      <c r="B510" s="195"/>
      <c r="C510" s="198"/>
      <c r="D510" s="199"/>
      <c r="E510" s="182"/>
      <c r="F510" s="182"/>
    </row>
    <row r="511" spans="1:6" ht="14.1" hidden="1" customHeight="1" outlineLevel="1">
      <c r="A511" s="194" t="s">
        <v>247</v>
      </c>
      <c r="B511" s="195"/>
      <c r="C511" s="196">
        <v>0</v>
      </c>
      <c r="D511" s="197">
        <v>0</v>
      </c>
      <c r="E511" s="182"/>
      <c r="F511" s="182"/>
    </row>
    <row r="512" spans="1:6" ht="14.1" hidden="1" customHeight="1" outlineLevel="1">
      <c r="A512" s="194" t="s">
        <v>193</v>
      </c>
      <c r="B512" s="195"/>
      <c r="C512" s="196">
        <v>462</v>
      </c>
      <c r="D512" s="197">
        <v>5480109</v>
      </c>
      <c r="E512" s="182"/>
      <c r="F512" s="182"/>
    </row>
    <row r="513" spans="1:6" ht="14.1" hidden="1" customHeight="1" outlineLevel="1">
      <c r="A513" s="194" t="s">
        <v>194</v>
      </c>
      <c r="B513" s="195"/>
      <c r="C513" s="196">
        <v>51.069739991475132</v>
      </c>
      <c r="D513" s="197">
        <v>757198</v>
      </c>
      <c r="E513" s="182"/>
      <c r="F513" s="182"/>
    </row>
    <row r="514" spans="1:6" ht="14.1" hidden="1" customHeight="1" outlineLevel="1">
      <c r="A514" s="194" t="s">
        <v>195</v>
      </c>
      <c r="B514" s="195"/>
      <c r="C514" s="196">
        <v>29</v>
      </c>
      <c r="D514" s="197">
        <v>346570.7</v>
      </c>
      <c r="E514" s="182"/>
      <c r="F514" s="182"/>
    </row>
    <row r="515" spans="1:6" ht="14.1" hidden="1" customHeight="1" outlineLevel="1">
      <c r="A515" s="194" t="s">
        <v>196</v>
      </c>
      <c r="B515" s="195"/>
      <c r="C515" s="196">
        <v>20</v>
      </c>
      <c r="D515" s="197">
        <v>328946.15000000002</v>
      </c>
      <c r="E515" s="182"/>
      <c r="F515" s="182"/>
    </row>
    <row r="516" spans="1:6" ht="14.1" customHeight="1" collapsed="1">
      <c r="A516" s="200" t="s">
        <v>286</v>
      </c>
      <c r="B516" s="195">
        <v>4000</v>
      </c>
      <c r="C516" s="196">
        <f>SUM($C$492:$C$515)</f>
        <v>2801.0697399914752</v>
      </c>
      <c r="D516" s="197">
        <f>SUM($D$492:$D$515)</f>
        <v>32798267.399999999</v>
      </c>
      <c r="E516" s="182"/>
      <c r="F516" s="182"/>
    </row>
    <row r="517" spans="1:6" ht="14.1" hidden="1" customHeight="1" outlineLevel="1">
      <c r="A517" s="194" t="s">
        <v>256</v>
      </c>
      <c r="B517" s="195"/>
      <c r="C517" s="196">
        <v>0</v>
      </c>
      <c r="D517" s="197">
        <v>0</v>
      </c>
      <c r="E517" s="182"/>
      <c r="F517" s="182"/>
    </row>
    <row r="518" spans="1:6" ht="14.1" hidden="1" customHeight="1" outlineLevel="1">
      <c r="A518" s="194" t="s">
        <v>181</v>
      </c>
      <c r="B518" s="195"/>
      <c r="C518" s="196">
        <v>44</v>
      </c>
      <c r="D518" s="197">
        <v>698549</v>
      </c>
      <c r="E518" s="182"/>
      <c r="F518" s="182"/>
    </row>
    <row r="519" spans="1:6" ht="14.1" hidden="1" customHeight="1" outlineLevel="1">
      <c r="A519" s="194" t="s">
        <v>182</v>
      </c>
      <c r="B519" s="195"/>
      <c r="C519" s="196">
        <v>23</v>
      </c>
      <c r="D519" s="197">
        <v>415631.55000000005</v>
      </c>
      <c r="E519" s="182"/>
      <c r="F519" s="182"/>
    </row>
    <row r="520" spans="1:6" ht="14.1" hidden="1" customHeight="1" outlineLevel="1">
      <c r="A520" s="194" t="s">
        <v>250</v>
      </c>
      <c r="B520" s="195"/>
      <c r="C520" s="198"/>
      <c r="D520" s="199"/>
      <c r="E520" s="182"/>
      <c r="F520" s="182"/>
    </row>
    <row r="521" spans="1:6" ht="14.1" hidden="1" customHeight="1" outlineLevel="1">
      <c r="A521" s="194" t="s">
        <v>257</v>
      </c>
      <c r="B521" s="195"/>
      <c r="C521" s="198"/>
      <c r="D521" s="199"/>
      <c r="E521" s="182"/>
      <c r="F521" s="182"/>
    </row>
    <row r="522" spans="1:6" ht="14.1" hidden="1" customHeight="1" outlineLevel="1">
      <c r="A522" s="194" t="s">
        <v>258</v>
      </c>
      <c r="B522" s="195"/>
      <c r="C522" s="198"/>
      <c r="D522" s="199"/>
      <c r="E522" s="182"/>
      <c r="F522" s="182"/>
    </row>
    <row r="523" spans="1:6" ht="14.1" hidden="1" customHeight="1" outlineLevel="1">
      <c r="A523" s="194" t="s">
        <v>183</v>
      </c>
      <c r="B523" s="195"/>
      <c r="C523" s="196">
        <v>327</v>
      </c>
      <c r="D523" s="197">
        <v>4934228</v>
      </c>
      <c r="E523" s="182"/>
      <c r="F523" s="182"/>
    </row>
    <row r="524" spans="1:6" ht="14.1" hidden="1" customHeight="1" outlineLevel="1">
      <c r="A524" s="194" t="s">
        <v>184</v>
      </c>
      <c r="B524" s="195"/>
      <c r="C524" s="196">
        <v>76</v>
      </c>
      <c r="D524" s="197">
        <v>1245774</v>
      </c>
      <c r="E524" s="182"/>
      <c r="F524" s="182"/>
    </row>
    <row r="525" spans="1:6" ht="14.1" hidden="1" customHeight="1" outlineLevel="1">
      <c r="A525" s="194" t="s">
        <v>251</v>
      </c>
      <c r="B525" s="195"/>
      <c r="C525" s="196">
        <v>0</v>
      </c>
      <c r="D525" s="197">
        <v>0</v>
      </c>
      <c r="E525" s="182"/>
      <c r="F525" s="182"/>
    </row>
    <row r="526" spans="1:6" ht="14.1" hidden="1" customHeight="1" outlineLevel="1">
      <c r="A526" s="194" t="s">
        <v>185</v>
      </c>
      <c r="B526" s="195"/>
      <c r="C526" s="196">
        <v>432</v>
      </c>
      <c r="D526" s="197">
        <v>6527560</v>
      </c>
      <c r="E526" s="182"/>
      <c r="F526" s="182"/>
    </row>
    <row r="527" spans="1:6" ht="14.1" hidden="1" customHeight="1" outlineLevel="1">
      <c r="A527" s="194" t="s">
        <v>253</v>
      </c>
      <c r="B527" s="195"/>
      <c r="C527" s="196">
        <v>24</v>
      </c>
      <c r="D527" s="197">
        <v>344205</v>
      </c>
      <c r="E527" s="182"/>
      <c r="F527" s="182"/>
    </row>
    <row r="528" spans="1:6" ht="14.1" hidden="1" customHeight="1" outlineLevel="1">
      <c r="A528" s="194" t="s">
        <v>186</v>
      </c>
      <c r="B528" s="195"/>
      <c r="C528" s="196">
        <v>389</v>
      </c>
      <c r="D528" s="197">
        <v>5565763</v>
      </c>
      <c r="E528" s="182"/>
      <c r="F528" s="182"/>
    </row>
    <row r="529" spans="1:6" ht="14.1" hidden="1" customHeight="1" outlineLevel="1">
      <c r="A529" s="194" t="s">
        <v>244</v>
      </c>
      <c r="B529" s="195"/>
      <c r="C529" s="196">
        <v>13</v>
      </c>
      <c r="D529" s="197">
        <v>216315.9</v>
      </c>
      <c r="E529" s="182"/>
      <c r="F529" s="182"/>
    </row>
    <row r="530" spans="1:6" ht="14.1" hidden="1" customHeight="1" outlineLevel="1">
      <c r="A530" s="194" t="s">
        <v>187</v>
      </c>
      <c r="B530" s="195"/>
      <c r="C530" s="196">
        <v>37</v>
      </c>
      <c r="D530" s="197">
        <v>199943</v>
      </c>
      <c r="E530" s="182"/>
      <c r="F530" s="182"/>
    </row>
    <row r="531" spans="1:6" ht="14.1" hidden="1" customHeight="1" outlineLevel="1">
      <c r="A531" s="194" t="s">
        <v>188</v>
      </c>
      <c r="B531" s="195"/>
      <c r="C531" s="196">
        <v>0</v>
      </c>
      <c r="D531" s="197">
        <v>0</v>
      </c>
      <c r="E531" s="182"/>
      <c r="F531" s="182"/>
    </row>
    <row r="532" spans="1:6" ht="14.1" hidden="1" customHeight="1" outlineLevel="1">
      <c r="A532" s="194" t="s">
        <v>189</v>
      </c>
      <c r="B532" s="195"/>
      <c r="C532" s="196">
        <v>1</v>
      </c>
      <c r="D532" s="197">
        <v>20824.2</v>
      </c>
      <c r="E532" s="182"/>
      <c r="F532" s="182"/>
    </row>
    <row r="533" spans="1:6" ht="14.1" hidden="1" customHeight="1" outlineLevel="1">
      <c r="A533" s="194" t="s">
        <v>190</v>
      </c>
      <c r="B533" s="195"/>
      <c r="C533" s="196">
        <v>121</v>
      </c>
      <c r="D533" s="197">
        <v>1837636</v>
      </c>
      <c r="E533" s="182"/>
      <c r="F533" s="182"/>
    </row>
    <row r="534" spans="1:6" ht="14.1" hidden="1" customHeight="1" outlineLevel="1">
      <c r="A534" s="194" t="s">
        <v>191</v>
      </c>
      <c r="B534" s="195"/>
      <c r="C534" s="196">
        <v>0</v>
      </c>
      <c r="D534" s="197">
        <v>0</v>
      </c>
      <c r="E534" s="182"/>
      <c r="F534" s="182"/>
    </row>
    <row r="535" spans="1:6" ht="14.1" hidden="1" customHeight="1" outlineLevel="1">
      <c r="A535" s="194" t="s">
        <v>192</v>
      </c>
      <c r="B535" s="195"/>
      <c r="C535" s="198"/>
      <c r="D535" s="199"/>
      <c r="E535" s="182"/>
      <c r="F535" s="182"/>
    </row>
    <row r="536" spans="1:6" ht="14.1" hidden="1" customHeight="1" outlineLevel="1">
      <c r="A536" s="194" t="s">
        <v>247</v>
      </c>
      <c r="B536" s="195"/>
      <c r="C536" s="196">
        <v>0</v>
      </c>
      <c r="D536" s="197">
        <v>0</v>
      </c>
      <c r="E536" s="182"/>
      <c r="F536" s="182"/>
    </row>
    <row r="537" spans="1:6" ht="14.1" hidden="1" customHeight="1" outlineLevel="1">
      <c r="A537" s="194" t="s">
        <v>193</v>
      </c>
      <c r="B537" s="195"/>
      <c r="C537" s="196">
        <v>266</v>
      </c>
      <c r="D537" s="197">
        <v>4051652</v>
      </c>
      <c r="E537" s="182"/>
      <c r="F537" s="182"/>
    </row>
    <row r="538" spans="1:6" ht="14.1" hidden="1" customHeight="1" outlineLevel="1">
      <c r="A538" s="194" t="s">
        <v>194</v>
      </c>
      <c r="B538" s="195"/>
      <c r="C538" s="196">
        <v>32</v>
      </c>
      <c r="D538" s="197">
        <v>626840</v>
      </c>
      <c r="E538" s="182"/>
      <c r="F538" s="182"/>
    </row>
    <row r="539" spans="1:6" ht="14.1" hidden="1" customHeight="1" outlineLevel="1">
      <c r="A539" s="194" t="s">
        <v>195</v>
      </c>
      <c r="B539" s="195"/>
      <c r="C539" s="196">
        <v>5</v>
      </c>
      <c r="D539" s="197">
        <v>71973.399999999994</v>
      </c>
      <c r="E539" s="182"/>
      <c r="F539" s="182"/>
    </row>
    <row r="540" spans="1:6" ht="14.1" hidden="1" customHeight="1" outlineLevel="1">
      <c r="A540" s="194" t="s">
        <v>196</v>
      </c>
      <c r="B540" s="195"/>
      <c r="C540" s="196">
        <v>15</v>
      </c>
      <c r="D540" s="197">
        <v>312393.7</v>
      </c>
      <c r="E540" s="182"/>
      <c r="F540" s="182"/>
    </row>
    <row r="541" spans="1:6" ht="14.1" customHeight="1" collapsed="1">
      <c r="A541" s="200" t="s">
        <v>287</v>
      </c>
      <c r="B541" s="195">
        <v>5000</v>
      </c>
      <c r="C541" s="196">
        <f>SUM($C$517:$C$540)</f>
        <v>1805</v>
      </c>
      <c r="D541" s="197">
        <f>SUM($D$517:$D$540)</f>
        <v>27069288.749999996</v>
      </c>
      <c r="E541" s="182"/>
      <c r="F541" s="182"/>
    </row>
    <row r="542" spans="1:6" ht="14.1" hidden="1" customHeight="1" outlineLevel="1">
      <c r="A542" s="194" t="s">
        <v>256</v>
      </c>
      <c r="B542" s="195"/>
      <c r="C542" s="196">
        <v>0</v>
      </c>
      <c r="D542" s="197">
        <v>0</v>
      </c>
      <c r="E542" s="182"/>
      <c r="F542" s="182"/>
    </row>
    <row r="543" spans="1:6" ht="14.1" hidden="1" customHeight="1" outlineLevel="1">
      <c r="A543" s="194" t="s">
        <v>181</v>
      </c>
      <c r="B543" s="195"/>
      <c r="C543" s="196">
        <v>125</v>
      </c>
      <c r="D543" s="197">
        <v>2971068</v>
      </c>
      <c r="E543" s="182"/>
      <c r="F543" s="182"/>
    </row>
    <row r="544" spans="1:6" ht="14.1" hidden="1" customHeight="1" outlineLevel="1">
      <c r="A544" s="194" t="s">
        <v>182</v>
      </c>
      <c r="B544" s="195"/>
      <c r="C544" s="196">
        <v>13</v>
      </c>
      <c r="D544" s="197">
        <v>319420</v>
      </c>
      <c r="E544" s="182"/>
      <c r="F544" s="182"/>
    </row>
    <row r="545" spans="1:6" ht="14.1" hidden="1" customHeight="1" outlineLevel="1">
      <c r="A545" s="194" t="s">
        <v>250</v>
      </c>
      <c r="B545" s="195"/>
      <c r="C545" s="198"/>
      <c r="D545" s="199"/>
      <c r="E545" s="182"/>
      <c r="F545" s="182"/>
    </row>
    <row r="546" spans="1:6" ht="14.1" hidden="1" customHeight="1" outlineLevel="1">
      <c r="A546" s="194" t="s">
        <v>257</v>
      </c>
      <c r="B546" s="195"/>
      <c r="C546" s="198"/>
      <c r="D546" s="199"/>
      <c r="E546" s="182"/>
      <c r="F546" s="182"/>
    </row>
    <row r="547" spans="1:6" ht="14.1" hidden="1" customHeight="1" outlineLevel="1">
      <c r="A547" s="194" t="s">
        <v>258</v>
      </c>
      <c r="B547" s="195"/>
      <c r="C547" s="198"/>
      <c r="D547" s="199"/>
      <c r="E547" s="182"/>
      <c r="F547" s="182"/>
    </row>
    <row r="548" spans="1:6" ht="14.1" hidden="1" customHeight="1" outlineLevel="1">
      <c r="A548" s="194" t="s">
        <v>183</v>
      </c>
      <c r="B548" s="195"/>
      <c r="C548" s="196">
        <v>1222</v>
      </c>
      <c r="D548" s="197">
        <v>29170498</v>
      </c>
      <c r="E548" s="182"/>
      <c r="F548" s="182"/>
    </row>
    <row r="549" spans="1:6" ht="14.1" hidden="1" customHeight="1" outlineLevel="1">
      <c r="A549" s="194" t="s">
        <v>184</v>
      </c>
      <c r="B549" s="195"/>
      <c r="C549" s="196">
        <v>199</v>
      </c>
      <c r="D549" s="197">
        <v>5420041</v>
      </c>
      <c r="E549" s="182"/>
      <c r="F549" s="182"/>
    </row>
    <row r="550" spans="1:6" ht="14.1" hidden="1" customHeight="1" outlineLevel="1">
      <c r="A550" s="194" t="s">
        <v>251</v>
      </c>
      <c r="B550" s="195"/>
      <c r="C550" s="196">
        <v>0</v>
      </c>
      <c r="D550" s="197">
        <v>0</v>
      </c>
      <c r="E550" s="182"/>
      <c r="F550" s="182"/>
    </row>
    <row r="551" spans="1:6" ht="14.1" hidden="1" customHeight="1" outlineLevel="1">
      <c r="A551" s="194" t="s">
        <v>185</v>
      </c>
      <c r="B551" s="195"/>
      <c r="C551" s="196">
        <v>1000</v>
      </c>
      <c r="D551" s="197">
        <v>25464933</v>
      </c>
      <c r="E551" s="182"/>
      <c r="F551" s="182"/>
    </row>
    <row r="552" spans="1:6" ht="14.1" hidden="1" customHeight="1" outlineLevel="1">
      <c r="A552" s="194" t="s">
        <v>253</v>
      </c>
      <c r="B552" s="195"/>
      <c r="C552" s="196">
        <v>55</v>
      </c>
      <c r="D552" s="197">
        <v>1263743</v>
      </c>
      <c r="E552" s="182"/>
      <c r="F552" s="182"/>
    </row>
    <row r="553" spans="1:6" ht="14.1" hidden="1" customHeight="1" outlineLevel="1">
      <c r="A553" s="194" t="s">
        <v>186</v>
      </c>
      <c r="B553" s="195"/>
      <c r="C553" s="196">
        <v>1428</v>
      </c>
      <c r="D553" s="197">
        <v>36219910</v>
      </c>
      <c r="E553" s="182"/>
      <c r="F553" s="182"/>
    </row>
    <row r="554" spans="1:6" ht="14.1" hidden="1" customHeight="1" outlineLevel="1">
      <c r="A554" s="194" t="s">
        <v>244</v>
      </c>
      <c r="B554" s="195"/>
      <c r="C554" s="196">
        <v>11</v>
      </c>
      <c r="D554" s="197">
        <v>261447.6</v>
      </c>
      <c r="E554" s="182"/>
      <c r="F554" s="182"/>
    </row>
    <row r="555" spans="1:6" ht="14.1" hidden="1" customHeight="1" outlineLevel="1">
      <c r="A555" s="194" t="s">
        <v>187</v>
      </c>
      <c r="B555" s="195"/>
      <c r="C555" s="196">
        <v>8</v>
      </c>
      <c r="D555" s="197">
        <v>120571</v>
      </c>
      <c r="E555" s="182"/>
      <c r="F555" s="182"/>
    </row>
    <row r="556" spans="1:6" ht="14.1" hidden="1" customHeight="1" outlineLevel="1">
      <c r="A556" s="194" t="s">
        <v>188</v>
      </c>
      <c r="B556" s="195"/>
      <c r="C556" s="196">
        <v>0</v>
      </c>
      <c r="D556" s="197">
        <v>0</v>
      </c>
      <c r="E556" s="182"/>
      <c r="F556" s="182"/>
    </row>
    <row r="557" spans="1:6" ht="14.1" hidden="1" customHeight="1" outlineLevel="1">
      <c r="A557" s="194" t="s">
        <v>189</v>
      </c>
      <c r="B557" s="195"/>
      <c r="C557" s="196">
        <v>6</v>
      </c>
      <c r="D557" s="197">
        <v>187297</v>
      </c>
      <c r="E557" s="182"/>
      <c r="F557" s="182"/>
    </row>
    <row r="558" spans="1:6" ht="14.1" hidden="1" customHeight="1" outlineLevel="1">
      <c r="A558" s="194" t="s">
        <v>190</v>
      </c>
      <c r="B558" s="195"/>
      <c r="C558" s="196">
        <v>326</v>
      </c>
      <c r="D558" s="197">
        <v>7807198</v>
      </c>
      <c r="E558" s="182"/>
      <c r="F558" s="182"/>
    </row>
    <row r="559" spans="1:6" ht="14.1" hidden="1" customHeight="1" outlineLevel="1">
      <c r="A559" s="194" t="s">
        <v>191</v>
      </c>
      <c r="B559" s="195"/>
      <c r="C559" s="196">
        <v>0</v>
      </c>
      <c r="D559" s="197">
        <v>0</v>
      </c>
      <c r="E559" s="182"/>
      <c r="F559" s="182"/>
    </row>
    <row r="560" spans="1:6" ht="14.1" hidden="1" customHeight="1" outlineLevel="1">
      <c r="A560" s="194" t="s">
        <v>192</v>
      </c>
      <c r="B560" s="195"/>
      <c r="C560" s="198"/>
      <c r="D560" s="199"/>
      <c r="E560" s="182"/>
      <c r="F560" s="182"/>
    </row>
    <row r="561" spans="1:6" ht="14.1" hidden="1" customHeight="1" outlineLevel="1">
      <c r="A561" s="194" t="s">
        <v>247</v>
      </c>
      <c r="B561" s="195"/>
      <c r="C561" s="196">
        <v>0</v>
      </c>
      <c r="D561" s="197">
        <v>0</v>
      </c>
      <c r="E561" s="182"/>
      <c r="F561" s="182"/>
    </row>
    <row r="562" spans="1:6" ht="14.1" hidden="1" customHeight="1" outlineLevel="1">
      <c r="A562" s="194" t="s">
        <v>193</v>
      </c>
      <c r="B562" s="195"/>
      <c r="C562" s="196">
        <v>725</v>
      </c>
      <c r="D562" s="197">
        <v>17033621</v>
      </c>
      <c r="E562" s="182"/>
      <c r="F562" s="182"/>
    </row>
    <row r="563" spans="1:6" ht="14.1" hidden="1" customHeight="1" outlineLevel="1">
      <c r="A563" s="194" t="s">
        <v>194</v>
      </c>
      <c r="B563" s="195"/>
      <c r="C563" s="196">
        <v>48.679038657005151</v>
      </c>
      <c r="D563" s="197">
        <v>1558177.8</v>
      </c>
      <c r="E563" s="182"/>
      <c r="F563" s="182"/>
    </row>
    <row r="564" spans="1:6" ht="14.1" hidden="1" customHeight="1" outlineLevel="1">
      <c r="A564" s="194" t="s">
        <v>195</v>
      </c>
      <c r="B564" s="195"/>
      <c r="C564" s="196">
        <v>7</v>
      </c>
      <c r="D564" s="197">
        <v>136989</v>
      </c>
      <c r="E564" s="182"/>
      <c r="F564" s="182"/>
    </row>
    <row r="565" spans="1:6" ht="14.1" hidden="1" customHeight="1" outlineLevel="1">
      <c r="A565" s="194" t="s">
        <v>196</v>
      </c>
      <c r="B565" s="195"/>
      <c r="C565" s="196">
        <v>24</v>
      </c>
      <c r="D565" s="197">
        <v>739371.79999999993</v>
      </c>
      <c r="E565" s="182"/>
      <c r="F565" s="182"/>
    </row>
    <row r="566" spans="1:6" ht="14.1" customHeight="1" collapsed="1">
      <c r="A566" s="200" t="s">
        <v>288</v>
      </c>
      <c r="B566" s="195">
        <v>15000</v>
      </c>
      <c r="C566" s="196">
        <f>SUM($C$542:$C$565)</f>
        <v>5197.6790386570055</v>
      </c>
      <c r="D566" s="197">
        <f>SUM($D$542:$D$565)</f>
        <v>128674286.19999999</v>
      </c>
      <c r="E566" s="182"/>
      <c r="F566" s="182"/>
    </row>
    <row r="567" spans="1:6" ht="14.1" hidden="1" customHeight="1" outlineLevel="1">
      <c r="A567" s="194" t="s">
        <v>256</v>
      </c>
      <c r="B567" s="195"/>
      <c r="C567" s="196">
        <v>0</v>
      </c>
      <c r="D567" s="197">
        <v>0</v>
      </c>
      <c r="E567" s="182"/>
      <c r="F567" s="182"/>
    </row>
    <row r="568" spans="1:6" ht="14.1" hidden="1" customHeight="1" outlineLevel="1">
      <c r="A568" s="194" t="s">
        <v>181</v>
      </c>
      <c r="B568" s="195"/>
      <c r="C568" s="196">
        <v>4</v>
      </c>
      <c r="D568" s="197">
        <v>65335</v>
      </c>
      <c r="E568" s="182"/>
      <c r="F568" s="182"/>
    </row>
    <row r="569" spans="1:6" ht="14.1" hidden="1" customHeight="1" outlineLevel="1">
      <c r="A569" s="194" t="s">
        <v>182</v>
      </c>
      <c r="B569" s="195"/>
      <c r="C569" s="196">
        <v>3</v>
      </c>
      <c r="D569" s="197">
        <v>137386</v>
      </c>
      <c r="E569" s="182"/>
      <c r="F569" s="182"/>
    </row>
    <row r="570" spans="1:6" ht="14.1" hidden="1" customHeight="1" outlineLevel="1">
      <c r="A570" s="194" t="s">
        <v>250</v>
      </c>
      <c r="B570" s="195"/>
      <c r="C570" s="198"/>
      <c r="D570" s="199"/>
      <c r="E570" s="182"/>
      <c r="F570" s="182"/>
    </row>
    <row r="571" spans="1:6" ht="14.1" hidden="1" customHeight="1" outlineLevel="1">
      <c r="A571" s="194" t="s">
        <v>257</v>
      </c>
      <c r="B571" s="195"/>
      <c r="C571" s="198"/>
      <c r="D571" s="199"/>
      <c r="E571" s="182"/>
      <c r="F571" s="182"/>
    </row>
    <row r="572" spans="1:6" ht="14.1" hidden="1" customHeight="1" outlineLevel="1">
      <c r="A572" s="194" t="s">
        <v>258</v>
      </c>
      <c r="B572" s="195"/>
      <c r="C572" s="198"/>
      <c r="D572" s="199"/>
      <c r="E572" s="182"/>
      <c r="F572" s="182"/>
    </row>
    <row r="573" spans="1:6" ht="14.1" hidden="1" customHeight="1" outlineLevel="1">
      <c r="A573" s="194" t="s">
        <v>183</v>
      </c>
      <c r="B573" s="195"/>
      <c r="C573" s="196">
        <v>352</v>
      </c>
      <c r="D573" s="197">
        <v>14431856</v>
      </c>
      <c r="E573" s="182"/>
      <c r="F573" s="182"/>
    </row>
    <row r="574" spans="1:6" ht="14.1" hidden="1" customHeight="1" outlineLevel="1">
      <c r="A574" s="194" t="s">
        <v>184</v>
      </c>
      <c r="B574" s="195"/>
      <c r="C574" s="196">
        <v>47</v>
      </c>
      <c r="D574" s="197">
        <v>2378376</v>
      </c>
      <c r="E574" s="182"/>
      <c r="F574" s="182"/>
    </row>
    <row r="575" spans="1:6" ht="14.1" hidden="1" customHeight="1" outlineLevel="1">
      <c r="A575" s="194" t="s">
        <v>251</v>
      </c>
      <c r="B575" s="195"/>
      <c r="C575" s="196">
        <v>0</v>
      </c>
      <c r="D575" s="197">
        <v>0</v>
      </c>
      <c r="E575" s="182"/>
      <c r="F575" s="182"/>
    </row>
    <row r="576" spans="1:6" ht="14.1" hidden="1" customHeight="1" outlineLevel="1">
      <c r="A576" s="194" t="s">
        <v>185</v>
      </c>
      <c r="B576" s="195"/>
      <c r="C576" s="196">
        <v>259</v>
      </c>
      <c r="D576" s="197">
        <v>11207725</v>
      </c>
      <c r="E576" s="182"/>
      <c r="F576" s="182"/>
    </row>
    <row r="577" spans="1:6" ht="14.1" hidden="1" customHeight="1" outlineLevel="1">
      <c r="A577" s="194" t="s">
        <v>253</v>
      </c>
      <c r="B577" s="195"/>
      <c r="C577" s="196">
        <v>5</v>
      </c>
      <c r="D577" s="197">
        <v>175162</v>
      </c>
      <c r="E577" s="182"/>
      <c r="F577" s="182"/>
    </row>
    <row r="578" spans="1:6" ht="14.1" hidden="1" customHeight="1" outlineLevel="1">
      <c r="A578" s="194" t="s">
        <v>186</v>
      </c>
      <c r="B578" s="195"/>
      <c r="C578" s="196">
        <v>473</v>
      </c>
      <c r="D578" s="197">
        <v>20858890</v>
      </c>
      <c r="E578" s="182"/>
      <c r="F578" s="182"/>
    </row>
    <row r="579" spans="1:6" ht="14.1" hidden="1" customHeight="1" outlineLevel="1">
      <c r="A579" s="194" t="s">
        <v>244</v>
      </c>
      <c r="B579" s="195"/>
      <c r="C579" s="198"/>
      <c r="D579" s="199"/>
      <c r="E579" s="182"/>
      <c r="F579" s="182"/>
    </row>
    <row r="580" spans="1:6" ht="14.1" hidden="1" customHeight="1" outlineLevel="1">
      <c r="A580" s="194" t="s">
        <v>187</v>
      </c>
      <c r="B580" s="195"/>
      <c r="C580" s="196">
        <v>19</v>
      </c>
      <c r="D580" s="197">
        <v>188777</v>
      </c>
      <c r="E580" s="182"/>
      <c r="F580" s="182"/>
    </row>
    <row r="581" spans="1:6" ht="14.1" hidden="1" customHeight="1" outlineLevel="1">
      <c r="A581" s="194" t="s">
        <v>188</v>
      </c>
      <c r="B581" s="195"/>
      <c r="C581" s="196">
        <v>0</v>
      </c>
      <c r="D581" s="197">
        <v>0</v>
      </c>
      <c r="E581" s="182"/>
      <c r="F581" s="182"/>
    </row>
    <row r="582" spans="1:6" ht="14.1" hidden="1" customHeight="1" outlineLevel="1">
      <c r="A582" s="194" t="s">
        <v>189</v>
      </c>
      <c r="B582" s="195"/>
      <c r="C582" s="196">
        <v>0</v>
      </c>
      <c r="D582" s="197">
        <v>0</v>
      </c>
      <c r="E582" s="182"/>
      <c r="F582" s="182"/>
    </row>
    <row r="583" spans="1:6" ht="14.1" hidden="1" customHeight="1" outlineLevel="1">
      <c r="A583" s="194" t="s">
        <v>190</v>
      </c>
      <c r="B583" s="195"/>
      <c r="C583" s="196">
        <v>75</v>
      </c>
      <c r="D583" s="197">
        <v>3147001</v>
      </c>
      <c r="E583" s="182"/>
      <c r="F583" s="182"/>
    </row>
    <row r="584" spans="1:6" ht="14.1" hidden="1" customHeight="1" outlineLevel="1">
      <c r="A584" s="194" t="s">
        <v>191</v>
      </c>
      <c r="B584" s="195"/>
      <c r="C584" s="196">
        <v>0</v>
      </c>
      <c r="D584" s="197">
        <v>0</v>
      </c>
      <c r="E584" s="182"/>
      <c r="F584" s="182"/>
    </row>
    <row r="585" spans="1:6" ht="14.1" hidden="1" customHeight="1" outlineLevel="1">
      <c r="A585" s="194" t="s">
        <v>192</v>
      </c>
      <c r="B585" s="195"/>
      <c r="C585" s="198"/>
      <c r="D585" s="199"/>
      <c r="E585" s="182"/>
      <c r="F585" s="182"/>
    </row>
    <row r="586" spans="1:6" ht="14.1" hidden="1" customHeight="1" outlineLevel="1">
      <c r="A586" s="194" t="s">
        <v>247</v>
      </c>
      <c r="B586" s="195"/>
      <c r="C586" s="196">
        <v>0</v>
      </c>
      <c r="D586" s="197">
        <v>0</v>
      </c>
      <c r="E586" s="182"/>
      <c r="F586" s="182"/>
    </row>
    <row r="587" spans="1:6" ht="14.1" hidden="1" customHeight="1" outlineLevel="1">
      <c r="A587" s="194" t="s">
        <v>193</v>
      </c>
      <c r="B587" s="195"/>
      <c r="C587" s="196">
        <v>164</v>
      </c>
      <c r="D587" s="197">
        <v>6994134</v>
      </c>
      <c r="E587" s="182"/>
      <c r="F587" s="182"/>
    </row>
    <row r="588" spans="1:6" ht="14.1" hidden="1" customHeight="1" outlineLevel="1">
      <c r="A588" s="194" t="s">
        <v>194</v>
      </c>
      <c r="B588" s="195"/>
      <c r="C588" s="196">
        <v>2</v>
      </c>
      <c r="D588" s="197">
        <v>92224</v>
      </c>
      <c r="E588" s="182"/>
      <c r="F588" s="182"/>
    </row>
    <row r="589" spans="1:6" ht="14.1" hidden="1" customHeight="1" outlineLevel="1">
      <c r="A589" s="194" t="s">
        <v>195</v>
      </c>
      <c r="B589" s="195"/>
      <c r="C589" s="196">
        <v>1</v>
      </c>
      <c r="D589" s="197">
        <v>100</v>
      </c>
      <c r="E589" s="182"/>
      <c r="F589" s="182"/>
    </row>
    <row r="590" spans="1:6" ht="14.1" hidden="1" customHeight="1" outlineLevel="1">
      <c r="A590" s="194" t="s">
        <v>196</v>
      </c>
      <c r="B590" s="195"/>
      <c r="C590" s="198"/>
      <c r="D590" s="199"/>
      <c r="E590" s="182"/>
      <c r="F590" s="182"/>
    </row>
    <row r="591" spans="1:6" ht="14.1" customHeight="1" collapsed="1">
      <c r="A591" s="200" t="s">
        <v>289</v>
      </c>
      <c r="B591" s="195">
        <v>25000</v>
      </c>
      <c r="C591" s="196">
        <f>SUM($C$567:$C$590)</f>
        <v>1404</v>
      </c>
      <c r="D591" s="197">
        <f>SUM($D$567:$D$590)</f>
        <v>59676966</v>
      </c>
      <c r="E591" s="182"/>
      <c r="F591" s="182"/>
    </row>
    <row r="592" spans="1:6" ht="14.1" hidden="1" customHeight="1" outlineLevel="1">
      <c r="A592" s="194" t="s">
        <v>256</v>
      </c>
      <c r="B592" s="195"/>
      <c r="C592" s="196">
        <v>0</v>
      </c>
      <c r="D592" s="197">
        <v>0</v>
      </c>
      <c r="E592" s="182"/>
      <c r="F592" s="182"/>
    </row>
    <row r="593" spans="1:6" ht="14.1" hidden="1" customHeight="1" outlineLevel="1">
      <c r="A593" s="194" t="s">
        <v>181</v>
      </c>
      <c r="B593" s="195"/>
      <c r="C593" s="196">
        <v>1</v>
      </c>
      <c r="D593" s="197">
        <v>94801</v>
      </c>
      <c r="E593" s="182"/>
      <c r="F593" s="182"/>
    </row>
    <row r="594" spans="1:6" ht="14.1" hidden="1" customHeight="1" outlineLevel="1">
      <c r="A594" s="194" t="s">
        <v>182</v>
      </c>
      <c r="B594" s="195"/>
      <c r="C594" s="196">
        <v>0</v>
      </c>
      <c r="D594" s="197">
        <v>0</v>
      </c>
      <c r="E594" s="182"/>
      <c r="F594" s="182"/>
    </row>
    <row r="595" spans="1:6" ht="14.1" hidden="1" customHeight="1" outlineLevel="1">
      <c r="A595" s="194" t="s">
        <v>250</v>
      </c>
      <c r="B595" s="195"/>
      <c r="C595" s="198"/>
      <c r="D595" s="199"/>
      <c r="E595" s="182"/>
      <c r="F595" s="182"/>
    </row>
    <row r="596" spans="1:6" ht="14.1" hidden="1" customHeight="1" outlineLevel="1">
      <c r="A596" s="194" t="s">
        <v>257</v>
      </c>
      <c r="B596" s="195"/>
      <c r="C596" s="198"/>
      <c r="D596" s="199"/>
      <c r="E596" s="182"/>
      <c r="F596" s="182"/>
    </row>
    <row r="597" spans="1:6" ht="14.1" hidden="1" customHeight="1" outlineLevel="1">
      <c r="A597" s="194" t="s">
        <v>258</v>
      </c>
      <c r="B597" s="195"/>
      <c r="C597" s="198"/>
      <c r="D597" s="199"/>
      <c r="E597" s="182"/>
      <c r="F597" s="182"/>
    </row>
    <row r="598" spans="1:6" ht="14.1" hidden="1" customHeight="1" outlineLevel="1">
      <c r="A598" s="194" t="s">
        <v>183</v>
      </c>
      <c r="B598" s="195"/>
      <c r="C598" s="196">
        <v>330</v>
      </c>
      <c r="D598" s="197">
        <v>18840908</v>
      </c>
      <c r="E598" s="182"/>
      <c r="F598" s="182"/>
    </row>
    <row r="599" spans="1:6" ht="14.1" hidden="1" customHeight="1" outlineLevel="1">
      <c r="A599" s="194" t="s">
        <v>184</v>
      </c>
      <c r="B599" s="195"/>
      <c r="C599" s="196">
        <v>47</v>
      </c>
      <c r="D599" s="197">
        <v>2836816</v>
      </c>
      <c r="E599" s="182"/>
      <c r="F599" s="182"/>
    </row>
    <row r="600" spans="1:6" ht="14.1" hidden="1" customHeight="1" outlineLevel="1">
      <c r="A600" s="194" t="s">
        <v>251</v>
      </c>
      <c r="B600" s="195"/>
      <c r="C600" s="196">
        <v>0</v>
      </c>
      <c r="D600" s="197">
        <v>0</v>
      </c>
      <c r="E600" s="182"/>
      <c r="F600" s="182"/>
    </row>
    <row r="601" spans="1:6" ht="14.1" hidden="1" customHeight="1" outlineLevel="1">
      <c r="A601" s="194" t="s">
        <v>185</v>
      </c>
      <c r="B601" s="195"/>
      <c r="C601" s="196">
        <v>240</v>
      </c>
      <c r="D601" s="197">
        <v>15180671</v>
      </c>
      <c r="E601" s="182"/>
      <c r="F601" s="182"/>
    </row>
    <row r="602" spans="1:6" ht="14.1" hidden="1" customHeight="1" outlineLevel="1">
      <c r="A602" s="194" t="s">
        <v>253</v>
      </c>
      <c r="B602" s="195"/>
      <c r="C602" s="196">
        <v>3</v>
      </c>
      <c r="D602" s="197">
        <v>222017</v>
      </c>
      <c r="E602" s="182"/>
      <c r="F602" s="182"/>
    </row>
    <row r="603" spans="1:6" ht="14.1" hidden="1" customHeight="1" outlineLevel="1">
      <c r="A603" s="194" t="s">
        <v>186</v>
      </c>
      <c r="B603" s="195"/>
      <c r="C603" s="196">
        <v>495</v>
      </c>
      <c r="D603" s="197">
        <v>26884876</v>
      </c>
      <c r="E603" s="182"/>
      <c r="F603" s="182"/>
    </row>
    <row r="604" spans="1:6" ht="14.1" hidden="1" customHeight="1" outlineLevel="1">
      <c r="A604" s="194" t="s">
        <v>244</v>
      </c>
      <c r="B604" s="195"/>
      <c r="C604" s="198"/>
      <c r="D604" s="199"/>
      <c r="E604" s="182"/>
      <c r="F604" s="182"/>
    </row>
    <row r="605" spans="1:6" ht="14.1" hidden="1" customHeight="1" outlineLevel="1">
      <c r="A605" s="194" t="s">
        <v>187</v>
      </c>
      <c r="B605" s="195"/>
      <c r="C605" s="196">
        <v>9</v>
      </c>
      <c r="D605" s="197">
        <v>105074</v>
      </c>
      <c r="E605" s="182"/>
      <c r="F605" s="182"/>
    </row>
    <row r="606" spans="1:6" ht="14.1" hidden="1" customHeight="1" outlineLevel="1">
      <c r="A606" s="194" t="s">
        <v>188</v>
      </c>
      <c r="B606" s="195"/>
      <c r="C606" s="196">
        <v>0</v>
      </c>
      <c r="D606" s="197">
        <v>0</v>
      </c>
      <c r="E606" s="182"/>
      <c r="F606" s="182"/>
    </row>
    <row r="607" spans="1:6" ht="14.1" hidden="1" customHeight="1" outlineLevel="1">
      <c r="A607" s="194" t="s">
        <v>189</v>
      </c>
      <c r="B607" s="195"/>
      <c r="C607" s="196">
        <v>0</v>
      </c>
      <c r="D607" s="197">
        <v>0</v>
      </c>
      <c r="E607" s="182"/>
      <c r="F607" s="182"/>
    </row>
    <row r="608" spans="1:6" ht="14.1" hidden="1" customHeight="1" outlineLevel="1">
      <c r="A608" s="194" t="s">
        <v>190</v>
      </c>
      <c r="B608" s="195"/>
      <c r="C608" s="196">
        <v>65</v>
      </c>
      <c r="D608" s="197">
        <v>4017955</v>
      </c>
      <c r="E608" s="182"/>
      <c r="F608" s="182"/>
    </row>
    <row r="609" spans="1:6" ht="14.1" hidden="1" customHeight="1" outlineLevel="1">
      <c r="A609" s="194" t="s">
        <v>191</v>
      </c>
      <c r="B609" s="195"/>
      <c r="C609" s="196">
        <v>0</v>
      </c>
      <c r="D609" s="197">
        <v>0</v>
      </c>
      <c r="E609" s="182"/>
      <c r="F609" s="182"/>
    </row>
    <row r="610" spans="1:6" ht="14.1" hidden="1" customHeight="1" outlineLevel="1">
      <c r="A610" s="194" t="s">
        <v>192</v>
      </c>
      <c r="B610" s="195"/>
      <c r="C610" s="198"/>
      <c r="D610" s="199"/>
      <c r="E610" s="182"/>
      <c r="F610" s="182"/>
    </row>
    <row r="611" spans="1:6" ht="14.1" hidden="1" customHeight="1" outlineLevel="1">
      <c r="A611" s="194" t="s">
        <v>247</v>
      </c>
      <c r="B611" s="195"/>
      <c r="C611" s="196">
        <v>0</v>
      </c>
      <c r="D611" s="197">
        <v>0</v>
      </c>
      <c r="E611" s="182"/>
      <c r="F611" s="182"/>
    </row>
    <row r="612" spans="1:6" ht="14.1" hidden="1" customHeight="1" outlineLevel="1">
      <c r="A612" s="194" t="s">
        <v>193</v>
      </c>
      <c r="B612" s="195"/>
      <c r="C612" s="196">
        <v>109</v>
      </c>
      <c r="D612" s="197">
        <v>6722257</v>
      </c>
      <c r="E612" s="182"/>
      <c r="F612" s="182"/>
    </row>
    <row r="613" spans="1:6" ht="14.1" hidden="1" customHeight="1" outlineLevel="1">
      <c r="A613" s="194" t="s">
        <v>194</v>
      </c>
      <c r="B613" s="195"/>
      <c r="C613" s="198"/>
      <c r="D613" s="199"/>
      <c r="E613" s="182"/>
      <c r="F613" s="182"/>
    </row>
    <row r="614" spans="1:6" ht="14.1" hidden="1" customHeight="1" outlineLevel="1">
      <c r="A614" s="194" t="s">
        <v>195</v>
      </c>
      <c r="B614" s="195"/>
      <c r="C614" s="196">
        <v>0</v>
      </c>
      <c r="D614" s="197">
        <v>0</v>
      </c>
      <c r="E614" s="182"/>
      <c r="F614" s="182"/>
    </row>
    <row r="615" spans="1:6" ht="14.1" hidden="1" customHeight="1" outlineLevel="1">
      <c r="A615" s="194" t="s">
        <v>196</v>
      </c>
      <c r="B615" s="195"/>
      <c r="C615" s="198"/>
      <c r="D615" s="199"/>
      <c r="E615" s="182"/>
      <c r="F615" s="182"/>
    </row>
    <row r="616" spans="1:6" ht="14.1" customHeight="1" collapsed="1">
      <c r="A616" s="200" t="s">
        <v>290</v>
      </c>
      <c r="B616" s="195">
        <v>50000</v>
      </c>
      <c r="C616" s="196">
        <f>SUM($C$592:$C$615)</f>
        <v>1299</v>
      </c>
      <c r="D616" s="197">
        <f>SUM($D$592:$D$615)</f>
        <v>74905375</v>
      </c>
      <c r="E616" s="182"/>
      <c r="F616" s="182"/>
    </row>
    <row r="617" spans="1:6" ht="14.1" hidden="1" customHeight="1" outlineLevel="1">
      <c r="A617" s="194" t="s">
        <v>256</v>
      </c>
      <c r="B617" s="195"/>
      <c r="C617" s="196">
        <v>0</v>
      </c>
      <c r="D617" s="197">
        <v>0</v>
      </c>
      <c r="E617" s="182"/>
      <c r="F617" s="182"/>
    </row>
    <row r="618" spans="1:6" ht="14.1" hidden="1" customHeight="1" outlineLevel="1">
      <c r="A618" s="194" t="s">
        <v>181</v>
      </c>
      <c r="B618" s="195"/>
      <c r="C618" s="196">
        <v>0</v>
      </c>
      <c r="D618" s="197">
        <v>0</v>
      </c>
      <c r="E618" s="182"/>
      <c r="F618" s="182"/>
    </row>
    <row r="619" spans="1:6" ht="14.1" hidden="1" customHeight="1" outlineLevel="1">
      <c r="A619" s="194" t="s">
        <v>182</v>
      </c>
      <c r="B619" s="195"/>
      <c r="C619" s="196">
        <v>0</v>
      </c>
      <c r="D619" s="197">
        <v>0</v>
      </c>
      <c r="E619" s="182"/>
      <c r="F619" s="182"/>
    </row>
    <row r="620" spans="1:6" ht="14.1" hidden="1" customHeight="1" outlineLevel="1">
      <c r="A620" s="194" t="s">
        <v>250</v>
      </c>
      <c r="B620" s="195"/>
      <c r="C620" s="198"/>
      <c r="D620" s="199"/>
      <c r="E620" s="182"/>
      <c r="F620" s="182"/>
    </row>
    <row r="621" spans="1:6" ht="14.1" hidden="1" customHeight="1" outlineLevel="1">
      <c r="A621" s="194" t="s">
        <v>257</v>
      </c>
      <c r="B621" s="195"/>
      <c r="C621" s="198"/>
      <c r="D621" s="199"/>
      <c r="E621" s="182"/>
      <c r="F621" s="182"/>
    </row>
    <row r="622" spans="1:6" ht="14.1" hidden="1" customHeight="1" outlineLevel="1">
      <c r="A622" s="194" t="s">
        <v>258</v>
      </c>
      <c r="B622" s="195"/>
      <c r="C622" s="198"/>
      <c r="D622" s="199"/>
      <c r="E622" s="182"/>
      <c r="F622" s="182"/>
    </row>
    <row r="623" spans="1:6" ht="14.1" hidden="1" customHeight="1" outlineLevel="1">
      <c r="A623" s="194" t="s">
        <v>183</v>
      </c>
      <c r="B623" s="195"/>
      <c r="C623" s="196">
        <v>51</v>
      </c>
      <c r="D623" s="197">
        <v>5464740</v>
      </c>
      <c r="E623" s="182"/>
      <c r="F623" s="182"/>
    </row>
    <row r="624" spans="1:6" ht="14.1" hidden="1" customHeight="1" outlineLevel="1">
      <c r="A624" s="194" t="s">
        <v>184</v>
      </c>
      <c r="B624" s="195"/>
      <c r="C624" s="196">
        <v>17</v>
      </c>
      <c r="D624" s="197">
        <v>1797705</v>
      </c>
      <c r="E624" s="182"/>
      <c r="F624" s="182"/>
    </row>
    <row r="625" spans="1:6" ht="14.1" hidden="1" customHeight="1" outlineLevel="1">
      <c r="A625" s="194" t="s">
        <v>251</v>
      </c>
      <c r="B625" s="195"/>
      <c r="C625" s="196">
        <v>0</v>
      </c>
      <c r="D625" s="197">
        <v>0</v>
      </c>
      <c r="E625" s="182"/>
      <c r="F625" s="182"/>
    </row>
    <row r="626" spans="1:6" ht="14.1" hidden="1" customHeight="1" outlineLevel="1">
      <c r="A626" s="194" t="s">
        <v>185</v>
      </c>
      <c r="B626" s="195"/>
      <c r="C626" s="196">
        <v>47</v>
      </c>
      <c r="D626" s="197">
        <v>4227636</v>
      </c>
      <c r="E626" s="182"/>
      <c r="F626" s="182"/>
    </row>
    <row r="627" spans="1:6" ht="14.1" hidden="1" customHeight="1" outlineLevel="1">
      <c r="A627" s="194" t="s">
        <v>253</v>
      </c>
      <c r="B627" s="195"/>
      <c r="C627" s="196">
        <v>0</v>
      </c>
      <c r="D627" s="197">
        <v>0</v>
      </c>
      <c r="E627" s="182"/>
      <c r="F627" s="182"/>
    </row>
    <row r="628" spans="1:6" ht="14.1" hidden="1" customHeight="1" outlineLevel="1">
      <c r="A628" s="194" t="s">
        <v>186</v>
      </c>
      <c r="B628" s="195"/>
      <c r="C628" s="196">
        <v>141</v>
      </c>
      <c r="D628" s="197">
        <v>12494232</v>
      </c>
      <c r="E628" s="182"/>
      <c r="F628" s="182"/>
    </row>
    <row r="629" spans="1:6" ht="14.1" hidden="1" customHeight="1" outlineLevel="1">
      <c r="A629" s="194" t="s">
        <v>244</v>
      </c>
      <c r="B629" s="195"/>
      <c r="C629" s="198"/>
      <c r="D629" s="199"/>
      <c r="E629" s="182"/>
      <c r="F629" s="182"/>
    </row>
    <row r="630" spans="1:6" ht="14.1" hidden="1" customHeight="1" outlineLevel="1">
      <c r="A630" s="194" t="s">
        <v>187</v>
      </c>
      <c r="B630" s="195"/>
      <c r="C630" s="198"/>
      <c r="D630" s="199"/>
      <c r="E630" s="182"/>
      <c r="F630" s="182"/>
    </row>
    <row r="631" spans="1:6" ht="14.1" hidden="1" customHeight="1" outlineLevel="1">
      <c r="A631" s="194" t="s">
        <v>188</v>
      </c>
      <c r="B631" s="195"/>
      <c r="C631" s="196">
        <v>0</v>
      </c>
      <c r="D631" s="197">
        <v>0</v>
      </c>
      <c r="E631" s="182"/>
      <c r="F631" s="182"/>
    </row>
    <row r="632" spans="1:6" ht="14.1" hidden="1" customHeight="1" outlineLevel="1">
      <c r="A632" s="194" t="s">
        <v>189</v>
      </c>
      <c r="B632" s="195"/>
      <c r="C632" s="196">
        <v>0</v>
      </c>
      <c r="D632" s="197">
        <v>0</v>
      </c>
      <c r="E632" s="182"/>
      <c r="F632" s="182"/>
    </row>
    <row r="633" spans="1:6" ht="14.1" hidden="1" customHeight="1" outlineLevel="1">
      <c r="A633" s="194" t="s">
        <v>190</v>
      </c>
      <c r="B633" s="195"/>
      <c r="C633" s="196">
        <v>8</v>
      </c>
      <c r="D633" s="197">
        <v>982086</v>
      </c>
      <c r="E633" s="182"/>
      <c r="F633" s="182"/>
    </row>
    <row r="634" spans="1:6" ht="14.1" hidden="1" customHeight="1" outlineLevel="1">
      <c r="A634" s="194" t="s">
        <v>191</v>
      </c>
      <c r="B634" s="195"/>
      <c r="C634" s="196">
        <v>0</v>
      </c>
      <c r="D634" s="197">
        <v>0</v>
      </c>
      <c r="E634" s="182"/>
      <c r="F634" s="182"/>
    </row>
    <row r="635" spans="1:6" ht="14.1" hidden="1" customHeight="1" outlineLevel="1">
      <c r="A635" s="194" t="s">
        <v>192</v>
      </c>
      <c r="B635" s="195"/>
      <c r="C635" s="198"/>
      <c r="D635" s="199"/>
      <c r="E635" s="182"/>
      <c r="F635" s="182"/>
    </row>
    <row r="636" spans="1:6" ht="14.1" hidden="1" customHeight="1" outlineLevel="1">
      <c r="A636" s="194" t="s">
        <v>247</v>
      </c>
      <c r="B636" s="195"/>
      <c r="C636" s="196">
        <v>0</v>
      </c>
      <c r="D636" s="197">
        <v>0</v>
      </c>
      <c r="E636" s="182"/>
      <c r="F636" s="182"/>
    </row>
    <row r="637" spans="1:6" ht="14.1" hidden="1" customHeight="1" outlineLevel="1">
      <c r="A637" s="194" t="s">
        <v>193</v>
      </c>
      <c r="B637" s="195"/>
      <c r="C637" s="196">
        <v>23</v>
      </c>
      <c r="D637" s="197">
        <v>2076240</v>
      </c>
      <c r="E637" s="182"/>
      <c r="F637" s="182"/>
    </row>
    <row r="638" spans="1:6" ht="14.1" hidden="1" customHeight="1" outlineLevel="1">
      <c r="A638" s="194" t="s">
        <v>194</v>
      </c>
      <c r="B638" s="195"/>
      <c r="C638" s="198"/>
      <c r="D638" s="199"/>
      <c r="E638" s="182"/>
      <c r="F638" s="182"/>
    </row>
    <row r="639" spans="1:6" ht="14.1" hidden="1" customHeight="1" outlineLevel="1">
      <c r="A639" s="194" t="s">
        <v>195</v>
      </c>
      <c r="B639" s="195"/>
      <c r="C639" s="196">
        <v>0</v>
      </c>
      <c r="D639" s="197">
        <v>0</v>
      </c>
      <c r="E639" s="182"/>
      <c r="F639" s="182"/>
    </row>
    <row r="640" spans="1:6" ht="14.1" hidden="1" customHeight="1" outlineLevel="1">
      <c r="A640" s="194" t="s">
        <v>196</v>
      </c>
      <c r="B640" s="195"/>
      <c r="C640" s="198"/>
      <c r="D640" s="199"/>
      <c r="E640" s="182"/>
      <c r="F640" s="182"/>
    </row>
    <row r="641" spans="1:6" ht="14.1" customHeight="1" collapsed="1">
      <c r="A641" s="200" t="s">
        <v>291</v>
      </c>
      <c r="B641" s="195">
        <v>75000</v>
      </c>
      <c r="C641" s="196">
        <f>SUM($C$617:$C$640)</f>
        <v>287</v>
      </c>
      <c r="D641" s="197">
        <f>SUM($D$617:$D$640)</f>
        <v>27042639</v>
      </c>
      <c r="E641" s="182"/>
      <c r="F641" s="182"/>
    </row>
    <row r="642" spans="1:6" ht="14.1" hidden="1" customHeight="1" outlineLevel="1">
      <c r="A642" s="194" t="s">
        <v>256</v>
      </c>
      <c r="B642" s="195"/>
      <c r="C642" s="196">
        <v>0</v>
      </c>
      <c r="D642" s="197">
        <v>0</v>
      </c>
      <c r="E642" s="182"/>
      <c r="F642" s="182"/>
    </row>
    <row r="643" spans="1:6" ht="14.1" hidden="1" customHeight="1" outlineLevel="1">
      <c r="A643" s="194" t="s">
        <v>181</v>
      </c>
      <c r="B643" s="195"/>
      <c r="C643" s="196">
        <v>0</v>
      </c>
      <c r="D643" s="197">
        <v>0</v>
      </c>
      <c r="E643" s="182"/>
      <c r="F643" s="182"/>
    </row>
    <row r="644" spans="1:6" ht="14.1" hidden="1" customHeight="1" outlineLevel="1">
      <c r="A644" s="194" t="s">
        <v>182</v>
      </c>
      <c r="B644" s="195"/>
      <c r="C644" s="196">
        <v>0</v>
      </c>
      <c r="D644" s="197">
        <v>0</v>
      </c>
      <c r="E644" s="182"/>
      <c r="F644" s="182"/>
    </row>
    <row r="645" spans="1:6" ht="14.1" hidden="1" customHeight="1" outlineLevel="1">
      <c r="A645" s="194" t="s">
        <v>250</v>
      </c>
      <c r="B645" s="195"/>
      <c r="C645" s="198"/>
      <c r="D645" s="199"/>
      <c r="E645" s="182"/>
      <c r="F645" s="182"/>
    </row>
    <row r="646" spans="1:6" ht="14.1" hidden="1" customHeight="1" outlineLevel="1">
      <c r="A646" s="194" t="s">
        <v>257</v>
      </c>
      <c r="B646" s="195"/>
      <c r="C646" s="198"/>
      <c r="D646" s="199"/>
      <c r="E646" s="182"/>
      <c r="F646" s="182"/>
    </row>
    <row r="647" spans="1:6" ht="14.1" hidden="1" customHeight="1" outlineLevel="1">
      <c r="A647" s="194" t="s">
        <v>258</v>
      </c>
      <c r="B647" s="195"/>
      <c r="C647" s="198"/>
      <c r="D647" s="199"/>
      <c r="E647" s="182"/>
      <c r="F647" s="182"/>
    </row>
    <row r="648" spans="1:6" ht="14.1" hidden="1" customHeight="1" outlineLevel="1">
      <c r="A648" s="194" t="s">
        <v>183</v>
      </c>
      <c r="B648" s="195"/>
      <c r="C648" s="196">
        <v>28</v>
      </c>
      <c r="D648" s="197">
        <v>3472529</v>
      </c>
      <c r="E648" s="182"/>
      <c r="F648" s="182"/>
    </row>
    <row r="649" spans="1:6" ht="14.1" hidden="1" customHeight="1" outlineLevel="1">
      <c r="A649" s="194" t="s">
        <v>184</v>
      </c>
      <c r="B649" s="195"/>
      <c r="C649" s="196">
        <v>5</v>
      </c>
      <c r="D649" s="197">
        <v>373538</v>
      </c>
      <c r="E649" s="182"/>
      <c r="F649" s="182"/>
    </row>
    <row r="650" spans="1:6" ht="14.1" hidden="1" customHeight="1" outlineLevel="1">
      <c r="A650" s="194" t="s">
        <v>251</v>
      </c>
      <c r="B650" s="195"/>
      <c r="C650" s="196">
        <v>0</v>
      </c>
      <c r="D650" s="197">
        <v>0</v>
      </c>
      <c r="E650" s="182"/>
      <c r="F650" s="182"/>
    </row>
    <row r="651" spans="1:6" ht="14.1" hidden="1" customHeight="1" outlineLevel="1">
      <c r="A651" s="194" t="s">
        <v>185</v>
      </c>
      <c r="B651" s="195"/>
      <c r="C651" s="196">
        <v>10</v>
      </c>
      <c r="D651" s="197">
        <v>1087874</v>
      </c>
      <c r="E651" s="182"/>
      <c r="F651" s="182"/>
    </row>
    <row r="652" spans="1:6" ht="14.1" hidden="1" customHeight="1" outlineLevel="1">
      <c r="A652" s="194" t="s">
        <v>253</v>
      </c>
      <c r="B652" s="195"/>
      <c r="C652" s="196">
        <v>0</v>
      </c>
      <c r="D652" s="197">
        <v>0</v>
      </c>
      <c r="E652" s="182"/>
      <c r="F652" s="182"/>
    </row>
    <row r="653" spans="1:6" ht="14.1" hidden="1" customHeight="1" outlineLevel="1">
      <c r="A653" s="194" t="s">
        <v>186</v>
      </c>
      <c r="B653" s="195"/>
      <c r="C653" s="196">
        <v>47</v>
      </c>
      <c r="D653" s="197">
        <v>6701500</v>
      </c>
      <c r="E653" s="182"/>
      <c r="F653" s="182"/>
    </row>
    <row r="654" spans="1:6" ht="14.1" hidden="1" customHeight="1" outlineLevel="1">
      <c r="A654" s="194" t="s">
        <v>244</v>
      </c>
      <c r="B654" s="195"/>
      <c r="C654" s="198"/>
      <c r="D654" s="199"/>
      <c r="E654" s="182"/>
      <c r="F654" s="182"/>
    </row>
    <row r="655" spans="1:6" ht="14.1" hidden="1" customHeight="1" outlineLevel="1">
      <c r="A655" s="194" t="s">
        <v>187</v>
      </c>
      <c r="B655" s="195"/>
      <c r="C655" s="198"/>
      <c r="D655" s="199"/>
      <c r="E655" s="182"/>
      <c r="F655" s="182"/>
    </row>
    <row r="656" spans="1:6" ht="14.1" hidden="1" customHeight="1" outlineLevel="1">
      <c r="A656" s="194" t="s">
        <v>188</v>
      </c>
      <c r="B656" s="195"/>
      <c r="C656" s="196">
        <v>0</v>
      </c>
      <c r="D656" s="197">
        <v>0</v>
      </c>
      <c r="E656" s="182"/>
      <c r="F656" s="182"/>
    </row>
    <row r="657" spans="1:6" ht="14.1" hidden="1" customHeight="1" outlineLevel="1">
      <c r="A657" s="194" t="s">
        <v>189</v>
      </c>
      <c r="B657" s="195"/>
      <c r="C657" s="196">
        <v>0</v>
      </c>
      <c r="D657" s="197">
        <v>0</v>
      </c>
      <c r="E657" s="182"/>
      <c r="F657" s="182"/>
    </row>
    <row r="658" spans="1:6" ht="14.1" hidden="1" customHeight="1" outlineLevel="1">
      <c r="A658" s="194" t="s">
        <v>190</v>
      </c>
      <c r="B658" s="195"/>
      <c r="C658" s="196">
        <v>3</v>
      </c>
      <c r="D658" s="197">
        <v>562971</v>
      </c>
      <c r="E658" s="182"/>
      <c r="F658" s="182"/>
    </row>
    <row r="659" spans="1:6" ht="14.1" hidden="1" customHeight="1" outlineLevel="1">
      <c r="A659" s="194" t="s">
        <v>191</v>
      </c>
      <c r="B659" s="195"/>
      <c r="C659" s="196">
        <v>0</v>
      </c>
      <c r="D659" s="197">
        <v>0</v>
      </c>
      <c r="E659" s="182"/>
      <c r="F659" s="182"/>
    </row>
    <row r="660" spans="1:6" ht="14.1" hidden="1" customHeight="1" outlineLevel="1">
      <c r="A660" s="194" t="s">
        <v>192</v>
      </c>
      <c r="B660" s="195"/>
      <c r="C660" s="198"/>
      <c r="D660" s="199"/>
      <c r="E660" s="182"/>
      <c r="F660" s="182"/>
    </row>
    <row r="661" spans="1:6" ht="14.1" hidden="1" customHeight="1" outlineLevel="1">
      <c r="A661" s="194" t="s">
        <v>247</v>
      </c>
      <c r="B661" s="195"/>
      <c r="C661" s="196">
        <v>0</v>
      </c>
      <c r="D661" s="197">
        <v>0</v>
      </c>
      <c r="E661" s="182"/>
      <c r="F661" s="182"/>
    </row>
    <row r="662" spans="1:6" ht="14.1" hidden="1" customHeight="1" outlineLevel="1">
      <c r="A662" s="194" t="s">
        <v>193</v>
      </c>
      <c r="B662" s="195"/>
      <c r="C662" s="196">
        <v>27</v>
      </c>
      <c r="D662" s="197">
        <v>3819468</v>
      </c>
      <c r="E662" s="182"/>
      <c r="F662" s="182"/>
    </row>
    <row r="663" spans="1:6" ht="14.1" hidden="1" customHeight="1" outlineLevel="1">
      <c r="A663" s="194" t="s">
        <v>194</v>
      </c>
      <c r="B663" s="195"/>
      <c r="C663" s="198"/>
      <c r="D663" s="199"/>
      <c r="E663" s="182"/>
      <c r="F663" s="182"/>
    </row>
    <row r="664" spans="1:6" ht="14.1" hidden="1" customHeight="1" outlineLevel="1">
      <c r="A664" s="194" t="s">
        <v>195</v>
      </c>
      <c r="B664" s="195"/>
      <c r="C664" s="196">
        <v>0</v>
      </c>
      <c r="D664" s="197">
        <v>0</v>
      </c>
      <c r="E664" s="182"/>
      <c r="F664" s="182"/>
    </row>
    <row r="665" spans="1:6" ht="14.1" hidden="1" customHeight="1" outlineLevel="1">
      <c r="A665" s="194" t="s">
        <v>196</v>
      </c>
      <c r="B665" s="195"/>
      <c r="C665" s="198"/>
      <c r="D665" s="199"/>
      <c r="E665" s="182"/>
      <c r="F665" s="182"/>
    </row>
    <row r="666" spans="1:6" ht="14.1" customHeight="1" collapsed="1">
      <c r="A666" s="200" t="s">
        <v>292</v>
      </c>
      <c r="B666" s="195">
        <v>100000</v>
      </c>
      <c r="C666" s="196">
        <f>SUM($C$642:$C$665)</f>
        <v>120</v>
      </c>
      <c r="D666" s="197">
        <f>SUM($D$642:$D$665)</f>
        <v>16017880</v>
      </c>
      <c r="E666" s="182"/>
      <c r="F666" s="182"/>
    </row>
    <row r="667" spans="1:6" ht="14.1" hidden="1" customHeight="1" outlineLevel="1">
      <c r="A667" s="486" t="s">
        <v>256</v>
      </c>
      <c r="B667" s="487"/>
      <c r="C667" s="196">
        <v>0</v>
      </c>
      <c r="D667" s="197">
        <v>0</v>
      </c>
      <c r="E667" s="182"/>
      <c r="F667" s="182"/>
    </row>
    <row r="668" spans="1:6" ht="14.1" hidden="1" customHeight="1" outlineLevel="1">
      <c r="A668" s="202" t="s">
        <v>181</v>
      </c>
      <c r="B668" s="203"/>
      <c r="C668" s="196">
        <v>0</v>
      </c>
      <c r="D668" s="197">
        <v>0</v>
      </c>
      <c r="E668" s="182"/>
      <c r="F668" s="182"/>
    </row>
    <row r="669" spans="1:6" ht="14.1" hidden="1" customHeight="1" outlineLevel="1">
      <c r="A669" s="486" t="s">
        <v>182</v>
      </c>
      <c r="B669" s="487"/>
      <c r="C669" s="196">
        <v>0</v>
      </c>
      <c r="D669" s="197">
        <v>0</v>
      </c>
      <c r="E669" s="182"/>
      <c r="F669" s="182"/>
    </row>
    <row r="670" spans="1:6" ht="14.1" hidden="1" customHeight="1" outlineLevel="1">
      <c r="A670" s="486" t="s">
        <v>250</v>
      </c>
      <c r="B670" s="487"/>
      <c r="C670" s="198"/>
      <c r="D670" s="199"/>
      <c r="E670" s="182"/>
      <c r="F670" s="182"/>
    </row>
    <row r="671" spans="1:6" ht="14.1" hidden="1" customHeight="1" outlineLevel="1">
      <c r="A671" s="202" t="s">
        <v>257</v>
      </c>
      <c r="B671" s="203"/>
      <c r="C671" s="198"/>
      <c r="D671" s="199"/>
      <c r="E671" s="182"/>
      <c r="F671" s="182"/>
    </row>
    <row r="672" spans="1:6" ht="14.1" hidden="1" customHeight="1" outlineLevel="1">
      <c r="A672" s="202" t="s">
        <v>258</v>
      </c>
      <c r="B672" s="203"/>
      <c r="C672" s="198"/>
      <c r="D672" s="199"/>
      <c r="E672" s="182"/>
      <c r="F672" s="182"/>
    </row>
    <row r="673" spans="1:6" ht="14.1" hidden="1" customHeight="1" outlineLevel="1">
      <c r="A673" s="486" t="s">
        <v>183</v>
      </c>
      <c r="B673" s="487"/>
      <c r="C673" s="196">
        <v>54</v>
      </c>
      <c r="D673" s="197">
        <v>8725820</v>
      </c>
      <c r="E673" s="182"/>
      <c r="F673" s="182"/>
    </row>
    <row r="674" spans="1:6" ht="14.1" hidden="1" customHeight="1" outlineLevel="1">
      <c r="A674" s="486" t="s">
        <v>184</v>
      </c>
      <c r="B674" s="487"/>
      <c r="C674" s="196">
        <v>16</v>
      </c>
      <c r="D674" s="197">
        <v>3859330</v>
      </c>
      <c r="E674" s="182"/>
      <c r="F674" s="182"/>
    </row>
    <row r="675" spans="1:6" ht="14.1" hidden="1" customHeight="1" outlineLevel="1">
      <c r="A675" s="486" t="s">
        <v>251</v>
      </c>
      <c r="B675" s="487"/>
      <c r="C675" s="198"/>
      <c r="D675" s="199"/>
      <c r="E675" s="182"/>
      <c r="F675" s="182"/>
    </row>
    <row r="676" spans="1:6" ht="14.1" hidden="1" customHeight="1" outlineLevel="1">
      <c r="A676" s="486" t="s">
        <v>185</v>
      </c>
      <c r="B676" s="487"/>
      <c r="C676" s="196">
        <v>45</v>
      </c>
      <c r="D676" s="197">
        <v>9262600</v>
      </c>
      <c r="E676" s="182"/>
      <c r="F676" s="182"/>
    </row>
    <row r="677" spans="1:6" ht="14.1" hidden="1" customHeight="1" outlineLevel="1">
      <c r="A677" s="202" t="s">
        <v>253</v>
      </c>
      <c r="B677" s="203"/>
      <c r="C677" s="196">
        <v>0</v>
      </c>
      <c r="D677" s="197">
        <v>0</v>
      </c>
      <c r="E677" s="182"/>
      <c r="F677" s="182"/>
    </row>
    <row r="678" spans="1:6" ht="14.1" hidden="1" customHeight="1" outlineLevel="1">
      <c r="A678" s="486" t="s">
        <v>186</v>
      </c>
      <c r="B678" s="487"/>
      <c r="C678" s="196">
        <v>69</v>
      </c>
      <c r="D678" s="197">
        <v>17291297</v>
      </c>
      <c r="E678" s="182"/>
      <c r="F678" s="182"/>
    </row>
    <row r="679" spans="1:6" ht="14.1" hidden="1" customHeight="1" outlineLevel="1">
      <c r="A679" s="486" t="s">
        <v>244</v>
      </c>
      <c r="B679" s="487"/>
      <c r="C679" s="198"/>
      <c r="D679" s="199"/>
      <c r="E679" s="182"/>
      <c r="F679" s="182"/>
    </row>
    <row r="680" spans="1:6" ht="14.1" hidden="1" customHeight="1" outlineLevel="1">
      <c r="A680" s="486" t="s">
        <v>187</v>
      </c>
      <c r="B680" s="487"/>
      <c r="C680" s="198"/>
      <c r="D680" s="199"/>
      <c r="E680" s="182"/>
      <c r="F680" s="182"/>
    </row>
    <row r="681" spans="1:6" ht="14.1" hidden="1" customHeight="1" outlineLevel="1">
      <c r="A681" s="486" t="s">
        <v>188</v>
      </c>
      <c r="B681" s="487"/>
      <c r="C681" s="196">
        <v>0</v>
      </c>
      <c r="D681" s="197">
        <v>0</v>
      </c>
      <c r="E681" s="182"/>
      <c r="F681" s="182"/>
    </row>
    <row r="682" spans="1:6" ht="14.1" hidden="1" customHeight="1" outlineLevel="1">
      <c r="A682" s="486" t="s">
        <v>189</v>
      </c>
      <c r="B682" s="487"/>
      <c r="C682" s="196">
        <v>0</v>
      </c>
      <c r="D682" s="197">
        <v>0</v>
      </c>
      <c r="E682" s="182"/>
      <c r="F682" s="182"/>
    </row>
    <row r="683" spans="1:6" ht="14.1" hidden="1" customHeight="1" outlineLevel="1">
      <c r="A683" s="486" t="s">
        <v>190</v>
      </c>
      <c r="B683" s="487"/>
      <c r="C683" s="196">
        <v>1</v>
      </c>
      <c r="D683" s="197">
        <v>100</v>
      </c>
      <c r="E683" s="182"/>
      <c r="F683" s="182"/>
    </row>
    <row r="684" spans="1:6" ht="14.1" hidden="1" customHeight="1" outlineLevel="1">
      <c r="A684" s="486" t="s">
        <v>191</v>
      </c>
      <c r="B684" s="487"/>
      <c r="C684" s="196">
        <v>0</v>
      </c>
      <c r="D684" s="197">
        <v>0</v>
      </c>
      <c r="E684" s="182"/>
      <c r="F684" s="182"/>
    </row>
    <row r="685" spans="1:6" ht="14.1" hidden="1" customHeight="1" outlineLevel="1">
      <c r="A685" s="486" t="s">
        <v>192</v>
      </c>
      <c r="B685" s="487"/>
      <c r="C685" s="198"/>
      <c r="D685" s="199"/>
      <c r="E685" s="182"/>
      <c r="F685" s="182"/>
    </row>
    <row r="686" spans="1:6" ht="14.1" hidden="1" customHeight="1" outlineLevel="1">
      <c r="A686" s="486" t="s">
        <v>247</v>
      </c>
      <c r="B686" s="487"/>
      <c r="C686" s="196">
        <v>0</v>
      </c>
      <c r="D686" s="197">
        <v>0</v>
      </c>
      <c r="E686" s="182"/>
      <c r="F686" s="182"/>
    </row>
    <row r="687" spans="1:6" ht="14.1" hidden="1" customHeight="1" outlineLevel="1">
      <c r="A687" s="486" t="s">
        <v>193</v>
      </c>
      <c r="B687" s="487"/>
      <c r="C687" s="196">
        <v>8</v>
      </c>
      <c r="D687" s="197">
        <v>2444037</v>
      </c>
      <c r="E687" s="182"/>
      <c r="F687" s="182"/>
    </row>
    <row r="688" spans="1:6" ht="14.1" hidden="1" customHeight="1" outlineLevel="1">
      <c r="A688" s="486" t="s">
        <v>194</v>
      </c>
      <c r="B688" s="487"/>
      <c r="C688" s="198"/>
      <c r="D688" s="199"/>
      <c r="E688" s="182"/>
      <c r="F688" s="182"/>
    </row>
    <row r="689" spans="1:6" ht="14.1" hidden="1" customHeight="1" outlineLevel="1">
      <c r="A689" s="486" t="s">
        <v>195</v>
      </c>
      <c r="B689" s="487"/>
      <c r="C689" s="196">
        <v>0</v>
      </c>
      <c r="D689" s="197">
        <v>0</v>
      </c>
      <c r="E689" s="182"/>
      <c r="F689" s="182"/>
    </row>
    <row r="690" spans="1:6" ht="14.1" hidden="1" customHeight="1" outlineLevel="1">
      <c r="A690" s="486" t="s">
        <v>196</v>
      </c>
      <c r="B690" s="487"/>
      <c r="C690" s="198"/>
      <c r="D690" s="199"/>
      <c r="E690" s="182"/>
      <c r="F690" s="182"/>
    </row>
    <row r="691" spans="1:6" ht="14.1" customHeight="1" collapsed="1">
      <c r="A691" s="488" t="s">
        <v>293</v>
      </c>
      <c r="B691" s="489"/>
      <c r="C691" s="196">
        <f>SUM($C$667:$C$690)</f>
        <v>193</v>
      </c>
      <c r="D691" s="197">
        <f>SUM($D$667:$D$690)</f>
        <v>41583184</v>
      </c>
      <c r="E691" s="182"/>
      <c r="F691" s="182"/>
    </row>
    <row r="692" spans="1:6" ht="17.45" hidden="1" customHeight="1" outlineLevel="1" thickBot="1">
      <c r="A692" s="484" t="s">
        <v>256</v>
      </c>
      <c r="B692" s="485"/>
      <c r="C692" s="201">
        <v>0</v>
      </c>
      <c r="D692" s="201">
        <v>0</v>
      </c>
      <c r="E692" s="182"/>
      <c r="F692" s="182"/>
    </row>
    <row r="693" spans="1:6" ht="17.45" hidden="1" customHeight="1" outlineLevel="1" thickBot="1">
      <c r="A693" s="204" t="s">
        <v>181</v>
      </c>
      <c r="B693" s="205"/>
      <c r="C693" s="201">
        <v>185876</v>
      </c>
      <c r="D693" s="201">
        <v>62695280</v>
      </c>
      <c r="E693" s="182"/>
      <c r="F693" s="182"/>
    </row>
    <row r="694" spans="1:6" ht="17.45" hidden="1" customHeight="1" outlineLevel="1" thickBot="1">
      <c r="A694" s="484" t="s">
        <v>182</v>
      </c>
      <c r="B694" s="485"/>
      <c r="C694" s="201">
        <v>47076</v>
      </c>
      <c r="D694" s="201">
        <v>41938325.959999993</v>
      </c>
      <c r="E694" s="182"/>
      <c r="F694" s="182"/>
    </row>
    <row r="695" spans="1:6" ht="17.45" hidden="1" customHeight="1" outlineLevel="1" thickBot="1">
      <c r="A695" s="484" t="s">
        <v>250</v>
      </c>
      <c r="B695" s="485"/>
      <c r="C695" s="201">
        <v>0</v>
      </c>
      <c r="D695" s="201">
        <v>0</v>
      </c>
      <c r="E695" s="182"/>
      <c r="F695" s="182"/>
    </row>
    <row r="696" spans="1:6" ht="17.45" hidden="1" customHeight="1" outlineLevel="1" thickBot="1">
      <c r="A696" s="204" t="s">
        <v>257</v>
      </c>
      <c r="B696" s="205"/>
      <c r="C696" s="201"/>
      <c r="D696" s="201"/>
      <c r="E696" s="182"/>
      <c r="F696" s="182"/>
    </row>
    <row r="697" spans="1:6" ht="17.45" hidden="1" customHeight="1" outlineLevel="1" thickBot="1">
      <c r="A697" s="204" t="s">
        <v>258</v>
      </c>
      <c r="B697" s="205"/>
      <c r="C697" s="201"/>
      <c r="D697" s="201"/>
      <c r="E697" s="182"/>
      <c r="F697" s="182"/>
    </row>
    <row r="698" spans="1:6" ht="17.45" hidden="1" customHeight="1" outlineLevel="1" thickBot="1">
      <c r="A698" s="484" t="s">
        <v>183</v>
      </c>
      <c r="B698" s="485"/>
      <c r="C698" s="201">
        <v>399573</v>
      </c>
      <c r="D698" s="201">
        <v>208177899</v>
      </c>
      <c r="E698" s="182"/>
      <c r="F698" s="182"/>
    </row>
    <row r="699" spans="1:6" ht="17.45" hidden="1" customHeight="1" outlineLevel="1" thickBot="1">
      <c r="A699" s="484" t="s">
        <v>184</v>
      </c>
      <c r="B699" s="485"/>
      <c r="C699" s="201">
        <v>66835</v>
      </c>
      <c r="D699" s="201">
        <v>42230465</v>
      </c>
      <c r="E699" s="182"/>
      <c r="F699" s="182"/>
    </row>
    <row r="700" spans="1:6" ht="17.45" hidden="1" customHeight="1" outlineLevel="1" thickBot="1">
      <c r="A700" s="484" t="s">
        <v>251</v>
      </c>
      <c r="B700" s="485"/>
      <c r="C700" s="201">
        <v>898</v>
      </c>
      <c r="D700" s="201">
        <v>977345.59000000008</v>
      </c>
      <c r="E700" s="182"/>
      <c r="F700" s="182"/>
    </row>
    <row r="701" spans="1:6" ht="17.45" hidden="1" customHeight="1" outlineLevel="1" thickBot="1">
      <c r="A701" s="484" t="s">
        <v>185</v>
      </c>
      <c r="B701" s="485"/>
      <c r="C701" s="201">
        <v>442321</v>
      </c>
      <c r="D701" s="201">
        <v>226117256</v>
      </c>
      <c r="E701" s="182"/>
      <c r="F701" s="182"/>
    </row>
    <row r="702" spans="1:6" ht="17.45" hidden="1" customHeight="1" outlineLevel="1" thickBot="1">
      <c r="A702" s="204" t="s">
        <v>253</v>
      </c>
      <c r="B702" s="205"/>
      <c r="C702" s="201">
        <v>52085</v>
      </c>
      <c r="D702" s="201">
        <v>58136708</v>
      </c>
      <c r="E702" s="182"/>
      <c r="F702" s="182"/>
    </row>
    <row r="703" spans="1:6" ht="17.45" hidden="1" customHeight="1" outlineLevel="1" thickBot="1">
      <c r="A703" s="484" t="s">
        <v>186</v>
      </c>
      <c r="B703" s="485"/>
      <c r="C703" s="201">
        <v>160106</v>
      </c>
      <c r="D703" s="201">
        <v>306538601</v>
      </c>
      <c r="E703" s="182"/>
      <c r="F703" s="182"/>
    </row>
    <row r="704" spans="1:6" ht="17.45" hidden="1" customHeight="1" outlineLevel="1" thickBot="1">
      <c r="A704" s="484" t="s">
        <v>244</v>
      </c>
      <c r="B704" s="485"/>
      <c r="C704" s="201">
        <v>159055</v>
      </c>
      <c r="D704" s="201">
        <v>44077513.310000002</v>
      </c>
      <c r="E704" s="182"/>
      <c r="F704" s="182"/>
    </row>
    <row r="705" spans="1:6" ht="17.45" hidden="1" customHeight="1" outlineLevel="1" thickBot="1">
      <c r="A705" s="484" t="s">
        <v>187</v>
      </c>
      <c r="B705" s="485"/>
      <c r="C705" s="201">
        <v>91884</v>
      </c>
      <c r="D705" s="201">
        <v>30252379</v>
      </c>
      <c r="E705" s="182"/>
      <c r="F705" s="182"/>
    </row>
    <row r="706" spans="1:6" ht="17.45" hidden="1" customHeight="1" outlineLevel="1" thickBot="1">
      <c r="A706" s="484" t="s">
        <v>188</v>
      </c>
      <c r="B706" s="485"/>
      <c r="C706" s="201">
        <v>5378</v>
      </c>
      <c r="D706" s="201">
        <v>1730182</v>
      </c>
      <c r="E706" s="182"/>
      <c r="F706" s="182"/>
    </row>
    <row r="707" spans="1:6" ht="17.45" hidden="1" customHeight="1" outlineLevel="1" thickBot="1">
      <c r="A707" s="484" t="s">
        <v>189</v>
      </c>
      <c r="B707" s="485"/>
      <c r="C707" s="201">
        <v>22813.013068196073</v>
      </c>
      <c r="D707" s="201">
        <v>21823407.433585044</v>
      </c>
      <c r="E707" s="182"/>
      <c r="F707" s="182"/>
    </row>
    <row r="708" spans="1:6" ht="17.45" hidden="1" customHeight="1" outlineLevel="1" thickBot="1">
      <c r="A708" s="484" t="s">
        <v>190</v>
      </c>
      <c r="B708" s="485"/>
      <c r="C708" s="201">
        <v>99570</v>
      </c>
      <c r="D708" s="201">
        <v>126997665</v>
      </c>
      <c r="E708" s="182"/>
      <c r="F708" s="182"/>
    </row>
    <row r="709" spans="1:6" ht="17.45" hidden="1" customHeight="1" outlineLevel="1" thickBot="1">
      <c r="A709" s="484" t="s">
        <v>191</v>
      </c>
      <c r="B709" s="485"/>
      <c r="C709" s="201">
        <v>28890</v>
      </c>
      <c r="D709" s="201">
        <v>6785906.1900000004</v>
      </c>
      <c r="E709" s="182"/>
      <c r="F709" s="182"/>
    </row>
    <row r="710" spans="1:6" ht="17.45" hidden="1" customHeight="1" outlineLevel="1" thickBot="1">
      <c r="A710" s="484" t="s">
        <v>192</v>
      </c>
      <c r="B710" s="485"/>
      <c r="C710" s="201">
        <v>6791</v>
      </c>
      <c r="D710" s="201">
        <v>4727295</v>
      </c>
      <c r="E710" s="182"/>
      <c r="F710" s="182"/>
    </row>
    <row r="711" spans="1:6" ht="17.45" hidden="1" customHeight="1" outlineLevel="1" thickBot="1">
      <c r="A711" s="484" t="s">
        <v>247</v>
      </c>
      <c r="B711" s="485"/>
      <c r="C711" s="201">
        <v>2410</v>
      </c>
      <c r="D711" s="201">
        <v>2441772</v>
      </c>
      <c r="E711" s="182"/>
      <c r="F711" s="182"/>
    </row>
    <row r="712" spans="1:6" ht="17.45" hidden="1" customHeight="1" outlineLevel="1" thickBot="1">
      <c r="A712" s="484" t="s">
        <v>193</v>
      </c>
      <c r="B712" s="485"/>
      <c r="C712" s="201">
        <v>192782</v>
      </c>
      <c r="D712" s="201">
        <v>249457620</v>
      </c>
      <c r="E712" s="182"/>
      <c r="F712" s="182"/>
    </row>
    <row r="713" spans="1:6" ht="17.45" hidden="1" customHeight="1" outlineLevel="1" thickBot="1">
      <c r="A713" s="484" t="s">
        <v>194</v>
      </c>
      <c r="B713" s="485"/>
      <c r="C713" s="201">
        <v>68467.217824872176</v>
      </c>
      <c r="D713" s="201">
        <v>109816909.39</v>
      </c>
      <c r="E713" s="182"/>
      <c r="F713" s="182"/>
    </row>
    <row r="714" spans="1:6" ht="17.45" hidden="1" customHeight="1" outlineLevel="1" thickBot="1">
      <c r="A714" s="484" t="s">
        <v>195</v>
      </c>
      <c r="B714" s="485"/>
      <c r="C714" s="201">
        <v>29604</v>
      </c>
      <c r="D714" s="201">
        <v>28072290.309999999</v>
      </c>
      <c r="E714" s="182"/>
      <c r="F714" s="182"/>
    </row>
    <row r="715" spans="1:6" ht="17.45" hidden="1" customHeight="1" outlineLevel="1" thickBot="1">
      <c r="A715" s="484" t="s">
        <v>196</v>
      </c>
      <c r="B715" s="485"/>
      <c r="C715" s="201">
        <v>43114</v>
      </c>
      <c r="D715" s="201">
        <v>57664152.50999999</v>
      </c>
      <c r="E715" s="182"/>
      <c r="F715" s="182"/>
    </row>
    <row r="716" spans="1:6" ht="17.45" customHeight="1" collapsed="1" thickBot="1">
      <c r="A716" s="482" t="s">
        <v>294</v>
      </c>
      <c r="B716" s="483"/>
      <c r="C716" s="201">
        <f>SUM($C$692:$C$715)</f>
        <v>2105528.230893068</v>
      </c>
      <c r="D716" s="201">
        <f>SUM($D$692:$D$715)</f>
        <v>1630658972.6935849</v>
      </c>
      <c r="E716" s="182"/>
      <c r="F716" s="182"/>
    </row>
  </sheetData>
  <sheetProtection selectLockedCells="1"/>
  <mergeCells count="57">
    <mergeCell ref="A12:D12"/>
    <mergeCell ref="A1:D1"/>
    <mergeCell ref="A2:D2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A679:B679"/>
    <mergeCell ref="A13:D13"/>
    <mergeCell ref="A14:D14"/>
    <mergeCell ref="A15:B15"/>
    <mergeCell ref="A667:B667"/>
    <mergeCell ref="A669:B669"/>
    <mergeCell ref="A670:B670"/>
    <mergeCell ref="A673:B673"/>
    <mergeCell ref="A674:B674"/>
    <mergeCell ref="A675:B675"/>
    <mergeCell ref="A676:B676"/>
    <mergeCell ref="A678:B678"/>
    <mergeCell ref="A691:B691"/>
    <mergeCell ref="A680:B680"/>
    <mergeCell ref="A681:B681"/>
    <mergeCell ref="A682:B682"/>
    <mergeCell ref="A683:B683"/>
    <mergeCell ref="A684:B684"/>
    <mergeCell ref="A685:B685"/>
    <mergeCell ref="A686:B686"/>
    <mergeCell ref="A687:B687"/>
    <mergeCell ref="A688:B688"/>
    <mergeCell ref="A689:B689"/>
    <mergeCell ref="A690:B690"/>
    <mergeCell ref="A707:B707"/>
    <mergeCell ref="A692:B692"/>
    <mergeCell ref="A694:B694"/>
    <mergeCell ref="A695:B695"/>
    <mergeCell ref="A698:B698"/>
    <mergeCell ref="A699:B699"/>
    <mergeCell ref="A700:B700"/>
    <mergeCell ref="A701:B701"/>
    <mergeCell ref="A703:B703"/>
    <mergeCell ref="A704:B704"/>
    <mergeCell ref="A705:B705"/>
    <mergeCell ref="A706:B706"/>
    <mergeCell ref="A714:B714"/>
    <mergeCell ref="A715:B715"/>
    <mergeCell ref="A716:B716"/>
    <mergeCell ref="A708:B708"/>
    <mergeCell ref="A709:B709"/>
    <mergeCell ref="A710:B710"/>
    <mergeCell ref="A711:B711"/>
    <mergeCell ref="A712:B712"/>
    <mergeCell ref="A713:B713"/>
  </mergeCells>
  <printOptions horizontalCentered="1"/>
  <pageMargins left="0.75" right="0.75" top="0.57999999999999996" bottom="0.55000000000000004" header="0.57999999999999996" footer="0.5"/>
  <pageSetup firstPageNumber="33" orientation="portrait" useFirstPageNumber="1" r:id="rId1"/>
  <headerFooter alignWithMargins="0">
    <oddFooter>&amp;L&amp;"-,Regular"Source:  Schedule S-3
Texas Title Insurance Statistical Plan&amp;C&amp;"-,Regular"&amp;P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24"/>
  <sheetViews>
    <sheetView showGridLines="0" zoomScaleNormal="100" workbookViewId="0"/>
  </sheetViews>
  <sheetFormatPr defaultColWidth="9.140625" defaultRowHeight="12.75"/>
  <cols>
    <col min="1" max="1" width="9.42578125" style="16" bestFit="1" customWidth="1"/>
    <col min="2" max="2" width="14" style="17" customWidth="1"/>
    <col min="3" max="3" width="10.7109375" style="16" customWidth="1"/>
    <col min="4" max="4" width="9.7109375" style="16" customWidth="1"/>
    <col min="5" max="5" width="10.7109375" style="16" customWidth="1"/>
    <col min="6" max="6" width="10.85546875" style="16" bestFit="1" customWidth="1"/>
    <col min="7" max="7" width="10.7109375" style="16" customWidth="1"/>
    <col min="8" max="8" width="9.7109375" style="16" customWidth="1"/>
    <col min="9" max="9" width="10.7109375" style="16" customWidth="1"/>
    <col min="10" max="16384" width="9.140625" style="15"/>
  </cols>
  <sheetData>
    <row r="1" spans="1:9" s="8" customFormat="1" ht="15.75">
      <c r="B1" s="9"/>
      <c r="C1" s="10"/>
    </row>
    <row r="2" spans="1:9">
      <c r="A2" s="11"/>
      <c r="B2" s="12"/>
      <c r="C2" s="13"/>
      <c r="D2" s="14"/>
      <c r="E2" s="14"/>
      <c r="F2" s="14"/>
      <c r="G2" s="14"/>
      <c r="H2" s="14"/>
      <c r="I2" s="14"/>
    </row>
    <row r="3" spans="1:9">
      <c r="A3" s="11"/>
      <c r="B3" s="12"/>
      <c r="C3" s="13"/>
      <c r="F3" s="14"/>
      <c r="G3" s="14"/>
      <c r="H3" s="14"/>
      <c r="I3" s="14"/>
    </row>
    <row r="4" spans="1:9">
      <c r="A4" s="11"/>
      <c r="B4" s="12"/>
      <c r="C4" s="13"/>
      <c r="D4" s="13"/>
      <c r="E4" s="13"/>
      <c r="F4" s="13"/>
      <c r="G4" s="13"/>
      <c r="H4" s="13"/>
      <c r="I4" s="13"/>
    </row>
    <row r="5" spans="1:9">
      <c r="A5" s="11"/>
      <c r="B5" s="12"/>
      <c r="C5" s="13"/>
      <c r="D5" s="14"/>
      <c r="E5" s="14"/>
      <c r="F5" s="14"/>
      <c r="G5" s="14"/>
      <c r="H5" s="14"/>
      <c r="I5" s="14"/>
    </row>
    <row r="6" spans="1:9">
      <c r="A6" s="11"/>
      <c r="B6" s="12"/>
      <c r="C6" s="13"/>
      <c r="D6" s="14"/>
      <c r="E6" s="14"/>
      <c r="F6" s="14"/>
      <c r="G6" s="14"/>
      <c r="H6" s="14"/>
      <c r="I6" s="14"/>
    </row>
    <row r="7" spans="1:9">
      <c r="A7" s="11"/>
      <c r="B7" s="12"/>
      <c r="C7" s="13"/>
      <c r="D7" s="14"/>
      <c r="E7" s="14"/>
      <c r="F7" s="14"/>
      <c r="G7" s="14"/>
      <c r="H7" s="14"/>
      <c r="I7" s="14"/>
    </row>
    <row r="8" spans="1:9">
      <c r="A8" s="11"/>
      <c r="B8" s="12"/>
      <c r="C8" s="13"/>
      <c r="D8" s="14"/>
      <c r="E8" s="14"/>
      <c r="F8" s="14"/>
      <c r="G8" s="14"/>
      <c r="H8" s="14"/>
      <c r="I8" s="14"/>
    </row>
    <row r="9" spans="1:9">
      <c r="A9" s="11"/>
      <c r="B9" s="12"/>
      <c r="C9" s="13"/>
      <c r="D9" s="14"/>
      <c r="E9" s="14"/>
      <c r="F9" s="14"/>
      <c r="G9" s="14"/>
      <c r="H9" s="14"/>
      <c r="I9" s="14"/>
    </row>
    <row r="10" spans="1:9">
      <c r="A10" s="11"/>
      <c r="B10" s="12"/>
      <c r="C10" s="13"/>
      <c r="D10" s="14"/>
      <c r="E10" s="14"/>
      <c r="F10" s="14"/>
      <c r="G10" s="14"/>
      <c r="H10" s="14"/>
      <c r="I10" s="14"/>
    </row>
    <row r="11" spans="1:9">
      <c r="A11" s="11"/>
      <c r="B11" s="12"/>
      <c r="C11" s="13"/>
      <c r="D11" s="14"/>
      <c r="E11" s="14"/>
      <c r="F11" s="14"/>
      <c r="G11" s="14"/>
      <c r="H11" s="14"/>
      <c r="I11" s="14"/>
    </row>
    <row r="12" spans="1:9">
      <c r="A12" s="11"/>
      <c r="B12" s="12"/>
      <c r="C12" s="13"/>
      <c r="D12" s="14"/>
      <c r="E12" s="14"/>
      <c r="F12" s="14"/>
      <c r="G12" s="14"/>
      <c r="H12" s="14"/>
      <c r="I12" s="14"/>
    </row>
    <row r="13" spans="1:9">
      <c r="A13" s="11"/>
      <c r="B13" s="12"/>
      <c r="C13" s="13"/>
      <c r="D13" s="14"/>
      <c r="E13" s="14"/>
      <c r="F13" s="14"/>
      <c r="G13" s="14"/>
      <c r="H13" s="14"/>
      <c r="I13" s="14"/>
    </row>
    <row r="14" spans="1:9">
      <c r="A14" s="11"/>
      <c r="B14" s="12"/>
      <c r="C14" s="13"/>
      <c r="D14" s="14"/>
      <c r="E14" s="14"/>
      <c r="F14" s="14"/>
      <c r="G14" s="14"/>
      <c r="H14" s="14"/>
      <c r="I14" s="14"/>
    </row>
    <row r="15" spans="1:9">
      <c r="A15" s="11"/>
      <c r="B15" s="12"/>
      <c r="C15" s="13"/>
      <c r="D15" s="14"/>
      <c r="E15" s="14"/>
      <c r="F15" s="14"/>
      <c r="G15" s="14"/>
      <c r="H15" s="14"/>
      <c r="I15" s="14"/>
    </row>
    <row r="16" spans="1:9">
      <c r="A16" s="11"/>
      <c r="B16" s="12"/>
      <c r="C16" s="13"/>
      <c r="D16" s="14"/>
      <c r="E16" s="14"/>
      <c r="F16" s="14"/>
      <c r="G16" s="14"/>
      <c r="H16" s="14"/>
      <c r="I16" s="14"/>
    </row>
    <row r="17" spans="1:9">
      <c r="A17" s="11"/>
      <c r="B17" s="12"/>
      <c r="C17" s="13"/>
      <c r="D17" s="14"/>
      <c r="E17" s="14"/>
      <c r="F17" s="14"/>
      <c r="G17" s="14"/>
      <c r="H17" s="14"/>
      <c r="I17" s="14"/>
    </row>
    <row r="18" spans="1:9">
      <c r="A18" s="11"/>
      <c r="B18" s="12"/>
      <c r="C18" s="13"/>
      <c r="D18" s="14"/>
      <c r="E18" s="14"/>
      <c r="F18" s="14"/>
      <c r="G18" s="14"/>
      <c r="H18" s="14"/>
      <c r="I18" s="14"/>
    </row>
    <row r="19" spans="1:9">
      <c r="A19" s="11"/>
      <c r="B19" s="12"/>
      <c r="C19" s="13"/>
      <c r="D19" s="14"/>
      <c r="E19" s="14"/>
      <c r="F19" s="14"/>
      <c r="G19" s="14"/>
      <c r="H19" s="14"/>
      <c r="I19" s="14"/>
    </row>
    <row r="20" spans="1:9">
      <c r="A20" s="11"/>
      <c r="B20" s="12"/>
      <c r="C20" s="13"/>
      <c r="D20" s="14"/>
      <c r="E20" s="14"/>
      <c r="F20" s="14"/>
      <c r="G20" s="14"/>
      <c r="H20" s="14"/>
      <c r="I20" s="14"/>
    </row>
    <row r="21" spans="1:9">
      <c r="A21" s="11"/>
      <c r="B21" s="12"/>
      <c r="C21" s="13"/>
      <c r="D21" s="14"/>
      <c r="E21" s="14"/>
      <c r="F21" s="14"/>
      <c r="G21" s="14"/>
      <c r="H21" s="14"/>
      <c r="I21" s="14"/>
    </row>
    <row r="22" spans="1:9">
      <c r="A22" s="11"/>
      <c r="B22" s="12"/>
      <c r="C22" s="13"/>
      <c r="D22" s="14"/>
      <c r="E22" s="14"/>
      <c r="F22" s="14"/>
      <c r="G22" s="14"/>
      <c r="H22" s="14"/>
      <c r="I22" s="14"/>
    </row>
    <row r="23" spans="1:9">
      <c r="A23" s="11"/>
      <c r="B23" s="12"/>
      <c r="C23" s="13"/>
      <c r="D23" s="14"/>
      <c r="E23" s="14"/>
      <c r="F23" s="14"/>
      <c r="G23" s="14"/>
      <c r="H23" s="14"/>
      <c r="I23" s="14"/>
    </row>
    <row r="24" spans="1:9">
      <c r="A24" s="444" t="s">
        <v>24</v>
      </c>
      <c r="B24" s="444"/>
      <c r="C24" s="444"/>
      <c r="D24" s="444"/>
      <c r="E24" s="444"/>
      <c r="F24" s="444"/>
      <c r="G24" s="444"/>
      <c r="H24" s="444"/>
      <c r="I24" s="444"/>
    </row>
  </sheetData>
  <mergeCells count="1">
    <mergeCell ref="A24:I24"/>
  </mergeCells>
  <printOptions horizontalCentered="1"/>
  <pageMargins left="0.4" right="0.21" top="0.64" bottom="0.54" header="0.5" footer="0.41"/>
  <pageSetup orientation="portrait" r:id="rId1"/>
  <headerFooter alignWithMargins="0">
    <oddFooter xml:space="preserve">&amp;R
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I24"/>
  <sheetViews>
    <sheetView showGridLines="0" zoomScaleNormal="100" workbookViewId="0">
      <selection activeCell="S40" sqref="S40"/>
    </sheetView>
  </sheetViews>
  <sheetFormatPr defaultColWidth="9.140625" defaultRowHeight="12.75"/>
  <cols>
    <col min="1" max="1" width="9.42578125" style="16" bestFit="1" customWidth="1"/>
    <col min="2" max="2" width="14" style="17" customWidth="1"/>
    <col min="3" max="3" width="10.7109375" style="16" customWidth="1"/>
    <col min="4" max="4" width="9.7109375" style="16" customWidth="1"/>
    <col min="5" max="5" width="10.7109375" style="16" customWidth="1"/>
    <col min="6" max="6" width="10.85546875" style="16" bestFit="1" customWidth="1"/>
    <col min="7" max="7" width="10.7109375" style="16" customWidth="1"/>
    <col min="8" max="8" width="9.7109375" style="16" customWidth="1"/>
    <col min="9" max="9" width="10.7109375" style="16" customWidth="1"/>
    <col min="10" max="16384" width="9.140625" style="15"/>
  </cols>
  <sheetData>
    <row r="1" spans="1:9" s="8" customFormat="1" ht="15.75">
      <c r="B1" s="9"/>
      <c r="C1" s="10"/>
    </row>
    <row r="2" spans="1:9">
      <c r="A2" s="11"/>
      <c r="B2" s="12"/>
      <c r="C2" s="13"/>
      <c r="D2" s="14"/>
      <c r="E2" s="14"/>
      <c r="F2" s="14"/>
      <c r="G2" s="14"/>
      <c r="H2" s="14"/>
      <c r="I2" s="14"/>
    </row>
    <row r="3" spans="1:9">
      <c r="A3" s="11"/>
      <c r="B3" s="12"/>
      <c r="C3" s="13"/>
      <c r="F3" s="14"/>
      <c r="G3" s="14"/>
      <c r="H3" s="14"/>
      <c r="I3" s="14"/>
    </row>
    <row r="4" spans="1:9">
      <c r="A4" s="11"/>
      <c r="B4" s="12"/>
      <c r="C4" s="13"/>
      <c r="D4" s="13"/>
      <c r="E4" s="13"/>
      <c r="F4" s="13"/>
      <c r="G4" s="13"/>
      <c r="H4" s="13"/>
      <c r="I4" s="13"/>
    </row>
    <row r="5" spans="1:9">
      <c r="A5" s="11"/>
      <c r="B5" s="12"/>
      <c r="C5" s="13"/>
      <c r="D5" s="14"/>
      <c r="E5" s="14"/>
      <c r="F5" s="14"/>
      <c r="G5" s="14"/>
      <c r="H5" s="14"/>
      <c r="I5" s="14"/>
    </row>
    <row r="6" spans="1:9">
      <c r="A6" s="11"/>
      <c r="B6" s="12"/>
      <c r="C6" s="13"/>
      <c r="D6" s="14"/>
      <c r="E6" s="14"/>
      <c r="F6" s="14"/>
      <c r="G6" s="14"/>
      <c r="H6" s="14"/>
      <c r="I6" s="14"/>
    </row>
    <row r="7" spans="1:9">
      <c r="A7" s="11"/>
      <c r="B7" s="12"/>
      <c r="C7" s="13"/>
      <c r="D7" s="14"/>
      <c r="E7" s="14"/>
      <c r="F7" s="14"/>
      <c r="G7" s="14"/>
      <c r="H7" s="14"/>
      <c r="I7" s="14"/>
    </row>
    <row r="8" spans="1:9">
      <c r="A8" s="11"/>
      <c r="B8" s="12"/>
      <c r="C8" s="13"/>
      <c r="D8" s="14"/>
      <c r="E8" s="14"/>
      <c r="F8" s="14"/>
      <c r="G8" s="14"/>
      <c r="H8" s="14"/>
      <c r="I8" s="14"/>
    </row>
    <row r="9" spans="1:9">
      <c r="A9" s="11"/>
      <c r="B9" s="12"/>
      <c r="C9" s="13"/>
      <c r="D9" s="14"/>
      <c r="E9" s="14"/>
      <c r="F9" s="14"/>
      <c r="G9" s="14"/>
      <c r="H9" s="14"/>
      <c r="I9" s="14"/>
    </row>
    <row r="10" spans="1:9">
      <c r="A10" s="11"/>
      <c r="B10" s="12"/>
      <c r="C10" s="13"/>
      <c r="D10" s="14"/>
      <c r="E10" s="14"/>
      <c r="F10" s="14"/>
      <c r="G10" s="14"/>
      <c r="H10" s="14"/>
      <c r="I10" s="14"/>
    </row>
    <row r="11" spans="1:9">
      <c r="A11" s="11"/>
      <c r="B11" s="12"/>
      <c r="C11" s="13"/>
      <c r="D11" s="14"/>
      <c r="E11" s="14"/>
      <c r="F11" s="14"/>
      <c r="G11" s="14"/>
      <c r="H11" s="14"/>
      <c r="I11" s="14"/>
    </row>
    <row r="12" spans="1:9">
      <c r="A12" s="11"/>
      <c r="B12" s="12"/>
      <c r="C12" s="13"/>
      <c r="D12" s="14"/>
      <c r="E12" s="14"/>
      <c r="F12" s="14"/>
      <c r="G12" s="14"/>
      <c r="H12" s="14"/>
      <c r="I12" s="14"/>
    </row>
    <row r="13" spans="1:9">
      <c r="A13" s="11"/>
      <c r="B13" s="12"/>
      <c r="C13" s="13"/>
      <c r="D13" s="14"/>
      <c r="E13" s="14"/>
      <c r="F13" s="14"/>
      <c r="G13" s="14"/>
      <c r="H13" s="14"/>
      <c r="I13" s="14"/>
    </row>
    <row r="14" spans="1:9">
      <c r="A14" s="11"/>
      <c r="B14" s="12"/>
      <c r="C14" s="13"/>
      <c r="D14" s="14"/>
      <c r="E14" s="14"/>
      <c r="F14" s="14"/>
      <c r="G14" s="14"/>
      <c r="H14" s="14"/>
      <c r="I14" s="14"/>
    </row>
    <row r="15" spans="1:9">
      <c r="A15" s="11"/>
      <c r="B15" s="12"/>
      <c r="C15" s="13"/>
      <c r="D15" s="14"/>
      <c r="E15" s="14"/>
      <c r="F15" s="14"/>
      <c r="G15" s="14"/>
      <c r="H15" s="14"/>
      <c r="I15" s="14"/>
    </row>
    <row r="16" spans="1:9">
      <c r="A16" s="11"/>
      <c r="B16" s="12"/>
      <c r="C16" s="13"/>
      <c r="D16" s="14"/>
      <c r="E16" s="14"/>
      <c r="F16" s="14"/>
      <c r="G16" s="14"/>
      <c r="H16" s="14"/>
      <c r="I16" s="14"/>
    </row>
    <row r="17" spans="1:9">
      <c r="A17" s="11"/>
      <c r="B17" s="12"/>
      <c r="C17" s="13"/>
      <c r="D17" s="14"/>
      <c r="E17" s="14"/>
      <c r="F17" s="14"/>
      <c r="G17" s="14"/>
      <c r="H17" s="14"/>
      <c r="I17" s="14"/>
    </row>
    <row r="18" spans="1:9">
      <c r="A18" s="11"/>
      <c r="B18" s="12"/>
      <c r="C18" s="13"/>
      <c r="D18" s="14"/>
      <c r="E18" s="14"/>
      <c r="F18" s="14"/>
      <c r="G18" s="14"/>
      <c r="H18" s="14"/>
      <c r="I18" s="14"/>
    </row>
    <row r="19" spans="1:9">
      <c r="A19" s="11"/>
      <c r="B19" s="12"/>
      <c r="C19" s="13"/>
      <c r="D19" s="14"/>
      <c r="E19" s="14"/>
      <c r="F19" s="14"/>
      <c r="G19" s="14"/>
      <c r="H19" s="14"/>
      <c r="I19" s="14"/>
    </row>
    <row r="20" spans="1:9">
      <c r="A20" s="11"/>
      <c r="B20" s="12"/>
      <c r="C20" s="13"/>
      <c r="D20" s="14"/>
      <c r="E20" s="14"/>
      <c r="F20" s="14"/>
      <c r="G20" s="14"/>
      <c r="H20" s="14"/>
      <c r="I20" s="14"/>
    </row>
    <row r="21" spans="1:9">
      <c r="A21" s="11"/>
      <c r="B21" s="12"/>
      <c r="C21" s="13"/>
      <c r="D21" s="14"/>
      <c r="E21" s="14"/>
      <c r="F21" s="14"/>
      <c r="G21" s="14"/>
      <c r="H21" s="14"/>
      <c r="I21" s="14"/>
    </row>
    <row r="22" spans="1:9">
      <c r="A22" s="11"/>
      <c r="B22" s="12"/>
      <c r="C22" s="13"/>
      <c r="D22" s="14"/>
      <c r="E22" s="14"/>
      <c r="F22" s="14"/>
      <c r="G22" s="14"/>
      <c r="H22" s="14"/>
      <c r="I22" s="14"/>
    </row>
    <row r="23" spans="1:9">
      <c r="A23" s="11"/>
      <c r="B23" s="12"/>
      <c r="C23" s="13"/>
      <c r="D23" s="14"/>
      <c r="E23" s="14"/>
      <c r="F23" s="14"/>
      <c r="G23" s="14"/>
      <c r="H23" s="14"/>
      <c r="I23" s="14"/>
    </row>
    <row r="24" spans="1:9">
      <c r="A24" s="444" t="s">
        <v>24</v>
      </c>
      <c r="B24" s="444"/>
      <c r="C24" s="444"/>
      <c r="D24" s="444"/>
      <c r="E24" s="444"/>
      <c r="F24" s="444"/>
      <c r="G24" s="444"/>
      <c r="H24" s="444"/>
      <c r="I24" s="444"/>
    </row>
  </sheetData>
  <mergeCells count="1">
    <mergeCell ref="A24:I24"/>
  </mergeCells>
  <printOptions horizontalCentered="1"/>
  <pageMargins left="0.4" right="0.21" top="0.64" bottom="0.54" header="0.5" footer="0.41"/>
  <pageSetup orientation="portrait" r:id="rId1"/>
  <headerFooter alignWithMargins="0">
    <oddFooter xml:space="preserve">&amp;R
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963634"/>
    <pageSetUpPr fitToPage="1"/>
  </sheetPr>
  <dimension ref="A1:D30"/>
  <sheetViews>
    <sheetView showGridLines="0" zoomScale="75" zoomScaleNormal="75" workbookViewId="0"/>
  </sheetViews>
  <sheetFormatPr defaultColWidth="9.140625" defaultRowHeight="18.75" customHeight="1"/>
  <cols>
    <col min="1" max="1" width="3.140625" style="210" customWidth="1"/>
    <col min="2" max="2" width="18.28515625" style="216" customWidth="1"/>
    <col min="3" max="3" width="55.7109375" style="210" customWidth="1"/>
    <col min="4" max="4" width="20.5703125" style="210" customWidth="1"/>
    <col min="5" max="16384" width="9.140625" style="210"/>
  </cols>
  <sheetData>
    <row r="1" spans="2:4" s="206" customFormat="1" ht="18.75" customHeight="1">
      <c r="B1" s="462" t="s">
        <v>299</v>
      </c>
      <c r="C1" s="462"/>
      <c r="D1" s="462"/>
    </row>
    <row r="2" spans="2:4" s="206" customFormat="1" ht="18.75" customHeight="1">
      <c r="B2" s="462" t="s">
        <v>300</v>
      </c>
      <c r="C2" s="462"/>
      <c r="D2" s="462"/>
    </row>
    <row r="3" spans="2:4" s="206" customFormat="1" ht="18.75" customHeight="1">
      <c r="B3" s="207"/>
      <c r="C3" s="207"/>
      <c r="D3" s="207"/>
    </row>
    <row r="4" spans="2:4" s="206" customFormat="1" ht="18.75" customHeight="1">
      <c r="B4" s="208"/>
      <c r="C4" s="209"/>
      <c r="D4" s="209"/>
    </row>
    <row r="5" spans="2:4" ht="18.75" customHeight="1">
      <c r="B5" s="148" t="s">
        <v>301</v>
      </c>
      <c r="C5" s="148"/>
      <c r="D5" s="148"/>
    </row>
    <row r="6" spans="2:4" ht="18.75" customHeight="1" thickBot="1">
      <c r="B6" s="207"/>
      <c r="C6" s="211"/>
      <c r="D6" s="212"/>
    </row>
    <row r="7" spans="2:4" ht="18.75" customHeight="1" thickBot="1">
      <c r="B7" s="207">
        <v>2011</v>
      </c>
      <c r="C7" s="213" t="s">
        <v>302</v>
      </c>
      <c r="D7" s="214">
        <v>44296</v>
      </c>
    </row>
    <row r="8" spans="2:4" ht="18.75" customHeight="1" thickBot="1">
      <c r="B8" s="207"/>
      <c r="C8" s="213" t="s">
        <v>303</v>
      </c>
      <c r="D8" s="214">
        <v>38210</v>
      </c>
    </row>
    <row r="9" spans="2:4" ht="18.75" customHeight="1" thickBot="1">
      <c r="B9" s="207"/>
      <c r="C9" s="213"/>
      <c r="D9" s="30"/>
    </row>
    <row r="10" spans="2:4" ht="18.75" customHeight="1" thickBot="1">
      <c r="B10" s="207"/>
      <c r="C10" s="211" t="s">
        <v>304</v>
      </c>
      <c r="D10" s="215">
        <v>63231118.729999997</v>
      </c>
    </row>
    <row r="11" spans="2:4" ht="18.75" customHeight="1" thickBot="1"/>
    <row r="12" spans="2:4" ht="18.75" customHeight="1" thickBot="1">
      <c r="B12" s="207">
        <v>2012</v>
      </c>
      <c r="C12" s="213" t="s">
        <v>302</v>
      </c>
      <c r="D12" s="214">
        <v>50845</v>
      </c>
    </row>
    <row r="13" spans="2:4" ht="18.75" customHeight="1" thickBot="1">
      <c r="B13" s="207"/>
      <c r="C13" s="213" t="s">
        <v>303</v>
      </c>
      <c r="D13" s="214">
        <v>43787</v>
      </c>
    </row>
    <row r="14" spans="2:4" ht="18.75" customHeight="1" thickBot="1">
      <c r="B14" s="207"/>
      <c r="C14" s="213"/>
      <c r="D14" s="30"/>
    </row>
    <row r="15" spans="2:4" ht="18.75" customHeight="1" thickBot="1">
      <c r="B15" s="207"/>
      <c r="C15" s="211" t="s">
        <v>304</v>
      </c>
      <c r="D15" s="215">
        <v>71869384.010000005</v>
      </c>
    </row>
    <row r="16" spans="2:4" ht="18.75" customHeight="1" thickBot="1">
      <c r="B16" s="210"/>
      <c r="C16" s="217"/>
      <c r="D16" s="218"/>
    </row>
    <row r="17" spans="1:4" ht="18.75" customHeight="1" thickBot="1">
      <c r="B17" s="207">
        <v>2013</v>
      </c>
      <c r="C17" s="219" t="s">
        <v>302</v>
      </c>
      <c r="D17" s="214">
        <v>191067</v>
      </c>
    </row>
    <row r="18" spans="1:4" ht="18.75" customHeight="1" thickBot="1">
      <c r="B18" s="213"/>
      <c r="C18" s="219" t="s">
        <v>303</v>
      </c>
      <c r="D18" s="214">
        <v>248918</v>
      </c>
    </row>
    <row r="19" spans="1:4" ht="18.75" customHeight="1" thickBot="1">
      <c r="A19" s="216"/>
      <c r="B19" s="213"/>
      <c r="C19" s="220"/>
      <c r="D19" s="30"/>
    </row>
    <row r="20" spans="1:4" ht="18.75" customHeight="1" thickBot="1">
      <c r="B20" s="211"/>
      <c r="C20" s="219" t="s">
        <v>304</v>
      </c>
      <c r="D20" s="215">
        <v>75314872.799999997</v>
      </c>
    </row>
    <row r="21" spans="1:4" ht="18.75" customHeight="1" thickBot="1">
      <c r="B21" s="211"/>
      <c r="C21" s="219"/>
      <c r="D21" s="221"/>
    </row>
    <row r="22" spans="1:4" ht="18.75" customHeight="1" thickBot="1">
      <c r="B22" s="207">
        <v>2014</v>
      </c>
      <c r="C22" s="219" t="s">
        <v>302</v>
      </c>
      <c r="D22" s="214">
        <v>39147</v>
      </c>
    </row>
    <row r="23" spans="1:4" ht="18.75" customHeight="1" thickBot="1">
      <c r="C23" s="219" t="s">
        <v>303</v>
      </c>
      <c r="D23" s="214">
        <v>35855</v>
      </c>
    </row>
    <row r="24" spans="1:4" ht="18.75" customHeight="1" thickBot="1">
      <c r="C24" s="28"/>
      <c r="D24" s="30"/>
    </row>
    <row r="25" spans="1:4" ht="18.75" customHeight="1" thickBot="1">
      <c r="C25" s="219" t="s">
        <v>304</v>
      </c>
      <c r="D25" s="215">
        <v>61291913.659999996</v>
      </c>
    </row>
    <row r="26" spans="1:4" ht="18.75" customHeight="1" thickBot="1">
      <c r="B26" s="211"/>
      <c r="C26" s="219"/>
      <c r="D26" s="221"/>
    </row>
    <row r="27" spans="1:4" ht="18.75" customHeight="1" thickBot="1">
      <c r="B27" s="207">
        <v>2015</v>
      </c>
      <c r="C27" s="219" t="s">
        <v>302</v>
      </c>
      <c r="D27" s="214">
        <v>51100</v>
      </c>
    </row>
    <row r="28" spans="1:4" ht="18.75" customHeight="1" thickBot="1">
      <c r="C28" s="219" t="s">
        <v>303</v>
      </c>
      <c r="D28" s="214">
        <v>48095</v>
      </c>
    </row>
    <row r="29" spans="1:4" ht="18.75" customHeight="1" thickBot="1">
      <c r="D29" s="30"/>
    </row>
    <row r="30" spans="1:4" ht="18.75" customHeight="1" thickBot="1">
      <c r="C30" s="219" t="s">
        <v>304</v>
      </c>
      <c r="D30" s="215">
        <v>74470985.810000002</v>
      </c>
    </row>
  </sheetData>
  <mergeCells count="2">
    <mergeCell ref="B1:D1"/>
    <mergeCell ref="B2:D2"/>
  </mergeCells>
  <printOptions horizontalCentered="1"/>
  <pageMargins left="0.25" right="0.21" top="0.47" bottom="0.54" header="0.3" footer="0.41"/>
  <pageSetup firstPageNumber="34" fitToHeight="0" orientation="portrait" useFirstPageNumber="1" r:id="rId1"/>
  <headerFooter alignWithMargins="0">
    <oddFooter xml:space="preserve">&amp;C&amp;"-,Regular"&amp;P&amp;R
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I24"/>
  <sheetViews>
    <sheetView showGridLines="0" zoomScaleNormal="100" workbookViewId="0"/>
  </sheetViews>
  <sheetFormatPr defaultColWidth="9.140625" defaultRowHeight="12.75"/>
  <cols>
    <col min="1" max="1" width="9.42578125" style="16" bestFit="1" customWidth="1"/>
    <col min="2" max="2" width="14" style="17" customWidth="1"/>
    <col min="3" max="3" width="10.7109375" style="16" customWidth="1"/>
    <col min="4" max="4" width="9.7109375" style="16" customWidth="1"/>
    <col min="5" max="5" width="10.7109375" style="16" customWidth="1"/>
    <col min="6" max="6" width="10.85546875" style="16" bestFit="1" customWidth="1"/>
    <col min="7" max="7" width="10.7109375" style="16" customWidth="1"/>
    <col min="8" max="8" width="9.7109375" style="16" customWidth="1"/>
    <col min="9" max="9" width="10.7109375" style="16" customWidth="1"/>
    <col min="10" max="16384" width="9.140625" style="15"/>
  </cols>
  <sheetData>
    <row r="1" spans="1:9" s="8" customFormat="1" ht="15.75">
      <c r="B1" s="9"/>
      <c r="C1" s="10"/>
    </row>
    <row r="2" spans="1:9">
      <c r="A2" s="11"/>
      <c r="B2" s="12"/>
      <c r="C2" s="13"/>
      <c r="D2" s="14"/>
      <c r="E2" s="14"/>
      <c r="F2" s="14"/>
      <c r="G2" s="14"/>
      <c r="H2" s="14"/>
      <c r="I2" s="14"/>
    </row>
    <row r="3" spans="1:9">
      <c r="A3" s="11"/>
      <c r="B3" s="12"/>
      <c r="C3" s="13"/>
      <c r="F3" s="14"/>
      <c r="G3" s="14"/>
      <c r="H3" s="14"/>
      <c r="I3" s="14"/>
    </row>
    <row r="4" spans="1:9">
      <c r="A4" s="11"/>
      <c r="B4" s="12"/>
      <c r="C4" s="13"/>
      <c r="D4" s="13"/>
      <c r="E4" s="13"/>
      <c r="F4" s="13"/>
      <c r="G4" s="13"/>
      <c r="H4" s="13"/>
      <c r="I4" s="13"/>
    </row>
    <row r="5" spans="1:9">
      <c r="A5" s="11"/>
      <c r="B5" s="12"/>
      <c r="C5" s="13"/>
      <c r="D5" s="14"/>
      <c r="E5" s="14"/>
      <c r="F5" s="14"/>
      <c r="G5" s="14"/>
      <c r="H5" s="14"/>
      <c r="I5" s="14"/>
    </row>
    <row r="6" spans="1:9">
      <c r="A6" s="11"/>
      <c r="B6" s="12"/>
      <c r="C6" s="13"/>
      <c r="D6" s="14"/>
      <c r="E6" s="14"/>
      <c r="F6" s="14"/>
      <c r="G6" s="14"/>
      <c r="H6" s="14"/>
      <c r="I6" s="14"/>
    </row>
    <row r="7" spans="1:9">
      <c r="A7" s="11"/>
      <c r="B7" s="12"/>
      <c r="C7" s="13"/>
      <c r="D7" s="14"/>
      <c r="E7" s="14"/>
      <c r="F7" s="14"/>
      <c r="G7" s="14"/>
      <c r="H7" s="14"/>
      <c r="I7" s="14"/>
    </row>
    <row r="8" spans="1:9">
      <c r="A8" s="11"/>
      <c r="B8" s="12"/>
      <c r="C8" s="13"/>
      <c r="D8" s="14"/>
      <c r="E8" s="14"/>
      <c r="F8" s="14"/>
      <c r="G8" s="14"/>
      <c r="H8" s="14"/>
      <c r="I8" s="14"/>
    </row>
    <row r="9" spans="1:9">
      <c r="A9" s="11"/>
      <c r="B9" s="12"/>
      <c r="C9" s="13"/>
      <c r="D9" s="14"/>
      <c r="E9" s="14"/>
      <c r="F9" s="14"/>
      <c r="G9" s="14"/>
      <c r="H9" s="14"/>
      <c r="I9" s="14"/>
    </row>
    <row r="10" spans="1:9">
      <c r="A10" s="11"/>
      <c r="B10" s="12"/>
      <c r="C10" s="13"/>
      <c r="D10" s="14"/>
      <c r="E10" s="14"/>
      <c r="F10" s="14"/>
      <c r="G10" s="14"/>
      <c r="H10" s="14"/>
      <c r="I10" s="14"/>
    </row>
    <row r="11" spans="1:9">
      <c r="A11" s="11"/>
      <c r="B11" s="12"/>
      <c r="C11" s="13"/>
      <c r="D11" s="14"/>
      <c r="E11" s="14"/>
      <c r="F11" s="14"/>
      <c r="G11" s="14"/>
      <c r="H11" s="14"/>
      <c r="I11" s="14"/>
    </row>
    <row r="12" spans="1:9">
      <c r="A12" s="11"/>
      <c r="B12" s="12"/>
      <c r="C12" s="13"/>
      <c r="D12" s="14"/>
      <c r="E12" s="14"/>
      <c r="F12" s="14"/>
      <c r="G12" s="14"/>
      <c r="H12" s="14"/>
      <c r="I12" s="14"/>
    </row>
    <row r="13" spans="1:9">
      <c r="A13" s="11"/>
      <c r="B13" s="12"/>
      <c r="C13" s="13"/>
      <c r="D13" s="14"/>
      <c r="E13" s="14"/>
      <c r="F13" s="14"/>
      <c r="G13" s="14"/>
      <c r="H13" s="14"/>
      <c r="I13" s="14"/>
    </row>
    <row r="14" spans="1:9">
      <c r="A14" s="11"/>
      <c r="B14" s="12"/>
      <c r="C14" s="13"/>
      <c r="D14" s="14"/>
      <c r="E14" s="14"/>
      <c r="F14" s="14"/>
      <c r="G14" s="14"/>
      <c r="H14" s="14"/>
      <c r="I14" s="14"/>
    </row>
    <row r="15" spans="1:9">
      <c r="A15" s="11"/>
      <c r="B15" s="12"/>
      <c r="C15" s="13"/>
      <c r="D15" s="14"/>
      <c r="E15" s="14"/>
      <c r="F15" s="14"/>
      <c r="G15" s="14"/>
      <c r="H15" s="14"/>
      <c r="I15" s="14"/>
    </row>
    <row r="16" spans="1:9">
      <c r="A16" s="11"/>
      <c r="B16" s="12"/>
      <c r="C16" s="13"/>
      <c r="D16" s="14"/>
      <c r="E16" s="14"/>
      <c r="F16" s="14"/>
      <c r="G16" s="14"/>
      <c r="H16" s="14"/>
      <c r="I16" s="14"/>
    </row>
    <row r="17" spans="1:9">
      <c r="A17" s="11"/>
      <c r="B17" s="12"/>
      <c r="C17" s="13"/>
      <c r="D17" s="14"/>
      <c r="E17" s="14"/>
      <c r="F17" s="14"/>
      <c r="G17" s="14"/>
      <c r="H17" s="14"/>
      <c r="I17" s="14"/>
    </row>
    <row r="18" spans="1:9">
      <c r="A18" s="11"/>
      <c r="B18" s="12"/>
      <c r="C18" s="13"/>
      <c r="D18" s="14"/>
      <c r="E18" s="14"/>
      <c r="F18" s="14"/>
      <c r="G18" s="14"/>
      <c r="H18" s="14"/>
      <c r="I18" s="14"/>
    </row>
    <row r="19" spans="1:9">
      <c r="A19" s="11"/>
      <c r="B19" s="12"/>
      <c r="C19" s="13"/>
      <c r="D19" s="14"/>
      <c r="E19" s="14"/>
      <c r="F19" s="14"/>
      <c r="G19" s="14"/>
      <c r="H19" s="14"/>
      <c r="I19" s="14"/>
    </row>
    <row r="20" spans="1:9">
      <c r="A20" s="11"/>
      <c r="B20" s="12"/>
      <c r="C20" s="13"/>
      <c r="D20" s="14"/>
      <c r="E20" s="14"/>
      <c r="F20" s="14"/>
      <c r="G20" s="14"/>
      <c r="H20" s="14"/>
      <c r="I20" s="14"/>
    </row>
    <row r="21" spans="1:9">
      <c r="A21" s="11"/>
      <c r="B21" s="12"/>
      <c r="C21" s="13"/>
      <c r="D21" s="14"/>
      <c r="E21" s="14"/>
      <c r="F21" s="14"/>
      <c r="G21" s="14"/>
      <c r="H21" s="14"/>
      <c r="I21" s="14"/>
    </row>
    <row r="22" spans="1:9">
      <c r="A22" s="11"/>
      <c r="B22" s="12"/>
      <c r="C22" s="13"/>
      <c r="D22" s="14"/>
      <c r="E22" s="14"/>
      <c r="F22" s="14"/>
      <c r="G22" s="14"/>
      <c r="H22" s="14"/>
      <c r="I22" s="14"/>
    </row>
    <row r="23" spans="1:9">
      <c r="A23" s="11"/>
      <c r="B23" s="12"/>
      <c r="C23" s="13"/>
      <c r="D23" s="14"/>
      <c r="E23" s="14"/>
      <c r="F23" s="14"/>
      <c r="G23" s="14"/>
      <c r="H23" s="14"/>
      <c r="I23" s="14"/>
    </row>
    <row r="24" spans="1:9">
      <c r="A24" s="444" t="s">
        <v>24</v>
      </c>
      <c r="B24" s="444"/>
      <c r="C24" s="444"/>
      <c r="D24" s="444"/>
      <c r="E24" s="444"/>
      <c r="F24" s="444"/>
      <c r="G24" s="444"/>
      <c r="H24" s="444"/>
      <c r="I24" s="444"/>
    </row>
  </sheetData>
  <mergeCells count="1">
    <mergeCell ref="A24:I24"/>
  </mergeCells>
  <printOptions horizontalCentered="1"/>
  <pageMargins left="0.4" right="0.21" top="0.64" bottom="0.54" header="0.5" footer="0.41"/>
  <pageSetup orientation="portrait" r:id="rId1"/>
  <headerFooter alignWithMargins="0">
    <oddFooter xml:space="preserve">&amp;R
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1"/>
  <sheetViews>
    <sheetView showGridLines="0" zoomScaleNormal="100" workbookViewId="0"/>
  </sheetViews>
  <sheetFormatPr defaultRowHeight="12.75" outlineLevelRow="1"/>
  <cols>
    <col min="1" max="1" width="43" style="22" bestFit="1" customWidth="1"/>
    <col min="2" max="2" width="11.85546875" style="22" bestFit="1" customWidth="1"/>
    <col min="3" max="3" width="12.7109375" style="22" bestFit="1" customWidth="1"/>
    <col min="4" max="4" width="11.5703125" style="22" bestFit="1" customWidth="1"/>
    <col min="5" max="5" width="13.7109375" style="22" bestFit="1" customWidth="1"/>
    <col min="6" max="6" width="12.7109375" style="22" bestFit="1" customWidth="1"/>
    <col min="7" max="7" width="11.28515625" style="22" bestFit="1" customWidth="1"/>
    <col min="8" max="8" width="12.28515625" style="22" bestFit="1" customWidth="1"/>
    <col min="9" max="254" width="9.140625" style="22"/>
    <col min="255" max="255" width="12.7109375" style="22" customWidth="1"/>
    <col min="256" max="256" width="12.85546875" style="22" customWidth="1"/>
    <col min="257" max="257" width="12.7109375" style="22" customWidth="1"/>
    <col min="258" max="258" width="13.28515625" style="22" customWidth="1"/>
    <col min="259" max="259" width="11.140625" style="22" bestFit="1" customWidth="1"/>
    <col min="260" max="260" width="10.140625" style="22" bestFit="1" customWidth="1"/>
    <col min="261" max="261" width="11.7109375" style="22" customWidth="1"/>
    <col min="262" max="510" width="9.140625" style="22"/>
    <col min="511" max="511" width="12.7109375" style="22" customWidth="1"/>
    <col min="512" max="512" width="12.85546875" style="22" customWidth="1"/>
    <col min="513" max="513" width="12.7109375" style="22" customWidth="1"/>
    <col min="514" max="514" width="13.28515625" style="22" customWidth="1"/>
    <col min="515" max="515" width="11.140625" style="22" bestFit="1" customWidth="1"/>
    <col min="516" max="516" width="10.140625" style="22" bestFit="1" customWidth="1"/>
    <col min="517" max="517" width="11.7109375" style="22" customWidth="1"/>
    <col min="518" max="766" width="9.140625" style="22"/>
    <col min="767" max="767" width="12.7109375" style="22" customWidth="1"/>
    <col min="768" max="768" width="12.85546875" style="22" customWidth="1"/>
    <col min="769" max="769" width="12.7109375" style="22" customWidth="1"/>
    <col min="770" max="770" width="13.28515625" style="22" customWidth="1"/>
    <col min="771" max="771" width="11.140625" style="22" bestFit="1" customWidth="1"/>
    <col min="772" max="772" width="10.140625" style="22" bestFit="1" customWidth="1"/>
    <col min="773" max="773" width="11.7109375" style="22" customWidth="1"/>
    <col min="774" max="1022" width="9.140625" style="22"/>
    <col min="1023" max="1023" width="12.7109375" style="22" customWidth="1"/>
    <col min="1024" max="1024" width="12.85546875" style="22" customWidth="1"/>
    <col min="1025" max="1025" width="12.7109375" style="22" customWidth="1"/>
    <col min="1026" max="1026" width="13.28515625" style="22" customWidth="1"/>
    <col min="1027" max="1027" width="11.140625" style="22" bestFit="1" customWidth="1"/>
    <col min="1028" max="1028" width="10.140625" style="22" bestFit="1" customWidth="1"/>
    <col min="1029" max="1029" width="11.7109375" style="22" customWidth="1"/>
    <col min="1030" max="1278" width="9.140625" style="22"/>
    <col min="1279" max="1279" width="12.7109375" style="22" customWidth="1"/>
    <col min="1280" max="1280" width="12.85546875" style="22" customWidth="1"/>
    <col min="1281" max="1281" width="12.7109375" style="22" customWidth="1"/>
    <col min="1282" max="1282" width="13.28515625" style="22" customWidth="1"/>
    <col min="1283" max="1283" width="11.140625" style="22" bestFit="1" customWidth="1"/>
    <col min="1284" max="1284" width="10.140625" style="22" bestFit="1" customWidth="1"/>
    <col min="1285" max="1285" width="11.7109375" style="22" customWidth="1"/>
    <col min="1286" max="1534" width="9.140625" style="22"/>
    <col min="1535" max="1535" width="12.7109375" style="22" customWidth="1"/>
    <col min="1536" max="1536" width="12.85546875" style="22" customWidth="1"/>
    <col min="1537" max="1537" width="12.7109375" style="22" customWidth="1"/>
    <col min="1538" max="1538" width="13.28515625" style="22" customWidth="1"/>
    <col min="1539" max="1539" width="11.140625" style="22" bestFit="1" customWidth="1"/>
    <col min="1540" max="1540" width="10.140625" style="22" bestFit="1" customWidth="1"/>
    <col min="1541" max="1541" width="11.7109375" style="22" customWidth="1"/>
    <col min="1542" max="1790" width="9.140625" style="22"/>
    <col min="1791" max="1791" width="12.7109375" style="22" customWidth="1"/>
    <col min="1792" max="1792" width="12.85546875" style="22" customWidth="1"/>
    <col min="1793" max="1793" width="12.7109375" style="22" customWidth="1"/>
    <col min="1794" max="1794" width="13.28515625" style="22" customWidth="1"/>
    <col min="1795" max="1795" width="11.140625" style="22" bestFit="1" customWidth="1"/>
    <col min="1796" max="1796" width="10.140625" style="22" bestFit="1" customWidth="1"/>
    <col min="1797" max="1797" width="11.7109375" style="22" customWidth="1"/>
    <col min="1798" max="2046" width="9.140625" style="22"/>
    <col min="2047" max="2047" width="12.7109375" style="22" customWidth="1"/>
    <col min="2048" max="2048" width="12.85546875" style="22" customWidth="1"/>
    <col min="2049" max="2049" width="12.7109375" style="22" customWidth="1"/>
    <col min="2050" max="2050" width="13.28515625" style="22" customWidth="1"/>
    <col min="2051" max="2051" width="11.140625" style="22" bestFit="1" customWidth="1"/>
    <col min="2052" max="2052" width="10.140625" style="22" bestFit="1" customWidth="1"/>
    <col min="2053" max="2053" width="11.7109375" style="22" customWidth="1"/>
    <col min="2054" max="2302" width="9.140625" style="22"/>
    <col min="2303" max="2303" width="12.7109375" style="22" customWidth="1"/>
    <col min="2304" max="2304" width="12.85546875" style="22" customWidth="1"/>
    <col min="2305" max="2305" width="12.7109375" style="22" customWidth="1"/>
    <col min="2306" max="2306" width="13.28515625" style="22" customWidth="1"/>
    <col min="2307" max="2307" width="11.140625" style="22" bestFit="1" customWidth="1"/>
    <col min="2308" max="2308" width="10.140625" style="22" bestFit="1" customWidth="1"/>
    <col min="2309" max="2309" width="11.7109375" style="22" customWidth="1"/>
    <col min="2310" max="2558" width="9.140625" style="22"/>
    <col min="2559" max="2559" width="12.7109375" style="22" customWidth="1"/>
    <col min="2560" max="2560" width="12.85546875" style="22" customWidth="1"/>
    <col min="2561" max="2561" width="12.7109375" style="22" customWidth="1"/>
    <col min="2562" max="2562" width="13.28515625" style="22" customWidth="1"/>
    <col min="2563" max="2563" width="11.140625" style="22" bestFit="1" customWidth="1"/>
    <col min="2564" max="2564" width="10.140625" style="22" bestFit="1" customWidth="1"/>
    <col min="2565" max="2565" width="11.7109375" style="22" customWidth="1"/>
    <col min="2566" max="2814" width="9.140625" style="22"/>
    <col min="2815" max="2815" width="12.7109375" style="22" customWidth="1"/>
    <col min="2816" max="2816" width="12.85546875" style="22" customWidth="1"/>
    <col min="2817" max="2817" width="12.7109375" style="22" customWidth="1"/>
    <col min="2818" max="2818" width="13.28515625" style="22" customWidth="1"/>
    <col min="2819" max="2819" width="11.140625" style="22" bestFit="1" customWidth="1"/>
    <col min="2820" max="2820" width="10.140625" style="22" bestFit="1" customWidth="1"/>
    <col min="2821" max="2821" width="11.7109375" style="22" customWidth="1"/>
    <col min="2822" max="3070" width="9.140625" style="22"/>
    <col min="3071" max="3071" width="12.7109375" style="22" customWidth="1"/>
    <col min="3072" max="3072" width="12.85546875" style="22" customWidth="1"/>
    <col min="3073" max="3073" width="12.7109375" style="22" customWidth="1"/>
    <col min="3074" max="3074" width="13.28515625" style="22" customWidth="1"/>
    <col min="3075" max="3075" width="11.140625" style="22" bestFit="1" customWidth="1"/>
    <col min="3076" max="3076" width="10.140625" style="22" bestFit="1" customWidth="1"/>
    <col min="3077" max="3077" width="11.7109375" style="22" customWidth="1"/>
    <col min="3078" max="3326" width="9.140625" style="22"/>
    <col min="3327" max="3327" width="12.7109375" style="22" customWidth="1"/>
    <col min="3328" max="3328" width="12.85546875" style="22" customWidth="1"/>
    <col min="3329" max="3329" width="12.7109375" style="22" customWidth="1"/>
    <col min="3330" max="3330" width="13.28515625" style="22" customWidth="1"/>
    <col min="3331" max="3331" width="11.140625" style="22" bestFit="1" customWidth="1"/>
    <col min="3332" max="3332" width="10.140625" style="22" bestFit="1" customWidth="1"/>
    <col min="3333" max="3333" width="11.7109375" style="22" customWidth="1"/>
    <col min="3334" max="3582" width="9.140625" style="22"/>
    <col min="3583" max="3583" width="12.7109375" style="22" customWidth="1"/>
    <col min="3584" max="3584" width="12.85546875" style="22" customWidth="1"/>
    <col min="3585" max="3585" width="12.7109375" style="22" customWidth="1"/>
    <col min="3586" max="3586" width="13.28515625" style="22" customWidth="1"/>
    <col min="3587" max="3587" width="11.140625" style="22" bestFit="1" customWidth="1"/>
    <col min="3588" max="3588" width="10.140625" style="22" bestFit="1" customWidth="1"/>
    <col min="3589" max="3589" width="11.7109375" style="22" customWidth="1"/>
    <col min="3590" max="3838" width="9.140625" style="22"/>
    <col min="3839" max="3839" width="12.7109375" style="22" customWidth="1"/>
    <col min="3840" max="3840" width="12.85546875" style="22" customWidth="1"/>
    <col min="3841" max="3841" width="12.7109375" style="22" customWidth="1"/>
    <col min="3842" max="3842" width="13.28515625" style="22" customWidth="1"/>
    <col min="3843" max="3843" width="11.140625" style="22" bestFit="1" customWidth="1"/>
    <col min="3844" max="3844" width="10.140625" style="22" bestFit="1" customWidth="1"/>
    <col min="3845" max="3845" width="11.7109375" style="22" customWidth="1"/>
    <col min="3846" max="4094" width="9.140625" style="22"/>
    <col min="4095" max="4095" width="12.7109375" style="22" customWidth="1"/>
    <col min="4096" max="4096" width="12.85546875" style="22" customWidth="1"/>
    <col min="4097" max="4097" width="12.7109375" style="22" customWidth="1"/>
    <col min="4098" max="4098" width="13.28515625" style="22" customWidth="1"/>
    <col min="4099" max="4099" width="11.140625" style="22" bestFit="1" customWidth="1"/>
    <col min="4100" max="4100" width="10.140625" style="22" bestFit="1" customWidth="1"/>
    <col min="4101" max="4101" width="11.7109375" style="22" customWidth="1"/>
    <col min="4102" max="4350" width="9.140625" style="22"/>
    <col min="4351" max="4351" width="12.7109375" style="22" customWidth="1"/>
    <col min="4352" max="4352" width="12.85546875" style="22" customWidth="1"/>
    <col min="4353" max="4353" width="12.7109375" style="22" customWidth="1"/>
    <col min="4354" max="4354" width="13.28515625" style="22" customWidth="1"/>
    <col min="4355" max="4355" width="11.140625" style="22" bestFit="1" customWidth="1"/>
    <col min="4356" max="4356" width="10.140625" style="22" bestFit="1" customWidth="1"/>
    <col min="4357" max="4357" width="11.7109375" style="22" customWidth="1"/>
    <col min="4358" max="4606" width="9.140625" style="22"/>
    <col min="4607" max="4607" width="12.7109375" style="22" customWidth="1"/>
    <col min="4608" max="4608" width="12.85546875" style="22" customWidth="1"/>
    <col min="4609" max="4609" width="12.7109375" style="22" customWidth="1"/>
    <col min="4610" max="4610" width="13.28515625" style="22" customWidth="1"/>
    <col min="4611" max="4611" width="11.140625" style="22" bestFit="1" customWidth="1"/>
    <col min="4612" max="4612" width="10.140625" style="22" bestFit="1" customWidth="1"/>
    <col min="4613" max="4613" width="11.7109375" style="22" customWidth="1"/>
    <col min="4614" max="4862" width="9.140625" style="22"/>
    <col min="4863" max="4863" width="12.7109375" style="22" customWidth="1"/>
    <col min="4864" max="4864" width="12.85546875" style="22" customWidth="1"/>
    <col min="4865" max="4865" width="12.7109375" style="22" customWidth="1"/>
    <col min="4866" max="4866" width="13.28515625" style="22" customWidth="1"/>
    <col min="4867" max="4867" width="11.140625" style="22" bestFit="1" customWidth="1"/>
    <col min="4868" max="4868" width="10.140625" style="22" bestFit="1" customWidth="1"/>
    <col min="4869" max="4869" width="11.7109375" style="22" customWidth="1"/>
    <col min="4870" max="5118" width="9.140625" style="22"/>
    <col min="5119" max="5119" width="12.7109375" style="22" customWidth="1"/>
    <col min="5120" max="5120" width="12.85546875" style="22" customWidth="1"/>
    <col min="5121" max="5121" width="12.7109375" style="22" customWidth="1"/>
    <col min="5122" max="5122" width="13.28515625" style="22" customWidth="1"/>
    <col min="5123" max="5123" width="11.140625" style="22" bestFit="1" customWidth="1"/>
    <col min="5124" max="5124" width="10.140625" style="22" bestFit="1" customWidth="1"/>
    <col min="5125" max="5125" width="11.7109375" style="22" customWidth="1"/>
    <col min="5126" max="5374" width="9.140625" style="22"/>
    <col min="5375" max="5375" width="12.7109375" style="22" customWidth="1"/>
    <col min="5376" max="5376" width="12.85546875" style="22" customWidth="1"/>
    <col min="5377" max="5377" width="12.7109375" style="22" customWidth="1"/>
    <col min="5378" max="5378" width="13.28515625" style="22" customWidth="1"/>
    <col min="5379" max="5379" width="11.140625" style="22" bestFit="1" customWidth="1"/>
    <col min="5380" max="5380" width="10.140625" style="22" bestFit="1" customWidth="1"/>
    <col min="5381" max="5381" width="11.7109375" style="22" customWidth="1"/>
    <col min="5382" max="5630" width="9.140625" style="22"/>
    <col min="5631" max="5631" width="12.7109375" style="22" customWidth="1"/>
    <col min="5632" max="5632" width="12.85546875" style="22" customWidth="1"/>
    <col min="5633" max="5633" width="12.7109375" style="22" customWidth="1"/>
    <col min="5634" max="5634" width="13.28515625" style="22" customWidth="1"/>
    <col min="5635" max="5635" width="11.140625" style="22" bestFit="1" customWidth="1"/>
    <col min="5636" max="5636" width="10.140625" style="22" bestFit="1" customWidth="1"/>
    <col min="5637" max="5637" width="11.7109375" style="22" customWidth="1"/>
    <col min="5638" max="5886" width="9.140625" style="22"/>
    <col min="5887" max="5887" width="12.7109375" style="22" customWidth="1"/>
    <col min="5888" max="5888" width="12.85546875" style="22" customWidth="1"/>
    <col min="5889" max="5889" width="12.7109375" style="22" customWidth="1"/>
    <col min="5890" max="5890" width="13.28515625" style="22" customWidth="1"/>
    <col min="5891" max="5891" width="11.140625" style="22" bestFit="1" customWidth="1"/>
    <col min="5892" max="5892" width="10.140625" style="22" bestFit="1" customWidth="1"/>
    <col min="5893" max="5893" width="11.7109375" style="22" customWidth="1"/>
    <col min="5894" max="6142" width="9.140625" style="22"/>
    <col min="6143" max="6143" width="12.7109375" style="22" customWidth="1"/>
    <col min="6144" max="6144" width="12.85546875" style="22" customWidth="1"/>
    <col min="6145" max="6145" width="12.7109375" style="22" customWidth="1"/>
    <col min="6146" max="6146" width="13.28515625" style="22" customWidth="1"/>
    <col min="6147" max="6147" width="11.140625" style="22" bestFit="1" customWidth="1"/>
    <col min="6148" max="6148" width="10.140625" style="22" bestFit="1" customWidth="1"/>
    <col min="6149" max="6149" width="11.7109375" style="22" customWidth="1"/>
    <col min="6150" max="6398" width="9.140625" style="22"/>
    <col min="6399" max="6399" width="12.7109375" style="22" customWidth="1"/>
    <col min="6400" max="6400" width="12.85546875" style="22" customWidth="1"/>
    <col min="6401" max="6401" width="12.7109375" style="22" customWidth="1"/>
    <col min="6402" max="6402" width="13.28515625" style="22" customWidth="1"/>
    <col min="6403" max="6403" width="11.140625" style="22" bestFit="1" customWidth="1"/>
    <col min="6404" max="6404" width="10.140625" style="22" bestFit="1" customWidth="1"/>
    <col min="6405" max="6405" width="11.7109375" style="22" customWidth="1"/>
    <col min="6406" max="6654" width="9.140625" style="22"/>
    <col min="6655" max="6655" width="12.7109375" style="22" customWidth="1"/>
    <col min="6656" max="6656" width="12.85546875" style="22" customWidth="1"/>
    <col min="6657" max="6657" width="12.7109375" style="22" customWidth="1"/>
    <col min="6658" max="6658" width="13.28515625" style="22" customWidth="1"/>
    <col min="6659" max="6659" width="11.140625" style="22" bestFit="1" customWidth="1"/>
    <col min="6660" max="6660" width="10.140625" style="22" bestFit="1" customWidth="1"/>
    <col min="6661" max="6661" width="11.7109375" style="22" customWidth="1"/>
    <col min="6662" max="6910" width="9.140625" style="22"/>
    <col min="6911" max="6911" width="12.7109375" style="22" customWidth="1"/>
    <col min="6912" max="6912" width="12.85546875" style="22" customWidth="1"/>
    <col min="6913" max="6913" width="12.7109375" style="22" customWidth="1"/>
    <col min="6914" max="6914" width="13.28515625" style="22" customWidth="1"/>
    <col min="6915" max="6915" width="11.140625" style="22" bestFit="1" customWidth="1"/>
    <col min="6916" max="6916" width="10.140625" style="22" bestFit="1" customWidth="1"/>
    <col min="6917" max="6917" width="11.7109375" style="22" customWidth="1"/>
    <col min="6918" max="7166" width="9.140625" style="22"/>
    <col min="7167" max="7167" width="12.7109375" style="22" customWidth="1"/>
    <col min="7168" max="7168" width="12.85546875" style="22" customWidth="1"/>
    <col min="7169" max="7169" width="12.7109375" style="22" customWidth="1"/>
    <col min="7170" max="7170" width="13.28515625" style="22" customWidth="1"/>
    <col min="7171" max="7171" width="11.140625" style="22" bestFit="1" customWidth="1"/>
    <col min="7172" max="7172" width="10.140625" style="22" bestFit="1" customWidth="1"/>
    <col min="7173" max="7173" width="11.7109375" style="22" customWidth="1"/>
    <col min="7174" max="7422" width="9.140625" style="22"/>
    <col min="7423" max="7423" width="12.7109375" style="22" customWidth="1"/>
    <col min="7424" max="7424" width="12.85546875" style="22" customWidth="1"/>
    <col min="7425" max="7425" width="12.7109375" style="22" customWidth="1"/>
    <col min="7426" max="7426" width="13.28515625" style="22" customWidth="1"/>
    <col min="7427" max="7427" width="11.140625" style="22" bestFit="1" customWidth="1"/>
    <col min="7428" max="7428" width="10.140625" style="22" bestFit="1" customWidth="1"/>
    <col min="7429" max="7429" width="11.7109375" style="22" customWidth="1"/>
    <col min="7430" max="7678" width="9.140625" style="22"/>
    <col min="7679" max="7679" width="12.7109375" style="22" customWidth="1"/>
    <col min="7680" max="7680" width="12.85546875" style="22" customWidth="1"/>
    <col min="7681" max="7681" width="12.7109375" style="22" customWidth="1"/>
    <col min="7682" max="7682" width="13.28515625" style="22" customWidth="1"/>
    <col min="7683" max="7683" width="11.140625" style="22" bestFit="1" customWidth="1"/>
    <col min="7684" max="7684" width="10.140625" style="22" bestFit="1" customWidth="1"/>
    <col min="7685" max="7685" width="11.7109375" style="22" customWidth="1"/>
    <col min="7686" max="7934" width="9.140625" style="22"/>
    <col min="7935" max="7935" width="12.7109375" style="22" customWidth="1"/>
    <col min="7936" max="7936" width="12.85546875" style="22" customWidth="1"/>
    <col min="7937" max="7937" width="12.7109375" style="22" customWidth="1"/>
    <col min="7938" max="7938" width="13.28515625" style="22" customWidth="1"/>
    <col min="7939" max="7939" width="11.140625" style="22" bestFit="1" customWidth="1"/>
    <col min="7940" max="7940" width="10.140625" style="22" bestFit="1" customWidth="1"/>
    <col min="7941" max="7941" width="11.7109375" style="22" customWidth="1"/>
    <col min="7942" max="8190" width="9.140625" style="22"/>
    <col min="8191" max="8191" width="12.7109375" style="22" customWidth="1"/>
    <col min="8192" max="8192" width="12.85546875" style="22" customWidth="1"/>
    <col min="8193" max="8193" width="12.7109375" style="22" customWidth="1"/>
    <col min="8194" max="8194" width="13.28515625" style="22" customWidth="1"/>
    <col min="8195" max="8195" width="11.140625" style="22" bestFit="1" customWidth="1"/>
    <col min="8196" max="8196" width="10.140625" style="22" bestFit="1" customWidth="1"/>
    <col min="8197" max="8197" width="11.7109375" style="22" customWidth="1"/>
    <col min="8198" max="8446" width="9.140625" style="22"/>
    <col min="8447" max="8447" width="12.7109375" style="22" customWidth="1"/>
    <col min="8448" max="8448" width="12.85546875" style="22" customWidth="1"/>
    <col min="8449" max="8449" width="12.7109375" style="22" customWidth="1"/>
    <col min="8450" max="8450" width="13.28515625" style="22" customWidth="1"/>
    <col min="8451" max="8451" width="11.140625" style="22" bestFit="1" customWidth="1"/>
    <col min="8452" max="8452" width="10.140625" style="22" bestFit="1" customWidth="1"/>
    <col min="8453" max="8453" width="11.7109375" style="22" customWidth="1"/>
    <col min="8454" max="8702" width="9.140625" style="22"/>
    <col min="8703" max="8703" width="12.7109375" style="22" customWidth="1"/>
    <col min="8704" max="8704" width="12.85546875" style="22" customWidth="1"/>
    <col min="8705" max="8705" width="12.7109375" style="22" customWidth="1"/>
    <col min="8706" max="8706" width="13.28515625" style="22" customWidth="1"/>
    <col min="8707" max="8707" width="11.140625" style="22" bestFit="1" customWidth="1"/>
    <col min="8708" max="8708" width="10.140625" style="22" bestFit="1" customWidth="1"/>
    <col min="8709" max="8709" width="11.7109375" style="22" customWidth="1"/>
    <col min="8710" max="8958" width="9.140625" style="22"/>
    <col min="8959" max="8959" width="12.7109375" style="22" customWidth="1"/>
    <col min="8960" max="8960" width="12.85546875" style="22" customWidth="1"/>
    <col min="8961" max="8961" width="12.7109375" style="22" customWidth="1"/>
    <col min="8962" max="8962" width="13.28515625" style="22" customWidth="1"/>
    <col min="8963" max="8963" width="11.140625" style="22" bestFit="1" customWidth="1"/>
    <col min="8964" max="8964" width="10.140625" style="22" bestFit="1" customWidth="1"/>
    <col min="8965" max="8965" width="11.7109375" style="22" customWidth="1"/>
    <col min="8966" max="9214" width="9.140625" style="22"/>
    <col min="9215" max="9215" width="12.7109375" style="22" customWidth="1"/>
    <col min="9216" max="9216" width="12.85546875" style="22" customWidth="1"/>
    <col min="9217" max="9217" width="12.7109375" style="22" customWidth="1"/>
    <col min="9218" max="9218" width="13.28515625" style="22" customWidth="1"/>
    <col min="9219" max="9219" width="11.140625" style="22" bestFit="1" customWidth="1"/>
    <col min="9220" max="9220" width="10.140625" style="22" bestFit="1" customWidth="1"/>
    <col min="9221" max="9221" width="11.7109375" style="22" customWidth="1"/>
    <col min="9222" max="9470" width="9.140625" style="22"/>
    <col min="9471" max="9471" width="12.7109375" style="22" customWidth="1"/>
    <col min="9472" max="9472" width="12.85546875" style="22" customWidth="1"/>
    <col min="9473" max="9473" width="12.7109375" style="22" customWidth="1"/>
    <col min="9474" max="9474" width="13.28515625" style="22" customWidth="1"/>
    <col min="9475" max="9475" width="11.140625" style="22" bestFit="1" customWidth="1"/>
    <col min="9476" max="9476" width="10.140625" style="22" bestFit="1" customWidth="1"/>
    <col min="9477" max="9477" width="11.7109375" style="22" customWidth="1"/>
    <col min="9478" max="9726" width="9.140625" style="22"/>
    <col min="9727" max="9727" width="12.7109375" style="22" customWidth="1"/>
    <col min="9728" max="9728" width="12.85546875" style="22" customWidth="1"/>
    <col min="9729" max="9729" width="12.7109375" style="22" customWidth="1"/>
    <col min="9730" max="9730" width="13.28515625" style="22" customWidth="1"/>
    <col min="9731" max="9731" width="11.140625" style="22" bestFit="1" customWidth="1"/>
    <col min="9732" max="9732" width="10.140625" style="22" bestFit="1" customWidth="1"/>
    <col min="9733" max="9733" width="11.7109375" style="22" customWidth="1"/>
    <col min="9734" max="9982" width="9.140625" style="22"/>
    <col min="9983" max="9983" width="12.7109375" style="22" customWidth="1"/>
    <col min="9984" max="9984" width="12.85546875" style="22" customWidth="1"/>
    <col min="9985" max="9985" width="12.7109375" style="22" customWidth="1"/>
    <col min="9986" max="9986" width="13.28515625" style="22" customWidth="1"/>
    <col min="9987" max="9987" width="11.140625" style="22" bestFit="1" customWidth="1"/>
    <col min="9988" max="9988" width="10.140625" style="22" bestFit="1" customWidth="1"/>
    <col min="9989" max="9989" width="11.7109375" style="22" customWidth="1"/>
    <col min="9990" max="10238" width="9.140625" style="22"/>
    <col min="10239" max="10239" width="12.7109375" style="22" customWidth="1"/>
    <col min="10240" max="10240" width="12.85546875" style="22" customWidth="1"/>
    <col min="10241" max="10241" width="12.7109375" style="22" customWidth="1"/>
    <col min="10242" max="10242" width="13.28515625" style="22" customWidth="1"/>
    <col min="10243" max="10243" width="11.140625" style="22" bestFit="1" customWidth="1"/>
    <col min="10244" max="10244" width="10.140625" style="22" bestFit="1" customWidth="1"/>
    <col min="10245" max="10245" width="11.7109375" style="22" customWidth="1"/>
    <col min="10246" max="10494" width="9.140625" style="22"/>
    <col min="10495" max="10495" width="12.7109375" style="22" customWidth="1"/>
    <col min="10496" max="10496" width="12.85546875" style="22" customWidth="1"/>
    <col min="10497" max="10497" width="12.7109375" style="22" customWidth="1"/>
    <col min="10498" max="10498" width="13.28515625" style="22" customWidth="1"/>
    <col min="10499" max="10499" width="11.140625" style="22" bestFit="1" customWidth="1"/>
    <col min="10500" max="10500" width="10.140625" style="22" bestFit="1" customWidth="1"/>
    <col min="10501" max="10501" width="11.7109375" style="22" customWidth="1"/>
    <col min="10502" max="10750" width="9.140625" style="22"/>
    <col min="10751" max="10751" width="12.7109375" style="22" customWidth="1"/>
    <col min="10752" max="10752" width="12.85546875" style="22" customWidth="1"/>
    <col min="10753" max="10753" width="12.7109375" style="22" customWidth="1"/>
    <col min="10754" max="10754" width="13.28515625" style="22" customWidth="1"/>
    <col min="10755" max="10755" width="11.140625" style="22" bestFit="1" customWidth="1"/>
    <col min="10756" max="10756" width="10.140625" style="22" bestFit="1" customWidth="1"/>
    <col min="10757" max="10757" width="11.7109375" style="22" customWidth="1"/>
    <col min="10758" max="11006" width="9.140625" style="22"/>
    <col min="11007" max="11007" width="12.7109375" style="22" customWidth="1"/>
    <col min="11008" max="11008" width="12.85546875" style="22" customWidth="1"/>
    <col min="11009" max="11009" width="12.7109375" style="22" customWidth="1"/>
    <col min="11010" max="11010" width="13.28515625" style="22" customWidth="1"/>
    <col min="11011" max="11011" width="11.140625" style="22" bestFit="1" customWidth="1"/>
    <col min="11012" max="11012" width="10.140625" style="22" bestFit="1" customWidth="1"/>
    <col min="11013" max="11013" width="11.7109375" style="22" customWidth="1"/>
    <col min="11014" max="11262" width="9.140625" style="22"/>
    <col min="11263" max="11263" width="12.7109375" style="22" customWidth="1"/>
    <col min="11264" max="11264" width="12.85546875" style="22" customWidth="1"/>
    <col min="11265" max="11265" width="12.7109375" style="22" customWidth="1"/>
    <col min="11266" max="11266" width="13.28515625" style="22" customWidth="1"/>
    <col min="11267" max="11267" width="11.140625" style="22" bestFit="1" customWidth="1"/>
    <col min="11268" max="11268" width="10.140625" style="22" bestFit="1" customWidth="1"/>
    <col min="11269" max="11269" width="11.7109375" style="22" customWidth="1"/>
    <col min="11270" max="11518" width="9.140625" style="22"/>
    <col min="11519" max="11519" width="12.7109375" style="22" customWidth="1"/>
    <col min="11520" max="11520" width="12.85546875" style="22" customWidth="1"/>
    <col min="11521" max="11521" width="12.7109375" style="22" customWidth="1"/>
    <col min="11522" max="11522" width="13.28515625" style="22" customWidth="1"/>
    <col min="11523" max="11523" width="11.140625" style="22" bestFit="1" customWidth="1"/>
    <col min="11524" max="11524" width="10.140625" style="22" bestFit="1" customWidth="1"/>
    <col min="11525" max="11525" width="11.7109375" style="22" customWidth="1"/>
    <col min="11526" max="11774" width="9.140625" style="22"/>
    <col min="11775" max="11775" width="12.7109375" style="22" customWidth="1"/>
    <col min="11776" max="11776" width="12.85546875" style="22" customWidth="1"/>
    <col min="11777" max="11777" width="12.7109375" style="22" customWidth="1"/>
    <col min="11778" max="11778" width="13.28515625" style="22" customWidth="1"/>
    <col min="11779" max="11779" width="11.140625" style="22" bestFit="1" customWidth="1"/>
    <col min="11780" max="11780" width="10.140625" style="22" bestFit="1" customWidth="1"/>
    <col min="11781" max="11781" width="11.7109375" style="22" customWidth="1"/>
    <col min="11782" max="12030" width="9.140625" style="22"/>
    <col min="12031" max="12031" width="12.7109375" style="22" customWidth="1"/>
    <col min="12032" max="12032" width="12.85546875" style="22" customWidth="1"/>
    <col min="12033" max="12033" width="12.7109375" style="22" customWidth="1"/>
    <col min="12034" max="12034" width="13.28515625" style="22" customWidth="1"/>
    <col min="12035" max="12035" width="11.140625" style="22" bestFit="1" customWidth="1"/>
    <col min="12036" max="12036" width="10.140625" style="22" bestFit="1" customWidth="1"/>
    <col min="12037" max="12037" width="11.7109375" style="22" customWidth="1"/>
    <col min="12038" max="12286" width="9.140625" style="22"/>
    <col min="12287" max="12287" width="12.7109375" style="22" customWidth="1"/>
    <col min="12288" max="12288" width="12.85546875" style="22" customWidth="1"/>
    <col min="12289" max="12289" width="12.7109375" style="22" customWidth="1"/>
    <col min="12290" max="12290" width="13.28515625" style="22" customWidth="1"/>
    <col min="12291" max="12291" width="11.140625" style="22" bestFit="1" customWidth="1"/>
    <col min="12292" max="12292" width="10.140625" style="22" bestFit="1" customWidth="1"/>
    <col min="12293" max="12293" width="11.7109375" style="22" customWidth="1"/>
    <col min="12294" max="12542" width="9.140625" style="22"/>
    <col min="12543" max="12543" width="12.7109375" style="22" customWidth="1"/>
    <col min="12544" max="12544" width="12.85546875" style="22" customWidth="1"/>
    <col min="12545" max="12545" width="12.7109375" style="22" customWidth="1"/>
    <col min="12546" max="12546" width="13.28515625" style="22" customWidth="1"/>
    <col min="12547" max="12547" width="11.140625" style="22" bestFit="1" customWidth="1"/>
    <col min="12548" max="12548" width="10.140625" style="22" bestFit="1" customWidth="1"/>
    <col min="12549" max="12549" width="11.7109375" style="22" customWidth="1"/>
    <col min="12550" max="12798" width="9.140625" style="22"/>
    <col min="12799" max="12799" width="12.7109375" style="22" customWidth="1"/>
    <col min="12800" max="12800" width="12.85546875" style="22" customWidth="1"/>
    <col min="12801" max="12801" width="12.7109375" style="22" customWidth="1"/>
    <col min="12802" max="12802" width="13.28515625" style="22" customWidth="1"/>
    <col min="12803" max="12803" width="11.140625" style="22" bestFit="1" customWidth="1"/>
    <col min="12804" max="12804" width="10.140625" style="22" bestFit="1" customWidth="1"/>
    <col min="12805" max="12805" width="11.7109375" style="22" customWidth="1"/>
    <col min="12806" max="13054" width="9.140625" style="22"/>
    <col min="13055" max="13055" width="12.7109375" style="22" customWidth="1"/>
    <col min="13056" max="13056" width="12.85546875" style="22" customWidth="1"/>
    <col min="13057" max="13057" width="12.7109375" style="22" customWidth="1"/>
    <col min="13058" max="13058" width="13.28515625" style="22" customWidth="1"/>
    <col min="13059" max="13059" width="11.140625" style="22" bestFit="1" customWidth="1"/>
    <col min="13060" max="13060" width="10.140625" style="22" bestFit="1" customWidth="1"/>
    <col min="13061" max="13061" width="11.7109375" style="22" customWidth="1"/>
    <col min="13062" max="13310" width="9.140625" style="22"/>
    <col min="13311" max="13311" width="12.7109375" style="22" customWidth="1"/>
    <col min="13312" max="13312" width="12.85546875" style="22" customWidth="1"/>
    <col min="13313" max="13313" width="12.7109375" style="22" customWidth="1"/>
    <col min="13314" max="13314" width="13.28515625" style="22" customWidth="1"/>
    <col min="13315" max="13315" width="11.140625" style="22" bestFit="1" customWidth="1"/>
    <col min="13316" max="13316" width="10.140625" style="22" bestFit="1" customWidth="1"/>
    <col min="13317" max="13317" width="11.7109375" style="22" customWidth="1"/>
    <col min="13318" max="13566" width="9.140625" style="22"/>
    <col min="13567" max="13567" width="12.7109375" style="22" customWidth="1"/>
    <col min="13568" max="13568" width="12.85546875" style="22" customWidth="1"/>
    <col min="13569" max="13569" width="12.7109375" style="22" customWidth="1"/>
    <col min="13570" max="13570" width="13.28515625" style="22" customWidth="1"/>
    <col min="13571" max="13571" width="11.140625" style="22" bestFit="1" customWidth="1"/>
    <col min="13572" max="13572" width="10.140625" style="22" bestFit="1" customWidth="1"/>
    <col min="13573" max="13573" width="11.7109375" style="22" customWidth="1"/>
    <col min="13574" max="13822" width="9.140625" style="22"/>
    <col min="13823" max="13823" width="12.7109375" style="22" customWidth="1"/>
    <col min="13824" max="13824" width="12.85546875" style="22" customWidth="1"/>
    <col min="13825" max="13825" width="12.7109375" style="22" customWidth="1"/>
    <col min="13826" max="13826" width="13.28515625" style="22" customWidth="1"/>
    <col min="13827" max="13827" width="11.140625" style="22" bestFit="1" customWidth="1"/>
    <col min="13828" max="13828" width="10.140625" style="22" bestFit="1" customWidth="1"/>
    <col min="13829" max="13829" width="11.7109375" style="22" customWidth="1"/>
    <col min="13830" max="14078" width="9.140625" style="22"/>
    <col min="14079" max="14079" width="12.7109375" style="22" customWidth="1"/>
    <col min="14080" max="14080" width="12.85546875" style="22" customWidth="1"/>
    <col min="14081" max="14081" width="12.7109375" style="22" customWidth="1"/>
    <col min="14082" max="14082" width="13.28515625" style="22" customWidth="1"/>
    <col min="14083" max="14083" width="11.140625" style="22" bestFit="1" customWidth="1"/>
    <col min="14084" max="14084" width="10.140625" style="22" bestFit="1" customWidth="1"/>
    <col min="14085" max="14085" width="11.7109375" style="22" customWidth="1"/>
    <col min="14086" max="14334" width="9.140625" style="22"/>
    <col min="14335" max="14335" width="12.7109375" style="22" customWidth="1"/>
    <col min="14336" max="14336" width="12.85546875" style="22" customWidth="1"/>
    <col min="14337" max="14337" width="12.7109375" style="22" customWidth="1"/>
    <col min="14338" max="14338" width="13.28515625" style="22" customWidth="1"/>
    <col min="14339" max="14339" width="11.140625" style="22" bestFit="1" customWidth="1"/>
    <col min="14340" max="14340" width="10.140625" style="22" bestFit="1" customWidth="1"/>
    <col min="14341" max="14341" width="11.7109375" style="22" customWidth="1"/>
    <col min="14342" max="14590" width="9.140625" style="22"/>
    <col min="14591" max="14591" width="12.7109375" style="22" customWidth="1"/>
    <col min="14592" max="14592" width="12.85546875" style="22" customWidth="1"/>
    <col min="14593" max="14593" width="12.7109375" style="22" customWidth="1"/>
    <col min="14594" max="14594" width="13.28515625" style="22" customWidth="1"/>
    <col min="14595" max="14595" width="11.140625" style="22" bestFit="1" customWidth="1"/>
    <col min="14596" max="14596" width="10.140625" style="22" bestFit="1" customWidth="1"/>
    <col min="14597" max="14597" width="11.7109375" style="22" customWidth="1"/>
    <col min="14598" max="14846" width="9.140625" style="22"/>
    <col min="14847" max="14847" width="12.7109375" style="22" customWidth="1"/>
    <col min="14848" max="14848" width="12.85546875" style="22" customWidth="1"/>
    <col min="14849" max="14849" width="12.7109375" style="22" customWidth="1"/>
    <col min="14850" max="14850" width="13.28515625" style="22" customWidth="1"/>
    <col min="14851" max="14851" width="11.140625" style="22" bestFit="1" customWidth="1"/>
    <col min="14852" max="14852" width="10.140625" style="22" bestFit="1" customWidth="1"/>
    <col min="14853" max="14853" width="11.7109375" style="22" customWidth="1"/>
    <col min="14854" max="15102" width="9.140625" style="22"/>
    <col min="15103" max="15103" width="12.7109375" style="22" customWidth="1"/>
    <col min="15104" max="15104" width="12.85546875" style="22" customWidth="1"/>
    <col min="15105" max="15105" width="12.7109375" style="22" customWidth="1"/>
    <col min="15106" max="15106" width="13.28515625" style="22" customWidth="1"/>
    <col min="15107" max="15107" width="11.140625" style="22" bestFit="1" customWidth="1"/>
    <col min="15108" max="15108" width="10.140625" style="22" bestFit="1" customWidth="1"/>
    <col min="15109" max="15109" width="11.7109375" style="22" customWidth="1"/>
    <col min="15110" max="15358" width="9.140625" style="22"/>
    <col min="15359" max="15359" width="12.7109375" style="22" customWidth="1"/>
    <col min="15360" max="15360" width="12.85546875" style="22" customWidth="1"/>
    <col min="15361" max="15361" width="12.7109375" style="22" customWidth="1"/>
    <col min="15362" max="15362" width="13.28515625" style="22" customWidth="1"/>
    <col min="15363" max="15363" width="11.140625" style="22" bestFit="1" customWidth="1"/>
    <col min="15364" max="15364" width="10.140625" style="22" bestFit="1" customWidth="1"/>
    <col min="15365" max="15365" width="11.7109375" style="22" customWidth="1"/>
    <col min="15366" max="15614" width="9.140625" style="22"/>
    <col min="15615" max="15615" width="12.7109375" style="22" customWidth="1"/>
    <col min="15616" max="15616" width="12.85546875" style="22" customWidth="1"/>
    <col min="15617" max="15617" width="12.7109375" style="22" customWidth="1"/>
    <col min="15618" max="15618" width="13.28515625" style="22" customWidth="1"/>
    <col min="15619" max="15619" width="11.140625" style="22" bestFit="1" customWidth="1"/>
    <col min="15620" max="15620" width="10.140625" style="22" bestFit="1" customWidth="1"/>
    <col min="15621" max="15621" width="11.7109375" style="22" customWidth="1"/>
    <col min="15622" max="15870" width="9.140625" style="22"/>
    <col min="15871" max="15871" width="12.7109375" style="22" customWidth="1"/>
    <col min="15872" max="15872" width="12.85546875" style="22" customWidth="1"/>
    <col min="15873" max="15873" width="12.7109375" style="22" customWidth="1"/>
    <col min="15874" max="15874" width="13.28515625" style="22" customWidth="1"/>
    <col min="15875" max="15875" width="11.140625" style="22" bestFit="1" customWidth="1"/>
    <col min="15876" max="15876" width="10.140625" style="22" bestFit="1" customWidth="1"/>
    <col min="15877" max="15877" width="11.7109375" style="22" customWidth="1"/>
    <col min="15878" max="16126" width="9.140625" style="22"/>
    <col min="16127" max="16127" width="12.7109375" style="22" customWidth="1"/>
    <col min="16128" max="16128" width="12.85546875" style="22" customWidth="1"/>
    <col min="16129" max="16129" width="12.7109375" style="22" customWidth="1"/>
    <col min="16130" max="16130" width="13.28515625" style="22" customWidth="1"/>
    <col min="16131" max="16131" width="11.140625" style="22" bestFit="1" customWidth="1"/>
    <col min="16132" max="16132" width="10.140625" style="22" bestFit="1" customWidth="1"/>
    <col min="16133" max="16133" width="11.7109375" style="22" customWidth="1"/>
    <col min="16134" max="16384" width="9.140625" style="22"/>
  </cols>
  <sheetData>
    <row r="1" spans="1:8">
      <c r="B1" s="496" t="s">
        <v>310</v>
      </c>
      <c r="C1" s="496"/>
      <c r="D1" s="496"/>
      <c r="E1" s="496"/>
      <c r="F1" s="496"/>
      <c r="G1" s="496"/>
      <c r="H1" s="496"/>
    </row>
    <row r="2" spans="1:8">
      <c r="B2" s="496" t="s">
        <v>311</v>
      </c>
      <c r="C2" s="496"/>
      <c r="D2" s="496"/>
      <c r="E2" s="496"/>
      <c r="F2" s="496"/>
      <c r="G2" s="496"/>
      <c r="H2" s="496"/>
    </row>
    <row r="3" spans="1:8">
      <c r="B3" s="496" t="s">
        <v>305</v>
      </c>
      <c r="C3" s="496"/>
      <c r="D3" s="496"/>
      <c r="E3" s="496"/>
      <c r="F3" s="496"/>
      <c r="G3" s="496"/>
      <c r="H3" s="496"/>
    </row>
    <row r="4" spans="1:8">
      <c r="B4" s="222"/>
      <c r="C4" s="222"/>
      <c r="D4" s="222"/>
      <c r="E4" s="222"/>
      <c r="F4" s="222"/>
      <c r="G4" s="222"/>
      <c r="H4" s="222"/>
    </row>
    <row r="5" spans="1:8">
      <c r="B5" s="222"/>
      <c r="C5" s="222"/>
      <c r="D5" s="222"/>
      <c r="E5" s="222"/>
      <c r="F5" s="222"/>
      <c r="G5" s="222"/>
      <c r="H5" s="222"/>
    </row>
    <row r="6" spans="1:8">
      <c r="B6" s="496" t="s">
        <v>34</v>
      </c>
      <c r="C6" s="496"/>
      <c r="D6" s="496"/>
      <c r="E6" s="496"/>
      <c r="F6" s="496"/>
      <c r="G6" s="496"/>
      <c r="H6" s="496"/>
    </row>
    <row r="7" spans="1:8" ht="13.5" thickBot="1">
      <c r="B7" s="20"/>
      <c r="C7" s="20"/>
      <c r="D7" s="20"/>
      <c r="E7" s="20"/>
      <c r="F7" s="20"/>
      <c r="G7" s="20"/>
      <c r="H7" s="20"/>
    </row>
    <row r="8" spans="1:8" ht="18" customHeight="1">
      <c r="B8" s="223" t="s">
        <v>312</v>
      </c>
      <c r="C8" s="224" t="s">
        <v>313</v>
      </c>
      <c r="D8" s="224" t="s">
        <v>314</v>
      </c>
      <c r="E8" s="224" t="s">
        <v>314</v>
      </c>
      <c r="F8" s="224" t="s">
        <v>315</v>
      </c>
      <c r="G8" s="497" t="s">
        <v>316</v>
      </c>
      <c r="H8" s="225" t="s">
        <v>317</v>
      </c>
    </row>
    <row r="9" spans="1:8" ht="15.75" customHeight="1" thickBot="1">
      <c r="B9" s="226" t="s">
        <v>318</v>
      </c>
      <c r="C9" s="227" t="s">
        <v>319</v>
      </c>
      <c r="D9" s="227" t="s">
        <v>320</v>
      </c>
      <c r="E9" s="227" t="s">
        <v>321</v>
      </c>
      <c r="F9" s="227" t="s">
        <v>322</v>
      </c>
      <c r="G9" s="498"/>
      <c r="H9" s="228" t="s">
        <v>323</v>
      </c>
    </row>
    <row r="10" spans="1:8" s="229" customFormat="1">
      <c r="B10" s="499" t="s">
        <v>324</v>
      </c>
      <c r="C10" s="500"/>
      <c r="D10" s="500"/>
      <c r="E10" s="500"/>
      <c r="F10" s="500"/>
      <c r="G10" s="500"/>
      <c r="H10" s="501"/>
    </row>
    <row r="11" spans="1:8" ht="18" hidden="1" customHeight="1" outlineLevel="1">
      <c r="A11" s="20" t="s">
        <v>191</v>
      </c>
      <c r="B11" s="230"/>
      <c r="C11" s="231">
        <v>2</v>
      </c>
      <c r="D11" s="231">
        <v>0</v>
      </c>
      <c r="E11" s="231">
        <v>2</v>
      </c>
      <c r="F11" s="232">
        <v>0</v>
      </c>
      <c r="G11" s="232">
        <v>0</v>
      </c>
      <c r="H11" s="233"/>
    </row>
    <row r="12" spans="1:8" ht="18" customHeight="1" collapsed="1">
      <c r="A12" s="20"/>
      <c r="B12" s="230" t="s">
        <v>325</v>
      </c>
      <c r="C12" s="234">
        <f>SUM($C$11:$C$11)</f>
        <v>2</v>
      </c>
      <c r="D12" s="234">
        <f>SUM($D$11:$D$11)</f>
        <v>0</v>
      </c>
      <c r="E12" s="234">
        <f>SUM($E$11:$E$11)</f>
        <v>2</v>
      </c>
      <c r="F12" s="235">
        <f>SUM($F$11:$F$11)</f>
        <v>0</v>
      </c>
      <c r="G12" s="235">
        <f>SUM($G$11:$G$11)</f>
        <v>0</v>
      </c>
      <c r="H12" s="236">
        <f>SUM($H$11:$H$11)</f>
        <v>0</v>
      </c>
    </row>
    <row r="13" spans="1:8" ht="18" hidden="1" customHeight="1" outlineLevel="1">
      <c r="A13" s="20" t="s">
        <v>181</v>
      </c>
      <c r="B13" s="230"/>
      <c r="C13" s="231">
        <v>4</v>
      </c>
      <c r="D13" s="231">
        <v>4</v>
      </c>
      <c r="E13" s="231"/>
      <c r="F13" s="232">
        <v>-10000</v>
      </c>
      <c r="G13" s="232">
        <v>18632.11</v>
      </c>
      <c r="H13" s="233">
        <v>0</v>
      </c>
    </row>
    <row r="14" spans="1:8" ht="18" hidden="1" customHeight="1" outlineLevel="1">
      <c r="A14" s="20" t="s">
        <v>182</v>
      </c>
      <c r="B14" s="230"/>
      <c r="C14" s="231">
        <v>3</v>
      </c>
      <c r="D14" s="231">
        <v>3</v>
      </c>
      <c r="E14" s="231">
        <v>0</v>
      </c>
      <c r="F14" s="232">
        <v>49103.44</v>
      </c>
      <c r="G14" s="232">
        <v>99020</v>
      </c>
      <c r="H14" s="233">
        <v>0</v>
      </c>
    </row>
    <row r="15" spans="1:8" ht="18" hidden="1" customHeight="1" outlineLevel="1">
      <c r="A15" s="20" t="s">
        <v>183</v>
      </c>
      <c r="B15" s="230"/>
      <c r="C15" s="231">
        <v>2</v>
      </c>
      <c r="D15" s="231">
        <v>5</v>
      </c>
      <c r="E15" s="231" t="s">
        <v>326</v>
      </c>
      <c r="F15" s="232">
        <v>599795</v>
      </c>
      <c r="G15" s="232">
        <v>78242</v>
      </c>
      <c r="H15" s="233"/>
    </row>
    <row r="16" spans="1:8" ht="18" hidden="1" customHeight="1" outlineLevel="1">
      <c r="A16" s="20" t="s">
        <v>184</v>
      </c>
      <c r="B16" s="230"/>
      <c r="C16" s="231">
        <v>2</v>
      </c>
      <c r="D16" s="231">
        <v>2</v>
      </c>
      <c r="E16" s="231">
        <v>0</v>
      </c>
      <c r="F16" s="232">
        <v>432246</v>
      </c>
      <c r="G16" s="232">
        <v>139208</v>
      </c>
      <c r="H16" s="233"/>
    </row>
    <row r="17" spans="1:8" ht="18" hidden="1" customHeight="1" outlineLevel="1">
      <c r="A17" s="20" t="s">
        <v>185</v>
      </c>
      <c r="B17" s="230"/>
      <c r="C17" s="231">
        <v>13</v>
      </c>
      <c r="D17" s="231">
        <v>11</v>
      </c>
      <c r="E17" s="231"/>
      <c r="F17" s="232">
        <v>1483610.4</v>
      </c>
      <c r="G17" s="232">
        <v>997739.62</v>
      </c>
      <c r="H17" s="233"/>
    </row>
    <row r="18" spans="1:8" ht="18" hidden="1" customHeight="1" outlineLevel="1">
      <c r="A18" s="20" t="s">
        <v>186</v>
      </c>
      <c r="B18" s="230"/>
      <c r="C18" s="231">
        <v>3</v>
      </c>
      <c r="D18" s="231">
        <v>3</v>
      </c>
      <c r="E18" s="231">
        <v>0</v>
      </c>
      <c r="F18" s="232">
        <v>148646.24</v>
      </c>
      <c r="G18" s="232">
        <v>-28291.93</v>
      </c>
      <c r="H18" s="233"/>
    </row>
    <row r="19" spans="1:8" ht="18" hidden="1" customHeight="1" outlineLevel="1">
      <c r="A19" s="20" t="s">
        <v>190</v>
      </c>
      <c r="B19" s="230"/>
      <c r="C19" s="231">
        <v>0</v>
      </c>
      <c r="D19" s="231">
        <v>1</v>
      </c>
      <c r="E19" s="231" t="s">
        <v>327</v>
      </c>
      <c r="F19" s="232">
        <v>171122</v>
      </c>
      <c r="G19" s="232">
        <v>232362</v>
      </c>
      <c r="H19" s="233">
        <v>833877</v>
      </c>
    </row>
    <row r="20" spans="1:8" ht="18" hidden="1" customHeight="1" outlineLevel="1">
      <c r="A20" s="20" t="s">
        <v>193</v>
      </c>
      <c r="B20" s="230"/>
      <c r="C20" s="231">
        <v>12</v>
      </c>
      <c r="D20" s="231">
        <v>5</v>
      </c>
      <c r="E20" s="231">
        <v>0</v>
      </c>
      <c r="F20" s="232">
        <v>175756.63990000001</v>
      </c>
      <c r="G20" s="232">
        <v>155237.69010000001</v>
      </c>
      <c r="H20" s="233">
        <v>0</v>
      </c>
    </row>
    <row r="21" spans="1:8" ht="18" hidden="1" customHeight="1" outlineLevel="1">
      <c r="A21" s="20" t="s">
        <v>194</v>
      </c>
      <c r="B21" s="230"/>
      <c r="C21" s="231">
        <v>11</v>
      </c>
      <c r="D21" s="231">
        <v>6</v>
      </c>
      <c r="E21" s="231" t="s">
        <v>326</v>
      </c>
      <c r="F21" s="232">
        <v>102511</v>
      </c>
      <c r="G21" s="232">
        <v>100556</v>
      </c>
      <c r="H21" s="233">
        <v>94448</v>
      </c>
    </row>
    <row r="22" spans="1:8" ht="18" hidden="1" customHeight="1" outlineLevel="1">
      <c r="A22" s="20" t="s">
        <v>195</v>
      </c>
      <c r="B22" s="230"/>
      <c r="C22" s="231">
        <v>3</v>
      </c>
      <c r="D22" s="231">
        <v>1</v>
      </c>
      <c r="E22" s="231">
        <v>0</v>
      </c>
      <c r="F22" s="232">
        <v>5250</v>
      </c>
      <c r="G22" s="232">
        <v>915</v>
      </c>
      <c r="H22" s="233"/>
    </row>
    <row r="23" spans="1:8" ht="18" hidden="1" customHeight="1" outlineLevel="1">
      <c r="A23" s="20" t="s">
        <v>196</v>
      </c>
      <c r="B23" s="230"/>
      <c r="C23" s="231">
        <v>1</v>
      </c>
      <c r="D23" s="231">
        <v>1</v>
      </c>
      <c r="E23" s="231">
        <v>0</v>
      </c>
      <c r="F23" s="232">
        <v>4973</v>
      </c>
      <c r="G23" s="232">
        <v>5639</v>
      </c>
      <c r="H23" s="233">
        <v>0</v>
      </c>
    </row>
    <row r="24" spans="1:8" ht="18" customHeight="1" collapsed="1">
      <c r="A24" s="20"/>
      <c r="B24" s="230" t="s">
        <v>328</v>
      </c>
      <c r="C24" s="234">
        <f>SUM($C$13:$C$23)</f>
        <v>54</v>
      </c>
      <c r="D24" s="234">
        <f>SUM($D$13:$D$23)</f>
        <v>42</v>
      </c>
      <c r="E24" s="234">
        <f>SUM($E$13:$E$23)</f>
        <v>0</v>
      </c>
      <c r="F24" s="235">
        <f>SUM($F$13:$F$23)</f>
        <v>3163013.7198999999</v>
      </c>
      <c r="G24" s="235">
        <f>SUM($G$13:$G$23)</f>
        <v>1799259.4901000001</v>
      </c>
      <c r="H24" s="236">
        <f>SUM($H$13:$H$23)</f>
        <v>928325</v>
      </c>
    </row>
    <row r="25" spans="1:8" ht="18" hidden="1" customHeight="1" outlineLevel="1">
      <c r="A25" s="20" t="s">
        <v>181</v>
      </c>
      <c r="B25" s="230"/>
      <c r="C25" s="231">
        <v>2</v>
      </c>
      <c r="D25" s="231">
        <v>8</v>
      </c>
      <c r="E25" s="231"/>
      <c r="F25" s="232">
        <v>-10663</v>
      </c>
      <c r="G25" s="232">
        <v>37371.699999999997</v>
      </c>
      <c r="H25" s="233">
        <v>0</v>
      </c>
    </row>
    <row r="26" spans="1:8" ht="18" hidden="1" customHeight="1" outlineLevel="1">
      <c r="A26" s="20" t="s">
        <v>182</v>
      </c>
      <c r="B26" s="230"/>
      <c r="C26" s="231">
        <v>1</v>
      </c>
      <c r="D26" s="231">
        <v>1</v>
      </c>
      <c r="E26" s="231">
        <v>0</v>
      </c>
      <c r="F26" s="232">
        <v>0</v>
      </c>
      <c r="G26" s="232">
        <v>11211.33</v>
      </c>
      <c r="H26" s="233">
        <v>0</v>
      </c>
    </row>
    <row r="27" spans="1:8" ht="18" hidden="1" customHeight="1" outlineLevel="1">
      <c r="A27" s="20" t="s">
        <v>183</v>
      </c>
      <c r="B27" s="230"/>
      <c r="C27" s="231">
        <v>3</v>
      </c>
      <c r="D27" s="231">
        <v>2</v>
      </c>
      <c r="E27" s="231"/>
      <c r="F27" s="232">
        <v>83500</v>
      </c>
      <c r="G27" s="232">
        <v>67532.740000000005</v>
      </c>
      <c r="H27" s="233"/>
    </row>
    <row r="28" spans="1:8" ht="18" hidden="1" customHeight="1" outlineLevel="1">
      <c r="A28" s="20" t="s">
        <v>184</v>
      </c>
      <c r="B28" s="230"/>
      <c r="C28" s="231">
        <v>2</v>
      </c>
      <c r="D28" s="231">
        <v>2</v>
      </c>
      <c r="E28" s="231">
        <v>0</v>
      </c>
      <c r="F28" s="232">
        <v>-4093</v>
      </c>
      <c r="G28" s="232">
        <v>219592</v>
      </c>
      <c r="H28" s="233"/>
    </row>
    <row r="29" spans="1:8" ht="18" hidden="1" customHeight="1" outlineLevel="1">
      <c r="A29" s="20" t="s">
        <v>185</v>
      </c>
      <c r="B29" s="230"/>
      <c r="C29" s="231">
        <v>12</v>
      </c>
      <c r="D29" s="231">
        <v>6</v>
      </c>
      <c r="E29" s="231"/>
      <c r="F29" s="232">
        <v>6807.42</v>
      </c>
      <c r="G29" s="232">
        <v>130114.34</v>
      </c>
      <c r="H29" s="233"/>
    </row>
    <row r="30" spans="1:8" ht="18" hidden="1" customHeight="1" outlineLevel="1">
      <c r="A30" s="20" t="s">
        <v>186</v>
      </c>
      <c r="B30" s="230"/>
      <c r="C30" s="231">
        <v>1</v>
      </c>
      <c r="D30" s="231">
        <v>1</v>
      </c>
      <c r="E30" s="231">
        <v>0</v>
      </c>
      <c r="F30" s="232">
        <v>20000</v>
      </c>
      <c r="G30" s="232">
        <v>0</v>
      </c>
      <c r="H30" s="233"/>
    </row>
    <row r="31" spans="1:8" ht="18" hidden="1" customHeight="1" outlineLevel="1">
      <c r="A31" s="20" t="s">
        <v>190</v>
      </c>
      <c r="B31" s="230"/>
      <c r="C31" s="231">
        <v>1</v>
      </c>
      <c r="D31" s="231">
        <v>1</v>
      </c>
      <c r="E31" s="231"/>
      <c r="F31" s="232">
        <v>0</v>
      </c>
      <c r="G31" s="232">
        <v>20148</v>
      </c>
      <c r="H31" s="233"/>
    </row>
    <row r="32" spans="1:8" ht="18" hidden="1" customHeight="1" outlineLevel="1">
      <c r="A32" s="20" t="s">
        <v>193</v>
      </c>
      <c r="B32" s="230"/>
      <c r="C32" s="231">
        <v>3</v>
      </c>
      <c r="D32" s="231">
        <v>1</v>
      </c>
      <c r="E32" s="231">
        <v>0</v>
      </c>
      <c r="F32" s="232">
        <v>108887.1789</v>
      </c>
      <c r="G32" s="232">
        <v>16878.431100000002</v>
      </c>
      <c r="H32" s="233">
        <v>0</v>
      </c>
    </row>
    <row r="33" spans="1:8" ht="18" hidden="1" customHeight="1" outlineLevel="1">
      <c r="A33" s="20" t="s">
        <v>194</v>
      </c>
      <c r="B33" s="230"/>
      <c r="C33" s="231">
        <v>9</v>
      </c>
      <c r="D33" s="231">
        <v>4</v>
      </c>
      <c r="E33" s="231"/>
      <c r="F33" s="232">
        <v>13699</v>
      </c>
      <c r="G33" s="232">
        <v>38942</v>
      </c>
      <c r="H33" s="233">
        <v>10000</v>
      </c>
    </row>
    <row r="34" spans="1:8" ht="18" customHeight="1" collapsed="1">
      <c r="A34" s="20"/>
      <c r="B34" s="230" t="s">
        <v>329</v>
      </c>
      <c r="C34" s="234">
        <f>SUM($C$25:$C$33)</f>
        <v>34</v>
      </c>
      <c r="D34" s="234">
        <f>SUM($D$25:$D$33)</f>
        <v>26</v>
      </c>
      <c r="E34" s="234">
        <f>SUM($E$25:$E$33)</f>
        <v>0</v>
      </c>
      <c r="F34" s="235">
        <f>SUM($F$25:$F$33)</f>
        <v>218137.59889999998</v>
      </c>
      <c r="G34" s="235">
        <f>SUM($G$25:$G$33)</f>
        <v>541790.54110000003</v>
      </c>
      <c r="H34" s="236">
        <f>SUM($H$25:$H$33)</f>
        <v>10000</v>
      </c>
    </row>
    <row r="35" spans="1:8" ht="18" hidden="1" customHeight="1" outlineLevel="1">
      <c r="A35" s="20" t="s">
        <v>181</v>
      </c>
      <c r="B35" s="230"/>
      <c r="C35" s="231">
        <v>3</v>
      </c>
      <c r="D35" s="231">
        <v>5</v>
      </c>
      <c r="E35" s="231"/>
      <c r="F35" s="232">
        <v>-287500</v>
      </c>
      <c r="G35" s="232">
        <v>6089.24</v>
      </c>
      <c r="H35" s="233">
        <v>0</v>
      </c>
    </row>
    <row r="36" spans="1:8" ht="18" hidden="1" customHeight="1" outlineLevel="1">
      <c r="A36" s="20" t="s">
        <v>183</v>
      </c>
      <c r="B36" s="230"/>
      <c r="C36" s="231">
        <v>4</v>
      </c>
      <c r="D36" s="231">
        <v>5</v>
      </c>
      <c r="E36" s="231"/>
      <c r="F36" s="232">
        <v>246500</v>
      </c>
      <c r="G36" s="232">
        <v>52415.4</v>
      </c>
      <c r="H36" s="233"/>
    </row>
    <row r="37" spans="1:8" ht="18" hidden="1" customHeight="1" outlineLevel="1">
      <c r="A37" s="20" t="s">
        <v>184</v>
      </c>
      <c r="B37" s="230"/>
      <c r="C37" s="231">
        <v>1</v>
      </c>
      <c r="D37" s="231">
        <v>0</v>
      </c>
      <c r="E37" s="231">
        <v>0</v>
      </c>
      <c r="F37" s="232">
        <v>0</v>
      </c>
      <c r="G37" s="232">
        <v>-17500</v>
      </c>
      <c r="H37" s="233"/>
    </row>
    <row r="38" spans="1:8" ht="18" hidden="1" customHeight="1" outlineLevel="1">
      <c r="A38" s="20" t="s">
        <v>185</v>
      </c>
      <c r="B38" s="230"/>
      <c r="C38" s="231">
        <v>10</v>
      </c>
      <c r="D38" s="231">
        <v>6</v>
      </c>
      <c r="E38" s="231"/>
      <c r="F38" s="232">
        <v>9452036.4299999997</v>
      </c>
      <c r="G38" s="232">
        <v>151732.13</v>
      </c>
      <c r="H38" s="233"/>
    </row>
    <row r="39" spans="1:8" ht="18" hidden="1" customHeight="1" outlineLevel="1">
      <c r="A39" s="20" t="s">
        <v>186</v>
      </c>
      <c r="B39" s="230"/>
      <c r="C39" s="231">
        <v>0</v>
      </c>
      <c r="D39" s="231">
        <v>0</v>
      </c>
      <c r="E39" s="231">
        <v>0</v>
      </c>
      <c r="F39" s="232">
        <v>0</v>
      </c>
      <c r="G39" s="232">
        <v>0</v>
      </c>
      <c r="H39" s="233"/>
    </row>
    <row r="40" spans="1:8" ht="18" hidden="1" customHeight="1" outlineLevel="1">
      <c r="A40" s="20" t="s">
        <v>188</v>
      </c>
      <c r="B40" s="230"/>
      <c r="C40" s="231">
        <v>1</v>
      </c>
      <c r="D40" s="231">
        <v>1</v>
      </c>
      <c r="E40" s="231">
        <v>0</v>
      </c>
      <c r="F40" s="232">
        <v>0</v>
      </c>
      <c r="G40" s="232">
        <v>300</v>
      </c>
      <c r="H40" s="233">
        <v>300</v>
      </c>
    </row>
    <row r="41" spans="1:8" ht="18" hidden="1" customHeight="1" outlineLevel="1">
      <c r="A41" s="20" t="s">
        <v>190</v>
      </c>
      <c r="B41" s="230"/>
      <c r="C41" s="231">
        <v>0</v>
      </c>
      <c r="D41" s="231">
        <v>0</v>
      </c>
      <c r="E41" s="231"/>
      <c r="F41" s="232">
        <v>0</v>
      </c>
      <c r="G41" s="232">
        <v>0</v>
      </c>
      <c r="H41" s="233"/>
    </row>
    <row r="42" spans="1:8" ht="18" hidden="1" customHeight="1" outlineLevel="1">
      <c r="A42" s="20" t="s">
        <v>193</v>
      </c>
      <c r="B42" s="230"/>
      <c r="C42" s="231">
        <v>0</v>
      </c>
      <c r="D42" s="231">
        <v>0</v>
      </c>
      <c r="E42" s="231">
        <v>0</v>
      </c>
      <c r="F42" s="232">
        <v>-18681.046300000002</v>
      </c>
      <c r="G42" s="232">
        <v>6152.7563</v>
      </c>
      <c r="H42" s="233">
        <v>0</v>
      </c>
    </row>
    <row r="43" spans="1:8" ht="18" customHeight="1" collapsed="1">
      <c r="A43" s="20"/>
      <c r="B43" s="230" t="s">
        <v>330</v>
      </c>
      <c r="C43" s="234">
        <f>SUM($C$35:$C$42)</f>
        <v>19</v>
      </c>
      <c r="D43" s="234">
        <f>SUM($D$35:$D$42)</f>
        <v>17</v>
      </c>
      <c r="E43" s="234">
        <f>SUM($E$35:$E$42)</f>
        <v>0</v>
      </c>
      <c r="F43" s="235">
        <f>SUM($F$35:$F$42)</f>
        <v>9392355.3837000001</v>
      </c>
      <c r="G43" s="235">
        <f>SUM($G$35:$G$42)</f>
        <v>199189.52630000003</v>
      </c>
      <c r="H43" s="236">
        <f>SUM($H$35:$H$42)</f>
        <v>300</v>
      </c>
    </row>
    <row r="44" spans="1:8" ht="18" hidden="1" customHeight="1" outlineLevel="1">
      <c r="A44" s="20" t="s">
        <v>181</v>
      </c>
      <c r="B44" s="230"/>
      <c r="C44" s="231">
        <v>2</v>
      </c>
      <c r="D44" s="231">
        <v>5</v>
      </c>
      <c r="E44" s="231"/>
      <c r="F44" s="232">
        <v>180000</v>
      </c>
      <c r="G44" s="232">
        <v>8209.65</v>
      </c>
      <c r="H44" s="233">
        <v>0</v>
      </c>
    </row>
    <row r="45" spans="1:8" ht="18" hidden="1" customHeight="1" outlineLevel="1">
      <c r="A45" s="20" t="s">
        <v>182</v>
      </c>
      <c r="B45" s="230"/>
      <c r="C45" s="231">
        <v>1</v>
      </c>
      <c r="D45" s="231">
        <v>1</v>
      </c>
      <c r="E45" s="231">
        <v>0</v>
      </c>
      <c r="F45" s="232">
        <v>3500</v>
      </c>
      <c r="G45" s="232">
        <v>0</v>
      </c>
      <c r="H45" s="233">
        <v>0</v>
      </c>
    </row>
    <row r="46" spans="1:8" ht="18" hidden="1" customHeight="1" outlineLevel="1">
      <c r="A46" s="20" t="s">
        <v>183</v>
      </c>
      <c r="B46" s="230"/>
      <c r="C46" s="231">
        <v>0</v>
      </c>
      <c r="D46" s="231">
        <v>1</v>
      </c>
      <c r="E46" s="231"/>
      <c r="F46" s="232">
        <v>0</v>
      </c>
      <c r="G46" s="232">
        <v>58167.81</v>
      </c>
      <c r="H46" s="233"/>
    </row>
    <row r="47" spans="1:8" ht="18" hidden="1" customHeight="1" outlineLevel="1">
      <c r="A47" s="20" t="s">
        <v>184</v>
      </c>
      <c r="B47" s="230"/>
      <c r="C47" s="231">
        <v>2</v>
      </c>
      <c r="D47" s="231">
        <v>3</v>
      </c>
      <c r="E47" s="231">
        <v>0</v>
      </c>
      <c r="F47" s="232">
        <v>40000</v>
      </c>
      <c r="G47" s="232">
        <v>5713</v>
      </c>
      <c r="H47" s="233"/>
    </row>
    <row r="48" spans="1:8" ht="18" hidden="1" customHeight="1" outlineLevel="1">
      <c r="A48" s="20" t="s">
        <v>185</v>
      </c>
      <c r="B48" s="230"/>
      <c r="C48" s="231">
        <v>16</v>
      </c>
      <c r="D48" s="231">
        <v>4</v>
      </c>
      <c r="E48" s="231"/>
      <c r="F48" s="232">
        <v>102982.64</v>
      </c>
      <c r="G48" s="232">
        <v>67013.740000000005</v>
      </c>
      <c r="H48" s="233"/>
    </row>
    <row r="49" spans="1:8" ht="18" hidden="1" customHeight="1" outlineLevel="1">
      <c r="A49" s="20" t="s">
        <v>186</v>
      </c>
      <c r="B49" s="230"/>
      <c r="C49" s="231">
        <v>4</v>
      </c>
      <c r="D49" s="231">
        <v>0</v>
      </c>
      <c r="E49" s="231">
        <v>0</v>
      </c>
      <c r="F49" s="232">
        <v>0</v>
      </c>
      <c r="G49" s="232">
        <v>44000</v>
      </c>
      <c r="H49" s="233"/>
    </row>
    <row r="50" spans="1:8" ht="18" hidden="1" customHeight="1" outlineLevel="1">
      <c r="A50" s="20" t="s">
        <v>189</v>
      </c>
      <c r="B50" s="230"/>
      <c r="C50" s="231">
        <v>3</v>
      </c>
      <c r="D50" s="231">
        <v>3</v>
      </c>
      <c r="E50" s="231" t="s">
        <v>326</v>
      </c>
      <c r="F50" s="232">
        <v>16750</v>
      </c>
      <c r="G50" s="232">
        <v>-0.47</v>
      </c>
      <c r="H50" s="233">
        <v>0</v>
      </c>
    </row>
    <row r="51" spans="1:8" ht="18" hidden="1" customHeight="1" outlineLevel="1">
      <c r="A51" s="20" t="s">
        <v>190</v>
      </c>
      <c r="B51" s="230"/>
      <c r="C51" s="231">
        <v>0</v>
      </c>
      <c r="D51" s="231">
        <v>1</v>
      </c>
      <c r="E51" s="231"/>
      <c r="F51" s="232">
        <v>2419</v>
      </c>
      <c r="G51" s="232">
        <v>-3600</v>
      </c>
      <c r="H51" s="233"/>
    </row>
    <row r="52" spans="1:8" ht="18" hidden="1" customHeight="1" outlineLevel="1">
      <c r="A52" s="20" t="s">
        <v>193</v>
      </c>
      <c r="B52" s="230"/>
      <c r="C52" s="231">
        <v>2</v>
      </c>
      <c r="D52" s="231">
        <v>1</v>
      </c>
      <c r="E52" s="231">
        <v>0</v>
      </c>
      <c r="F52" s="232">
        <v>23476.930400000001</v>
      </c>
      <c r="G52" s="232">
        <v>28022.6296</v>
      </c>
      <c r="H52" s="233">
        <v>0</v>
      </c>
    </row>
    <row r="53" spans="1:8" ht="18" hidden="1" customHeight="1" outlineLevel="1">
      <c r="A53" s="20" t="s">
        <v>194</v>
      </c>
      <c r="B53" s="230"/>
      <c r="C53" s="231">
        <v>5</v>
      </c>
      <c r="D53" s="231">
        <v>2</v>
      </c>
      <c r="E53" s="231"/>
      <c r="F53" s="232">
        <v>1000</v>
      </c>
      <c r="G53" s="232">
        <v>24856</v>
      </c>
      <c r="H53" s="233">
        <v>0</v>
      </c>
    </row>
    <row r="54" spans="1:8" ht="18" customHeight="1" collapsed="1">
      <c r="A54" s="20"/>
      <c r="B54" s="230" t="s">
        <v>331</v>
      </c>
      <c r="C54" s="234">
        <f>SUM($C$44:$C$53)</f>
        <v>35</v>
      </c>
      <c r="D54" s="234">
        <f>SUM($D$44:$D$53)</f>
        <v>21</v>
      </c>
      <c r="E54" s="234">
        <f>SUM($E$44:$E$53)</f>
        <v>0</v>
      </c>
      <c r="F54" s="235">
        <f>SUM($F$44:$F$53)</f>
        <v>370128.57040000003</v>
      </c>
      <c r="G54" s="235">
        <f>SUM($G$44:$G$53)</f>
        <v>232382.35960000003</v>
      </c>
      <c r="H54" s="236">
        <f>SUM($H$44:$H$53)</f>
        <v>0</v>
      </c>
    </row>
    <row r="55" spans="1:8" ht="18" hidden="1" customHeight="1" outlineLevel="1">
      <c r="A55" s="20" t="s">
        <v>181</v>
      </c>
      <c r="B55" s="230"/>
      <c r="C55" s="231">
        <v>2</v>
      </c>
      <c r="D55" s="231">
        <v>3</v>
      </c>
      <c r="E55" s="231"/>
      <c r="F55" s="232">
        <v>6000</v>
      </c>
      <c r="G55" s="232">
        <v>5596.64</v>
      </c>
      <c r="H55" s="233">
        <v>0</v>
      </c>
    </row>
    <row r="56" spans="1:8" ht="18" hidden="1" customHeight="1" outlineLevel="1">
      <c r="A56" s="20" t="s">
        <v>183</v>
      </c>
      <c r="B56" s="230"/>
      <c r="C56" s="231">
        <v>2</v>
      </c>
      <c r="D56" s="231">
        <v>0</v>
      </c>
      <c r="E56" s="231"/>
      <c r="F56" s="232">
        <v>12000</v>
      </c>
      <c r="G56" s="232">
        <v>34852.400000000001</v>
      </c>
      <c r="H56" s="233"/>
    </row>
    <row r="57" spans="1:8" ht="18" hidden="1" customHeight="1" outlineLevel="1">
      <c r="A57" s="20" t="s">
        <v>184</v>
      </c>
      <c r="B57" s="230"/>
      <c r="C57" s="231">
        <v>0</v>
      </c>
      <c r="D57" s="231">
        <v>0</v>
      </c>
      <c r="E57" s="231">
        <v>0</v>
      </c>
      <c r="F57" s="232">
        <v>0</v>
      </c>
      <c r="G57" s="232">
        <v>-14576</v>
      </c>
      <c r="H57" s="233"/>
    </row>
    <row r="58" spans="1:8" ht="18" hidden="1" customHeight="1" outlineLevel="1">
      <c r="A58" s="20" t="s">
        <v>185</v>
      </c>
      <c r="B58" s="230"/>
      <c r="C58" s="231">
        <v>11</v>
      </c>
      <c r="D58" s="231">
        <v>0</v>
      </c>
      <c r="E58" s="231"/>
      <c r="F58" s="232">
        <v>0</v>
      </c>
      <c r="G58" s="232">
        <v>9190.4500000000007</v>
      </c>
      <c r="H58" s="233"/>
    </row>
    <row r="59" spans="1:8" ht="18" hidden="1" customHeight="1" outlineLevel="1">
      <c r="A59" s="20" t="s">
        <v>186</v>
      </c>
      <c r="B59" s="230"/>
      <c r="C59" s="231">
        <v>1</v>
      </c>
      <c r="D59" s="231">
        <v>0</v>
      </c>
      <c r="E59" s="231">
        <v>0</v>
      </c>
      <c r="F59" s="232">
        <v>0</v>
      </c>
      <c r="G59" s="232">
        <v>28500</v>
      </c>
      <c r="H59" s="233"/>
    </row>
    <row r="60" spans="1:8" ht="18" hidden="1" customHeight="1" outlineLevel="1">
      <c r="A60" s="20" t="s">
        <v>190</v>
      </c>
      <c r="B60" s="230"/>
      <c r="C60" s="231">
        <v>1</v>
      </c>
      <c r="D60" s="231">
        <v>1</v>
      </c>
      <c r="E60" s="231"/>
      <c r="F60" s="232">
        <v>15000</v>
      </c>
      <c r="G60" s="232">
        <v>79504</v>
      </c>
      <c r="H60" s="233"/>
    </row>
    <row r="61" spans="1:8" ht="18" hidden="1" customHeight="1" outlineLevel="1">
      <c r="A61" s="20" t="s">
        <v>194</v>
      </c>
      <c r="B61" s="230"/>
      <c r="C61" s="231">
        <v>2</v>
      </c>
      <c r="D61" s="231">
        <v>1</v>
      </c>
      <c r="E61" s="231"/>
      <c r="F61" s="232">
        <v>0</v>
      </c>
      <c r="G61" s="232">
        <v>217</v>
      </c>
      <c r="H61" s="233">
        <v>0</v>
      </c>
    </row>
    <row r="62" spans="1:8" ht="18" customHeight="1" collapsed="1">
      <c r="A62" s="20"/>
      <c r="B62" s="230" t="s">
        <v>332</v>
      </c>
      <c r="C62" s="234">
        <f>SUM($C$55:$C$61)</f>
        <v>19</v>
      </c>
      <c r="D62" s="234">
        <f>SUM($D$55:$D$61)</f>
        <v>5</v>
      </c>
      <c r="E62" s="234">
        <f>SUM($E$55:$E$61)</f>
        <v>0</v>
      </c>
      <c r="F62" s="235">
        <f>SUM($F$55:$F$61)</f>
        <v>33000</v>
      </c>
      <c r="G62" s="235">
        <f>SUM($G$55:$G$61)</f>
        <v>143284.49</v>
      </c>
      <c r="H62" s="236">
        <f>SUM($H$55:$H$61)</f>
        <v>0</v>
      </c>
    </row>
    <row r="63" spans="1:8" ht="18" hidden="1" customHeight="1" outlineLevel="1">
      <c r="A63" s="20" t="s">
        <v>181</v>
      </c>
      <c r="B63" s="230"/>
      <c r="C63" s="231">
        <v>3</v>
      </c>
      <c r="D63" s="231">
        <v>1</v>
      </c>
      <c r="E63" s="231"/>
      <c r="F63" s="232">
        <v>1500</v>
      </c>
      <c r="G63" s="232">
        <v>12178.64</v>
      </c>
      <c r="H63" s="233">
        <v>0</v>
      </c>
    </row>
    <row r="64" spans="1:8" ht="18" hidden="1" customHeight="1" outlineLevel="1">
      <c r="A64" s="20" t="s">
        <v>183</v>
      </c>
      <c r="B64" s="230"/>
      <c r="C64" s="231">
        <v>1</v>
      </c>
      <c r="D64" s="231">
        <v>1</v>
      </c>
      <c r="E64" s="231"/>
      <c r="F64" s="232">
        <v>606753.38</v>
      </c>
      <c r="G64" s="232">
        <v>-41196.089999999997</v>
      </c>
      <c r="H64" s="233"/>
    </row>
    <row r="65" spans="1:8" ht="18" hidden="1" customHeight="1" outlineLevel="1">
      <c r="A65" s="20" t="s">
        <v>184</v>
      </c>
      <c r="B65" s="230"/>
      <c r="C65" s="231">
        <v>0</v>
      </c>
      <c r="D65" s="231">
        <v>0</v>
      </c>
      <c r="E65" s="231">
        <v>0</v>
      </c>
      <c r="F65" s="232">
        <v>0</v>
      </c>
      <c r="G65" s="232">
        <v>0</v>
      </c>
      <c r="H65" s="233"/>
    </row>
    <row r="66" spans="1:8" ht="18" hidden="1" customHeight="1" outlineLevel="1">
      <c r="A66" s="20" t="s">
        <v>185</v>
      </c>
      <c r="B66" s="230"/>
      <c r="C66" s="231">
        <v>3</v>
      </c>
      <c r="D66" s="231">
        <v>2</v>
      </c>
      <c r="E66" s="231"/>
      <c r="F66" s="232">
        <v>47500</v>
      </c>
      <c r="G66" s="232">
        <v>6224.22</v>
      </c>
      <c r="H66" s="233"/>
    </row>
    <row r="67" spans="1:8" ht="18" hidden="1" customHeight="1" outlineLevel="1">
      <c r="A67" s="20" t="s">
        <v>190</v>
      </c>
      <c r="B67" s="230"/>
      <c r="C67" s="231">
        <v>0</v>
      </c>
      <c r="D67" s="231">
        <v>1</v>
      </c>
      <c r="E67" s="231"/>
      <c r="F67" s="232">
        <v>10000</v>
      </c>
      <c r="G67" s="232">
        <v>20856</v>
      </c>
      <c r="H67" s="233"/>
    </row>
    <row r="68" spans="1:8" ht="18" hidden="1" customHeight="1" outlineLevel="1">
      <c r="A68" s="20" t="s">
        <v>193</v>
      </c>
      <c r="B68" s="230"/>
      <c r="C68" s="231">
        <v>11</v>
      </c>
      <c r="D68" s="231">
        <v>8</v>
      </c>
      <c r="E68" s="231">
        <v>0</v>
      </c>
      <c r="F68" s="232">
        <v>87671.652799999996</v>
      </c>
      <c r="G68" s="232">
        <v>239780.6672</v>
      </c>
      <c r="H68" s="233">
        <v>0</v>
      </c>
    </row>
    <row r="69" spans="1:8" ht="18" hidden="1" customHeight="1" outlineLevel="1">
      <c r="A69" s="20" t="s">
        <v>194</v>
      </c>
      <c r="B69" s="230"/>
      <c r="C69" s="231">
        <v>3</v>
      </c>
      <c r="D69" s="231">
        <v>3</v>
      </c>
      <c r="E69" s="231">
        <v>6</v>
      </c>
      <c r="F69" s="232">
        <v>0</v>
      </c>
      <c r="G69" s="232">
        <v>14392</v>
      </c>
      <c r="H69" s="233">
        <v>0</v>
      </c>
    </row>
    <row r="70" spans="1:8" ht="18" hidden="1" customHeight="1" outlineLevel="1">
      <c r="A70" s="20" t="s">
        <v>195</v>
      </c>
      <c r="B70" s="230"/>
      <c r="C70" s="231">
        <v>1</v>
      </c>
      <c r="D70" s="231">
        <v>1</v>
      </c>
      <c r="E70" s="231">
        <v>0</v>
      </c>
      <c r="F70" s="232"/>
      <c r="G70" s="232">
        <v>14631</v>
      </c>
      <c r="H70" s="233"/>
    </row>
    <row r="71" spans="1:8" ht="18" customHeight="1" collapsed="1">
      <c r="A71" s="20"/>
      <c r="B71" s="230" t="s">
        <v>333</v>
      </c>
      <c r="C71" s="234">
        <f>SUM($C$63:$C$70)</f>
        <v>22</v>
      </c>
      <c r="D71" s="234">
        <f>SUM($D$63:$D$70)</f>
        <v>17</v>
      </c>
      <c r="E71" s="234">
        <f>SUM($E$63:$E$70)</f>
        <v>6</v>
      </c>
      <c r="F71" s="235">
        <f>SUM($F$63:$F$70)</f>
        <v>753425.03280000004</v>
      </c>
      <c r="G71" s="235">
        <f>SUM($G$63:$G$70)</f>
        <v>266866.43719999999</v>
      </c>
      <c r="H71" s="236">
        <f>SUM($H$63:$H$70)</f>
        <v>0</v>
      </c>
    </row>
    <row r="72" spans="1:8" ht="18" hidden="1" customHeight="1" outlineLevel="1">
      <c r="A72" s="20" t="s">
        <v>181</v>
      </c>
      <c r="B72" s="230"/>
      <c r="C72" s="231">
        <v>3</v>
      </c>
      <c r="D72" s="231">
        <v>1</v>
      </c>
      <c r="E72" s="231"/>
      <c r="F72" s="232">
        <v>95021.38</v>
      </c>
      <c r="G72" s="232">
        <v>179844.07</v>
      </c>
      <c r="H72" s="233">
        <v>0</v>
      </c>
    </row>
    <row r="73" spans="1:8" ht="18" hidden="1" customHeight="1" outlineLevel="1">
      <c r="A73" s="20" t="s">
        <v>183</v>
      </c>
      <c r="B73" s="230"/>
      <c r="C73" s="231">
        <v>2</v>
      </c>
      <c r="D73" s="231">
        <v>2</v>
      </c>
      <c r="E73" s="231"/>
      <c r="F73" s="232">
        <v>40000</v>
      </c>
      <c r="G73" s="232">
        <v>-416.5</v>
      </c>
      <c r="H73" s="233"/>
    </row>
    <row r="74" spans="1:8" ht="18" hidden="1" customHeight="1" outlineLevel="1">
      <c r="A74" s="20" t="s">
        <v>184</v>
      </c>
      <c r="B74" s="230"/>
      <c r="C74" s="231">
        <v>1</v>
      </c>
      <c r="D74" s="231">
        <v>0</v>
      </c>
      <c r="E74" s="231">
        <v>0</v>
      </c>
      <c r="F74" s="232">
        <v>0</v>
      </c>
      <c r="G74" s="232">
        <v>805</v>
      </c>
      <c r="H74" s="233"/>
    </row>
    <row r="75" spans="1:8" ht="18" hidden="1" customHeight="1" outlineLevel="1">
      <c r="A75" s="20" t="s">
        <v>185</v>
      </c>
      <c r="B75" s="230"/>
      <c r="C75" s="231">
        <v>3</v>
      </c>
      <c r="D75" s="231">
        <v>0</v>
      </c>
      <c r="E75" s="231"/>
      <c r="F75" s="232">
        <v>0</v>
      </c>
      <c r="G75" s="232">
        <v>15363.44</v>
      </c>
      <c r="H75" s="233"/>
    </row>
    <row r="76" spans="1:8" ht="18" hidden="1" customHeight="1" outlineLevel="1">
      <c r="A76" s="20" t="s">
        <v>186</v>
      </c>
      <c r="B76" s="230"/>
      <c r="C76" s="231">
        <v>6</v>
      </c>
      <c r="D76" s="231">
        <v>0</v>
      </c>
      <c r="E76" s="231">
        <v>0</v>
      </c>
      <c r="F76" s="232">
        <v>-7500</v>
      </c>
      <c r="G76" s="232">
        <v>0</v>
      </c>
      <c r="H76" s="233"/>
    </row>
    <row r="77" spans="1:8" ht="18" hidden="1" customHeight="1" outlineLevel="1">
      <c r="A77" s="20" t="s">
        <v>194</v>
      </c>
      <c r="B77" s="230"/>
      <c r="C77" s="231">
        <v>1</v>
      </c>
      <c r="D77" s="231">
        <v>0</v>
      </c>
      <c r="E77" s="231"/>
      <c r="F77" s="232">
        <v>0</v>
      </c>
      <c r="G77" s="232">
        <v>0</v>
      </c>
      <c r="H77" s="233">
        <v>0</v>
      </c>
    </row>
    <row r="78" spans="1:8" ht="18" customHeight="1" collapsed="1">
      <c r="A78" s="20"/>
      <c r="B78" s="230" t="s">
        <v>334</v>
      </c>
      <c r="C78" s="234">
        <f>SUM($C$72:$C$77)</f>
        <v>16</v>
      </c>
      <c r="D78" s="234">
        <f>SUM($D$72:$D$77)</f>
        <v>3</v>
      </c>
      <c r="E78" s="234">
        <f>SUM($E$72:$E$77)</f>
        <v>0</v>
      </c>
      <c r="F78" s="235">
        <f>SUM($F$72:$F$77)</f>
        <v>127521.38</v>
      </c>
      <c r="G78" s="235">
        <f>SUM($G$72:$G$77)</f>
        <v>195596.01</v>
      </c>
      <c r="H78" s="236">
        <f>SUM($H$72:$H$77)</f>
        <v>0</v>
      </c>
    </row>
    <row r="79" spans="1:8" ht="18" hidden="1" customHeight="1" outlineLevel="1">
      <c r="A79" s="20" t="s">
        <v>181</v>
      </c>
      <c r="B79" s="230"/>
      <c r="C79" s="231">
        <v>4</v>
      </c>
      <c r="D79" s="231">
        <v>9</v>
      </c>
      <c r="E79" s="231"/>
      <c r="F79" s="232">
        <v>388590.11</v>
      </c>
      <c r="G79" s="232">
        <v>78508.42</v>
      </c>
      <c r="H79" s="233">
        <v>0</v>
      </c>
    </row>
    <row r="80" spans="1:8" ht="18" hidden="1" customHeight="1" outlineLevel="1">
      <c r="A80" s="20" t="s">
        <v>183</v>
      </c>
      <c r="B80" s="230"/>
      <c r="C80" s="231">
        <v>8</v>
      </c>
      <c r="D80" s="231">
        <v>0</v>
      </c>
      <c r="E80" s="231"/>
      <c r="F80" s="232">
        <v>33500</v>
      </c>
      <c r="G80" s="232">
        <v>22866.959999999999</v>
      </c>
      <c r="H80" s="233"/>
    </row>
    <row r="81" spans="1:8" ht="18" hidden="1" customHeight="1" outlineLevel="1">
      <c r="A81" s="20" t="s">
        <v>184</v>
      </c>
      <c r="B81" s="230"/>
      <c r="C81" s="231">
        <v>1</v>
      </c>
      <c r="D81" s="231">
        <v>0</v>
      </c>
      <c r="E81" s="231">
        <v>0</v>
      </c>
      <c r="F81" s="232">
        <v>25000</v>
      </c>
      <c r="G81" s="232">
        <v>91025</v>
      </c>
      <c r="H81" s="233"/>
    </row>
    <row r="82" spans="1:8" ht="18" hidden="1" customHeight="1" outlineLevel="1">
      <c r="A82" s="20" t="s">
        <v>185</v>
      </c>
      <c r="B82" s="230"/>
      <c r="C82" s="231">
        <v>9</v>
      </c>
      <c r="D82" s="231">
        <v>3</v>
      </c>
      <c r="E82" s="231"/>
      <c r="F82" s="232">
        <v>84031</v>
      </c>
      <c r="G82" s="232">
        <v>72705.539999999994</v>
      </c>
      <c r="H82" s="233"/>
    </row>
    <row r="83" spans="1:8" ht="18" hidden="1" customHeight="1" outlineLevel="1">
      <c r="A83" s="20" t="s">
        <v>186</v>
      </c>
      <c r="B83" s="230"/>
      <c r="C83" s="231">
        <v>2</v>
      </c>
      <c r="D83" s="231">
        <v>3</v>
      </c>
      <c r="E83" s="231">
        <v>0</v>
      </c>
      <c r="F83" s="232">
        <v>100884.2</v>
      </c>
      <c r="G83" s="232">
        <v>2708.83</v>
      </c>
      <c r="H83" s="233"/>
    </row>
    <row r="84" spans="1:8" ht="18" hidden="1" customHeight="1" outlineLevel="1">
      <c r="A84" s="20" t="s">
        <v>194</v>
      </c>
      <c r="B84" s="230"/>
      <c r="C84" s="231">
        <v>4</v>
      </c>
      <c r="D84" s="231">
        <v>2</v>
      </c>
      <c r="E84" s="231">
        <v>1</v>
      </c>
      <c r="F84" s="232">
        <v>6876</v>
      </c>
      <c r="G84" s="232">
        <v>741</v>
      </c>
      <c r="H84" s="233">
        <v>0</v>
      </c>
    </row>
    <row r="85" spans="1:8" ht="18" customHeight="1" collapsed="1">
      <c r="A85" s="20"/>
      <c r="B85" s="230" t="s">
        <v>335</v>
      </c>
      <c r="C85" s="234">
        <f>SUM($C$79:$C$84)</f>
        <v>28</v>
      </c>
      <c r="D85" s="234">
        <f>SUM($D$79:$D$84)</f>
        <v>17</v>
      </c>
      <c r="E85" s="234">
        <f>SUM($E$79:$E$84)</f>
        <v>1</v>
      </c>
      <c r="F85" s="235">
        <f>SUM($F$79:$F$84)</f>
        <v>638881.30999999994</v>
      </c>
      <c r="G85" s="235">
        <f>SUM($G$79:$G$84)</f>
        <v>268555.75</v>
      </c>
      <c r="H85" s="236">
        <f>SUM($H$79:$H$84)</f>
        <v>0</v>
      </c>
    </row>
    <row r="86" spans="1:8" ht="18" hidden="1" customHeight="1" outlineLevel="1">
      <c r="A86" s="20" t="s">
        <v>181</v>
      </c>
      <c r="B86" s="230"/>
      <c r="C86" s="231">
        <v>1</v>
      </c>
      <c r="D86" s="231">
        <v>1</v>
      </c>
      <c r="E86" s="231"/>
      <c r="F86" s="232">
        <v>0</v>
      </c>
      <c r="G86" s="232">
        <v>60</v>
      </c>
      <c r="H86" s="233">
        <v>0</v>
      </c>
    </row>
    <row r="87" spans="1:8" ht="18" hidden="1" customHeight="1" outlineLevel="1">
      <c r="A87" s="20" t="s">
        <v>183</v>
      </c>
      <c r="B87" s="230"/>
      <c r="C87" s="231">
        <v>4</v>
      </c>
      <c r="D87" s="231">
        <v>0</v>
      </c>
      <c r="E87" s="231"/>
      <c r="F87" s="232">
        <v>254250</v>
      </c>
      <c r="G87" s="232">
        <v>87335.98</v>
      </c>
      <c r="H87" s="233"/>
    </row>
    <row r="88" spans="1:8" ht="18" hidden="1" customHeight="1" outlineLevel="1">
      <c r="A88" s="20" t="s">
        <v>184</v>
      </c>
      <c r="B88" s="230"/>
      <c r="C88" s="231">
        <v>0</v>
      </c>
      <c r="D88" s="231">
        <v>0</v>
      </c>
      <c r="E88" s="231">
        <v>0</v>
      </c>
      <c r="F88" s="232">
        <v>0</v>
      </c>
      <c r="G88" s="232">
        <v>0</v>
      </c>
      <c r="H88" s="233"/>
    </row>
    <row r="89" spans="1:8" ht="18" hidden="1" customHeight="1" outlineLevel="1">
      <c r="A89" s="20" t="s">
        <v>185</v>
      </c>
      <c r="B89" s="230"/>
      <c r="C89" s="231">
        <v>5</v>
      </c>
      <c r="D89" s="231">
        <v>1</v>
      </c>
      <c r="E89" s="231"/>
      <c r="F89" s="232">
        <v>105000</v>
      </c>
      <c r="G89" s="232">
        <v>14429.71</v>
      </c>
      <c r="H89" s="233"/>
    </row>
    <row r="90" spans="1:8" ht="18" hidden="1" customHeight="1" outlineLevel="1">
      <c r="A90" s="20" t="s">
        <v>186</v>
      </c>
      <c r="B90" s="230"/>
      <c r="C90" s="231">
        <v>0</v>
      </c>
      <c r="D90" s="231">
        <v>0</v>
      </c>
      <c r="E90" s="231">
        <v>0</v>
      </c>
      <c r="F90" s="232">
        <v>0</v>
      </c>
      <c r="G90" s="232">
        <v>15000</v>
      </c>
      <c r="H90" s="233"/>
    </row>
    <row r="91" spans="1:8" ht="18" hidden="1" customHeight="1" outlineLevel="1">
      <c r="A91" s="20" t="s">
        <v>188</v>
      </c>
      <c r="B91" s="230"/>
      <c r="C91" s="231">
        <v>1</v>
      </c>
      <c r="D91" s="231">
        <v>1</v>
      </c>
      <c r="E91" s="231">
        <v>0</v>
      </c>
      <c r="F91" s="232">
        <v>17931</v>
      </c>
      <c r="G91" s="232">
        <v>1431</v>
      </c>
      <c r="H91" s="233">
        <v>0</v>
      </c>
    </row>
    <row r="92" spans="1:8" ht="18" hidden="1" customHeight="1" outlineLevel="1">
      <c r="A92" s="20" t="s">
        <v>194</v>
      </c>
      <c r="B92" s="230"/>
      <c r="C92" s="231">
        <v>1</v>
      </c>
      <c r="D92" s="231">
        <v>1</v>
      </c>
      <c r="E92" s="231"/>
      <c r="F92" s="232">
        <v>0</v>
      </c>
      <c r="G92" s="232">
        <v>1741</v>
      </c>
      <c r="H92" s="233">
        <v>0</v>
      </c>
    </row>
    <row r="93" spans="1:8" ht="18" customHeight="1" collapsed="1">
      <c r="A93" s="20"/>
      <c r="B93" s="230" t="s">
        <v>336</v>
      </c>
      <c r="C93" s="234">
        <f>SUM($C$86:$C$92)</f>
        <v>12</v>
      </c>
      <c r="D93" s="234">
        <f>SUM($D$86:$D$92)</f>
        <v>4</v>
      </c>
      <c r="E93" s="234">
        <f>SUM($E$86:$E$92)</f>
        <v>0</v>
      </c>
      <c r="F93" s="235">
        <f>SUM($F$86:$F$92)</f>
        <v>377181</v>
      </c>
      <c r="G93" s="235">
        <f>SUM($G$86:$G$92)</f>
        <v>119997.69</v>
      </c>
      <c r="H93" s="236">
        <f>SUM($H$86:$H$92)</f>
        <v>0</v>
      </c>
    </row>
    <row r="94" spans="1:8" ht="18" hidden="1" customHeight="1" outlineLevel="1">
      <c r="A94" s="20" t="s">
        <v>184</v>
      </c>
      <c r="B94" s="230"/>
      <c r="C94" s="231">
        <v>2</v>
      </c>
      <c r="D94" s="231">
        <v>0</v>
      </c>
      <c r="E94" s="231">
        <v>0</v>
      </c>
      <c r="F94" s="232">
        <v>0</v>
      </c>
      <c r="G94" s="232">
        <v>0</v>
      </c>
      <c r="H94" s="233"/>
    </row>
    <row r="95" spans="1:8" ht="18" hidden="1" customHeight="1" outlineLevel="1">
      <c r="A95" s="20" t="s">
        <v>185</v>
      </c>
      <c r="B95" s="230"/>
      <c r="C95" s="231">
        <v>1</v>
      </c>
      <c r="D95" s="231">
        <v>2</v>
      </c>
      <c r="E95" s="231"/>
      <c r="F95" s="232">
        <v>320000</v>
      </c>
      <c r="G95" s="232">
        <v>35123.589999999997</v>
      </c>
      <c r="H95" s="233"/>
    </row>
    <row r="96" spans="1:8" ht="18" hidden="1" customHeight="1" outlineLevel="1">
      <c r="A96" s="20" t="s">
        <v>186</v>
      </c>
      <c r="B96" s="230"/>
      <c r="C96" s="231">
        <v>0</v>
      </c>
      <c r="D96" s="231">
        <v>0</v>
      </c>
      <c r="E96" s="231">
        <v>0</v>
      </c>
      <c r="F96" s="232">
        <v>0</v>
      </c>
      <c r="G96" s="232">
        <v>0</v>
      </c>
      <c r="H96" s="233"/>
    </row>
    <row r="97" spans="1:8" ht="18" customHeight="1" collapsed="1">
      <c r="A97" s="20"/>
      <c r="B97" s="230" t="s">
        <v>337</v>
      </c>
      <c r="C97" s="234">
        <f>SUM($C$94:$C$96)</f>
        <v>3</v>
      </c>
      <c r="D97" s="234">
        <f>SUM($D$94:$D$96)</f>
        <v>2</v>
      </c>
      <c r="E97" s="234">
        <f>SUM($E$94:$E$96)</f>
        <v>0</v>
      </c>
      <c r="F97" s="235">
        <f>SUM($F$94:$F$96)</f>
        <v>320000</v>
      </c>
      <c r="G97" s="235">
        <f>SUM($G$94:$G$96)</f>
        <v>35123.589999999997</v>
      </c>
      <c r="H97" s="236">
        <f>SUM($H$94:$H$96)</f>
        <v>0</v>
      </c>
    </row>
    <row r="98" spans="1:8" ht="18" hidden="1" customHeight="1" outlineLevel="1">
      <c r="A98" s="20" t="s">
        <v>181</v>
      </c>
      <c r="B98" s="230"/>
      <c r="C98" s="231">
        <v>5</v>
      </c>
      <c r="D98" s="231">
        <v>0</v>
      </c>
      <c r="E98" s="231"/>
      <c r="F98" s="232">
        <v>0</v>
      </c>
      <c r="G98" s="232">
        <v>0</v>
      </c>
      <c r="H98" s="233">
        <v>0</v>
      </c>
    </row>
    <row r="99" spans="1:8" ht="18" hidden="1" customHeight="1" outlineLevel="1">
      <c r="A99" s="20" t="s">
        <v>183</v>
      </c>
      <c r="B99" s="230"/>
      <c r="C99" s="231">
        <v>1</v>
      </c>
      <c r="D99" s="231">
        <v>0</v>
      </c>
      <c r="E99" s="231"/>
      <c r="F99" s="232">
        <v>0</v>
      </c>
      <c r="G99" s="232">
        <v>0</v>
      </c>
      <c r="H99" s="233"/>
    </row>
    <row r="100" spans="1:8" ht="18" hidden="1" customHeight="1" outlineLevel="1">
      <c r="A100" s="20" t="s">
        <v>184</v>
      </c>
      <c r="B100" s="230"/>
      <c r="C100" s="231">
        <v>1</v>
      </c>
      <c r="D100" s="231">
        <v>0</v>
      </c>
      <c r="E100" s="231">
        <v>0</v>
      </c>
      <c r="F100" s="232">
        <v>0</v>
      </c>
      <c r="G100" s="232">
        <v>0</v>
      </c>
      <c r="H100" s="233"/>
    </row>
    <row r="101" spans="1:8" ht="18" hidden="1" customHeight="1" outlineLevel="1">
      <c r="A101" s="20" t="s">
        <v>185</v>
      </c>
      <c r="B101" s="230"/>
      <c r="C101" s="231">
        <v>0</v>
      </c>
      <c r="D101" s="231">
        <v>0</v>
      </c>
      <c r="E101" s="231"/>
      <c r="F101" s="232">
        <v>0</v>
      </c>
      <c r="G101" s="232">
        <v>0</v>
      </c>
      <c r="H101" s="233"/>
    </row>
    <row r="102" spans="1:8" ht="18" hidden="1" customHeight="1" outlineLevel="1">
      <c r="A102" s="20" t="s">
        <v>194</v>
      </c>
      <c r="B102" s="230"/>
      <c r="C102" s="231">
        <v>1</v>
      </c>
      <c r="D102" s="231">
        <v>1</v>
      </c>
      <c r="E102" s="231"/>
      <c r="F102" s="232">
        <v>2035</v>
      </c>
      <c r="G102" s="232">
        <v>763</v>
      </c>
      <c r="H102" s="233">
        <v>0</v>
      </c>
    </row>
    <row r="103" spans="1:8" ht="18" customHeight="1" collapsed="1">
      <c r="A103" s="20"/>
      <c r="B103" s="230" t="s">
        <v>338</v>
      </c>
      <c r="C103" s="234">
        <f>SUM($C$98:$C$102)</f>
        <v>8</v>
      </c>
      <c r="D103" s="234">
        <f>SUM($D$98:$D$102)</f>
        <v>1</v>
      </c>
      <c r="E103" s="234">
        <f>SUM($E$98:$E$102)</f>
        <v>0</v>
      </c>
      <c r="F103" s="235">
        <f>SUM($F$98:$F$102)</f>
        <v>2035</v>
      </c>
      <c r="G103" s="235">
        <f>SUM($G$98:$G$102)</f>
        <v>763</v>
      </c>
      <c r="H103" s="236">
        <f>SUM($H$98:$H$102)</f>
        <v>0</v>
      </c>
    </row>
    <row r="104" spans="1:8" ht="18" hidden="1" customHeight="1" outlineLevel="1">
      <c r="A104" s="20" t="s">
        <v>185</v>
      </c>
      <c r="B104" s="230"/>
      <c r="C104" s="231">
        <v>1</v>
      </c>
      <c r="D104" s="231">
        <v>0</v>
      </c>
      <c r="E104" s="231"/>
      <c r="F104" s="232">
        <v>0</v>
      </c>
      <c r="G104" s="232">
        <v>0</v>
      </c>
      <c r="H104" s="233"/>
    </row>
    <row r="105" spans="1:8" ht="18" hidden="1" customHeight="1" outlineLevel="1">
      <c r="A105" s="20" t="s">
        <v>194</v>
      </c>
      <c r="B105" s="230"/>
      <c r="C105" s="231">
        <v>1</v>
      </c>
      <c r="D105" s="231">
        <v>1</v>
      </c>
      <c r="E105" s="231">
        <v>2</v>
      </c>
      <c r="F105" s="232">
        <v>0</v>
      </c>
      <c r="G105" s="232">
        <v>6785</v>
      </c>
      <c r="H105" s="233">
        <v>0</v>
      </c>
    </row>
    <row r="106" spans="1:8" ht="18" customHeight="1" collapsed="1">
      <c r="A106" s="20"/>
      <c r="B106" s="230" t="s">
        <v>339</v>
      </c>
      <c r="C106" s="234">
        <f>SUM($C$104:$C$105)</f>
        <v>2</v>
      </c>
      <c r="D106" s="234">
        <f>SUM($D$104:$D$105)</f>
        <v>1</v>
      </c>
      <c r="E106" s="234">
        <f>SUM($E$104:$E$105)</f>
        <v>2</v>
      </c>
      <c r="F106" s="235">
        <f>SUM($F$104:$F$105)</f>
        <v>0</v>
      </c>
      <c r="G106" s="235">
        <f>SUM($G$104:$G$105)</f>
        <v>6785</v>
      </c>
      <c r="H106" s="236">
        <f>SUM($H$104:$H$105)</f>
        <v>0</v>
      </c>
    </row>
    <row r="107" spans="1:8" ht="18" hidden="1" customHeight="1" outlineLevel="1">
      <c r="A107" s="20" t="s">
        <v>181</v>
      </c>
      <c r="B107" s="230"/>
      <c r="C107" s="231">
        <v>0</v>
      </c>
      <c r="D107" s="231">
        <v>1</v>
      </c>
      <c r="E107" s="231"/>
      <c r="F107" s="232">
        <v>0</v>
      </c>
      <c r="G107" s="232">
        <v>-215.43</v>
      </c>
      <c r="H107" s="233">
        <v>0</v>
      </c>
    </row>
    <row r="108" spans="1:8" ht="18" hidden="1" customHeight="1" outlineLevel="1">
      <c r="A108" s="20" t="s">
        <v>183</v>
      </c>
      <c r="B108" s="230"/>
      <c r="C108" s="231">
        <v>1</v>
      </c>
      <c r="D108" s="231">
        <v>0</v>
      </c>
      <c r="E108" s="231"/>
      <c r="F108" s="232">
        <v>0</v>
      </c>
      <c r="G108" s="232">
        <v>0</v>
      </c>
      <c r="H108" s="233"/>
    </row>
    <row r="109" spans="1:8" ht="18" hidden="1" customHeight="1" outlineLevel="1">
      <c r="A109" s="20" t="s">
        <v>184</v>
      </c>
      <c r="B109" s="230"/>
      <c r="C109" s="231">
        <v>0</v>
      </c>
      <c r="D109" s="231">
        <v>0</v>
      </c>
      <c r="E109" s="231">
        <v>0</v>
      </c>
      <c r="F109" s="232">
        <v>0</v>
      </c>
      <c r="G109" s="232">
        <v>0</v>
      </c>
      <c r="H109" s="233"/>
    </row>
    <row r="110" spans="1:8" ht="18" hidden="1" customHeight="1" outlineLevel="1">
      <c r="A110" s="20" t="s">
        <v>185</v>
      </c>
      <c r="B110" s="230"/>
      <c r="C110" s="231">
        <v>6</v>
      </c>
      <c r="D110" s="231">
        <v>0</v>
      </c>
      <c r="E110" s="231"/>
      <c r="F110" s="232">
        <v>-25000</v>
      </c>
      <c r="G110" s="232">
        <v>-5000</v>
      </c>
      <c r="H110" s="233"/>
    </row>
    <row r="111" spans="1:8" ht="18" hidden="1" customHeight="1" outlineLevel="1">
      <c r="A111" s="20" t="s">
        <v>186</v>
      </c>
      <c r="B111" s="230"/>
      <c r="C111" s="231">
        <v>1</v>
      </c>
      <c r="D111" s="231">
        <v>0</v>
      </c>
      <c r="E111" s="231">
        <v>0</v>
      </c>
      <c r="F111" s="232">
        <v>0</v>
      </c>
      <c r="G111" s="232">
        <v>5000</v>
      </c>
      <c r="H111" s="233"/>
    </row>
    <row r="112" spans="1:8" ht="18" customHeight="1" collapsed="1">
      <c r="A112" s="20"/>
      <c r="B112" s="230" t="s">
        <v>340</v>
      </c>
      <c r="C112" s="234">
        <f>SUM($C$107:$C$111)</f>
        <v>8</v>
      </c>
      <c r="D112" s="234">
        <f>SUM($D$107:$D$111)</f>
        <v>1</v>
      </c>
      <c r="E112" s="234">
        <f>SUM($E$107:$E$111)</f>
        <v>0</v>
      </c>
      <c r="F112" s="235">
        <f>SUM($F$107:$F$111)</f>
        <v>-25000</v>
      </c>
      <c r="G112" s="235">
        <f>SUM($G$107:$G$111)</f>
        <v>-215.43000000000029</v>
      </c>
      <c r="H112" s="236">
        <f>SUM($H$107:$H$111)</f>
        <v>0</v>
      </c>
    </row>
    <row r="113" spans="1:8" ht="18" hidden="1" customHeight="1" outlineLevel="1">
      <c r="A113" s="20" t="s">
        <v>181</v>
      </c>
      <c r="B113" s="230"/>
      <c r="C113" s="231">
        <v>1</v>
      </c>
      <c r="D113" s="231">
        <v>0</v>
      </c>
      <c r="E113" s="231"/>
      <c r="F113" s="232">
        <v>0</v>
      </c>
      <c r="G113" s="232">
        <v>0</v>
      </c>
      <c r="H113" s="233">
        <v>0</v>
      </c>
    </row>
    <row r="114" spans="1:8" ht="18" hidden="1" customHeight="1" outlineLevel="1">
      <c r="A114" s="20" t="s">
        <v>183</v>
      </c>
      <c r="B114" s="230"/>
      <c r="C114" s="231">
        <v>3</v>
      </c>
      <c r="D114" s="231">
        <v>0</v>
      </c>
      <c r="E114" s="231"/>
      <c r="F114" s="232">
        <v>0</v>
      </c>
      <c r="G114" s="232">
        <v>0</v>
      </c>
      <c r="H114" s="233"/>
    </row>
    <row r="115" spans="1:8" ht="18" hidden="1" customHeight="1" outlineLevel="1">
      <c r="A115" s="20" t="s">
        <v>184</v>
      </c>
      <c r="B115" s="230"/>
      <c r="C115" s="231">
        <v>0</v>
      </c>
      <c r="D115" s="231">
        <v>0</v>
      </c>
      <c r="E115" s="231">
        <v>0</v>
      </c>
      <c r="F115" s="232">
        <v>0</v>
      </c>
      <c r="G115" s="232">
        <v>0</v>
      </c>
      <c r="H115" s="233"/>
    </row>
    <row r="116" spans="1:8" ht="18" hidden="1" customHeight="1" outlineLevel="1">
      <c r="A116" s="20" t="s">
        <v>185</v>
      </c>
      <c r="B116" s="230"/>
      <c r="C116" s="231">
        <v>1</v>
      </c>
      <c r="D116" s="231">
        <v>0</v>
      </c>
      <c r="E116" s="231"/>
      <c r="F116" s="232">
        <v>0</v>
      </c>
      <c r="G116" s="232">
        <v>0</v>
      </c>
      <c r="H116" s="233"/>
    </row>
    <row r="117" spans="1:8" ht="18" hidden="1" customHeight="1" outlineLevel="1">
      <c r="A117" s="20" t="s">
        <v>186</v>
      </c>
      <c r="B117" s="230"/>
      <c r="C117" s="231">
        <v>1</v>
      </c>
      <c r="D117" s="231">
        <v>0</v>
      </c>
      <c r="E117" s="231">
        <v>0</v>
      </c>
      <c r="F117" s="232">
        <v>0</v>
      </c>
      <c r="G117" s="232">
        <v>20360.95</v>
      </c>
      <c r="H117" s="233"/>
    </row>
    <row r="118" spans="1:8" ht="18" customHeight="1" collapsed="1">
      <c r="A118" s="20"/>
      <c r="B118" s="230" t="s">
        <v>341</v>
      </c>
      <c r="C118" s="234">
        <f>SUM($C$113:$C$117)</f>
        <v>6</v>
      </c>
      <c r="D118" s="234">
        <f>SUM($D$113:$D$117)</f>
        <v>0</v>
      </c>
      <c r="E118" s="234">
        <f>SUM($E$113:$E$117)</f>
        <v>0</v>
      </c>
      <c r="F118" s="235">
        <f>SUM($F$113:$F$117)</f>
        <v>0</v>
      </c>
      <c r="G118" s="235">
        <f>SUM($G$113:$G$117)</f>
        <v>20360.95</v>
      </c>
      <c r="H118" s="236">
        <f>SUM($H$113:$H$117)</f>
        <v>0</v>
      </c>
    </row>
    <row r="119" spans="1:8" ht="18" hidden="1" customHeight="1" outlineLevel="1">
      <c r="A119" s="20" t="s">
        <v>183</v>
      </c>
      <c r="B119" s="230"/>
      <c r="C119" s="231">
        <v>0</v>
      </c>
      <c r="D119" s="231">
        <v>1</v>
      </c>
      <c r="E119" s="231"/>
      <c r="F119" s="232">
        <v>0</v>
      </c>
      <c r="G119" s="232">
        <v>200</v>
      </c>
      <c r="H119" s="233"/>
    </row>
    <row r="120" spans="1:8" ht="18" hidden="1" customHeight="1" outlineLevel="1">
      <c r="A120" s="20" t="s">
        <v>185</v>
      </c>
      <c r="B120" s="230"/>
      <c r="C120" s="231">
        <v>0</v>
      </c>
      <c r="D120" s="231">
        <v>0</v>
      </c>
      <c r="E120" s="231"/>
      <c r="F120" s="232"/>
      <c r="G120" s="232"/>
      <c r="H120" s="233"/>
    </row>
    <row r="121" spans="1:8" ht="18" hidden="1" customHeight="1" outlineLevel="1">
      <c r="A121" s="20" t="s">
        <v>186</v>
      </c>
      <c r="B121" s="230"/>
      <c r="C121" s="231">
        <v>0</v>
      </c>
      <c r="D121" s="231">
        <v>0</v>
      </c>
      <c r="E121" s="231">
        <v>0</v>
      </c>
      <c r="F121" s="232">
        <v>0</v>
      </c>
      <c r="G121" s="232">
        <v>0</v>
      </c>
      <c r="H121" s="233"/>
    </row>
    <row r="122" spans="1:8" ht="18" customHeight="1" collapsed="1">
      <c r="A122" s="20"/>
      <c r="B122" s="230" t="s">
        <v>342</v>
      </c>
      <c r="C122" s="234">
        <f>SUM($C$119:$C$121)</f>
        <v>0</v>
      </c>
      <c r="D122" s="234">
        <f>SUM($D$119:$D$121)</f>
        <v>1</v>
      </c>
      <c r="E122" s="234">
        <f>SUM($E$119:$E$121)</f>
        <v>0</v>
      </c>
      <c r="F122" s="235">
        <f>SUM($F$119:$F$121)</f>
        <v>0</v>
      </c>
      <c r="G122" s="235">
        <f>SUM($G$119:$G$121)</f>
        <v>200</v>
      </c>
      <c r="H122" s="236">
        <f>SUM($H$119:$H$121)</f>
        <v>0</v>
      </c>
    </row>
    <row r="123" spans="1:8" ht="18" hidden="1" customHeight="1" outlineLevel="1">
      <c r="A123" s="20" t="s">
        <v>181</v>
      </c>
      <c r="B123" s="230"/>
      <c r="C123" s="231">
        <v>0</v>
      </c>
      <c r="D123" s="231">
        <v>1</v>
      </c>
      <c r="E123" s="231"/>
      <c r="F123" s="232">
        <v>0</v>
      </c>
      <c r="G123" s="232">
        <v>2694.95</v>
      </c>
      <c r="H123" s="233">
        <v>0</v>
      </c>
    </row>
    <row r="124" spans="1:8" ht="18" hidden="1" customHeight="1" outlineLevel="1">
      <c r="A124" s="20" t="s">
        <v>185</v>
      </c>
      <c r="B124" s="230"/>
      <c r="C124" s="231">
        <v>1</v>
      </c>
      <c r="D124" s="231">
        <v>0</v>
      </c>
      <c r="E124" s="231"/>
      <c r="F124" s="232"/>
      <c r="G124" s="232"/>
      <c r="H124" s="233"/>
    </row>
    <row r="125" spans="1:8" ht="18" customHeight="1" collapsed="1">
      <c r="A125" s="20"/>
      <c r="B125" s="230" t="s">
        <v>343</v>
      </c>
      <c r="C125" s="234">
        <f>SUM($C$123:$C$124)</f>
        <v>1</v>
      </c>
      <c r="D125" s="234">
        <f>SUM($D$123:$D$124)</f>
        <v>1</v>
      </c>
      <c r="E125" s="234">
        <f>SUM($E$123:$E$124)</f>
        <v>0</v>
      </c>
      <c r="F125" s="235">
        <f>SUM($F$123:$F$124)</f>
        <v>0</v>
      </c>
      <c r="G125" s="235">
        <f>SUM($G$123:$G$124)</f>
        <v>2694.95</v>
      </c>
      <c r="H125" s="236">
        <f>SUM($H$123:$H$124)</f>
        <v>0</v>
      </c>
    </row>
    <row r="126" spans="1:8" ht="18" hidden="1" customHeight="1" outlineLevel="1">
      <c r="A126" s="20" t="s">
        <v>185</v>
      </c>
      <c r="B126" s="230"/>
      <c r="C126" s="231">
        <v>1</v>
      </c>
      <c r="D126" s="231">
        <v>1</v>
      </c>
      <c r="E126" s="231"/>
      <c r="F126" s="232">
        <v>0</v>
      </c>
      <c r="G126" s="232">
        <v>-0.56000000000000005</v>
      </c>
      <c r="H126" s="233"/>
    </row>
    <row r="127" spans="1:8" ht="18" hidden="1" customHeight="1" outlineLevel="1">
      <c r="A127" s="20" t="s">
        <v>186</v>
      </c>
      <c r="B127" s="230"/>
      <c r="C127" s="231">
        <v>1</v>
      </c>
      <c r="D127" s="231">
        <v>0</v>
      </c>
      <c r="E127" s="231">
        <v>0</v>
      </c>
      <c r="F127" s="232">
        <v>0</v>
      </c>
      <c r="G127" s="232">
        <v>0</v>
      </c>
      <c r="H127" s="233"/>
    </row>
    <row r="128" spans="1:8" ht="18" customHeight="1" collapsed="1">
      <c r="A128" s="20"/>
      <c r="B128" s="230" t="s">
        <v>344</v>
      </c>
      <c r="C128" s="234">
        <f>SUM($C$126:$C$127)</f>
        <v>2</v>
      </c>
      <c r="D128" s="234">
        <f>SUM($D$126:$D$127)</f>
        <v>1</v>
      </c>
      <c r="E128" s="234">
        <f>SUM($E$126:$E$127)</f>
        <v>0</v>
      </c>
      <c r="F128" s="235">
        <f>SUM($F$126:$F$127)</f>
        <v>0</v>
      </c>
      <c r="G128" s="235">
        <f>SUM($G$126:$G$127)</f>
        <v>-0.56000000000000005</v>
      </c>
      <c r="H128" s="236">
        <f>SUM($H$126:$H$127)</f>
        <v>0</v>
      </c>
    </row>
    <row r="129" spans="1:8" ht="18" hidden="1" customHeight="1" outlineLevel="1">
      <c r="A129" s="20" t="s">
        <v>183</v>
      </c>
      <c r="B129" s="230"/>
      <c r="C129" s="231">
        <v>2</v>
      </c>
      <c r="D129" s="231">
        <v>0</v>
      </c>
      <c r="E129" s="231"/>
      <c r="F129" s="232">
        <v>0</v>
      </c>
      <c r="G129" s="232">
        <v>0</v>
      </c>
      <c r="H129" s="233"/>
    </row>
    <row r="130" spans="1:8" ht="18" hidden="1" customHeight="1" outlineLevel="1">
      <c r="A130" s="20" t="s">
        <v>184</v>
      </c>
      <c r="B130" s="230"/>
      <c r="C130" s="231">
        <v>0</v>
      </c>
      <c r="D130" s="231">
        <v>1</v>
      </c>
      <c r="E130" s="231">
        <v>0</v>
      </c>
      <c r="F130" s="232">
        <v>0</v>
      </c>
      <c r="G130" s="232">
        <v>0</v>
      </c>
      <c r="H130" s="233"/>
    </row>
    <row r="131" spans="1:8" ht="18" hidden="1" customHeight="1" outlineLevel="1">
      <c r="A131" s="20" t="s">
        <v>186</v>
      </c>
      <c r="B131" s="230"/>
      <c r="C131" s="231">
        <v>1</v>
      </c>
      <c r="D131" s="231">
        <v>0</v>
      </c>
      <c r="E131" s="231">
        <v>0</v>
      </c>
      <c r="F131" s="232">
        <v>0</v>
      </c>
      <c r="G131" s="232">
        <v>0</v>
      </c>
      <c r="H131" s="233"/>
    </row>
    <row r="132" spans="1:8" ht="18" customHeight="1" collapsed="1">
      <c r="A132" s="20"/>
      <c r="B132" s="230" t="s">
        <v>345</v>
      </c>
      <c r="C132" s="234">
        <f>SUM($C$129:$C$131)</f>
        <v>3</v>
      </c>
      <c r="D132" s="234">
        <f>SUM($D$129:$D$131)</f>
        <v>1</v>
      </c>
      <c r="E132" s="234">
        <f>SUM($E$129:$E$131)</f>
        <v>0</v>
      </c>
      <c r="F132" s="235">
        <f>SUM($F$129:$F$131)</f>
        <v>0</v>
      </c>
      <c r="G132" s="235">
        <f>SUM($G$129:$G$131)</f>
        <v>0</v>
      </c>
      <c r="H132" s="236">
        <f>SUM($H$129:$H$131)</f>
        <v>0</v>
      </c>
    </row>
    <row r="133" spans="1:8" ht="18" hidden="1" customHeight="1" outlineLevel="1">
      <c r="A133" s="20" t="s">
        <v>181</v>
      </c>
      <c r="B133" s="230"/>
      <c r="C133" s="231">
        <v>0</v>
      </c>
      <c r="D133" s="231">
        <v>0</v>
      </c>
      <c r="E133" s="231"/>
      <c r="F133" s="232">
        <v>0</v>
      </c>
      <c r="G133" s="232">
        <v>0</v>
      </c>
      <c r="H133" s="233">
        <v>0</v>
      </c>
    </row>
    <row r="134" spans="1:8" ht="18" hidden="1" customHeight="1" outlineLevel="1">
      <c r="A134" s="20" t="s">
        <v>183</v>
      </c>
      <c r="B134" s="230"/>
      <c r="C134" s="231">
        <v>1</v>
      </c>
      <c r="D134" s="231">
        <v>0</v>
      </c>
      <c r="E134" s="231"/>
      <c r="F134" s="232">
        <v>0</v>
      </c>
      <c r="G134" s="232">
        <v>0</v>
      </c>
      <c r="H134" s="233"/>
    </row>
    <row r="135" spans="1:8" ht="18" hidden="1" customHeight="1" outlineLevel="1">
      <c r="A135" s="20" t="s">
        <v>184</v>
      </c>
      <c r="B135" s="230"/>
      <c r="C135" s="231">
        <v>1</v>
      </c>
      <c r="D135" s="231">
        <v>0</v>
      </c>
      <c r="E135" s="231">
        <v>0</v>
      </c>
      <c r="F135" s="232">
        <v>0</v>
      </c>
      <c r="G135" s="232">
        <v>0</v>
      </c>
      <c r="H135" s="233"/>
    </row>
    <row r="136" spans="1:8" ht="18" hidden="1" customHeight="1" outlineLevel="1">
      <c r="A136" s="20" t="s">
        <v>185</v>
      </c>
      <c r="B136" s="230"/>
      <c r="C136" s="231">
        <v>2</v>
      </c>
      <c r="D136" s="231">
        <v>0</v>
      </c>
      <c r="E136" s="231"/>
      <c r="F136" s="232">
        <v>0</v>
      </c>
      <c r="G136" s="232">
        <v>45203.46</v>
      </c>
      <c r="H136" s="233"/>
    </row>
    <row r="137" spans="1:8" ht="18" customHeight="1" collapsed="1">
      <c r="A137" s="20"/>
      <c r="B137" s="230" t="s">
        <v>346</v>
      </c>
      <c r="C137" s="234">
        <f>SUM($C$133:$C$136)</f>
        <v>4</v>
      </c>
      <c r="D137" s="234">
        <f>SUM($D$133:$D$136)</f>
        <v>0</v>
      </c>
      <c r="E137" s="234">
        <f>SUM($E$133:$E$136)</f>
        <v>0</v>
      </c>
      <c r="F137" s="235">
        <f>SUM($F$133:$F$136)</f>
        <v>0</v>
      </c>
      <c r="G137" s="235">
        <f>SUM($G$133:$G$136)</f>
        <v>45203.46</v>
      </c>
      <c r="H137" s="236">
        <f>SUM($H$133:$H$136)</f>
        <v>0</v>
      </c>
    </row>
    <row r="138" spans="1:8" ht="18" hidden="1" customHeight="1" outlineLevel="1">
      <c r="A138" s="20" t="s">
        <v>184</v>
      </c>
      <c r="B138" s="230"/>
      <c r="C138" s="231">
        <v>0</v>
      </c>
      <c r="D138" s="231">
        <v>1</v>
      </c>
      <c r="E138" s="231">
        <v>0</v>
      </c>
      <c r="F138" s="232">
        <v>460</v>
      </c>
      <c r="G138" s="232">
        <v>0</v>
      </c>
      <c r="H138" s="233"/>
    </row>
    <row r="139" spans="1:8" ht="18" hidden="1" customHeight="1" outlineLevel="1">
      <c r="A139" s="20" t="s">
        <v>185</v>
      </c>
      <c r="B139" s="230"/>
      <c r="C139" s="231">
        <v>2</v>
      </c>
      <c r="D139" s="231">
        <v>0</v>
      </c>
      <c r="E139" s="231"/>
      <c r="F139" s="232"/>
      <c r="G139" s="232"/>
      <c r="H139" s="233"/>
    </row>
    <row r="140" spans="1:8" ht="18" customHeight="1" collapsed="1">
      <c r="A140" s="20"/>
      <c r="B140" s="230" t="s">
        <v>347</v>
      </c>
      <c r="C140" s="234">
        <f>SUM($C$138:$C$139)</f>
        <v>2</v>
      </c>
      <c r="D140" s="234">
        <f>SUM($D$138:$D$139)</f>
        <v>1</v>
      </c>
      <c r="E140" s="234">
        <f>SUM($E$138:$E$139)</f>
        <v>0</v>
      </c>
      <c r="F140" s="235">
        <f>SUM($F$138:$F$139)</f>
        <v>460</v>
      </c>
      <c r="G140" s="235">
        <f>SUM($G$138:$G$139)</f>
        <v>0</v>
      </c>
      <c r="H140" s="236">
        <f>SUM($H$138:$H$139)</f>
        <v>0</v>
      </c>
    </row>
    <row r="141" spans="1:8" ht="18" hidden="1" customHeight="1" outlineLevel="1">
      <c r="A141" s="20" t="s">
        <v>181</v>
      </c>
      <c r="B141" s="230"/>
      <c r="C141" s="231">
        <v>0</v>
      </c>
      <c r="D141" s="231">
        <v>0</v>
      </c>
      <c r="E141" s="231"/>
      <c r="F141" s="232">
        <v>0</v>
      </c>
      <c r="G141" s="232">
        <v>0</v>
      </c>
      <c r="H141" s="233">
        <v>0</v>
      </c>
    </row>
    <row r="142" spans="1:8" ht="18" hidden="1" customHeight="1" outlineLevel="1">
      <c r="A142" s="20" t="s">
        <v>184</v>
      </c>
      <c r="B142" s="230"/>
      <c r="C142" s="231">
        <v>0</v>
      </c>
      <c r="D142" s="231">
        <v>0</v>
      </c>
      <c r="E142" s="231">
        <v>0</v>
      </c>
      <c r="F142" s="232">
        <v>0</v>
      </c>
      <c r="G142" s="232">
        <v>0</v>
      </c>
      <c r="H142" s="233"/>
    </row>
    <row r="143" spans="1:8" ht="18" hidden="1" customHeight="1" outlineLevel="1">
      <c r="A143" s="20" t="s">
        <v>185</v>
      </c>
      <c r="B143" s="230"/>
      <c r="C143" s="231">
        <v>0</v>
      </c>
      <c r="D143" s="231">
        <v>0</v>
      </c>
      <c r="E143" s="231"/>
      <c r="F143" s="232">
        <v>0</v>
      </c>
      <c r="G143" s="232">
        <v>6019.13</v>
      </c>
      <c r="H143" s="233"/>
    </row>
    <row r="144" spans="1:8" ht="18" customHeight="1" collapsed="1">
      <c r="A144" s="20"/>
      <c r="B144" s="230" t="s">
        <v>348</v>
      </c>
      <c r="C144" s="234">
        <f>SUM($C$141:$C$143)</f>
        <v>0</v>
      </c>
      <c r="D144" s="234">
        <f>SUM($D$141:$D$143)</f>
        <v>0</v>
      </c>
      <c r="E144" s="234">
        <f>SUM($E$141:$E$143)</f>
        <v>0</v>
      </c>
      <c r="F144" s="235">
        <f>SUM($F$141:$F$143)</f>
        <v>0</v>
      </c>
      <c r="G144" s="235">
        <f>SUM($G$141:$G$143)</f>
        <v>6019.13</v>
      </c>
      <c r="H144" s="236">
        <f>SUM($H$141:$H$143)</f>
        <v>0</v>
      </c>
    </row>
    <row r="145" spans="1:8" ht="18" hidden="1" customHeight="1" outlineLevel="1">
      <c r="A145" s="20" t="s">
        <v>183</v>
      </c>
      <c r="B145" s="230"/>
      <c r="C145" s="231">
        <v>3</v>
      </c>
      <c r="D145" s="231">
        <v>1</v>
      </c>
      <c r="E145" s="231"/>
      <c r="F145" s="232">
        <v>447680</v>
      </c>
      <c r="G145" s="232">
        <v>101735.51</v>
      </c>
      <c r="H145" s="233"/>
    </row>
    <row r="146" spans="1:8" ht="18" hidden="1" customHeight="1" outlineLevel="1">
      <c r="A146" s="20" t="s">
        <v>184</v>
      </c>
      <c r="B146" s="230"/>
      <c r="C146" s="231">
        <v>2</v>
      </c>
      <c r="D146" s="231">
        <v>0</v>
      </c>
      <c r="E146" s="231">
        <v>0</v>
      </c>
      <c r="F146" s="232">
        <v>0</v>
      </c>
      <c r="G146" s="232">
        <v>7109</v>
      </c>
      <c r="H146" s="233"/>
    </row>
    <row r="147" spans="1:8" ht="18" hidden="1" customHeight="1" outlineLevel="1">
      <c r="A147" s="20" t="s">
        <v>185</v>
      </c>
      <c r="B147" s="230"/>
      <c r="C147" s="231">
        <v>2</v>
      </c>
      <c r="D147" s="231">
        <v>1</v>
      </c>
      <c r="E147" s="231"/>
      <c r="F147" s="232">
        <v>202729</v>
      </c>
      <c r="G147" s="232">
        <v>16654.97</v>
      </c>
      <c r="H147" s="233"/>
    </row>
    <row r="148" spans="1:8" ht="18" customHeight="1" collapsed="1">
      <c r="A148" s="20"/>
      <c r="B148" s="230" t="s">
        <v>349</v>
      </c>
      <c r="C148" s="234">
        <f>SUM($C$145:$C$147)</f>
        <v>7</v>
      </c>
      <c r="D148" s="234">
        <f>SUM($D$145:$D$147)</f>
        <v>2</v>
      </c>
      <c r="E148" s="234">
        <f>SUM($E$145:$E$147)</f>
        <v>0</v>
      </c>
      <c r="F148" s="235">
        <f>SUM($F$145:$F$147)</f>
        <v>650409</v>
      </c>
      <c r="G148" s="235">
        <f>SUM($G$145:$G$147)</f>
        <v>125499.48</v>
      </c>
      <c r="H148" s="236">
        <f>SUM($H$145:$H$147)</f>
        <v>0</v>
      </c>
    </row>
    <row r="149" spans="1:8" ht="18" hidden="1" customHeight="1" outlineLevel="1">
      <c r="A149" s="20" t="s">
        <v>181</v>
      </c>
      <c r="B149" s="230"/>
      <c r="C149" s="231">
        <v>0</v>
      </c>
      <c r="D149" s="231">
        <v>0</v>
      </c>
      <c r="E149" s="231"/>
      <c r="F149" s="232">
        <v>0</v>
      </c>
      <c r="G149" s="232">
        <v>0</v>
      </c>
      <c r="H149" s="233">
        <v>0</v>
      </c>
    </row>
    <row r="150" spans="1:8" ht="18" hidden="1" customHeight="1" outlineLevel="1">
      <c r="A150" s="20" t="s">
        <v>185</v>
      </c>
      <c r="B150" s="230"/>
      <c r="C150" s="231">
        <v>1</v>
      </c>
      <c r="D150" s="231">
        <v>0</v>
      </c>
      <c r="E150" s="231"/>
      <c r="F150" s="232"/>
      <c r="G150" s="232"/>
      <c r="H150" s="233"/>
    </row>
    <row r="151" spans="1:8" ht="18" customHeight="1" collapsed="1">
      <c r="A151" s="20"/>
      <c r="B151" s="230" t="s">
        <v>350</v>
      </c>
      <c r="C151" s="234">
        <f>SUM($C$149:$C$150)</f>
        <v>1</v>
      </c>
      <c r="D151" s="234">
        <f>SUM($D$149:$D$150)</f>
        <v>0</v>
      </c>
      <c r="E151" s="234">
        <f>SUM($E$149:$E$150)</f>
        <v>0</v>
      </c>
      <c r="F151" s="235">
        <f>SUM($F$149:$F$150)</f>
        <v>0</v>
      </c>
      <c r="G151" s="235">
        <f>SUM($G$149:$G$150)</f>
        <v>0</v>
      </c>
      <c r="H151" s="236">
        <f>SUM($H$149:$H$150)</f>
        <v>0</v>
      </c>
    </row>
    <row r="152" spans="1:8" ht="18" hidden="1" customHeight="1" outlineLevel="1">
      <c r="A152" s="20" t="s">
        <v>184</v>
      </c>
      <c r="B152" s="230"/>
      <c r="C152" s="231">
        <v>0</v>
      </c>
      <c r="D152" s="231">
        <v>0</v>
      </c>
      <c r="E152" s="231">
        <v>0</v>
      </c>
      <c r="F152" s="232">
        <v>222177</v>
      </c>
      <c r="G152" s="232">
        <v>174000</v>
      </c>
      <c r="H152" s="233"/>
    </row>
    <row r="153" spans="1:8" ht="18" customHeight="1" collapsed="1">
      <c r="A153" s="20"/>
      <c r="B153" s="230" t="s">
        <v>351</v>
      </c>
      <c r="C153" s="234">
        <f>SUM($C$152:$C$152)</f>
        <v>0</v>
      </c>
      <c r="D153" s="234">
        <f>SUM($D$152:$D$152)</f>
        <v>0</v>
      </c>
      <c r="E153" s="234">
        <f>SUM($E$152:$E$152)</f>
        <v>0</v>
      </c>
      <c r="F153" s="235">
        <f>SUM($F$152:$F$152)</f>
        <v>222177</v>
      </c>
      <c r="G153" s="235">
        <f>SUM($G$152:$G$152)</f>
        <v>174000</v>
      </c>
      <c r="H153" s="236">
        <f>SUM($H$152:$H$152)</f>
        <v>0</v>
      </c>
    </row>
    <row r="154" spans="1:8" ht="18" hidden="1" customHeight="1" outlineLevel="1">
      <c r="A154" s="20" t="s">
        <v>181</v>
      </c>
      <c r="B154" s="230"/>
      <c r="C154" s="231">
        <v>2</v>
      </c>
      <c r="D154" s="231">
        <v>7</v>
      </c>
      <c r="E154" s="231"/>
      <c r="F154" s="232">
        <v>103550</v>
      </c>
      <c r="G154" s="232">
        <v>201347.16</v>
      </c>
      <c r="H154" s="233">
        <v>0</v>
      </c>
    </row>
    <row r="155" spans="1:8" ht="18" hidden="1" customHeight="1" outlineLevel="1">
      <c r="A155" s="20" t="s">
        <v>183</v>
      </c>
      <c r="B155" s="230"/>
      <c r="C155" s="231">
        <v>7</v>
      </c>
      <c r="D155" s="231">
        <v>3</v>
      </c>
      <c r="E155" s="231"/>
      <c r="F155" s="232">
        <v>3401</v>
      </c>
      <c r="G155" s="232">
        <v>23316.17</v>
      </c>
      <c r="H155" s="233"/>
    </row>
    <row r="156" spans="1:8" ht="18" hidden="1" customHeight="1" outlineLevel="1">
      <c r="A156" s="20" t="s">
        <v>184</v>
      </c>
      <c r="B156" s="230"/>
      <c r="C156" s="231">
        <v>1</v>
      </c>
      <c r="D156" s="231">
        <v>1</v>
      </c>
      <c r="E156" s="231">
        <v>0</v>
      </c>
      <c r="F156" s="232">
        <v>0</v>
      </c>
      <c r="G156" s="232">
        <v>2545</v>
      </c>
      <c r="H156" s="233"/>
    </row>
    <row r="157" spans="1:8" ht="18" hidden="1" customHeight="1" outlineLevel="1">
      <c r="A157" s="20" t="s">
        <v>185</v>
      </c>
      <c r="B157" s="230"/>
      <c r="C157" s="231">
        <v>8</v>
      </c>
      <c r="D157" s="231">
        <v>0</v>
      </c>
      <c r="E157" s="231"/>
      <c r="F157" s="232">
        <v>0</v>
      </c>
      <c r="G157" s="232">
        <v>0</v>
      </c>
      <c r="H157" s="233"/>
    </row>
    <row r="158" spans="1:8" ht="18" hidden="1" customHeight="1" outlineLevel="1">
      <c r="A158" s="20" t="s">
        <v>186</v>
      </c>
      <c r="B158" s="230"/>
      <c r="C158" s="231">
        <v>0</v>
      </c>
      <c r="D158" s="231">
        <v>0</v>
      </c>
      <c r="E158" s="231">
        <v>0</v>
      </c>
      <c r="F158" s="232">
        <v>0</v>
      </c>
      <c r="G158" s="232">
        <v>100</v>
      </c>
      <c r="H158" s="233"/>
    </row>
    <row r="159" spans="1:8" ht="18" hidden="1" customHeight="1" outlineLevel="1">
      <c r="A159" s="20" t="s">
        <v>194</v>
      </c>
      <c r="B159" s="230"/>
      <c r="C159" s="231">
        <v>3</v>
      </c>
      <c r="D159" s="231">
        <v>1</v>
      </c>
      <c r="E159" s="231"/>
      <c r="F159" s="232">
        <v>0</v>
      </c>
      <c r="G159" s="232">
        <v>2029</v>
      </c>
      <c r="H159" s="233">
        <v>0</v>
      </c>
    </row>
    <row r="160" spans="1:8" ht="18" customHeight="1" collapsed="1">
      <c r="A160" s="20"/>
      <c r="B160" s="230" t="s">
        <v>352</v>
      </c>
      <c r="C160" s="234">
        <f>SUM($C$154:$C$159)</f>
        <v>21</v>
      </c>
      <c r="D160" s="234">
        <f>SUM($D$154:$D$159)</f>
        <v>12</v>
      </c>
      <c r="E160" s="234">
        <f>SUM($E$154:$E$159)</f>
        <v>0</v>
      </c>
      <c r="F160" s="235">
        <f>SUM($F$154:$F$159)</f>
        <v>106951</v>
      </c>
      <c r="G160" s="235">
        <f>SUM($G$154:$G$159)</f>
        <v>229337.33000000002</v>
      </c>
      <c r="H160" s="236">
        <f>SUM($H$154:$H$159)</f>
        <v>0</v>
      </c>
    </row>
    <row r="161" spans="1:8" ht="18" hidden="1" customHeight="1" outlineLevel="1">
      <c r="A161" s="20" t="s">
        <v>181</v>
      </c>
      <c r="B161" s="230"/>
      <c r="C161" s="231">
        <v>2</v>
      </c>
      <c r="D161" s="231">
        <v>3</v>
      </c>
      <c r="E161" s="231"/>
      <c r="F161" s="232">
        <v>4691</v>
      </c>
      <c r="G161" s="232">
        <v>998.38</v>
      </c>
      <c r="H161" s="233">
        <v>0</v>
      </c>
    </row>
    <row r="162" spans="1:8" ht="18" hidden="1" customHeight="1" outlineLevel="1">
      <c r="A162" s="20" t="s">
        <v>183</v>
      </c>
      <c r="B162" s="230"/>
      <c r="C162" s="231">
        <v>1</v>
      </c>
      <c r="D162" s="231">
        <v>0</v>
      </c>
      <c r="E162" s="231"/>
      <c r="F162" s="232">
        <v>10000</v>
      </c>
      <c r="G162" s="232">
        <v>1589.65</v>
      </c>
      <c r="H162" s="233"/>
    </row>
    <row r="163" spans="1:8" ht="18" hidden="1" customHeight="1" outlineLevel="1">
      <c r="A163" s="20" t="s">
        <v>184</v>
      </c>
      <c r="B163" s="230"/>
      <c r="C163" s="231">
        <v>1</v>
      </c>
      <c r="D163" s="231">
        <v>2</v>
      </c>
      <c r="E163" s="231">
        <v>0</v>
      </c>
      <c r="F163" s="232">
        <v>25000</v>
      </c>
      <c r="G163" s="232">
        <v>0</v>
      </c>
      <c r="H163" s="233"/>
    </row>
    <row r="164" spans="1:8" ht="18" hidden="1" customHeight="1" outlineLevel="1">
      <c r="A164" s="20" t="s">
        <v>185</v>
      </c>
      <c r="B164" s="230"/>
      <c r="C164" s="231">
        <v>10</v>
      </c>
      <c r="D164" s="231">
        <v>6</v>
      </c>
      <c r="E164" s="231"/>
      <c r="F164" s="232">
        <v>104597.47</v>
      </c>
      <c r="G164" s="232">
        <v>4827.58</v>
      </c>
      <c r="H164" s="233"/>
    </row>
    <row r="165" spans="1:8" ht="18" hidden="1" customHeight="1" outlineLevel="1">
      <c r="A165" s="20" t="s">
        <v>186</v>
      </c>
      <c r="B165" s="230"/>
      <c r="C165" s="231">
        <v>4</v>
      </c>
      <c r="D165" s="231">
        <v>6</v>
      </c>
      <c r="E165" s="231">
        <v>0</v>
      </c>
      <c r="F165" s="232">
        <v>296692.8</v>
      </c>
      <c r="G165" s="232">
        <v>1557.57</v>
      </c>
      <c r="H165" s="233"/>
    </row>
    <row r="166" spans="1:8" ht="18" hidden="1" customHeight="1" outlineLevel="1">
      <c r="A166" s="20" t="s">
        <v>188</v>
      </c>
      <c r="B166" s="230"/>
      <c r="C166" s="231">
        <v>1</v>
      </c>
      <c r="D166" s="231">
        <v>1</v>
      </c>
      <c r="E166" s="231">
        <v>0</v>
      </c>
      <c r="F166" s="232">
        <v>8000</v>
      </c>
      <c r="G166" s="232">
        <v>4040</v>
      </c>
      <c r="H166" s="233">
        <v>0</v>
      </c>
    </row>
    <row r="167" spans="1:8" ht="18" customHeight="1" collapsed="1">
      <c r="A167" s="20"/>
      <c r="B167" s="230" t="s">
        <v>353</v>
      </c>
      <c r="C167" s="234">
        <f>SUM($C$161:$C$166)</f>
        <v>19</v>
      </c>
      <c r="D167" s="234">
        <f>SUM($D$161:$D$166)</f>
        <v>18</v>
      </c>
      <c r="E167" s="234">
        <f>SUM($E$161:$E$166)</f>
        <v>0</v>
      </c>
      <c r="F167" s="235">
        <f>SUM($F$161:$F$166)</f>
        <v>448981.27</v>
      </c>
      <c r="G167" s="235">
        <f>SUM($G$161:$G$166)</f>
        <v>13013.18</v>
      </c>
      <c r="H167" s="236">
        <f>SUM($H$161:$H$166)</f>
        <v>0</v>
      </c>
    </row>
    <row r="168" spans="1:8" ht="18" hidden="1" customHeight="1" outlineLevel="1">
      <c r="A168" s="20" t="s">
        <v>181</v>
      </c>
      <c r="B168" s="230"/>
      <c r="C168" s="231">
        <v>2</v>
      </c>
      <c r="D168" s="231">
        <v>1</v>
      </c>
      <c r="E168" s="231"/>
      <c r="F168" s="232">
        <v>0</v>
      </c>
      <c r="G168" s="232">
        <v>-20085.2</v>
      </c>
      <c r="H168" s="233">
        <v>0</v>
      </c>
    </row>
    <row r="169" spans="1:8" ht="18" hidden="1" customHeight="1" outlineLevel="1">
      <c r="A169" s="20" t="s">
        <v>182</v>
      </c>
      <c r="B169" s="230"/>
      <c r="C169" s="231">
        <v>3</v>
      </c>
      <c r="D169" s="231">
        <v>3</v>
      </c>
      <c r="E169" s="231">
        <v>0</v>
      </c>
      <c r="F169" s="232">
        <v>5000</v>
      </c>
      <c r="G169" s="232">
        <v>22061.34</v>
      </c>
      <c r="H169" s="233">
        <v>0</v>
      </c>
    </row>
    <row r="170" spans="1:8" ht="18" hidden="1" customHeight="1" outlineLevel="1">
      <c r="A170" s="20" t="s">
        <v>183</v>
      </c>
      <c r="B170" s="230"/>
      <c r="C170" s="231">
        <v>2</v>
      </c>
      <c r="D170" s="231">
        <v>1</v>
      </c>
      <c r="E170" s="231"/>
      <c r="F170" s="232">
        <v>0</v>
      </c>
      <c r="G170" s="232">
        <v>72014.490000000005</v>
      </c>
      <c r="H170" s="233"/>
    </row>
    <row r="171" spans="1:8" ht="18" hidden="1" customHeight="1" outlineLevel="1">
      <c r="A171" s="20" t="s">
        <v>184</v>
      </c>
      <c r="B171" s="230"/>
      <c r="C171" s="231">
        <v>2</v>
      </c>
      <c r="D171" s="231">
        <v>0</v>
      </c>
      <c r="E171" s="231">
        <v>0</v>
      </c>
      <c r="F171" s="232">
        <v>47000</v>
      </c>
      <c r="G171" s="232">
        <v>7815</v>
      </c>
      <c r="H171" s="233"/>
    </row>
    <row r="172" spans="1:8" ht="18" hidden="1" customHeight="1" outlineLevel="1">
      <c r="A172" s="20" t="s">
        <v>185</v>
      </c>
      <c r="B172" s="230"/>
      <c r="C172" s="231">
        <v>2</v>
      </c>
      <c r="D172" s="231">
        <v>1</v>
      </c>
      <c r="E172" s="231"/>
      <c r="F172" s="232">
        <v>0</v>
      </c>
      <c r="G172" s="232">
        <v>40997.129999999997</v>
      </c>
      <c r="H172" s="233"/>
    </row>
    <row r="173" spans="1:8" ht="18" hidden="1" customHeight="1" outlineLevel="1">
      <c r="A173" s="20" t="s">
        <v>186</v>
      </c>
      <c r="B173" s="230"/>
      <c r="C173" s="231">
        <v>93</v>
      </c>
      <c r="D173" s="231">
        <v>7</v>
      </c>
      <c r="E173" s="231">
        <v>11</v>
      </c>
      <c r="F173" s="232">
        <v>84659.839999999997</v>
      </c>
      <c r="G173" s="232">
        <v>562836.84</v>
      </c>
      <c r="H173" s="233"/>
    </row>
    <row r="174" spans="1:8" ht="18" hidden="1" customHeight="1" outlineLevel="1">
      <c r="A174" s="20" t="s">
        <v>189</v>
      </c>
      <c r="B174" s="230"/>
      <c r="C174" s="231">
        <v>1</v>
      </c>
      <c r="D174" s="231">
        <v>1</v>
      </c>
      <c r="E174" s="231"/>
      <c r="F174" s="232">
        <v>0</v>
      </c>
      <c r="G174" s="232">
        <v>5000</v>
      </c>
      <c r="H174" s="233"/>
    </row>
    <row r="175" spans="1:8" ht="18" hidden="1" customHeight="1" outlineLevel="1">
      <c r="A175" s="20" t="s">
        <v>191</v>
      </c>
      <c r="B175" s="230"/>
      <c r="C175" s="231"/>
      <c r="D175" s="231">
        <v>2</v>
      </c>
      <c r="E175" s="231">
        <v>0</v>
      </c>
      <c r="F175" s="232">
        <v>449.15</v>
      </c>
      <c r="G175" s="232">
        <v>93179.46</v>
      </c>
      <c r="H175" s="233"/>
    </row>
    <row r="176" spans="1:8" ht="18" hidden="1" customHeight="1" outlineLevel="1">
      <c r="A176" s="20" t="s">
        <v>193</v>
      </c>
      <c r="B176" s="230"/>
      <c r="C176" s="231">
        <v>1</v>
      </c>
      <c r="D176" s="231">
        <v>1</v>
      </c>
      <c r="E176" s="231">
        <v>0</v>
      </c>
      <c r="F176" s="232">
        <v>-4009.1228000000001</v>
      </c>
      <c r="G176" s="232">
        <v>18461.212800000001</v>
      </c>
      <c r="H176" s="233">
        <v>0</v>
      </c>
    </row>
    <row r="177" spans="1:8" ht="18" hidden="1" customHeight="1" outlineLevel="1">
      <c r="A177" s="20" t="s">
        <v>194</v>
      </c>
      <c r="B177" s="230"/>
      <c r="C177" s="231">
        <v>23</v>
      </c>
      <c r="D177" s="231">
        <v>17</v>
      </c>
      <c r="E177" s="231"/>
      <c r="F177" s="232">
        <v>31504</v>
      </c>
      <c r="G177" s="232">
        <v>10221</v>
      </c>
      <c r="H177" s="233">
        <v>0</v>
      </c>
    </row>
    <row r="178" spans="1:8" ht="18" customHeight="1" collapsed="1">
      <c r="A178" s="20"/>
      <c r="B178" s="230" t="s">
        <v>354</v>
      </c>
      <c r="C178" s="234">
        <f>SUM($C$168:$C$177)</f>
        <v>129</v>
      </c>
      <c r="D178" s="234">
        <f>SUM($D$168:$D$177)</f>
        <v>34</v>
      </c>
      <c r="E178" s="234">
        <f>SUM($E$168:$E$177)</f>
        <v>11</v>
      </c>
      <c r="F178" s="235">
        <f>SUM($F$168:$F$177)</f>
        <v>164603.86719999998</v>
      </c>
      <c r="G178" s="235">
        <f>SUM($G$168:$G$177)</f>
        <v>812501.27279999992</v>
      </c>
      <c r="H178" s="236">
        <f>SUM($H$168:$H$177)</f>
        <v>0</v>
      </c>
    </row>
    <row r="179" spans="1:8" s="229" customFormat="1">
      <c r="B179" s="493" t="s">
        <v>355</v>
      </c>
      <c r="C179" s="494"/>
      <c r="D179" s="494"/>
      <c r="E179" s="494"/>
      <c r="F179" s="494"/>
      <c r="G179" s="494"/>
      <c r="H179" s="495"/>
    </row>
    <row r="180" spans="1:8" ht="18" hidden="1" customHeight="1" outlineLevel="1">
      <c r="A180" s="20" t="s">
        <v>193</v>
      </c>
      <c r="B180" s="230"/>
      <c r="C180" s="231">
        <v>2</v>
      </c>
      <c r="D180" s="231">
        <v>1</v>
      </c>
      <c r="E180" s="231">
        <v>0</v>
      </c>
      <c r="F180" s="232">
        <v>-21471.276699999999</v>
      </c>
      <c r="G180" s="232">
        <v>5691.2466999999997</v>
      </c>
      <c r="H180" s="233">
        <v>0</v>
      </c>
    </row>
    <row r="181" spans="1:8" ht="18" customHeight="1" collapsed="1">
      <c r="A181" s="20"/>
      <c r="B181" s="230" t="s">
        <v>356</v>
      </c>
      <c r="C181" s="234">
        <f>SUM($C$180:$C$180)</f>
        <v>2</v>
      </c>
      <c r="D181" s="234">
        <f>SUM($D$180:$D$180)</f>
        <v>1</v>
      </c>
      <c r="E181" s="234">
        <f>SUM($E$180:$E$180)</f>
        <v>0</v>
      </c>
      <c r="F181" s="235">
        <f>SUM($F$180:$F$180)</f>
        <v>-21471.276699999999</v>
      </c>
      <c r="G181" s="235">
        <f>SUM($G$180:$G$180)</f>
        <v>5691.2466999999997</v>
      </c>
      <c r="H181" s="236">
        <f>SUM($H$180:$H$180)</f>
        <v>0</v>
      </c>
    </row>
    <row r="182" spans="1:8" ht="18" hidden="1" customHeight="1" outlineLevel="1">
      <c r="A182" s="20" t="s">
        <v>181</v>
      </c>
      <c r="B182" s="230"/>
      <c r="C182" s="231">
        <v>34</v>
      </c>
      <c r="D182" s="231">
        <v>6</v>
      </c>
      <c r="E182" s="231"/>
      <c r="F182" s="232">
        <v>12030.62</v>
      </c>
      <c r="G182" s="232">
        <v>3839.44</v>
      </c>
      <c r="H182" s="233">
        <v>0</v>
      </c>
    </row>
    <row r="183" spans="1:8" ht="18" hidden="1" customHeight="1" outlineLevel="1">
      <c r="A183" s="20" t="s">
        <v>182</v>
      </c>
      <c r="B183" s="230"/>
      <c r="C183" s="231">
        <v>5</v>
      </c>
      <c r="D183" s="231">
        <v>5</v>
      </c>
      <c r="E183" s="231">
        <v>0</v>
      </c>
      <c r="F183" s="232">
        <v>925.7</v>
      </c>
      <c r="G183" s="232">
        <v>-18692.87</v>
      </c>
      <c r="H183" s="233">
        <v>0</v>
      </c>
    </row>
    <row r="184" spans="1:8" ht="18" hidden="1" customHeight="1" outlineLevel="1">
      <c r="A184" s="20" t="s">
        <v>183</v>
      </c>
      <c r="B184" s="230"/>
      <c r="C184" s="231">
        <v>10</v>
      </c>
      <c r="D184" s="231">
        <v>9</v>
      </c>
      <c r="E184" s="231"/>
      <c r="F184" s="232">
        <v>58500</v>
      </c>
      <c r="G184" s="232">
        <v>90535.4</v>
      </c>
      <c r="H184" s="233"/>
    </row>
    <row r="185" spans="1:8" ht="18" hidden="1" customHeight="1" outlineLevel="1">
      <c r="A185" s="20" t="s">
        <v>184</v>
      </c>
      <c r="B185" s="230"/>
      <c r="C185" s="231">
        <v>8</v>
      </c>
      <c r="D185" s="231">
        <v>4</v>
      </c>
      <c r="E185" s="231">
        <v>0</v>
      </c>
      <c r="F185" s="232">
        <v>5248</v>
      </c>
      <c r="G185" s="232">
        <v>4900</v>
      </c>
      <c r="H185" s="233"/>
    </row>
    <row r="186" spans="1:8" ht="18" hidden="1" customHeight="1" outlineLevel="1">
      <c r="A186" s="20" t="s">
        <v>185</v>
      </c>
      <c r="B186" s="230"/>
      <c r="C186" s="231">
        <v>33</v>
      </c>
      <c r="D186" s="231">
        <v>14</v>
      </c>
      <c r="E186" s="231"/>
      <c r="F186" s="232">
        <v>218144.25</v>
      </c>
      <c r="G186" s="232">
        <v>74169.11</v>
      </c>
      <c r="H186" s="233"/>
    </row>
    <row r="187" spans="1:8" ht="18" hidden="1" customHeight="1" outlineLevel="1">
      <c r="A187" s="20" t="s">
        <v>186</v>
      </c>
      <c r="B187" s="230"/>
      <c r="C187" s="231">
        <v>0</v>
      </c>
      <c r="D187" s="231">
        <v>0</v>
      </c>
      <c r="E187" s="231">
        <v>0</v>
      </c>
      <c r="F187" s="232">
        <v>0</v>
      </c>
      <c r="G187" s="232">
        <v>-643.61</v>
      </c>
      <c r="H187" s="233"/>
    </row>
    <row r="188" spans="1:8" ht="18" hidden="1" customHeight="1" outlineLevel="1">
      <c r="A188" s="20" t="s">
        <v>189</v>
      </c>
      <c r="B188" s="230"/>
      <c r="C188" s="231">
        <v>1</v>
      </c>
      <c r="D188" s="231">
        <v>1</v>
      </c>
      <c r="E188" s="231"/>
      <c r="F188" s="232">
        <v>12000</v>
      </c>
      <c r="G188" s="232">
        <v>6500</v>
      </c>
      <c r="H188" s="233">
        <v>0</v>
      </c>
    </row>
    <row r="189" spans="1:8" ht="18" hidden="1" customHeight="1" outlineLevel="1">
      <c r="A189" s="20" t="s">
        <v>190</v>
      </c>
      <c r="B189" s="230"/>
      <c r="C189" s="231">
        <v>3</v>
      </c>
      <c r="D189" s="231">
        <v>4</v>
      </c>
      <c r="E189" s="231"/>
      <c r="F189" s="232">
        <v>30731</v>
      </c>
      <c r="G189" s="232">
        <v>145006</v>
      </c>
      <c r="H189" s="233"/>
    </row>
    <row r="190" spans="1:8" ht="18" customHeight="1" collapsed="1">
      <c r="A190" s="20"/>
      <c r="B190" s="230" t="s">
        <v>357</v>
      </c>
      <c r="C190" s="234">
        <f>SUM($C$182:$C$189)</f>
        <v>94</v>
      </c>
      <c r="D190" s="234">
        <f>SUM($D$182:$D$189)</f>
        <v>43</v>
      </c>
      <c r="E190" s="234">
        <f>SUM($E$182:$E$189)</f>
        <v>0</v>
      </c>
      <c r="F190" s="235">
        <f>SUM($F$182:$F$189)</f>
        <v>337579.57</v>
      </c>
      <c r="G190" s="235">
        <f>SUM($G$182:$G$189)</f>
        <v>305613.47000000003</v>
      </c>
      <c r="H190" s="236">
        <f>SUM($H$182:$H$189)</f>
        <v>0</v>
      </c>
    </row>
    <row r="191" spans="1:8" ht="18" hidden="1" customHeight="1" outlineLevel="1">
      <c r="A191" s="20" t="s">
        <v>184</v>
      </c>
      <c r="B191" s="230"/>
      <c r="C191" s="231">
        <v>0</v>
      </c>
      <c r="D191" s="231">
        <v>1</v>
      </c>
      <c r="E191" s="231">
        <v>0</v>
      </c>
      <c r="F191" s="232">
        <v>3156</v>
      </c>
      <c r="G191" s="232">
        <v>511</v>
      </c>
      <c r="H191" s="233"/>
    </row>
    <row r="192" spans="1:8" ht="18" hidden="1" customHeight="1" outlineLevel="1">
      <c r="A192" s="20" t="s">
        <v>185</v>
      </c>
      <c r="B192" s="230"/>
      <c r="C192" s="231">
        <v>0</v>
      </c>
      <c r="D192" s="231">
        <v>1</v>
      </c>
      <c r="E192" s="231"/>
      <c r="F192" s="232">
        <v>0</v>
      </c>
      <c r="G192" s="232">
        <v>-166.92</v>
      </c>
      <c r="H192" s="233"/>
    </row>
    <row r="193" spans="1:8" ht="18" hidden="1" customHeight="1" outlineLevel="1">
      <c r="A193" s="20" t="s">
        <v>186</v>
      </c>
      <c r="B193" s="230"/>
      <c r="C193" s="231">
        <v>1</v>
      </c>
      <c r="D193" s="231">
        <v>0</v>
      </c>
      <c r="E193" s="231">
        <v>0</v>
      </c>
      <c r="F193" s="232">
        <v>0</v>
      </c>
      <c r="G193" s="232">
        <v>0</v>
      </c>
      <c r="H193" s="233"/>
    </row>
    <row r="194" spans="1:8" ht="18" hidden="1" customHeight="1" outlineLevel="1">
      <c r="A194" s="20" t="s">
        <v>187</v>
      </c>
      <c r="B194" s="230"/>
      <c r="C194" s="231">
        <v>1</v>
      </c>
      <c r="D194" s="231">
        <v>0</v>
      </c>
      <c r="E194" s="231">
        <v>0</v>
      </c>
      <c r="F194" s="232">
        <v>0</v>
      </c>
      <c r="G194" s="232">
        <v>0</v>
      </c>
      <c r="H194" s="233">
        <v>0</v>
      </c>
    </row>
    <row r="195" spans="1:8" ht="18" hidden="1" customHeight="1" outlineLevel="1">
      <c r="A195" s="20" t="s">
        <v>193</v>
      </c>
      <c r="B195" s="230"/>
      <c r="C195" s="231">
        <v>3</v>
      </c>
      <c r="D195" s="231">
        <v>2</v>
      </c>
      <c r="E195" s="231">
        <v>0</v>
      </c>
      <c r="F195" s="232">
        <v>-71100.697899999999</v>
      </c>
      <c r="G195" s="232">
        <v>-187106.0821</v>
      </c>
      <c r="H195" s="233">
        <v>317576</v>
      </c>
    </row>
    <row r="196" spans="1:8" ht="18" customHeight="1" collapsed="1">
      <c r="A196" s="20"/>
      <c r="B196" s="230" t="s">
        <v>358</v>
      </c>
      <c r="C196" s="234">
        <f>SUM($C$191:$C$195)</f>
        <v>5</v>
      </c>
      <c r="D196" s="234">
        <f>SUM($D$191:$D$195)</f>
        <v>4</v>
      </c>
      <c r="E196" s="234">
        <f>SUM($E$191:$E$195)</f>
        <v>0</v>
      </c>
      <c r="F196" s="235">
        <f>SUM($F$191:$F$195)</f>
        <v>-67944.697899999999</v>
      </c>
      <c r="G196" s="235">
        <f>SUM($G$191:$G$195)</f>
        <v>-186762.00210000001</v>
      </c>
      <c r="H196" s="236">
        <f>SUM($H$191:$H$195)</f>
        <v>317576</v>
      </c>
    </row>
    <row r="197" spans="1:8" ht="18" hidden="1" customHeight="1" outlineLevel="1">
      <c r="A197" s="20" t="s">
        <v>181</v>
      </c>
      <c r="B197" s="230"/>
      <c r="C197" s="231">
        <v>2</v>
      </c>
      <c r="D197" s="231">
        <v>2</v>
      </c>
      <c r="E197" s="231"/>
      <c r="F197" s="232">
        <v>0</v>
      </c>
      <c r="G197" s="232">
        <v>9138.9500000000007</v>
      </c>
      <c r="H197" s="233">
        <v>0</v>
      </c>
    </row>
    <row r="198" spans="1:8" ht="18" hidden="1" customHeight="1" outlineLevel="1">
      <c r="A198" s="20" t="s">
        <v>183</v>
      </c>
      <c r="B198" s="230"/>
      <c r="C198" s="231">
        <v>0</v>
      </c>
      <c r="D198" s="231">
        <v>0</v>
      </c>
      <c r="E198" s="231"/>
      <c r="F198" s="232">
        <v>1683.5</v>
      </c>
      <c r="G198" s="232">
        <v>443.39</v>
      </c>
      <c r="H198" s="233"/>
    </row>
    <row r="199" spans="1:8" ht="18" hidden="1" customHeight="1" outlineLevel="1">
      <c r="A199" s="20" t="s">
        <v>184</v>
      </c>
      <c r="B199" s="230"/>
      <c r="C199" s="231">
        <v>0</v>
      </c>
      <c r="D199" s="231">
        <v>19</v>
      </c>
      <c r="E199" s="231">
        <v>0</v>
      </c>
      <c r="F199" s="232">
        <v>47108</v>
      </c>
      <c r="G199" s="232">
        <v>76746</v>
      </c>
      <c r="H199" s="233"/>
    </row>
    <row r="200" spans="1:8" ht="18" hidden="1" customHeight="1" outlineLevel="1">
      <c r="A200" s="20" t="s">
        <v>185</v>
      </c>
      <c r="B200" s="230"/>
      <c r="C200" s="231">
        <v>5</v>
      </c>
      <c r="D200" s="231">
        <v>7</v>
      </c>
      <c r="E200" s="231"/>
      <c r="F200" s="232">
        <v>66834.649999999994</v>
      </c>
      <c r="G200" s="232">
        <v>8505.35</v>
      </c>
      <c r="H200" s="233"/>
    </row>
    <row r="201" spans="1:8" ht="18" hidden="1" customHeight="1" outlineLevel="1">
      <c r="A201" s="20" t="s">
        <v>186</v>
      </c>
      <c r="B201" s="230"/>
      <c r="C201" s="231">
        <v>3</v>
      </c>
      <c r="D201" s="231">
        <v>5</v>
      </c>
      <c r="E201" s="231">
        <v>1</v>
      </c>
      <c r="F201" s="232">
        <v>-30594.14</v>
      </c>
      <c r="G201" s="232">
        <v>1125.46</v>
      </c>
      <c r="H201" s="233"/>
    </row>
    <row r="202" spans="1:8" ht="18" hidden="1" customHeight="1" outlineLevel="1">
      <c r="A202" s="20" t="s">
        <v>188</v>
      </c>
      <c r="B202" s="230"/>
      <c r="C202" s="231">
        <v>1</v>
      </c>
      <c r="D202" s="231">
        <v>1</v>
      </c>
      <c r="E202" s="231">
        <v>0</v>
      </c>
      <c r="F202" s="232">
        <v>3207</v>
      </c>
      <c r="G202" s="232">
        <v>0</v>
      </c>
      <c r="H202" s="233">
        <v>0</v>
      </c>
    </row>
    <row r="203" spans="1:8" ht="18" hidden="1" customHeight="1" outlineLevel="1">
      <c r="A203" s="20" t="s">
        <v>193</v>
      </c>
      <c r="B203" s="230"/>
      <c r="C203" s="231">
        <v>12</v>
      </c>
      <c r="D203" s="231">
        <v>15</v>
      </c>
      <c r="E203" s="231">
        <v>0</v>
      </c>
      <c r="F203" s="232">
        <v>-2443.8912999999998</v>
      </c>
      <c r="G203" s="232">
        <v>-41685.618699999999</v>
      </c>
      <c r="H203" s="233">
        <v>12352</v>
      </c>
    </row>
    <row r="204" spans="1:8" ht="18" hidden="1" customHeight="1" outlineLevel="1">
      <c r="A204" s="20" t="s">
        <v>194</v>
      </c>
      <c r="B204" s="230"/>
      <c r="C204" s="231">
        <v>28</v>
      </c>
      <c r="D204" s="231">
        <v>11</v>
      </c>
      <c r="E204" s="231">
        <v>1</v>
      </c>
      <c r="F204" s="232">
        <v>-41460</v>
      </c>
      <c r="G204" s="232">
        <v>36279</v>
      </c>
      <c r="H204" s="233">
        <v>63252</v>
      </c>
    </row>
    <row r="205" spans="1:8" ht="18" customHeight="1" collapsed="1">
      <c r="A205" s="20"/>
      <c r="B205" s="230" t="s">
        <v>359</v>
      </c>
      <c r="C205" s="234">
        <f>SUM($C$197:$C$204)</f>
        <v>51</v>
      </c>
      <c r="D205" s="234">
        <f>SUM($D$197:$D$204)</f>
        <v>60</v>
      </c>
      <c r="E205" s="234">
        <f>SUM($E$197:$E$204)</f>
        <v>2</v>
      </c>
      <c r="F205" s="235">
        <f>SUM($F$197:$F$204)</f>
        <v>44335.118699999992</v>
      </c>
      <c r="G205" s="235">
        <f>SUM($G$197:$G$204)</f>
        <v>90552.531300000002</v>
      </c>
      <c r="H205" s="236">
        <f>SUM($H$197:$H$204)</f>
        <v>75604</v>
      </c>
    </row>
    <row r="206" spans="1:8" ht="18" hidden="1" customHeight="1" outlineLevel="1">
      <c r="A206" s="20" t="s">
        <v>181</v>
      </c>
      <c r="B206" s="230"/>
      <c r="C206" s="231">
        <v>0</v>
      </c>
      <c r="D206" s="231">
        <v>0</v>
      </c>
      <c r="E206" s="231"/>
      <c r="F206" s="232">
        <v>0</v>
      </c>
      <c r="G206" s="232">
        <v>0</v>
      </c>
      <c r="H206" s="233">
        <v>0</v>
      </c>
    </row>
    <row r="207" spans="1:8" ht="18" hidden="1" customHeight="1" outlineLevel="1">
      <c r="A207" s="20" t="s">
        <v>184</v>
      </c>
      <c r="B207" s="230"/>
      <c r="C207" s="231">
        <v>0</v>
      </c>
      <c r="D207" s="231">
        <v>0</v>
      </c>
      <c r="E207" s="231">
        <v>0</v>
      </c>
      <c r="F207" s="232">
        <v>0</v>
      </c>
      <c r="G207" s="232">
        <v>0</v>
      </c>
      <c r="H207" s="233"/>
    </row>
    <row r="208" spans="1:8" ht="18" hidden="1" customHeight="1" outlineLevel="1">
      <c r="A208" s="20" t="s">
        <v>185</v>
      </c>
      <c r="B208" s="230"/>
      <c r="C208" s="231">
        <v>2</v>
      </c>
      <c r="D208" s="231">
        <v>0</v>
      </c>
      <c r="E208" s="231"/>
      <c r="F208" s="232">
        <v>-42077.32</v>
      </c>
      <c r="G208" s="232">
        <v>4102.05</v>
      </c>
      <c r="H208" s="233"/>
    </row>
    <row r="209" spans="1:8" ht="18" hidden="1" customHeight="1" outlineLevel="1">
      <c r="A209" s="20" t="s">
        <v>190</v>
      </c>
      <c r="B209" s="230"/>
      <c r="C209" s="231">
        <v>1</v>
      </c>
      <c r="D209" s="231">
        <v>0</v>
      </c>
      <c r="E209" s="231"/>
      <c r="F209" s="232">
        <v>0</v>
      </c>
      <c r="G209" s="232">
        <v>0</v>
      </c>
      <c r="H209" s="233"/>
    </row>
    <row r="210" spans="1:8" ht="18" customHeight="1" collapsed="1">
      <c r="A210" s="20"/>
      <c r="B210" s="230" t="s">
        <v>360</v>
      </c>
      <c r="C210" s="234">
        <f>SUM($C$206:$C$209)</f>
        <v>3</v>
      </c>
      <c r="D210" s="234">
        <f>SUM($D$206:$D$209)</f>
        <v>0</v>
      </c>
      <c r="E210" s="234">
        <f>SUM($E$206:$E$209)</f>
        <v>0</v>
      </c>
      <c r="F210" s="235">
        <f>SUM($F$206:$F$209)</f>
        <v>-42077.32</v>
      </c>
      <c r="G210" s="235">
        <f>SUM($G$206:$G$209)</f>
        <v>4102.05</v>
      </c>
      <c r="H210" s="236">
        <f>SUM($H$206:$H$209)</f>
        <v>0</v>
      </c>
    </row>
    <row r="211" spans="1:8" ht="18" hidden="1" customHeight="1" outlineLevel="1">
      <c r="A211" s="20" t="s">
        <v>181</v>
      </c>
      <c r="B211" s="230"/>
      <c r="C211" s="231">
        <v>0</v>
      </c>
      <c r="D211" s="231">
        <v>1</v>
      </c>
      <c r="E211" s="231"/>
      <c r="F211" s="232">
        <v>0</v>
      </c>
      <c r="G211" s="232">
        <v>0</v>
      </c>
      <c r="H211" s="233">
        <v>0</v>
      </c>
    </row>
    <row r="212" spans="1:8" ht="18" hidden="1" customHeight="1" outlineLevel="1">
      <c r="A212" s="20" t="s">
        <v>183</v>
      </c>
      <c r="B212" s="230"/>
      <c r="C212" s="231">
        <v>0</v>
      </c>
      <c r="D212" s="231">
        <v>2</v>
      </c>
      <c r="E212" s="231"/>
      <c r="F212" s="232">
        <v>-500000</v>
      </c>
      <c r="G212" s="232">
        <v>0</v>
      </c>
      <c r="H212" s="233"/>
    </row>
    <row r="213" spans="1:8" ht="18" hidden="1" customHeight="1" outlineLevel="1">
      <c r="A213" s="20" t="s">
        <v>184</v>
      </c>
      <c r="B213" s="230"/>
      <c r="C213" s="231">
        <v>0</v>
      </c>
      <c r="D213" s="231">
        <v>0</v>
      </c>
      <c r="E213" s="231">
        <v>0</v>
      </c>
      <c r="F213" s="232">
        <v>0</v>
      </c>
      <c r="G213" s="232">
        <v>158</v>
      </c>
      <c r="H213" s="233"/>
    </row>
    <row r="214" spans="1:8" ht="18" hidden="1" customHeight="1" outlineLevel="1">
      <c r="A214" s="20" t="s">
        <v>185</v>
      </c>
      <c r="B214" s="230"/>
      <c r="C214" s="231">
        <v>2</v>
      </c>
      <c r="D214" s="231">
        <v>1</v>
      </c>
      <c r="E214" s="231"/>
      <c r="F214" s="232">
        <v>81888</v>
      </c>
      <c r="G214" s="232">
        <v>36461.64</v>
      </c>
      <c r="H214" s="233"/>
    </row>
    <row r="215" spans="1:8" ht="18" hidden="1" customHeight="1" outlineLevel="1">
      <c r="A215" s="20" t="s">
        <v>186</v>
      </c>
      <c r="B215" s="230"/>
      <c r="C215" s="231">
        <v>0</v>
      </c>
      <c r="D215" s="231">
        <v>0</v>
      </c>
      <c r="E215" s="231">
        <v>0</v>
      </c>
      <c r="F215" s="232">
        <v>-7.26</v>
      </c>
      <c r="G215" s="232">
        <v>0</v>
      </c>
      <c r="H215" s="233"/>
    </row>
    <row r="216" spans="1:8" ht="18" hidden="1" customHeight="1" outlineLevel="1">
      <c r="A216" s="20" t="s">
        <v>190</v>
      </c>
      <c r="B216" s="230"/>
      <c r="C216" s="231">
        <v>0</v>
      </c>
      <c r="D216" s="231">
        <v>0</v>
      </c>
      <c r="E216" s="231"/>
      <c r="F216" s="232">
        <v>0</v>
      </c>
      <c r="G216" s="232">
        <v>0</v>
      </c>
      <c r="H216" s="233"/>
    </row>
    <row r="217" spans="1:8" ht="18" customHeight="1" collapsed="1">
      <c r="A217" s="20"/>
      <c r="B217" s="230" t="s">
        <v>361</v>
      </c>
      <c r="C217" s="234">
        <f>SUM($C$211:$C$216)</f>
        <v>2</v>
      </c>
      <c r="D217" s="234">
        <f>SUM($D$211:$D$216)</f>
        <v>4</v>
      </c>
      <c r="E217" s="234">
        <f>SUM($E$211:$E$216)</f>
        <v>0</v>
      </c>
      <c r="F217" s="235">
        <f>SUM($F$211:$F$216)</f>
        <v>-418119.26</v>
      </c>
      <c r="G217" s="235">
        <f>SUM($G$211:$G$216)</f>
        <v>36619.64</v>
      </c>
      <c r="H217" s="236">
        <f>SUM($H$211:$H$216)</f>
        <v>0</v>
      </c>
    </row>
    <row r="218" spans="1:8" ht="18" hidden="1" customHeight="1" outlineLevel="1">
      <c r="A218" s="20" t="s">
        <v>181</v>
      </c>
      <c r="B218" s="230"/>
      <c r="C218" s="231">
        <v>2</v>
      </c>
      <c r="D218" s="231">
        <v>1</v>
      </c>
      <c r="E218" s="231"/>
      <c r="F218" s="232">
        <v>8000</v>
      </c>
      <c r="G218" s="232">
        <v>2305.8200000000002</v>
      </c>
      <c r="H218" s="233">
        <v>0</v>
      </c>
    </row>
    <row r="219" spans="1:8" ht="18" hidden="1" customHeight="1" outlineLevel="1">
      <c r="A219" s="20" t="s">
        <v>182</v>
      </c>
      <c r="B219" s="230"/>
      <c r="C219" s="231">
        <v>1</v>
      </c>
      <c r="D219" s="231">
        <v>1</v>
      </c>
      <c r="E219" s="231">
        <v>0</v>
      </c>
      <c r="F219" s="232">
        <v>3250</v>
      </c>
      <c r="G219" s="232">
        <v>10000</v>
      </c>
      <c r="H219" s="233">
        <v>0</v>
      </c>
    </row>
    <row r="220" spans="1:8" ht="18" hidden="1" customHeight="1" outlineLevel="1">
      <c r="A220" s="20" t="s">
        <v>183</v>
      </c>
      <c r="B220" s="230"/>
      <c r="C220" s="231">
        <v>1</v>
      </c>
      <c r="D220" s="231">
        <v>2</v>
      </c>
      <c r="E220" s="231"/>
      <c r="F220" s="232">
        <v>-56500</v>
      </c>
      <c r="G220" s="232">
        <v>9746.24</v>
      </c>
      <c r="H220" s="233"/>
    </row>
    <row r="221" spans="1:8" ht="18" hidden="1" customHeight="1" outlineLevel="1">
      <c r="A221" s="20" t="s">
        <v>184</v>
      </c>
      <c r="B221" s="230"/>
      <c r="C221" s="231">
        <v>2</v>
      </c>
      <c r="D221" s="231">
        <v>0</v>
      </c>
      <c r="E221" s="231">
        <v>0</v>
      </c>
      <c r="F221" s="232">
        <v>0</v>
      </c>
      <c r="G221" s="232">
        <v>0</v>
      </c>
      <c r="H221" s="233"/>
    </row>
    <row r="222" spans="1:8" ht="18" hidden="1" customHeight="1" outlineLevel="1">
      <c r="A222" s="20" t="s">
        <v>185</v>
      </c>
      <c r="B222" s="230"/>
      <c r="C222" s="231">
        <v>4</v>
      </c>
      <c r="D222" s="231">
        <v>2</v>
      </c>
      <c r="E222" s="231"/>
      <c r="F222" s="232">
        <v>128000</v>
      </c>
      <c r="G222" s="232">
        <v>65071.19</v>
      </c>
      <c r="H222" s="233"/>
    </row>
    <row r="223" spans="1:8" ht="18" hidden="1" customHeight="1" outlineLevel="1">
      <c r="A223" s="20" t="s">
        <v>190</v>
      </c>
      <c r="B223" s="230"/>
      <c r="C223" s="231">
        <v>107</v>
      </c>
      <c r="D223" s="231">
        <v>98</v>
      </c>
      <c r="E223" s="231"/>
      <c r="F223" s="232">
        <v>355558</v>
      </c>
      <c r="G223" s="232">
        <v>250406</v>
      </c>
      <c r="H223" s="233">
        <v>5707</v>
      </c>
    </row>
    <row r="224" spans="1:8" ht="18" customHeight="1" collapsed="1">
      <c r="A224" s="20"/>
      <c r="B224" s="230" t="s">
        <v>362</v>
      </c>
      <c r="C224" s="234">
        <f>SUM($C$218:$C$223)</f>
        <v>117</v>
      </c>
      <c r="D224" s="234">
        <f>SUM($D$218:$D$223)</f>
        <v>104</v>
      </c>
      <c r="E224" s="234">
        <f>SUM($E$218:$E$223)</f>
        <v>0</v>
      </c>
      <c r="F224" s="235">
        <f>SUM($F$218:$F$223)</f>
        <v>438308</v>
      </c>
      <c r="G224" s="235">
        <f>SUM($G$218:$G$223)</f>
        <v>337529.25</v>
      </c>
      <c r="H224" s="236">
        <f>SUM($H$218:$H$223)</f>
        <v>5707</v>
      </c>
    </row>
    <row r="225" spans="1:8" ht="18" hidden="1" customHeight="1" outlineLevel="1">
      <c r="A225" s="20" t="s">
        <v>183</v>
      </c>
      <c r="B225" s="230"/>
      <c r="C225" s="231">
        <v>2</v>
      </c>
      <c r="D225" s="231">
        <v>2</v>
      </c>
      <c r="E225" s="231"/>
      <c r="F225" s="232">
        <v>10080</v>
      </c>
      <c r="G225" s="232">
        <v>11195.36</v>
      </c>
      <c r="H225" s="233"/>
    </row>
    <row r="226" spans="1:8" ht="18" hidden="1" customHeight="1" outlineLevel="1">
      <c r="A226" s="20" t="s">
        <v>184</v>
      </c>
      <c r="B226" s="230"/>
      <c r="C226" s="231">
        <v>0</v>
      </c>
      <c r="D226" s="231">
        <v>0</v>
      </c>
      <c r="E226" s="231">
        <v>0</v>
      </c>
      <c r="F226" s="232">
        <v>0</v>
      </c>
      <c r="G226" s="232">
        <v>10000</v>
      </c>
      <c r="H226" s="233"/>
    </row>
    <row r="227" spans="1:8" ht="18" hidden="1" customHeight="1" outlineLevel="1">
      <c r="A227" s="20" t="s">
        <v>185</v>
      </c>
      <c r="B227" s="230"/>
      <c r="C227" s="231">
        <v>0</v>
      </c>
      <c r="D227" s="231">
        <v>1</v>
      </c>
      <c r="E227" s="231"/>
      <c r="F227" s="232">
        <v>0</v>
      </c>
      <c r="G227" s="232">
        <v>0</v>
      </c>
      <c r="H227" s="233"/>
    </row>
    <row r="228" spans="1:8" ht="18" hidden="1" customHeight="1" outlineLevel="1">
      <c r="A228" s="20" t="s">
        <v>186</v>
      </c>
      <c r="B228" s="230"/>
      <c r="C228" s="231">
        <v>0</v>
      </c>
      <c r="D228" s="231">
        <v>0</v>
      </c>
      <c r="E228" s="231">
        <v>0</v>
      </c>
      <c r="F228" s="232">
        <v>0</v>
      </c>
      <c r="G228" s="232">
        <v>0</v>
      </c>
      <c r="H228" s="233"/>
    </row>
    <row r="229" spans="1:8" ht="18" customHeight="1" collapsed="1">
      <c r="A229" s="20"/>
      <c r="B229" s="230" t="s">
        <v>363</v>
      </c>
      <c r="C229" s="234">
        <f>SUM($C$225:$C$228)</f>
        <v>2</v>
      </c>
      <c r="D229" s="234">
        <f>SUM($D$225:$D$228)</f>
        <v>3</v>
      </c>
      <c r="E229" s="234">
        <f>SUM($E$225:$E$228)</f>
        <v>0</v>
      </c>
      <c r="F229" s="235">
        <f>SUM($F$225:$F$228)</f>
        <v>10080</v>
      </c>
      <c r="G229" s="235">
        <f>SUM($G$225:$G$228)</f>
        <v>21195.360000000001</v>
      </c>
      <c r="H229" s="236">
        <f>SUM($H$225:$H$228)</f>
        <v>0</v>
      </c>
    </row>
    <row r="230" spans="1:8" ht="18" hidden="1" customHeight="1" outlineLevel="1">
      <c r="A230" s="20" t="s">
        <v>181</v>
      </c>
      <c r="B230" s="230"/>
      <c r="C230" s="231">
        <v>1</v>
      </c>
      <c r="D230" s="231">
        <v>1</v>
      </c>
      <c r="E230" s="231"/>
      <c r="F230" s="232">
        <v>0</v>
      </c>
      <c r="G230" s="232">
        <v>1733.84</v>
      </c>
      <c r="H230" s="233">
        <v>0</v>
      </c>
    </row>
    <row r="231" spans="1:8" ht="18" hidden="1" customHeight="1" outlineLevel="1">
      <c r="A231" s="20" t="s">
        <v>183</v>
      </c>
      <c r="B231" s="230"/>
      <c r="C231" s="231">
        <v>0</v>
      </c>
      <c r="D231" s="231">
        <v>1</v>
      </c>
      <c r="E231" s="231"/>
      <c r="F231" s="232">
        <v>0</v>
      </c>
      <c r="G231" s="232">
        <v>0</v>
      </c>
      <c r="H231" s="233"/>
    </row>
    <row r="232" spans="1:8" ht="18" hidden="1" customHeight="1" outlineLevel="1">
      <c r="A232" s="20" t="s">
        <v>184</v>
      </c>
      <c r="B232" s="230"/>
      <c r="C232" s="231">
        <v>0</v>
      </c>
      <c r="D232" s="231">
        <v>0</v>
      </c>
      <c r="E232" s="231">
        <v>0</v>
      </c>
      <c r="F232" s="232">
        <v>0</v>
      </c>
      <c r="G232" s="232">
        <v>0</v>
      </c>
      <c r="H232" s="233"/>
    </row>
    <row r="233" spans="1:8" ht="18" hidden="1" customHeight="1" outlineLevel="1">
      <c r="A233" s="20" t="s">
        <v>185</v>
      </c>
      <c r="B233" s="230"/>
      <c r="C233" s="231">
        <v>1</v>
      </c>
      <c r="D233" s="231">
        <v>0</v>
      </c>
      <c r="E233" s="231"/>
      <c r="F233" s="232"/>
      <c r="G233" s="232"/>
      <c r="H233" s="233"/>
    </row>
    <row r="234" spans="1:8" ht="18" customHeight="1" collapsed="1">
      <c r="A234" s="20"/>
      <c r="B234" s="230" t="s">
        <v>364</v>
      </c>
      <c r="C234" s="234">
        <f>SUM($C$230:$C$233)</f>
        <v>2</v>
      </c>
      <c r="D234" s="234">
        <f>SUM($D$230:$D$233)</f>
        <v>2</v>
      </c>
      <c r="E234" s="234">
        <f>SUM($E$230:$E$233)</f>
        <v>0</v>
      </c>
      <c r="F234" s="235">
        <f>SUM($F$230:$F$233)</f>
        <v>0</v>
      </c>
      <c r="G234" s="235">
        <f>SUM($G$230:$G$233)</f>
        <v>1733.84</v>
      </c>
      <c r="H234" s="236">
        <f>SUM($H$230:$H$233)</f>
        <v>0</v>
      </c>
    </row>
    <row r="235" spans="1:8" ht="18" hidden="1" customHeight="1" outlineLevel="1">
      <c r="A235" s="20" t="s">
        <v>181</v>
      </c>
      <c r="B235" s="230"/>
      <c r="C235" s="231">
        <v>0</v>
      </c>
      <c r="D235" s="231">
        <v>1</v>
      </c>
      <c r="E235" s="231"/>
      <c r="F235" s="232">
        <v>40000</v>
      </c>
      <c r="G235" s="232">
        <v>696.16</v>
      </c>
      <c r="H235" s="233">
        <v>0</v>
      </c>
    </row>
    <row r="236" spans="1:8" ht="18" hidden="1" customHeight="1" outlineLevel="1">
      <c r="A236" s="20" t="s">
        <v>185</v>
      </c>
      <c r="B236" s="230"/>
      <c r="C236" s="231">
        <v>0</v>
      </c>
      <c r="D236" s="231">
        <v>0</v>
      </c>
      <c r="E236" s="231"/>
      <c r="F236" s="232">
        <v>0</v>
      </c>
      <c r="G236" s="232">
        <v>0</v>
      </c>
      <c r="H236" s="233"/>
    </row>
    <row r="237" spans="1:8" ht="18" hidden="1" customHeight="1" outlineLevel="1">
      <c r="A237" s="20" t="s">
        <v>186</v>
      </c>
      <c r="B237" s="230"/>
      <c r="C237" s="231">
        <v>1</v>
      </c>
      <c r="D237" s="231">
        <v>0</v>
      </c>
      <c r="E237" s="231">
        <v>0</v>
      </c>
      <c r="F237" s="232">
        <v>2867.75</v>
      </c>
      <c r="G237" s="232">
        <v>15000</v>
      </c>
      <c r="H237" s="233"/>
    </row>
    <row r="238" spans="1:8" ht="18" customHeight="1" collapsed="1">
      <c r="A238" s="20"/>
      <c r="B238" s="230" t="s">
        <v>365</v>
      </c>
      <c r="C238" s="234">
        <f>SUM($C$235:$C$237)</f>
        <v>1</v>
      </c>
      <c r="D238" s="234">
        <f>SUM($D$235:$D$237)</f>
        <v>1</v>
      </c>
      <c r="E238" s="234">
        <f>SUM($E$235:$E$237)</f>
        <v>0</v>
      </c>
      <c r="F238" s="235">
        <f>SUM($F$235:$F$237)</f>
        <v>42867.75</v>
      </c>
      <c r="G238" s="235">
        <f>SUM($G$235:$G$237)</f>
        <v>15696.16</v>
      </c>
      <c r="H238" s="236">
        <f>SUM($H$235:$H$237)</f>
        <v>0</v>
      </c>
    </row>
    <row r="239" spans="1:8" ht="18" hidden="1" customHeight="1" outlineLevel="1">
      <c r="A239" s="20" t="s">
        <v>181</v>
      </c>
      <c r="B239" s="230"/>
      <c r="C239" s="231">
        <v>22</v>
      </c>
      <c r="D239" s="231">
        <v>35</v>
      </c>
      <c r="E239" s="231"/>
      <c r="F239" s="232">
        <v>228093.29</v>
      </c>
      <c r="G239" s="232">
        <v>81359.460000000006</v>
      </c>
      <c r="H239" s="233">
        <v>0</v>
      </c>
    </row>
    <row r="240" spans="1:8" ht="18" hidden="1" customHeight="1" outlineLevel="1">
      <c r="A240" s="20" t="s">
        <v>183</v>
      </c>
      <c r="B240" s="230"/>
      <c r="C240" s="231">
        <v>61</v>
      </c>
      <c r="D240" s="231">
        <v>15</v>
      </c>
      <c r="E240" s="231"/>
      <c r="F240" s="232">
        <v>487325.5</v>
      </c>
      <c r="G240" s="232">
        <v>629868.62</v>
      </c>
      <c r="H240" s="233"/>
    </row>
    <row r="241" spans="1:8" ht="18" hidden="1" customHeight="1" outlineLevel="1">
      <c r="A241" s="20" t="s">
        <v>184</v>
      </c>
      <c r="B241" s="230"/>
      <c r="C241" s="231">
        <v>18</v>
      </c>
      <c r="D241" s="231">
        <v>6</v>
      </c>
      <c r="E241" s="231">
        <v>0</v>
      </c>
      <c r="F241" s="232">
        <v>614710</v>
      </c>
      <c r="G241" s="232">
        <v>184156</v>
      </c>
      <c r="H241" s="233"/>
    </row>
    <row r="242" spans="1:8" ht="18" hidden="1" customHeight="1" outlineLevel="1">
      <c r="A242" s="20" t="s">
        <v>185</v>
      </c>
      <c r="B242" s="230"/>
      <c r="C242" s="231">
        <v>132</v>
      </c>
      <c r="D242" s="231">
        <v>66</v>
      </c>
      <c r="E242" s="231"/>
      <c r="F242" s="232">
        <v>3440244.97</v>
      </c>
      <c r="G242" s="232">
        <v>775930.09</v>
      </c>
      <c r="H242" s="233"/>
    </row>
    <row r="243" spans="1:8" ht="18" hidden="1" customHeight="1" outlineLevel="1">
      <c r="A243" s="20" t="s">
        <v>186</v>
      </c>
      <c r="B243" s="230"/>
      <c r="C243" s="231">
        <v>0</v>
      </c>
      <c r="D243" s="231">
        <v>0</v>
      </c>
      <c r="E243" s="231">
        <v>0</v>
      </c>
      <c r="F243" s="232">
        <v>0</v>
      </c>
      <c r="G243" s="232">
        <v>50500</v>
      </c>
      <c r="H243" s="233"/>
    </row>
    <row r="244" spans="1:8" ht="18" hidden="1" customHeight="1" outlineLevel="1">
      <c r="A244" s="20" t="s">
        <v>187</v>
      </c>
      <c r="B244" s="230"/>
      <c r="C244" s="231">
        <v>1</v>
      </c>
      <c r="D244" s="231">
        <v>0</v>
      </c>
      <c r="E244" s="231">
        <v>0</v>
      </c>
      <c r="F244" s="232">
        <v>0</v>
      </c>
      <c r="G244" s="232">
        <v>0</v>
      </c>
      <c r="H244" s="233">
        <v>0</v>
      </c>
    </row>
    <row r="245" spans="1:8" ht="18" hidden="1" customHeight="1" outlineLevel="1">
      <c r="A245" s="20" t="s">
        <v>188</v>
      </c>
      <c r="B245" s="230"/>
      <c r="C245" s="231">
        <v>2</v>
      </c>
      <c r="D245" s="231">
        <v>2</v>
      </c>
      <c r="E245" s="231">
        <v>0</v>
      </c>
      <c r="F245" s="232">
        <v>35000</v>
      </c>
      <c r="G245" s="232">
        <v>25442</v>
      </c>
      <c r="H245" s="233">
        <v>0</v>
      </c>
    </row>
    <row r="246" spans="1:8" ht="18" hidden="1" customHeight="1" outlineLevel="1">
      <c r="A246" s="20" t="s">
        <v>189</v>
      </c>
      <c r="B246" s="230"/>
      <c r="C246" s="231">
        <v>2</v>
      </c>
      <c r="D246" s="231">
        <v>2</v>
      </c>
      <c r="E246" s="231"/>
      <c r="F246" s="232">
        <v>52500</v>
      </c>
      <c r="G246" s="232">
        <v>10000</v>
      </c>
      <c r="H246" s="233">
        <v>0</v>
      </c>
    </row>
    <row r="247" spans="1:8" ht="18" hidden="1" customHeight="1" outlineLevel="1">
      <c r="A247" s="20" t="s">
        <v>191</v>
      </c>
      <c r="B247" s="230"/>
      <c r="C247" s="231">
        <v>11</v>
      </c>
      <c r="D247" s="231">
        <v>6</v>
      </c>
      <c r="E247" s="231">
        <v>7</v>
      </c>
      <c r="F247" s="232">
        <v>-8003.93</v>
      </c>
      <c r="G247" s="232">
        <v>1236.05</v>
      </c>
      <c r="H247" s="233">
        <v>-404.07</v>
      </c>
    </row>
    <row r="248" spans="1:8" ht="18" hidden="1" customHeight="1" outlineLevel="1">
      <c r="A248" s="20" t="s">
        <v>193</v>
      </c>
      <c r="B248" s="230"/>
      <c r="C248" s="231">
        <v>0</v>
      </c>
      <c r="D248" s="231">
        <v>0</v>
      </c>
      <c r="E248" s="231">
        <v>0</v>
      </c>
      <c r="F248" s="232">
        <v>0</v>
      </c>
      <c r="G248" s="232">
        <v>1223</v>
      </c>
      <c r="H248" s="233">
        <v>0</v>
      </c>
    </row>
    <row r="249" spans="1:8" ht="18" hidden="1" customHeight="1" outlineLevel="1">
      <c r="A249" s="20" t="s">
        <v>194</v>
      </c>
      <c r="B249" s="230"/>
      <c r="C249" s="231">
        <v>62</v>
      </c>
      <c r="D249" s="231">
        <v>28</v>
      </c>
      <c r="E249" s="231">
        <v>1</v>
      </c>
      <c r="F249" s="232">
        <v>20040</v>
      </c>
      <c r="G249" s="232">
        <v>259817</v>
      </c>
      <c r="H249" s="233">
        <v>24163</v>
      </c>
    </row>
    <row r="250" spans="1:8" ht="18" customHeight="1" collapsed="1">
      <c r="A250" s="20"/>
      <c r="B250" s="230" t="s">
        <v>366</v>
      </c>
      <c r="C250" s="234">
        <f>SUM($C$239:$C$249)</f>
        <v>311</v>
      </c>
      <c r="D250" s="234">
        <f>SUM($D$239:$D$249)</f>
        <v>160</v>
      </c>
      <c r="E250" s="234">
        <f>SUM($E$239:$E$249)</f>
        <v>8</v>
      </c>
      <c r="F250" s="235">
        <f>SUM($F$239:$F$249)</f>
        <v>4869909.83</v>
      </c>
      <c r="G250" s="235">
        <f>SUM($G$239:$G$249)</f>
        <v>2019532.22</v>
      </c>
      <c r="H250" s="236">
        <f>SUM($H$239:$H$249)</f>
        <v>23758.93</v>
      </c>
    </row>
    <row r="251" spans="1:8" ht="18" hidden="1" customHeight="1" outlineLevel="1">
      <c r="A251" s="20" t="s">
        <v>181</v>
      </c>
      <c r="B251" s="230"/>
      <c r="C251" s="231">
        <v>0</v>
      </c>
      <c r="D251" s="231">
        <v>0</v>
      </c>
      <c r="E251" s="231"/>
      <c r="F251" s="232">
        <v>0</v>
      </c>
      <c r="G251" s="232">
        <v>0</v>
      </c>
      <c r="H251" s="233">
        <v>0</v>
      </c>
    </row>
    <row r="252" spans="1:8" ht="18" hidden="1" customHeight="1" outlineLevel="1">
      <c r="A252" s="20" t="s">
        <v>183</v>
      </c>
      <c r="B252" s="230"/>
      <c r="C252" s="231">
        <v>0</v>
      </c>
      <c r="D252" s="231">
        <v>0</v>
      </c>
      <c r="E252" s="231"/>
      <c r="F252" s="232">
        <v>0</v>
      </c>
      <c r="G252" s="232">
        <v>0</v>
      </c>
      <c r="H252" s="233"/>
    </row>
    <row r="253" spans="1:8" ht="18" hidden="1" customHeight="1" outlineLevel="1">
      <c r="A253" s="20" t="s">
        <v>185</v>
      </c>
      <c r="B253" s="230"/>
      <c r="C253" s="231">
        <v>1</v>
      </c>
      <c r="D253" s="231">
        <v>0</v>
      </c>
      <c r="E253" s="231"/>
      <c r="F253" s="232"/>
      <c r="G253" s="232"/>
      <c r="H253" s="233"/>
    </row>
    <row r="254" spans="1:8" ht="18" customHeight="1" collapsed="1">
      <c r="A254" s="20"/>
      <c r="B254" s="230" t="s">
        <v>367</v>
      </c>
      <c r="C254" s="234">
        <f>SUM($C$251:$C$253)</f>
        <v>1</v>
      </c>
      <c r="D254" s="234">
        <f>SUM($D$251:$D$253)</f>
        <v>0</v>
      </c>
      <c r="E254" s="234">
        <f>SUM($E$251:$E$253)</f>
        <v>0</v>
      </c>
      <c r="F254" s="235">
        <f>SUM($F$251:$F$253)</f>
        <v>0</v>
      </c>
      <c r="G254" s="235">
        <f>SUM($G$251:$G$253)</f>
        <v>0</v>
      </c>
      <c r="H254" s="236">
        <f>SUM($H$251:$H$253)</f>
        <v>0</v>
      </c>
    </row>
    <row r="255" spans="1:8" ht="18" hidden="1" customHeight="1" outlineLevel="1">
      <c r="A255" s="20" t="s">
        <v>193</v>
      </c>
      <c r="B255" s="230"/>
      <c r="C255" s="231">
        <v>0</v>
      </c>
      <c r="D255" s="231">
        <v>1</v>
      </c>
      <c r="E255" s="231">
        <v>0</v>
      </c>
      <c r="F255" s="232">
        <v>3659.5329999999999</v>
      </c>
      <c r="G255" s="232">
        <v>30565.667000000001</v>
      </c>
      <c r="H255" s="233">
        <v>0</v>
      </c>
    </row>
    <row r="256" spans="1:8" ht="18" hidden="1" customHeight="1" outlineLevel="1">
      <c r="A256" s="20" t="s">
        <v>195</v>
      </c>
      <c r="B256" s="230"/>
      <c r="C256" s="231">
        <v>1</v>
      </c>
      <c r="D256" s="231">
        <v>0</v>
      </c>
      <c r="E256" s="231">
        <v>0</v>
      </c>
      <c r="F256" s="232"/>
      <c r="G256" s="232"/>
      <c r="H256" s="233"/>
    </row>
    <row r="257" spans="1:8" ht="18" customHeight="1" collapsed="1">
      <c r="A257" s="20"/>
      <c r="B257" s="230" t="s">
        <v>368</v>
      </c>
      <c r="C257" s="234">
        <f>SUM($C$255:$C$256)</f>
        <v>1</v>
      </c>
      <c r="D257" s="234">
        <f>SUM($D$255:$D$256)</f>
        <v>1</v>
      </c>
      <c r="E257" s="234">
        <f>SUM($E$255:$E$256)</f>
        <v>0</v>
      </c>
      <c r="F257" s="235">
        <f>SUM($F$255:$F$256)</f>
        <v>3659.5329999999999</v>
      </c>
      <c r="G257" s="235">
        <f>SUM($G$255:$G$256)</f>
        <v>30565.667000000001</v>
      </c>
      <c r="H257" s="236">
        <f>SUM($H$255:$H$256)</f>
        <v>0</v>
      </c>
    </row>
    <row r="258" spans="1:8" ht="18" hidden="1" customHeight="1" outlineLevel="1">
      <c r="A258" s="20" t="s">
        <v>184</v>
      </c>
      <c r="B258" s="230"/>
      <c r="C258" s="231">
        <v>0</v>
      </c>
      <c r="D258" s="231">
        <v>0</v>
      </c>
      <c r="E258" s="231">
        <v>0</v>
      </c>
      <c r="F258" s="232">
        <v>0</v>
      </c>
      <c r="G258" s="232">
        <v>0</v>
      </c>
      <c r="H258" s="233"/>
    </row>
    <row r="259" spans="1:8" ht="18" hidden="1" customHeight="1" outlineLevel="1">
      <c r="A259" s="20" t="s">
        <v>193</v>
      </c>
      <c r="B259" s="230"/>
      <c r="C259" s="231">
        <v>0</v>
      </c>
      <c r="D259" s="231">
        <v>0</v>
      </c>
      <c r="E259" s="231">
        <v>0</v>
      </c>
      <c r="F259" s="232">
        <v>-6980.7632000000003</v>
      </c>
      <c r="G259" s="232">
        <v>-3931.5567999999998</v>
      </c>
      <c r="H259" s="233">
        <v>0</v>
      </c>
    </row>
    <row r="260" spans="1:8" ht="18" customHeight="1" collapsed="1">
      <c r="A260" s="20"/>
      <c r="B260" s="230" t="s">
        <v>369</v>
      </c>
      <c r="C260" s="234">
        <f>SUM($C$258:$C$259)</f>
        <v>0</v>
      </c>
      <c r="D260" s="234">
        <f>SUM($D$258:$D$259)</f>
        <v>0</v>
      </c>
      <c r="E260" s="234">
        <f>SUM($E$258:$E$259)</f>
        <v>0</v>
      </c>
      <c r="F260" s="235">
        <f>SUM($F$258:$F$259)</f>
        <v>-6980.7632000000003</v>
      </c>
      <c r="G260" s="235">
        <f>SUM($G$258:$G$259)</f>
        <v>-3931.5567999999998</v>
      </c>
      <c r="H260" s="236">
        <f>SUM($H$258:$H$259)</f>
        <v>0</v>
      </c>
    </row>
    <row r="261" spans="1:8" ht="18" hidden="1" customHeight="1" outlineLevel="1">
      <c r="A261" s="20" t="s">
        <v>185</v>
      </c>
      <c r="B261" s="230"/>
      <c r="C261" s="231">
        <v>1</v>
      </c>
      <c r="D261" s="231">
        <v>0</v>
      </c>
      <c r="E261" s="231"/>
      <c r="F261" s="232"/>
      <c r="G261" s="232"/>
      <c r="H261" s="233"/>
    </row>
    <row r="262" spans="1:8" ht="18" customHeight="1" collapsed="1">
      <c r="A262" s="20"/>
      <c r="B262" s="230" t="s">
        <v>370</v>
      </c>
      <c r="C262" s="234">
        <f>SUM($C$261:$C$261)</f>
        <v>1</v>
      </c>
      <c r="D262" s="234">
        <f>SUM($D$261:$D$261)</f>
        <v>0</v>
      </c>
      <c r="E262" s="234">
        <f>SUM($E$261:$E$261)</f>
        <v>0</v>
      </c>
      <c r="F262" s="235">
        <f>SUM($F$261:$F$261)</f>
        <v>0</v>
      </c>
      <c r="G262" s="235">
        <f>SUM($G$261:$G$261)</f>
        <v>0</v>
      </c>
      <c r="H262" s="236">
        <f>SUM($H$261:$H$261)</f>
        <v>0</v>
      </c>
    </row>
    <row r="263" spans="1:8" ht="18" hidden="1" customHeight="1" outlineLevel="1">
      <c r="A263" s="20" t="s">
        <v>181</v>
      </c>
      <c r="B263" s="230"/>
      <c r="C263" s="231">
        <v>0</v>
      </c>
      <c r="D263" s="231">
        <v>0</v>
      </c>
      <c r="E263" s="231"/>
      <c r="F263" s="232">
        <v>0</v>
      </c>
      <c r="G263" s="232">
        <v>0</v>
      </c>
      <c r="H263" s="233">
        <v>0</v>
      </c>
    </row>
    <row r="264" spans="1:8" ht="18" hidden="1" customHeight="1" outlineLevel="1">
      <c r="A264" s="20" t="s">
        <v>183</v>
      </c>
      <c r="B264" s="230"/>
      <c r="C264" s="231">
        <v>0</v>
      </c>
      <c r="D264" s="231">
        <v>1</v>
      </c>
      <c r="E264" s="231"/>
      <c r="F264" s="232">
        <v>5500</v>
      </c>
      <c r="G264" s="232">
        <v>15411.79</v>
      </c>
      <c r="H264" s="233"/>
    </row>
    <row r="265" spans="1:8" ht="18" hidden="1" customHeight="1" outlineLevel="1">
      <c r="A265" s="20" t="s">
        <v>184</v>
      </c>
      <c r="B265" s="230"/>
      <c r="C265" s="231">
        <v>0</v>
      </c>
      <c r="D265" s="231">
        <v>0</v>
      </c>
      <c r="E265" s="231">
        <v>0</v>
      </c>
      <c r="F265" s="232">
        <v>0</v>
      </c>
      <c r="G265" s="232">
        <v>16496</v>
      </c>
      <c r="H265" s="233"/>
    </row>
    <row r="266" spans="1:8" ht="18" hidden="1" customHeight="1" outlineLevel="1">
      <c r="A266" s="20" t="s">
        <v>186</v>
      </c>
      <c r="B266" s="230"/>
      <c r="C266" s="231">
        <v>1</v>
      </c>
      <c r="D266" s="231">
        <v>0</v>
      </c>
      <c r="E266" s="231">
        <v>0</v>
      </c>
      <c r="F266" s="232">
        <v>0</v>
      </c>
      <c r="G266" s="232">
        <v>0</v>
      </c>
      <c r="H266" s="233"/>
    </row>
    <row r="267" spans="1:8" ht="18" customHeight="1" collapsed="1">
      <c r="A267" s="20"/>
      <c r="B267" s="230" t="s">
        <v>371</v>
      </c>
      <c r="C267" s="234">
        <f>SUM($C$263:$C$266)</f>
        <v>1</v>
      </c>
      <c r="D267" s="234">
        <f>SUM($D$263:$D$266)</f>
        <v>1</v>
      </c>
      <c r="E267" s="234">
        <f>SUM($E$263:$E$266)</f>
        <v>0</v>
      </c>
      <c r="F267" s="235">
        <f>SUM($F$263:$F$266)</f>
        <v>5500</v>
      </c>
      <c r="G267" s="235">
        <f>SUM($G$263:$G$266)</f>
        <v>31907.79</v>
      </c>
      <c r="H267" s="236">
        <f>SUM($H$263:$H$266)</f>
        <v>0</v>
      </c>
    </row>
    <row r="268" spans="1:8" ht="18" hidden="1" customHeight="1" outlineLevel="1">
      <c r="A268" s="20" t="s">
        <v>185</v>
      </c>
      <c r="B268" s="230"/>
      <c r="C268" s="231">
        <v>0</v>
      </c>
      <c r="D268" s="231">
        <v>0</v>
      </c>
      <c r="E268" s="231"/>
      <c r="F268" s="232">
        <v>0</v>
      </c>
      <c r="G268" s="232">
        <v>-9789</v>
      </c>
      <c r="H268" s="233"/>
    </row>
    <row r="269" spans="1:8" ht="18" customHeight="1" collapsed="1">
      <c r="A269" s="20"/>
      <c r="B269" s="230" t="s">
        <v>372</v>
      </c>
      <c r="C269" s="234">
        <f>SUM($C$268:$C$268)</f>
        <v>0</v>
      </c>
      <c r="D269" s="234">
        <f>SUM($D$268:$D$268)</f>
        <v>0</v>
      </c>
      <c r="E269" s="234">
        <f>SUM($E$268:$E$268)</f>
        <v>0</v>
      </c>
      <c r="F269" s="235">
        <f>SUM($F$268:$F$268)</f>
        <v>0</v>
      </c>
      <c r="G269" s="235">
        <f>SUM($G$268:$G$268)</f>
        <v>-9789</v>
      </c>
      <c r="H269" s="236">
        <f>SUM($H$268:$H$268)</f>
        <v>0</v>
      </c>
    </row>
    <row r="270" spans="1:8" ht="18" hidden="1" customHeight="1" outlineLevel="1">
      <c r="A270" s="20" t="s">
        <v>181</v>
      </c>
      <c r="B270" s="230"/>
      <c r="C270" s="231">
        <v>2</v>
      </c>
      <c r="D270" s="231">
        <v>1</v>
      </c>
      <c r="E270" s="231"/>
      <c r="F270" s="232">
        <v>26000</v>
      </c>
      <c r="G270" s="232">
        <v>0</v>
      </c>
      <c r="H270" s="233">
        <v>0</v>
      </c>
    </row>
    <row r="271" spans="1:8" ht="18" hidden="1" customHeight="1" outlineLevel="1">
      <c r="A271" s="20" t="s">
        <v>183</v>
      </c>
      <c r="B271" s="230"/>
      <c r="C271" s="231">
        <v>2</v>
      </c>
      <c r="D271" s="231">
        <v>1</v>
      </c>
      <c r="E271" s="231"/>
      <c r="F271" s="232">
        <v>0</v>
      </c>
      <c r="G271" s="232">
        <v>47403.16</v>
      </c>
      <c r="H271" s="233"/>
    </row>
    <row r="272" spans="1:8" ht="18" hidden="1" customHeight="1" outlineLevel="1">
      <c r="A272" s="20" t="s">
        <v>184</v>
      </c>
      <c r="B272" s="230"/>
      <c r="C272" s="231">
        <v>0</v>
      </c>
      <c r="D272" s="231">
        <v>6</v>
      </c>
      <c r="E272" s="231">
        <v>0</v>
      </c>
      <c r="F272" s="232">
        <v>-288944</v>
      </c>
      <c r="G272" s="232">
        <v>70107</v>
      </c>
      <c r="H272" s="233"/>
    </row>
    <row r="273" spans="1:8" ht="18" hidden="1" customHeight="1" outlineLevel="1">
      <c r="A273" s="20" t="s">
        <v>185</v>
      </c>
      <c r="B273" s="230"/>
      <c r="C273" s="231">
        <v>2</v>
      </c>
      <c r="D273" s="231">
        <v>6</v>
      </c>
      <c r="E273" s="231"/>
      <c r="F273" s="232">
        <v>721000</v>
      </c>
      <c r="G273" s="232">
        <v>90817.56</v>
      </c>
      <c r="H273" s="233"/>
    </row>
    <row r="274" spans="1:8" ht="18" hidden="1" customHeight="1" outlineLevel="1">
      <c r="A274" s="20" t="s">
        <v>186</v>
      </c>
      <c r="B274" s="230"/>
      <c r="C274" s="231">
        <v>0</v>
      </c>
      <c r="D274" s="231">
        <v>1</v>
      </c>
      <c r="E274" s="231">
        <v>0</v>
      </c>
      <c r="F274" s="232">
        <v>73500</v>
      </c>
      <c r="G274" s="232">
        <v>19167.32</v>
      </c>
      <c r="H274" s="233"/>
    </row>
    <row r="275" spans="1:8" ht="18" hidden="1" customHeight="1" outlineLevel="1">
      <c r="A275" s="20" t="s">
        <v>194</v>
      </c>
      <c r="B275" s="230"/>
      <c r="C275" s="231">
        <v>1</v>
      </c>
      <c r="D275" s="231">
        <v>1</v>
      </c>
      <c r="E275" s="231"/>
      <c r="F275" s="232">
        <v>2338</v>
      </c>
      <c r="G275" s="232">
        <v>5363</v>
      </c>
      <c r="H275" s="233">
        <v>0</v>
      </c>
    </row>
    <row r="276" spans="1:8" ht="18" customHeight="1" collapsed="1">
      <c r="A276" s="20"/>
      <c r="B276" s="230" t="s">
        <v>373</v>
      </c>
      <c r="C276" s="234">
        <f>SUM($C$270:$C$275)</f>
        <v>7</v>
      </c>
      <c r="D276" s="234">
        <f>SUM($D$270:$D$275)</f>
        <v>16</v>
      </c>
      <c r="E276" s="234">
        <f>SUM($E$270:$E$275)</f>
        <v>0</v>
      </c>
      <c r="F276" s="235">
        <f>SUM($F$270:$F$275)</f>
        <v>533894</v>
      </c>
      <c r="G276" s="235">
        <f>SUM($G$270:$G$275)</f>
        <v>232858.04</v>
      </c>
      <c r="H276" s="236">
        <f>SUM($H$270:$H$275)</f>
        <v>0</v>
      </c>
    </row>
    <row r="277" spans="1:8" ht="18" hidden="1" customHeight="1" outlineLevel="1">
      <c r="A277" s="20" t="s">
        <v>181</v>
      </c>
      <c r="B277" s="230"/>
      <c r="C277" s="231">
        <v>0</v>
      </c>
      <c r="D277" s="231">
        <v>1</v>
      </c>
      <c r="E277" s="231"/>
      <c r="F277" s="232">
        <v>0</v>
      </c>
      <c r="G277" s="232">
        <v>5000</v>
      </c>
      <c r="H277" s="233">
        <v>0</v>
      </c>
    </row>
    <row r="278" spans="1:8" ht="18" hidden="1" customHeight="1" outlineLevel="1">
      <c r="A278" s="20" t="s">
        <v>183</v>
      </c>
      <c r="B278" s="230"/>
      <c r="C278" s="231">
        <v>0</v>
      </c>
      <c r="D278" s="231">
        <v>1</v>
      </c>
      <c r="E278" s="231"/>
      <c r="F278" s="232">
        <v>126080</v>
      </c>
      <c r="G278" s="232">
        <v>24849.59</v>
      </c>
      <c r="H278" s="233"/>
    </row>
    <row r="279" spans="1:8" ht="18" hidden="1" customHeight="1" outlineLevel="1">
      <c r="A279" s="20" t="s">
        <v>184</v>
      </c>
      <c r="B279" s="230"/>
      <c r="C279" s="231">
        <v>0</v>
      </c>
      <c r="D279" s="231">
        <v>1</v>
      </c>
      <c r="E279" s="231">
        <v>0</v>
      </c>
      <c r="F279" s="232">
        <v>0</v>
      </c>
      <c r="G279" s="232">
        <v>16058</v>
      </c>
      <c r="H279" s="233"/>
    </row>
    <row r="280" spans="1:8" ht="18" hidden="1" customHeight="1" outlineLevel="1">
      <c r="A280" s="20" t="s">
        <v>185</v>
      </c>
      <c r="B280" s="230"/>
      <c r="C280" s="231">
        <v>0</v>
      </c>
      <c r="D280" s="231">
        <v>2</v>
      </c>
      <c r="E280" s="231"/>
      <c r="F280" s="232">
        <v>0</v>
      </c>
      <c r="G280" s="232">
        <v>22066.35</v>
      </c>
      <c r="H280" s="233"/>
    </row>
    <row r="281" spans="1:8" ht="18" customHeight="1" collapsed="1">
      <c r="A281" s="20"/>
      <c r="B281" s="230" t="s">
        <v>374</v>
      </c>
      <c r="C281" s="234">
        <f>SUM($C$277:$C$280)</f>
        <v>0</v>
      </c>
      <c r="D281" s="234">
        <f>SUM($D$277:$D$280)</f>
        <v>5</v>
      </c>
      <c r="E281" s="234">
        <f>SUM($E$277:$E$280)</f>
        <v>0</v>
      </c>
      <c r="F281" s="235">
        <f>SUM($F$277:$F$280)</f>
        <v>126080</v>
      </c>
      <c r="G281" s="235">
        <f>SUM($G$277:$G$280)</f>
        <v>67973.94</v>
      </c>
      <c r="H281" s="236">
        <f>SUM($H$277:$H$280)</f>
        <v>0</v>
      </c>
    </row>
    <row r="282" spans="1:8" ht="18" hidden="1" customHeight="1" outlineLevel="1">
      <c r="A282" s="20" t="s">
        <v>184</v>
      </c>
      <c r="B282" s="230"/>
      <c r="C282" s="231">
        <v>0</v>
      </c>
      <c r="D282" s="231">
        <v>0</v>
      </c>
      <c r="E282" s="231">
        <v>0</v>
      </c>
      <c r="F282" s="232">
        <v>0</v>
      </c>
      <c r="G282" s="232">
        <v>0</v>
      </c>
      <c r="H282" s="233"/>
    </row>
    <row r="283" spans="1:8" ht="18" hidden="1" customHeight="1" outlineLevel="1">
      <c r="A283" s="20" t="s">
        <v>185</v>
      </c>
      <c r="B283" s="230"/>
      <c r="C283" s="231">
        <v>0</v>
      </c>
      <c r="D283" s="231">
        <v>0</v>
      </c>
      <c r="E283" s="231"/>
      <c r="F283" s="232">
        <v>5000</v>
      </c>
      <c r="G283" s="232">
        <v>0</v>
      </c>
      <c r="H283" s="233"/>
    </row>
    <row r="284" spans="1:8" ht="18" customHeight="1" collapsed="1">
      <c r="A284" s="20"/>
      <c r="B284" s="230" t="s">
        <v>375</v>
      </c>
      <c r="C284" s="234">
        <f>SUM($C$282:$C$283)</f>
        <v>0</v>
      </c>
      <c r="D284" s="234">
        <f>SUM($D$282:$D$283)</f>
        <v>0</v>
      </c>
      <c r="E284" s="234">
        <f>SUM($E$282:$E$283)</f>
        <v>0</v>
      </c>
      <c r="F284" s="235">
        <f>SUM($F$282:$F$283)</f>
        <v>5000</v>
      </c>
      <c r="G284" s="235">
        <f>SUM($G$282:$G$283)</f>
        <v>0</v>
      </c>
      <c r="H284" s="236">
        <f>SUM($H$282:$H$283)</f>
        <v>0</v>
      </c>
    </row>
    <row r="285" spans="1:8" ht="18" hidden="1" customHeight="1" outlineLevel="1">
      <c r="A285" s="20" t="s">
        <v>181</v>
      </c>
      <c r="B285" s="230"/>
      <c r="C285" s="231">
        <v>2</v>
      </c>
      <c r="D285" s="231">
        <v>0</v>
      </c>
      <c r="E285" s="231"/>
      <c r="F285" s="232">
        <v>0</v>
      </c>
      <c r="G285" s="232">
        <v>0</v>
      </c>
      <c r="H285" s="233">
        <v>0</v>
      </c>
    </row>
    <row r="286" spans="1:8" ht="18" hidden="1" customHeight="1" outlineLevel="1">
      <c r="A286" s="20" t="s">
        <v>182</v>
      </c>
      <c r="B286" s="230"/>
      <c r="C286" s="231">
        <v>1</v>
      </c>
      <c r="D286" s="231">
        <v>1</v>
      </c>
      <c r="E286" s="231">
        <v>0</v>
      </c>
      <c r="F286" s="232">
        <v>880</v>
      </c>
      <c r="G286" s="232">
        <v>0</v>
      </c>
      <c r="H286" s="233">
        <v>0</v>
      </c>
    </row>
    <row r="287" spans="1:8" ht="18" hidden="1" customHeight="1" outlineLevel="1">
      <c r="A287" s="20" t="s">
        <v>184</v>
      </c>
      <c r="B287" s="230"/>
      <c r="C287" s="231">
        <v>0</v>
      </c>
      <c r="D287" s="231">
        <v>0</v>
      </c>
      <c r="E287" s="231">
        <v>0</v>
      </c>
      <c r="F287" s="232">
        <v>97000</v>
      </c>
      <c r="G287" s="232">
        <v>4000</v>
      </c>
      <c r="H287" s="233"/>
    </row>
    <row r="288" spans="1:8" ht="18" hidden="1" customHeight="1" outlineLevel="1">
      <c r="A288" s="20" t="s">
        <v>185</v>
      </c>
      <c r="B288" s="230"/>
      <c r="C288" s="231">
        <v>2</v>
      </c>
      <c r="D288" s="231">
        <v>1</v>
      </c>
      <c r="E288" s="231"/>
      <c r="F288" s="232">
        <v>0</v>
      </c>
      <c r="G288" s="232">
        <v>0</v>
      </c>
      <c r="H288" s="233"/>
    </row>
    <row r="289" spans="1:8" ht="18" hidden="1" customHeight="1" outlineLevel="1">
      <c r="A289" s="20" t="s">
        <v>186</v>
      </c>
      <c r="B289" s="230"/>
      <c r="C289" s="231">
        <v>2</v>
      </c>
      <c r="D289" s="231">
        <v>0</v>
      </c>
      <c r="E289" s="231">
        <v>0</v>
      </c>
      <c r="F289" s="232">
        <v>0</v>
      </c>
      <c r="G289" s="232">
        <v>0</v>
      </c>
      <c r="H289" s="233"/>
    </row>
    <row r="290" spans="1:8" ht="18" customHeight="1" collapsed="1">
      <c r="A290" s="20"/>
      <c r="B290" s="230" t="s">
        <v>376</v>
      </c>
      <c r="C290" s="234">
        <f>SUM($C$285:$C$289)</f>
        <v>7</v>
      </c>
      <c r="D290" s="234">
        <f>SUM($D$285:$D$289)</f>
        <v>2</v>
      </c>
      <c r="E290" s="234">
        <f>SUM($E$285:$E$289)</f>
        <v>0</v>
      </c>
      <c r="F290" s="235">
        <f>SUM($F$285:$F$289)</f>
        <v>97880</v>
      </c>
      <c r="G290" s="235">
        <f>SUM($G$285:$G$289)</f>
        <v>4000</v>
      </c>
      <c r="H290" s="236">
        <f>SUM($H$285:$H$289)</f>
        <v>0</v>
      </c>
    </row>
    <row r="291" spans="1:8" ht="18" hidden="1" customHeight="1" outlineLevel="1">
      <c r="A291" s="20" t="s">
        <v>181</v>
      </c>
      <c r="B291" s="230"/>
      <c r="C291" s="231">
        <v>0</v>
      </c>
      <c r="D291" s="231">
        <v>1</v>
      </c>
      <c r="E291" s="231"/>
      <c r="F291" s="232">
        <v>73875</v>
      </c>
      <c r="G291" s="232">
        <v>12912.39</v>
      </c>
      <c r="H291" s="233">
        <v>0</v>
      </c>
    </row>
    <row r="292" spans="1:8" ht="18" hidden="1" customHeight="1" outlineLevel="1">
      <c r="A292" s="20" t="s">
        <v>182</v>
      </c>
      <c r="B292" s="230"/>
      <c r="C292" s="231">
        <v>1</v>
      </c>
      <c r="D292" s="231">
        <v>1</v>
      </c>
      <c r="E292" s="231">
        <v>0</v>
      </c>
      <c r="F292" s="232">
        <v>0</v>
      </c>
      <c r="G292" s="232">
        <v>-1404.45</v>
      </c>
      <c r="H292" s="233">
        <v>0</v>
      </c>
    </row>
    <row r="293" spans="1:8" ht="18" hidden="1" customHeight="1" outlineLevel="1">
      <c r="A293" s="20" t="s">
        <v>183</v>
      </c>
      <c r="B293" s="230"/>
      <c r="C293" s="231">
        <v>1</v>
      </c>
      <c r="D293" s="231">
        <v>0</v>
      </c>
      <c r="E293" s="231"/>
      <c r="F293" s="232">
        <v>-154866.5</v>
      </c>
      <c r="G293" s="232">
        <v>10010.11</v>
      </c>
      <c r="H293" s="233"/>
    </row>
    <row r="294" spans="1:8" ht="18" hidden="1" customHeight="1" outlineLevel="1">
      <c r="A294" s="20" t="s">
        <v>184</v>
      </c>
      <c r="B294" s="230"/>
      <c r="C294" s="231">
        <v>0</v>
      </c>
      <c r="D294" s="231">
        <v>2</v>
      </c>
      <c r="E294" s="231">
        <v>0</v>
      </c>
      <c r="F294" s="232">
        <v>0</v>
      </c>
      <c r="G294" s="232">
        <v>205822</v>
      </c>
      <c r="H294" s="233"/>
    </row>
    <row r="295" spans="1:8" ht="18" hidden="1" customHeight="1" outlineLevel="1">
      <c r="A295" s="20" t="s">
        <v>185</v>
      </c>
      <c r="B295" s="230"/>
      <c r="C295" s="231">
        <v>1</v>
      </c>
      <c r="D295" s="231">
        <v>1</v>
      </c>
      <c r="E295" s="231"/>
      <c r="F295" s="232">
        <v>40000</v>
      </c>
      <c r="G295" s="232">
        <v>29776.33</v>
      </c>
      <c r="H295" s="233"/>
    </row>
    <row r="296" spans="1:8" ht="18" hidden="1" customHeight="1" outlineLevel="1">
      <c r="A296" s="20" t="s">
        <v>194</v>
      </c>
      <c r="B296" s="230"/>
      <c r="C296" s="231">
        <v>2</v>
      </c>
      <c r="D296" s="231">
        <v>1</v>
      </c>
      <c r="E296" s="231"/>
      <c r="F296" s="232">
        <v>0</v>
      </c>
      <c r="G296" s="232">
        <v>1630</v>
      </c>
      <c r="H296" s="233">
        <v>0</v>
      </c>
    </row>
    <row r="297" spans="1:8" ht="18" customHeight="1" collapsed="1">
      <c r="A297" s="20"/>
      <c r="B297" s="230" t="s">
        <v>377</v>
      </c>
      <c r="C297" s="234">
        <f>SUM($C$291:$C$296)</f>
        <v>5</v>
      </c>
      <c r="D297" s="234">
        <f>SUM($D$291:$D$296)</f>
        <v>6</v>
      </c>
      <c r="E297" s="234">
        <f>SUM($E$291:$E$296)</f>
        <v>0</v>
      </c>
      <c r="F297" s="235">
        <f>SUM($F$291:$F$296)</f>
        <v>-40991.5</v>
      </c>
      <c r="G297" s="235">
        <f>SUM($G$291:$G$296)</f>
        <v>258746.38</v>
      </c>
      <c r="H297" s="236">
        <f>SUM($H$291:$H$296)</f>
        <v>0</v>
      </c>
    </row>
    <row r="298" spans="1:8" ht="18" hidden="1" customHeight="1" outlineLevel="1">
      <c r="A298" s="20" t="s">
        <v>184</v>
      </c>
      <c r="B298" s="230"/>
      <c r="C298" s="231">
        <v>0</v>
      </c>
      <c r="D298" s="231">
        <v>0</v>
      </c>
      <c r="E298" s="231">
        <v>0</v>
      </c>
      <c r="F298" s="232">
        <v>0</v>
      </c>
      <c r="G298" s="232">
        <v>0</v>
      </c>
      <c r="H298" s="233"/>
    </row>
    <row r="299" spans="1:8" ht="18" customHeight="1" collapsed="1">
      <c r="A299" s="20"/>
      <c r="B299" s="230" t="s">
        <v>378</v>
      </c>
      <c r="C299" s="234">
        <f>SUM($C$298:$C$298)</f>
        <v>0</v>
      </c>
      <c r="D299" s="234">
        <f>SUM($D$298:$D$298)</f>
        <v>0</v>
      </c>
      <c r="E299" s="234">
        <f>SUM($E$298:$E$298)</f>
        <v>0</v>
      </c>
      <c r="F299" s="235">
        <f>SUM($F$298:$F$298)</f>
        <v>0</v>
      </c>
      <c r="G299" s="235">
        <f>SUM($G$298:$G$298)</f>
        <v>0</v>
      </c>
      <c r="H299" s="236">
        <f>SUM($H$298:$H$298)</f>
        <v>0</v>
      </c>
    </row>
    <row r="300" spans="1:8" ht="18" hidden="1" customHeight="1" outlineLevel="1">
      <c r="A300" s="20" t="s">
        <v>181</v>
      </c>
      <c r="B300" s="230"/>
      <c r="C300" s="231">
        <v>3</v>
      </c>
      <c r="D300" s="231">
        <v>3</v>
      </c>
      <c r="E300" s="231"/>
      <c r="F300" s="232">
        <v>230300</v>
      </c>
      <c r="G300" s="232">
        <v>15482.4</v>
      </c>
      <c r="H300" s="233">
        <v>0</v>
      </c>
    </row>
    <row r="301" spans="1:8" ht="18" hidden="1" customHeight="1" outlineLevel="1">
      <c r="A301" s="20" t="s">
        <v>183</v>
      </c>
      <c r="B301" s="230"/>
      <c r="C301" s="231">
        <v>0</v>
      </c>
      <c r="D301" s="231">
        <v>1</v>
      </c>
      <c r="E301" s="231"/>
      <c r="F301" s="232">
        <v>0</v>
      </c>
      <c r="G301" s="232">
        <v>-3962.63</v>
      </c>
      <c r="H301" s="233"/>
    </row>
    <row r="302" spans="1:8" ht="18" hidden="1" customHeight="1" outlineLevel="1">
      <c r="A302" s="20" t="s">
        <v>185</v>
      </c>
      <c r="B302" s="230"/>
      <c r="C302" s="231">
        <v>0</v>
      </c>
      <c r="D302" s="231">
        <v>0</v>
      </c>
      <c r="E302" s="231"/>
      <c r="F302" s="232">
        <v>-10000</v>
      </c>
      <c r="G302" s="232">
        <v>-1000</v>
      </c>
      <c r="H302" s="233"/>
    </row>
    <row r="303" spans="1:8" ht="18" hidden="1" customHeight="1" outlineLevel="1">
      <c r="A303" s="20" t="s">
        <v>186</v>
      </c>
      <c r="B303" s="230"/>
      <c r="C303" s="231">
        <v>0</v>
      </c>
      <c r="D303" s="231">
        <v>0</v>
      </c>
      <c r="E303" s="231">
        <v>0</v>
      </c>
      <c r="F303" s="232">
        <v>0</v>
      </c>
      <c r="G303" s="232">
        <v>-2638.44</v>
      </c>
      <c r="H303" s="233"/>
    </row>
    <row r="304" spans="1:8" ht="18" customHeight="1" collapsed="1">
      <c r="A304" s="20"/>
      <c r="B304" s="230" t="s">
        <v>379</v>
      </c>
      <c r="C304" s="234">
        <f>SUM($C$300:$C$303)</f>
        <v>3</v>
      </c>
      <c r="D304" s="234">
        <f>SUM($D$300:$D$303)</f>
        <v>4</v>
      </c>
      <c r="E304" s="234">
        <f>SUM($E$300:$E$303)</f>
        <v>0</v>
      </c>
      <c r="F304" s="235">
        <f>SUM($F$300:$F$303)</f>
        <v>220300</v>
      </c>
      <c r="G304" s="235">
        <f>SUM($G$300:$G$303)</f>
        <v>7881.33</v>
      </c>
      <c r="H304" s="236">
        <f>SUM($H$300:$H$303)</f>
        <v>0</v>
      </c>
    </row>
    <row r="305" spans="1:8" ht="18" hidden="1" customHeight="1" outlineLevel="1">
      <c r="A305" s="20" t="s">
        <v>183</v>
      </c>
      <c r="B305" s="230"/>
      <c r="C305" s="231">
        <v>0</v>
      </c>
      <c r="D305" s="231">
        <v>0</v>
      </c>
      <c r="E305" s="231"/>
      <c r="F305" s="232">
        <v>0</v>
      </c>
      <c r="G305" s="232">
        <v>0</v>
      </c>
      <c r="H305" s="233"/>
    </row>
    <row r="306" spans="1:8" ht="18" hidden="1" customHeight="1" outlineLevel="1">
      <c r="A306" s="20" t="s">
        <v>184</v>
      </c>
      <c r="B306" s="230"/>
      <c r="C306" s="231">
        <v>2</v>
      </c>
      <c r="D306" s="231">
        <v>0</v>
      </c>
      <c r="E306" s="231">
        <v>0</v>
      </c>
      <c r="F306" s="232">
        <v>0</v>
      </c>
      <c r="G306" s="232">
        <v>26</v>
      </c>
      <c r="H306" s="233"/>
    </row>
    <row r="307" spans="1:8" ht="18" hidden="1" customHeight="1" outlineLevel="1">
      <c r="A307" s="20" t="s">
        <v>185</v>
      </c>
      <c r="B307" s="230"/>
      <c r="C307" s="231">
        <v>2</v>
      </c>
      <c r="D307" s="231">
        <v>1</v>
      </c>
      <c r="E307" s="231"/>
      <c r="F307" s="232">
        <v>0</v>
      </c>
      <c r="G307" s="232">
        <v>-498.37</v>
      </c>
      <c r="H307" s="233"/>
    </row>
    <row r="308" spans="1:8" ht="18" customHeight="1" collapsed="1">
      <c r="A308" s="20"/>
      <c r="B308" s="230" t="s">
        <v>380</v>
      </c>
      <c r="C308" s="234">
        <f>SUM($C$305:$C$307)</f>
        <v>4</v>
      </c>
      <c r="D308" s="234">
        <f>SUM($D$305:$D$307)</f>
        <v>1</v>
      </c>
      <c r="E308" s="234">
        <f>SUM($E$305:$E$307)</f>
        <v>0</v>
      </c>
      <c r="F308" s="235">
        <f>SUM($F$305:$F$307)</f>
        <v>0</v>
      </c>
      <c r="G308" s="235">
        <f>SUM($G$305:$G$307)</f>
        <v>-472.37</v>
      </c>
      <c r="H308" s="236">
        <f>SUM($H$305:$H$307)</f>
        <v>0</v>
      </c>
    </row>
    <row r="309" spans="1:8" ht="18" hidden="1" customHeight="1" outlineLevel="1">
      <c r="A309" s="20" t="s">
        <v>183</v>
      </c>
      <c r="B309" s="230"/>
      <c r="C309" s="231">
        <v>1</v>
      </c>
      <c r="D309" s="231">
        <v>4</v>
      </c>
      <c r="E309" s="231"/>
      <c r="F309" s="232">
        <v>0</v>
      </c>
      <c r="G309" s="232">
        <v>-6192.75</v>
      </c>
      <c r="H309" s="233"/>
    </row>
    <row r="310" spans="1:8" ht="18" hidden="1" customHeight="1" outlineLevel="1">
      <c r="A310" s="20" t="s">
        <v>184</v>
      </c>
      <c r="B310" s="230"/>
      <c r="C310" s="231">
        <v>1</v>
      </c>
      <c r="D310" s="231">
        <v>0</v>
      </c>
      <c r="E310" s="231">
        <v>0</v>
      </c>
      <c r="F310" s="232">
        <v>0</v>
      </c>
      <c r="G310" s="232">
        <v>0</v>
      </c>
      <c r="H310" s="233"/>
    </row>
    <row r="311" spans="1:8" ht="18" hidden="1" customHeight="1" outlineLevel="1">
      <c r="A311" s="20" t="s">
        <v>185</v>
      </c>
      <c r="B311" s="230"/>
      <c r="C311" s="231">
        <v>0</v>
      </c>
      <c r="D311" s="231">
        <v>0</v>
      </c>
      <c r="E311" s="231"/>
      <c r="F311" s="232">
        <v>10775</v>
      </c>
      <c r="G311" s="232">
        <v>0</v>
      </c>
      <c r="H311" s="233"/>
    </row>
    <row r="312" spans="1:8" ht="18" hidden="1" customHeight="1" outlineLevel="1">
      <c r="A312" s="20" t="s">
        <v>186</v>
      </c>
      <c r="B312" s="230"/>
      <c r="C312" s="231">
        <v>0</v>
      </c>
      <c r="D312" s="231">
        <v>0</v>
      </c>
      <c r="E312" s="231">
        <v>0</v>
      </c>
      <c r="F312" s="232">
        <v>0</v>
      </c>
      <c r="G312" s="232">
        <v>0</v>
      </c>
      <c r="H312" s="233"/>
    </row>
    <row r="313" spans="1:8" ht="18" customHeight="1" collapsed="1">
      <c r="A313" s="20"/>
      <c r="B313" s="230" t="s">
        <v>381</v>
      </c>
      <c r="C313" s="234">
        <f>SUM($C$309:$C$312)</f>
        <v>2</v>
      </c>
      <c r="D313" s="234">
        <f>SUM($D$309:$D$312)</f>
        <v>4</v>
      </c>
      <c r="E313" s="234">
        <f>SUM($E$309:$E$312)</f>
        <v>0</v>
      </c>
      <c r="F313" s="235">
        <f>SUM($F$309:$F$312)</f>
        <v>10775</v>
      </c>
      <c r="G313" s="235">
        <f>SUM($G$309:$G$312)</f>
        <v>-6192.75</v>
      </c>
      <c r="H313" s="236">
        <f>SUM($H$309:$H$312)</f>
        <v>0</v>
      </c>
    </row>
    <row r="314" spans="1:8" ht="18" hidden="1" customHeight="1" outlineLevel="1">
      <c r="A314" s="20" t="s">
        <v>183</v>
      </c>
      <c r="B314" s="230"/>
      <c r="C314" s="231">
        <v>0</v>
      </c>
      <c r="D314" s="231">
        <v>0</v>
      </c>
      <c r="E314" s="231"/>
      <c r="F314" s="232">
        <v>18000</v>
      </c>
      <c r="G314" s="232">
        <v>0</v>
      </c>
      <c r="H314" s="233"/>
    </row>
    <row r="315" spans="1:8" ht="18" hidden="1" customHeight="1" outlineLevel="1">
      <c r="A315" s="20" t="s">
        <v>185</v>
      </c>
      <c r="B315" s="230"/>
      <c r="C315" s="231">
        <v>1</v>
      </c>
      <c r="D315" s="231">
        <v>0</v>
      </c>
      <c r="E315" s="231"/>
      <c r="F315" s="232"/>
      <c r="G315" s="232"/>
      <c r="H315" s="233"/>
    </row>
    <row r="316" spans="1:8" ht="18" customHeight="1" collapsed="1">
      <c r="A316" s="20"/>
      <c r="B316" s="230" t="s">
        <v>382</v>
      </c>
      <c r="C316" s="234">
        <f>SUM($C$314:$C$315)</f>
        <v>1</v>
      </c>
      <c r="D316" s="234">
        <f>SUM($D$314:$D$315)</f>
        <v>0</v>
      </c>
      <c r="E316" s="234">
        <f>SUM($E$314:$E$315)</f>
        <v>0</v>
      </c>
      <c r="F316" s="235">
        <f>SUM($F$314:$F$315)</f>
        <v>18000</v>
      </c>
      <c r="G316" s="235">
        <f>SUM($G$314:$G$315)</f>
        <v>0</v>
      </c>
      <c r="H316" s="236">
        <f>SUM($H$314:$H$315)</f>
        <v>0</v>
      </c>
    </row>
    <row r="317" spans="1:8" s="229" customFormat="1">
      <c r="B317" s="493" t="s">
        <v>383</v>
      </c>
      <c r="C317" s="494"/>
      <c r="D317" s="494"/>
      <c r="E317" s="494"/>
      <c r="F317" s="494"/>
      <c r="G317" s="494"/>
      <c r="H317" s="495"/>
    </row>
    <row r="318" spans="1:8" ht="18" hidden="1" customHeight="1" outlineLevel="1">
      <c r="A318" s="20" t="s">
        <v>181</v>
      </c>
      <c r="B318" s="230"/>
      <c r="C318" s="231">
        <v>0</v>
      </c>
      <c r="D318" s="231">
        <v>2</v>
      </c>
      <c r="E318" s="231"/>
      <c r="F318" s="232">
        <v>9785.5</v>
      </c>
      <c r="G318" s="232">
        <v>0</v>
      </c>
      <c r="H318" s="233">
        <v>0</v>
      </c>
    </row>
    <row r="319" spans="1:8" ht="18" hidden="1" customHeight="1" outlineLevel="1">
      <c r="A319" s="20" t="s">
        <v>183</v>
      </c>
      <c r="B319" s="230"/>
      <c r="C319" s="231">
        <v>0</v>
      </c>
      <c r="D319" s="231">
        <v>0</v>
      </c>
      <c r="E319" s="231"/>
      <c r="F319" s="232">
        <v>-1000</v>
      </c>
      <c r="G319" s="232">
        <v>7949.6</v>
      </c>
      <c r="H319" s="233"/>
    </row>
    <row r="320" spans="1:8" ht="18" hidden="1" customHeight="1" outlineLevel="1">
      <c r="A320" s="20" t="s">
        <v>184</v>
      </c>
      <c r="B320" s="230"/>
      <c r="C320" s="231">
        <v>0</v>
      </c>
      <c r="D320" s="231">
        <v>0</v>
      </c>
      <c r="E320" s="231">
        <v>0</v>
      </c>
      <c r="F320" s="232">
        <v>-3621</v>
      </c>
      <c r="G320" s="232">
        <v>2500</v>
      </c>
      <c r="H320" s="233"/>
    </row>
    <row r="321" spans="1:8" ht="18" hidden="1" customHeight="1" outlineLevel="1">
      <c r="A321" s="20" t="s">
        <v>185</v>
      </c>
      <c r="B321" s="230"/>
      <c r="C321" s="231">
        <v>1</v>
      </c>
      <c r="D321" s="231">
        <v>0</v>
      </c>
      <c r="E321" s="231"/>
      <c r="F321" s="232">
        <v>-3600</v>
      </c>
      <c r="G321" s="232">
        <v>0</v>
      </c>
      <c r="H321" s="233"/>
    </row>
    <row r="322" spans="1:8" ht="18" hidden="1" customHeight="1" outlineLevel="1">
      <c r="A322" s="20" t="s">
        <v>186</v>
      </c>
      <c r="B322" s="230"/>
      <c r="C322" s="231">
        <v>0</v>
      </c>
      <c r="D322" s="231">
        <v>0</v>
      </c>
      <c r="E322" s="231">
        <v>0</v>
      </c>
      <c r="F322" s="232">
        <v>0</v>
      </c>
      <c r="G322" s="232">
        <v>-1741.17</v>
      </c>
      <c r="H322" s="233"/>
    </row>
    <row r="323" spans="1:8" ht="18" hidden="1" customHeight="1" outlineLevel="1">
      <c r="A323" s="20" t="s">
        <v>190</v>
      </c>
      <c r="B323" s="230"/>
      <c r="C323" s="231">
        <v>0</v>
      </c>
      <c r="D323" s="231">
        <v>0</v>
      </c>
      <c r="E323" s="231"/>
      <c r="F323" s="232">
        <v>0</v>
      </c>
      <c r="G323" s="232">
        <v>0</v>
      </c>
      <c r="H323" s="233"/>
    </row>
    <row r="324" spans="1:8" ht="18" customHeight="1" collapsed="1">
      <c r="A324" s="20"/>
      <c r="B324" s="230" t="s">
        <v>384</v>
      </c>
      <c r="C324" s="234">
        <f>SUM($C$318:$C$323)</f>
        <v>1</v>
      </c>
      <c r="D324" s="234">
        <f>SUM($D$318:$D$323)</f>
        <v>2</v>
      </c>
      <c r="E324" s="234">
        <f>SUM($E$318:$E$323)</f>
        <v>0</v>
      </c>
      <c r="F324" s="235">
        <f>SUM($F$318:$F$323)</f>
        <v>1564.5</v>
      </c>
      <c r="G324" s="235">
        <f>SUM($G$318:$G$323)</f>
        <v>8708.43</v>
      </c>
      <c r="H324" s="236">
        <f>SUM($H$318:$H$323)</f>
        <v>0</v>
      </c>
    </row>
    <row r="325" spans="1:8" ht="18" hidden="1" customHeight="1" outlineLevel="1">
      <c r="A325" s="20" t="s">
        <v>181</v>
      </c>
      <c r="B325" s="230"/>
      <c r="C325" s="231">
        <v>1</v>
      </c>
      <c r="D325" s="231">
        <v>1</v>
      </c>
      <c r="E325" s="231"/>
      <c r="F325" s="232">
        <v>20345</v>
      </c>
      <c r="G325" s="232">
        <v>0</v>
      </c>
      <c r="H325" s="233"/>
    </row>
    <row r="326" spans="1:8" ht="18" hidden="1" customHeight="1" outlineLevel="1">
      <c r="A326" s="20" t="s">
        <v>183</v>
      </c>
      <c r="B326" s="230"/>
      <c r="C326" s="231">
        <v>1</v>
      </c>
      <c r="D326" s="231">
        <v>0</v>
      </c>
      <c r="E326" s="231"/>
      <c r="F326" s="232">
        <v>0</v>
      </c>
      <c r="G326" s="232">
        <v>0</v>
      </c>
      <c r="H326" s="233"/>
    </row>
    <row r="327" spans="1:8" ht="18" hidden="1" customHeight="1" outlineLevel="1">
      <c r="A327" s="20" t="s">
        <v>184</v>
      </c>
      <c r="B327" s="230"/>
      <c r="C327" s="231">
        <v>0</v>
      </c>
      <c r="D327" s="231">
        <v>5</v>
      </c>
      <c r="E327" s="231">
        <v>0</v>
      </c>
      <c r="F327" s="232">
        <v>-9583</v>
      </c>
      <c r="G327" s="232">
        <v>-15983</v>
      </c>
      <c r="H327" s="233"/>
    </row>
    <row r="328" spans="1:8" ht="18" hidden="1" customHeight="1" outlineLevel="1">
      <c r="A328" s="20" t="s">
        <v>185</v>
      </c>
      <c r="B328" s="230"/>
      <c r="C328" s="231">
        <v>1</v>
      </c>
      <c r="D328" s="231">
        <v>11</v>
      </c>
      <c r="E328" s="231"/>
      <c r="F328" s="232">
        <v>-20289.41</v>
      </c>
      <c r="G328" s="232">
        <v>-18242.580000000002</v>
      </c>
      <c r="H328" s="233"/>
    </row>
    <row r="329" spans="1:8" ht="18" hidden="1" customHeight="1" outlineLevel="1">
      <c r="A329" s="20" t="s">
        <v>186</v>
      </c>
      <c r="B329" s="230"/>
      <c r="C329" s="231">
        <v>2</v>
      </c>
      <c r="D329" s="231">
        <v>2</v>
      </c>
      <c r="E329" s="231">
        <v>0</v>
      </c>
      <c r="F329" s="232">
        <v>30350.79</v>
      </c>
      <c r="G329" s="232">
        <v>-12709.6</v>
      </c>
      <c r="H329" s="233"/>
    </row>
    <row r="330" spans="1:8" ht="18" hidden="1" customHeight="1" outlineLevel="1">
      <c r="A330" s="20" t="s">
        <v>190</v>
      </c>
      <c r="B330" s="230"/>
      <c r="C330" s="231">
        <v>27</v>
      </c>
      <c r="D330" s="231">
        <v>29</v>
      </c>
      <c r="E330" s="231"/>
      <c r="F330" s="232">
        <v>117509</v>
      </c>
      <c r="G330" s="232">
        <v>54039</v>
      </c>
      <c r="H330" s="233"/>
    </row>
    <row r="331" spans="1:8" ht="18" customHeight="1" collapsed="1">
      <c r="A331" s="20"/>
      <c r="B331" s="230" t="s">
        <v>385</v>
      </c>
      <c r="C331" s="234">
        <f>SUM($C$325:$C$330)</f>
        <v>32</v>
      </c>
      <c r="D331" s="234">
        <f>SUM($D$325:$D$330)</f>
        <v>48</v>
      </c>
      <c r="E331" s="234">
        <f>SUM($E$325:$E$330)</f>
        <v>0</v>
      </c>
      <c r="F331" s="235">
        <f>SUM($F$325:$F$330)</f>
        <v>138332.38</v>
      </c>
      <c r="G331" s="235">
        <f>SUM($G$325:$G$330)</f>
        <v>7103.82</v>
      </c>
      <c r="H331" s="236">
        <f>SUM($H$325:$H$330)</f>
        <v>0</v>
      </c>
    </row>
    <row r="332" spans="1:8" ht="18" hidden="1" customHeight="1" outlineLevel="1">
      <c r="A332" s="20" t="s">
        <v>181</v>
      </c>
      <c r="B332" s="230"/>
      <c r="C332" s="231">
        <v>5</v>
      </c>
      <c r="D332" s="231">
        <v>11</v>
      </c>
      <c r="E332" s="231"/>
      <c r="F332" s="232">
        <v>226247.56</v>
      </c>
      <c r="G332" s="232">
        <v>27413.32</v>
      </c>
      <c r="H332" s="233">
        <v>0</v>
      </c>
    </row>
    <row r="333" spans="1:8" ht="18" hidden="1" customHeight="1" outlineLevel="1">
      <c r="A333" s="20" t="s">
        <v>183</v>
      </c>
      <c r="B333" s="230"/>
      <c r="C333" s="231">
        <v>11</v>
      </c>
      <c r="D333" s="231">
        <v>8</v>
      </c>
      <c r="E333" s="231"/>
      <c r="F333" s="232">
        <v>291850.59000000003</v>
      </c>
      <c r="G333" s="232">
        <v>-15317.78</v>
      </c>
      <c r="H333" s="233"/>
    </row>
    <row r="334" spans="1:8" ht="18" hidden="1" customHeight="1" outlineLevel="1">
      <c r="A334" s="20" t="s">
        <v>184</v>
      </c>
      <c r="B334" s="230"/>
      <c r="C334" s="231">
        <v>1</v>
      </c>
      <c r="D334" s="231">
        <v>0</v>
      </c>
      <c r="E334" s="231">
        <v>0</v>
      </c>
      <c r="F334" s="232">
        <v>26000</v>
      </c>
      <c r="G334" s="232">
        <v>39812</v>
      </c>
      <c r="H334" s="233"/>
    </row>
    <row r="335" spans="1:8" ht="18" hidden="1" customHeight="1" outlineLevel="1">
      <c r="A335" s="20" t="s">
        <v>185</v>
      </c>
      <c r="B335" s="230"/>
      <c r="C335" s="231">
        <v>24</v>
      </c>
      <c r="D335" s="231">
        <v>7</v>
      </c>
      <c r="E335" s="231"/>
      <c r="F335" s="232">
        <v>2974235.61</v>
      </c>
      <c r="G335" s="232">
        <v>334559.71000000002</v>
      </c>
      <c r="H335" s="233"/>
    </row>
    <row r="336" spans="1:8" ht="18" hidden="1" customHeight="1" outlineLevel="1">
      <c r="A336" s="20" t="s">
        <v>186</v>
      </c>
      <c r="B336" s="230"/>
      <c r="C336" s="231">
        <v>4</v>
      </c>
      <c r="D336" s="231">
        <v>3</v>
      </c>
      <c r="E336" s="231">
        <v>0</v>
      </c>
      <c r="F336" s="232">
        <v>8550.36</v>
      </c>
      <c r="G336" s="232">
        <v>16584.400000000001</v>
      </c>
      <c r="H336" s="233"/>
    </row>
    <row r="337" spans="1:8" ht="18" hidden="1" customHeight="1" outlineLevel="1">
      <c r="A337" s="20" t="s">
        <v>187</v>
      </c>
      <c r="B337" s="230"/>
      <c r="C337" s="231">
        <v>1</v>
      </c>
      <c r="D337" s="231">
        <v>0</v>
      </c>
      <c r="E337" s="231">
        <v>0</v>
      </c>
      <c r="F337" s="232">
        <v>26100</v>
      </c>
      <c r="G337" s="232">
        <v>0</v>
      </c>
      <c r="H337" s="233">
        <v>0</v>
      </c>
    </row>
    <row r="338" spans="1:8" ht="18" hidden="1" customHeight="1" outlineLevel="1">
      <c r="A338" s="20" t="s">
        <v>189</v>
      </c>
      <c r="B338" s="230"/>
      <c r="C338" s="231">
        <v>1</v>
      </c>
      <c r="D338" s="231">
        <v>1</v>
      </c>
      <c r="E338" s="231"/>
      <c r="F338" s="232">
        <v>2500</v>
      </c>
      <c r="G338" s="232">
        <v>250</v>
      </c>
      <c r="H338" s="233">
        <v>0</v>
      </c>
    </row>
    <row r="339" spans="1:8" ht="18" hidden="1" customHeight="1" outlineLevel="1">
      <c r="A339" s="20" t="s">
        <v>190</v>
      </c>
      <c r="B339" s="230"/>
      <c r="C339" s="231">
        <v>1</v>
      </c>
      <c r="D339" s="231">
        <v>1</v>
      </c>
      <c r="E339" s="231"/>
      <c r="F339" s="232">
        <v>25000</v>
      </c>
      <c r="G339" s="232">
        <v>35000</v>
      </c>
      <c r="H339" s="233"/>
    </row>
    <row r="340" spans="1:8" ht="18" hidden="1" customHeight="1" outlineLevel="1">
      <c r="A340" s="20" t="s">
        <v>193</v>
      </c>
      <c r="B340" s="230"/>
      <c r="C340" s="231">
        <v>56</v>
      </c>
      <c r="D340" s="231">
        <v>43</v>
      </c>
      <c r="E340" s="231">
        <v>1</v>
      </c>
      <c r="F340" s="232">
        <v>769137.01439999999</v>
      </c>
      <c r="G340" s="232">
        <v>602497.23560000001</v>
      </c>
      <c r="H340" s="233">
        <v>338878</v>
      </c>
    </row>
    <row r="341" spans="1:8" ht="18" hidden="1" customHeight="1" outlineLevel="1">
      <c r="A341" s="20" t="s">
        <v>194</v>
      </c>
      <c r="B341" s="230"/>
      <c r="C341" s="231">
        <v>37</v>
      </c>
      <c r="D341" s="231">
        <v>18</v>
      </c>
      <c r="E341" s="231"/>
      <c r="F341" s="232">
        <v>28776</v>
      </c>
      <c r="G341" s="232">
        <v>140531</v>
      </c>
      <c r="H341" s="233">
        <v>2183</v>
      </c>
    </row>
    <row r="342" spans="1:8" ht="18" hidden="1" customHeight="1" outlineLevel="1">
      <c r="A342" s="20" t="s">
        <v>195</v>
      </c>
      <c r="B342" s="230"/>
      <c r="C342" s="231">
        <v>3</v>
      </c>
      <c r="D342" s="231">
        <v>1</v>
      </c>
      <c r="E342" s="231">
        <v>0</v>
      </c>
      <c r="F342" s="232"/>
      <c r="G342" s="232">
        <v>1216</v>
      </c>
      <c r="H342" s="233"/>
    </row>
    <row r="343" spans="1:8" ht="18" customHeight="1" collapsed="1">
      <c r="A343" s="20"/>
      <c r="B343" s="230" t="s">
        <v>386</v>
      </c>
      <c r="C343" s="234">
        <f>SUM($C$332:$C$342)</f>
        <v>144</v>
      </c>
      <c r="D343" s="234">
        <f>SUM($D$332:$D$342)</f>
        <v>93</v>
      </c>
      <c r="E343" s="234">
        <f>SUM($E$332:$E$342)</f>
        <v>1</v>
      </c>
      <c r="F343" s="235">
        <f>SUM($F$332:$F$342)</f>
        <v>4378397.1343999999</v>
      </c>
      <c r="G343" s="235">
        <f>SUM($G$332:$G$342)</f>
        <v>1182545.8856000002</v>
      </c>
      <c r="H343" s="236">
        <f>SUM($H$332:$H$342)</f>
        <v>341061</v>
      </c>
    </row>
    <row r="344" spans="1:8" ht="18" hidden="1" customHeight="1" outlineLevel="1">
      <c r="A344" s="20" t="s">
        <v>181</v>
      </c>
      <c r="B344" s="230"/>
      <c r="C344" s="231">
        <v>1</v>
      </c>
      <c r="D344" s="231">
        <v>2</v>
      </c>
      <c r="E344" s="231"/>
      <c r="F344" s="232">
        <v>-12500</v>
      </c>
      <c r="G344" s="232">
        <v>0</v>
      </c>
      <c r="H344" s="233">
        <v>0</v>
      </c>
    </row>
    <row r="345" spans="1:8" ht="18" hidden="1" customHeight="1" outlineLevel="1">
      <c r="A345" s="20" t="s">
        <v>183</v>
      </c>
      <c r="B345" s="230"/>
      <c r="C345" s="231">
        <v>6</v>
      </c>
      <c r="D345" s="231">
        <v>4</v>
      </c>
      <c r="E345" s="231"/>
      <c r="F345" s="232">
        <v>-160255.25</v>
      </c>
      <c r="G345" s="232">
        <v>76019.520000000004</v>
      </c>
      <c r="H345" s="233"/>
    </row>
    <row r="346" spans="1:8" ht="18" hidden="1" customHeight="1" outlineLevel="1">
      <c r="A346" s="20" t="s">
        <v>184</v>
      </c>
      <c r="B346" s="230"/>
      <c r="C346" s="231">
        <v>0</v>
      </c>
      <c r="D346" s="231">
        <v>0</v>
      </c>
      <c r="E346" s="231">
        <v>0</v>
      </c>
      <c r="F346" s="232">
        <v>0</v>
      </c>
      <c r="G346" s="232">
        <v>0</v>
      </c>
      <c r="H346" s="233"/>
    </row>
    <row r="347" spans="1:8" ht="18" hidden="1" customHeight="1" outlineLevel="1">
      <c r="A347" s="20" t="s">
        <v>185</v>
      </c>
      <c r="B347" s="230"/>
      <c r="C347" s="231">
        <v>0</v>
      </c>
      <c r="D347" s="231">
        <v>1</v>
      </c>
      <c r="E347" s="231"/>
      <c r="F347" s="232">
        <v>0</v>
      </c>
      <c r="G347" s="232">
        <v>-1820.93</v>
      </c>
      <c r="H347" s="233"/>
    </row>
    <row r="348" spans="1:8" ht="18" hidden="1" customHeight="1" outlineLevel="1">
      <c r="A348" s="20" t="s">
        <v>186</v>
      </c>
      <c r="B348" s="230"/>
      <c r="C348" s="231">
        <v>1</v>
      </c>
      <c r="D348" s="231">
        <v>0</v>
      </c>
      <c r="E348" s="231">
        <v>0</v>
      </c>
      <c r="F348" s="232">
        <v>0</v>
      </c>
      <c r="G348" s="232">
        <v>1716.14</v>
      </c>
      <c r="H348" s="233"/>
    </row>
    <row r="349" spans="1:8" ht="18" hidden="1" customHeight="1" outlineLevel="1">
      <c r="A349" s="20" t="s">
        <v>190</v>
      </c>
      <c r="B349" s="230"/>
      <c r="C349" s="231">
        <v>0</v>
      </c>
      <c r="D349" s="231">
        <v>0</v>
      </c>
      <c r="E349" s="231"/>
      <c r="F349" s="232">
        <v>0</v>
      </c>
      <c r="G349" s="232">
        <v>0</v>
      </c>
      <c r="H349" s="233"/>
    </row>
    <row r="350" spans="1:8" ht="18" hidden="1" customHeight="1" outlineLevel="1">
      <c r="A350" s="20" t="s">
        <v>193</v>
      </c>
      <c r="B350" s="230"/>
      <c r="C350" s="231">
        <v>1</v>
      </c>
      <c r="D350" s="231">
        <v>0</v>
      </c>
      <c r="E350" s="231">
        <v>0</v>
      </c>
      <c r="F350" s="232">
        <v>4000.7172</v>
      </c>
      <c r="G350" s="232">
        <v>15999.532800000001</v>
      </c>
      <c r="H350" s="233">
        <v>0</v>
      </c>
    </row>
    <row r="351" spans="1:8" ht="18" hidden="1" customHeight="1" outlineLevel="1">
      <c r="A351" s="20" t="s">
        <v>195</v>
      </c>
      <c r="B351" s="230"/>
      <c r="C351" s="231">
        <v>1</v>
      </c>
      <c r="D351" s="231">
        <v>0</v>
      </c>
      <c r="E351" s="231">
        <v>0</v>
      </c>
      <c r="F351" s="232"/>
      <c r="G351" s="232"/>
      <c r="H351" s="233"/>
    </row>
    <row r="352" spans="1:8" ht="18" customHeight="1" collapsed="1">
      <c r="A352" s="20"/>
      <c r="B352" s="230" t="s">
        <v>387</v>
      </c>
      <c r="C352" s="234">
        <f>SUM($C$344:$C$351)</f>
        <v>10</v>
      </c>
      <c r="D352" s="234">
        <f>SUM($D$344:$D$351)</f>
        <v>7</v>
      </c>
      <c r="E352" s="234">
        <f>SUM($E$344:$E$351)</f>
        <v>0</v>
      </c>
      <c r="F352" s="235">
        <f>SUM($F$344:$F$351)</f>
        <v>-168754.53279999999</v>
      </c>
      <c r="G352" s="235">
        <f>SUM($G$344:$G$351)</f>
        <v>91914.262800000011</v>
      </c>
      <c r="H352" s="236">
        <f>SUM($H$344:$H$351)</f>
        <v>0</v>
      </c>
    </row>
    <row r="353" spans="1:8" ht="18" hidden="1" customHeight="1" outlineLevel="1">
      <c r="A353" s="20" t="s">
        <v>181</v>
      </c>
      <c r="B353" s="230"/>
      <c r="C353" s="231">
        <v>9</v>
      </c>
      <c r="D353" s="231">
        <v>12</v>
      </c>
      <c r="E353" s="231"/>
      <c r="F353" s="232">
        <v>174718.42</v>
      </c>
      <c r="G353" s="232">
        <v>-50119.73</v>
      </c>
      <c r="H353" s="233">
        <v>0</v>
      </c>
    </row>
    <row r="354" spans="1:8" ht="18" hidden="1" customHeight="1" outlineLevel="1">
      <c r="A354" s="20" t="s">
        <v>183</v>
      </c>
      <c r="B354" s="230"/>
      <c r="C354" s="231">
        <v>10</v>
      </c>
      <c r="D354" s="231">
        <v>6</v>
      </c>
      <c r="E354" s="231"/>
      <c r="F354" s="232">
        <v>250337.83</v>
      </c>
      <c r="G354" s="232">
        <v>142033.18</v>
      </c>
      <c r="H354" s="233"/>
    </row>
    <row r="355" spans="1:8" ht="18" hidden="1" customHeight="1" outlineLevel="1">
      <c r="A355" s="20" t="s">
        <v>184</v>
      </c>
      <c r="B355" s="230"/>
      <c r="C355" s="231">
        <v>4</v>
      </c>
      <c r="D355" s="231">
        <v>4</v>
      </c>
      <c r="E355" s="231">
        <v>0</v>
      </c>
      <c r="F355" s="232">
        <v>215365</v>
      </c>
      <c r="G355" s="232">
        <v>62142</v>
      </c>
      <c r="H355" s="233"/>
    </row>
    <row r="356" spans="1:8" ht="18" hidden="1" customHeight="1" outlineLevel="1">
      <c r="A356" s="20" t="s">
        <v>185</v>
      </c>
      <c r="B356" s="230"/>
      <c r="C356" s="231">
        <v>27</v>
      </c>
      <c r="D356" s="231">
        <v>33</v>
      </c>
      <c r="E356" s="231"/>
      <c r="F356" s="232">
        <v>1127483.58</v>
      </c>
      <c r="G356" s="232">
        <v>349236.64</v>
      </c>
      <c r="H356" s="233"/>
    </row>
    <row r="357" spans="1:8" ht="18" hidden="1" customHeight="1" outlineLevel="1">
      <c r="A357" s="20" t="s">
        <v>186</v>
      </c>
      <c r="B357" s="230"/>
      <c r="C357" s="231">
        <v>18</v>
      </c>
      <c r="D357" s="231">
        <v>9</v>
      </c>
      <c r="E357" s="231">
        <v>0</v>
      </c>
      <c r="F357" s="232">
        <v>142282.21</v>
      </c>
      <c r="G357" s="232">
        <v>40124.39</v>
      </c>
      <c r="H357" s="233"/>
    </row>
    <row r="358" spans="1:8" ht="18" hidden="1" customHeight="1" outlineLevel="1">
      <c r="A358" s="20" t="s">
        <v>193</v>
      </c>
      <c r="B358" s="230"/>
      <c r="C358" s="231">
        <v>1</v>
      </c>
      <c r="D358" s="231">
        <v>1</v>
      </c>
      <c r="E358" s="231">
        <v>0</v>
      </c>
      <c r="F358" s="232">
        <v>1748.56</v>
      </c>
      <c r="G358" s="232">
        <v>0</v>
      </c>
      <c r="H358" s="233">
        <v>1749</v>
      </c>
    </row>
    <row r="359" spans="1:8" ht="18" hidden="1" customHeight="1" outlineLevel="1">
      <c r="A359" s="20" t="s">
        <v>194</v>
      </c>
      <c r="B359" s="230"/>
      <c r="C359" s="231">
        <v>14</v>
      </c>
      <c r="D359" s="231">
        <v>4</v>
      </c>
      <c r="E359" s="231">
        <v>3</v>
      </c>
      <c r="F359" s="232">
        <v>22731</v>
      </c>
      <c r="G359" s="232">
        <v>5559</v>
      </c>
      <c r="H359" s="233">
        <v>90688</v>
      </c>
    </row>
    <row r="360" spans="1:8" ht="18" hidden="1" customHeight="1" outlineLevel="1">
      <c r="A360" s="20" t="s">
        <v>195</v>
      </c>
      <c r="B360" s="230"/>
      <c r="C360" s="231">
        <v>1</v>
      </c>
      <c r="D360" s="231">
        <v>0</v>
      </c>
      <c r="E360" s="231">
        <v>0</v>
      </c>
      <c r="F360" s="232"/>
      <c r="G360" s="232"/>
      <c r="H360" s="233"/>
    </row>
    <row r="361" spans="1:8" ht="18" customHeight="1" collapsed="1">
      <c r="A361" s="20"/>
      <c r="B361" s="230" t="s">
        <v>388</v>
      </c>
      <c r="C361" s="234">
        <f>SUM($C$353:$C$360)</f>
        <v>84</v>
      </c>
      <c r="D361" s="234">
        <f>SUM($D$353:$D$360)</f>
        <v>69</v>
      </c>
      <c r="E361" s="234">
        <f>SUM($E$353:$E$360)</f>
        <v>3</v>
      </c>
      <c r="F361" s="235">
        <f>SUM($F$353:$F$360)</f>
        <v>1934666.6</v>
      </c>
      <c r="G361" s="235">
        <f>SUM($G$353:$G$360)</f>
        <v>548975.48</v>
      </c>
      <c r="H361" s="236">
        <f>SUM($H$353:$H$360)</f>
        <v>92437</v>
      </c>
    </row>
    <row r="362" spans="1:8" s="229" customFormat="1">
      <c r="A362" s="237"/>
      <c r="B362" s="493" t="s">
        <v>389</v>
      </c>
      <c r="C362" s="494"/>
      <c r="D362" s="494"/>
      <c r="E362" s="494"/>
      <c r="F362" s="494"/>
      <c r="G362" s="494"/>
      <c r="H362" s="495"/>
    </row>
    <row r="363" spans="1:8" ht="18" hidden="1" customHeight="1" outlineLevel="1">
      <c r="A363" s="20" t="s">
        <v>184</v>
      </c>
      <c r="B363" s="230"/>
      <c r="C363" s="231">
        <v>0</v>
      </c>
      <c r="D363" s="231">
        <v>0</v>
      </c>
      <c r="E363" s="231">
        <v>0</v>
      </c>
      <c r="F363" s="232">
        <v>0</v>
      </c>
      <c r="G363" s="232">
        <v>0</v>
      </c>
      <c r="H363" s="233"/>
    </row>
    <row r="364" spans="1:8" ht="18" hidden="1" customHeight="1" outlineLevel="1">
      <c r="A364" s="20" t="s">
        <v>193</v>
      </c>
      <c r="B364" s="230"/>
      <c r="C364" s="231">
        <v>0</v>
      </c>
      <c r="D364" s="231">
        <v>0</v>
      </c>
      <c r="E364" s="231">
        <v>0</v>
      </c>
      <c r="F364" s="232">
        <v>-21611.0458</v>
      </c>
      <c r="G364" s="232">
        <v>-11346.234200000001</v>
      </c>
      <c r="H364" s="233">
        <v>0</v>
      </c>
    </row>
    <row r="365" spans="1:8" ht="18" customHeight="1" collapsed="1">
      <c r="A365" s="20"/>
      <c r="B365" s="230" t="s">
        <v>390</v>
      </c>
      <c r="C365" s="234">
        <f>SUM($C$363:$C$364)</f>
        <v>0</v>
      </c>
      <c r="D365" s="234">
        <f>SUM($D$363:$D$364)</f>
        <v>0</v>
      </c>
      <c r="E365" s="234">
        <f>SUM($E$363:$E$364)</f>
        <v>0</v>
      </c>
      <c r="F365" s="235">
        <f>SUM($F$363:$F$364)</f>
        <v>-21611.0458</v>
      </c>
      <c r="G365" s="235">
        <f>SUM($G$363:$G$364)</f>
        <v>-11346.234200000001</v>
      </c>
      <c r="H365" s="236">
        <f>SUM($H$363:$H$364)</f>
        <v>0</v>
      </c>
    </row>
    <row r="366" spans="1:8" ht="18" hidden="1" customHeight="1" outlineLevel="1">
      <c r="A366" s="20" t="s">
        <v>181</v>
      </c>
      <c r="B366" s="230"/>
      <c r="C366" s="231">
        <v>1</v>
      </c>
      <c r="D366" s="231">
        <v>1</v>
      </c>
      <c r="E366" s="231"/>
      <c r="F366" s="232">
        <v>0</v>
      </c>
      <c r="G366" s="232">
        <v>28490.38</v>
      </c>
      <c r="H366" s="233">
        <v>0</v>
      </c>
    </row>
    <row r="367" spans="1:8" ht="18" hidden="1" customHeight="1" outlineLevel="1">
      <c r="A367" s="20" t="s">
        <v>183</v>
      </c>
      <c r="B367" s="230"/>
      <c r="C367" s="231">
        <v>7</v>
      </c>
      <c r="D367" s="231">
        <v>0</v>
      </c>
      <c r="E367" s="231"/>
      <c r="F367" s="232">
        <v>52000</v>
      </c>
      <c r="G367" s="232">
        <v>33885.360000000001</v>
      </c>
      <c r="H367" s="233"/>
    </row>
    <row r="368" spans="1:8" ht="18" hidden="1" customHeight="1" outlineLevel="1">
      <c r="A368" s="20" t="s">
        <v>185</v>
      </c>
      <c r="B368" s="230"/>
      <c r="C368" s="231">
        <v>10</v>
      </c>
      <c r="D368" s="231">
        <v>3</v>
      </c>
      <c r="E368" s="231"/>
      <c r="F368" s="232">
        <v>18000</v>
      </c>
      <c r="G368" s="232">
        <v>103718.94</v>
      </c>
      <c r="H368" s="233"/>
    </row>
    <row r="369" spans="1:8" ht="18" hidden="1" customHeight="1" outlineLevel="1">
      <c r="A369" s="20" t="s">
        <v>186</v>
      </c>
      <c r="B369" s="230"/>
      <c r="C369" s="231">
        <v>8</v>
      </c>
      <c r="D369" s="231">
        <v>0</v>
      </c>
      <c r="E369" s="231">
        <v>0</v>
      </c>
      <c r="F369" s="232">
        <v>0</v>
      </c>
      <c r="G369" s="232">
        <v>-5855.54</v>
      </c>
      <c r="H369" s="233"/>
    </row>
    <row r="370" spans="1:8" ht="18" hidden="1" customHeight="1" outlineLevel="1">
      <c r="A370" s="20" t="s">
        <v>189</v>
      </c>
      <c r="B370" s="230"/>
      <c r="C370" s="231">
        <v>1</v>
      </c>
      <c r="D370" s="231">
        <v>1</v>
      </c>
      <c r="E370" s="231"/>
      <c r="F370" s="232">
        <v>-229.73</v>
      </c>
      <c r="G370" s="232">
        <v>0</v>
      </c>
      <c r="H370" s="233">
        <v>0</v>
      </c>
    </row>
    <row r="371" spans="1:8" ht="18" hidden="1" customHeight="1" outlineLevel="1">
      <c r="A371" s="20" t="s">
        <v>190</v>
      </c>
      <c r="B371" s="230"/>
      <c r="C371" s="231">
        <v>6</v>
      </c>
      <c r="D371" s="231">
        <v>4</v>
      </c>
      <c r="E371" s="231"/>
      <c r="F371" s="232">
        <v>23000</v>
      </c>
      <c r="G371" s="232">
        <v>204425</v>
      </c>
      <c r="H371" s="233"/>
    </row>
    <row r="372" spans="1:8" ht="18" hidden="1" customHeight="1" outlineLevel="1">
      <c r="A372" s="20" t="s">
        <v>193</v>
      </c>
      <c r="B372" s="230"/>
      <c r="C372" s="231">
        <v>2</v>
      </c>
      <c r="D372" s="231">
        <v>2</v>
      </c>
      <c r="E372" s="231">
        <v>0</v>
      </c>
      <c r="F372" s="232">
        <v>16948.000400000001</v>
      </c>
      <c r="G372" s="232">
        <v>7551.1196</v>
      </c>
      <c r="H372" s="233">
        <v>23488</v>
      </c>
    </row>
    <row r="373" spans="1:8" ht="18" customHeight="1" collapsed="1">
      <c r="A373" s="20"/>
      <c r="B373" s="230" t="s">
        <v>391</v>
      </c>
      <c r="C373" s="234">
        <f>SUM($C$366:$C$372)</f>
        <v>35</v>
      </c>
      <c r="D373" s="234">
        <f>SUM($D$366:$D$372)</f>
        <v>11</v>
      </c>
      <c r="E373" s="234">
        <f>SUM($E$366:$E$372)</f>
        <v>0</v>
      </c>
      <c r="F373" s="235">
        <f>SUM($F$366:$F$372)</f>
        <v>109718.27040000001</v>
      </c>
      <c r="G373" s="235">
        <f>SUM($G$366:$G$372)</f>
        <v>372215.25959999999</v>
      </c>
      <c r="H373" s="236">
        <f>SUM($H$366:$H$372)</f>
        <v>23488</v>
      </c>
    </row>
    <row r="374" spans="1:8" ht="18" hidden="1" customHeight="1" outlineLevel="1">
      <c r="A374" s="20" t="s">
        <v>181</v>
      </c>
      <c r="B374" s="230"/>
      <c r="C374" s="231">
        <v>0</v>
      </c>
      <c r="D374" s="231">
        <v>0</v>
      </c>
      <c r="E374" s="231"/>
      <c r="F374" s="232">
        <v>0</v>
      </c>
      <c r="G374" s="232">
        <v>0</v>
      </c>
      <c r="H374" s="233">
        <v>0</v>
      </c>
    </row>
    <row r="375" spans="1:8" ht="18" hidden="1" customHeight="1" outlineLevel="1">
      <c r="A375" s="20" t="s">
        <v>182</v>
      </c>
      <c r="B375" s="230"/>
      <c r="C375" s="231">
        <v>1</v>
      </c>
      <c r="D375" s="231">
        <v>1</v>
      </c>
      <c r="E375" s="231">
        <v>0</v>
      </c>
      <c r="F375" s="232">
        <v>0</v>
      </c>
      <c r="G375" s="232">
        <v>0</v>
      </c>
      <c r="H375" s="233">
        <v>0</v>
      </c>
    </row>
    <row r="376" spans="1:8" ht="18" hidden="1" customHeight="1" outlineLevel="1">
      <c r="A376" s="20" t="s">
        <v>183</v>
      </c>
      <c r="B376" s="230"/>
      <c r="C376" s="231">
        <v>3</v>
      </c>
      <c r="D376" s="231">
        <v>2</v>
      </c>
      <c r="E376" s="231"/>
      <c r="F376" s="232">
        <v>256000</v>
      </c>
      <c r="G376" s="232">
        <v>15255.77</v>
      </c>
      <c r="H376" s="233"/>
    </row>
    <row r="377" spans="1:8" ht="18" hidden="1" customHeight="1" outlineLevel="1">
      <c r="A377" s="20" t="s">
        <v>184</v>
      </c>
      <c r="B377" s="230"/>
      <c r="C377" s="231">
        <v>1</v>
      </c>
      <c r="D377" s="231">
        <v>0</v>
      </c>
      <c r="E377" s="231">
        <v>0</v>
      </c>
      <c r="F377" s="232">
        <v>0</v>
      </c>
      <c r="G377" s="232">
        <v>0</v>
      </c>
      <c r="H377" s="233"/>
    </row>
    <row r="378" spans="1:8" ht="18" hidden="1" customHeight="1" outlineLevel="1">
      <c r="A378" s="20" t="s">
        <v>185</v>
      </c>
      <c r="B378" s="230"/>
      <c r="C378" s="231">
        <v>6</v>
      </c>
      <c r="D378" s="231">
        <v>0</v>
      </c>
      <c r="E378" s="231"/>
      <c r="F378" s="232">
        <v>26475.34</v>
      </c>
      <c r="G378" s="232">
        <v>3857.64</v>
      </c>
      <c r="H378" s="233"/>
    </row>
    <row r="379" spans="1:8" ht="18" hidden="1" customHeight="1" outlineLevel="1">
      <c r="A379" s="20" t="s">
        <v>186</v>
      </c>
      <c r="B379" s="230"/>
      <c r="C379" s="231">
        <v>43</v>
      </c>
      <c r="D379" s="231">
        <v>12</v>
      </c>
      <c r="E379" s="231">
        <v>2</v>
      </c>
      <c r="F379" s="232">
        <v>14787.99</v>
      </c>
      <c r="G379" s="232">
        <v>92405.37</v>
      </c>
      <c r="H379" s="233"/>
    </row>
    <row r="380" spans="1:8" ht="18" hidden="1" customHeight="1" outlineLevel="1">
      <c r="A380" s="20" t="s">
        <v>190</v>
      </c>
      <c r="B380" s="230"/>
      <c r="C380" s="231">
        <v>0</v>
      </c>
      <c r="D380" s="231">
        <v>1</v>
      </c>
      <c r="E380" s="231"/>
      <c r="F380" s="232">
        <v>0</v>
      </c>
      <c r="G380" s="232">
        <v>8768</v>
      </c>
      <c r="H380" s="233"/>
    </row>
    <row r="381" spans="1:8" ht="18" hidden="1" customHeight="1" outlineLevel="1">
      <c r="A381" s="20" t="s">
        <v>196</v>
      </c>
      <c r="B381" s="230"/>
      <c r="C381" s="231">
        <v>1</v>
      </c>
      <c r="D381" s="231">
        <v>1</v>
      </c>
      <c r="E381" s="231">
        <v>0</v>
      </c>
      <c r="F381" s="232">
        <v>44126</v>
      </c>
      <c r="G381" s="232">
        <v>25</v>
      </c>
      <c r="H381" s="233">
        <v>0</v>
      </c>
    </row>
    <row r="382" spans="1:8" ht="18" customHeight="1" collapsed="1">
      <c r="A382" s="20"/>
      <c r="B382" s="230" t="s">
        <v>392</v>
      </c>
      <c r="C382" s="234">
        <f>SUM($C$374:$C$381)</f>
        <v>55</v>
      </c>
      <c r="D382" s="234">
        <f>SUM($D$374:$D$381)</f>
        <v>17</v>
      </c>
      <c r="E382" s="234">
        <f>SUM($E$374:$E$381)</f>
        <v>2</v>
      </c>
      <c r="F382" s="235">
        <f>SUM($F$374:$F$381)</f>
        <v>341389.33</v>
      </c>
      <c r="G382" s="235">
        <f>SUM($G$374:$G$381)</f>
        <v>120311.78</v>
      </c>
      <c r="H382" s="236">
        <f>SUM($H$374:$H$381)</f>
        <v>0</v>
      </c>
    </row>
    <row r="383" spans="1:8" ht="18" hidden="1" customHeight="1" outlineLevel="1">
      <c r="A383" s="20" t="s">
        <v>181</v>
      </c>
      <c r="B383" s="230"/>
      <c r="C383" s="231">
        <v>7</v>
      </c>
      <c r="D383" s="231">
        <v>9</v>
      </c>
      <c r="E383" s="231"/>
      <c r="F383" s="232">
        <v>3500</v>
      </c>
      <c r="G383" s="232">
        <v>7998.52</v>
      </c>
      <c r="H383" s="233">
        <v>0</v>
      </c>
    </row>
    <row r="384" spans="1:8" ht="18" hidden="1" customHeight="1" outlineLevel="1">
      <c r="A384" s="20" t="s">
        <v>182</v>
      </c>
      <c r="B384" s="230"/>
      <c r="C384" s="231">
        <v>2</v>
      </c>
      <c r="D384" s="231">
        <v>2</v>
      </c>
      <c r="E384" s="231">
        <v>0</v>
      </c>
      <c r="F384" s="232">
        <v>16000</v>
      </c>
      <c r="G384" s="232">
        <v>679.79</v>
      </c>
      <c r="H384" s="233">
        <v>0</v>
      </c>
    </row>
    <row r="385" spans="1:8" ht="18" hidden="1" customHeight="1" outlineLevel="1">
      <c r="A385" s="20" t="s">
        <v>183</v>
      </c>
      <c r="B385" s="230"/>
      <c r="C385" s="231">
        <v>9</v>
      </c>
      <c r="D385" s="231">
        <v>8</v>
      </c>
      <c r="E385" s="231"/>
      <c r="F385" s="232">
        <v>670905</v>
      </c>
      <c r="G385" s="232">
        <v>229059.48</v>
      </c>
      <c r="H385" s="233"/>
    </row>
    <row r="386" spans="1:8" ht="18" hidden="1" customHeight="1" outlineLevel="1">
      <c r="A386" s="20" t="s">
        <v>184</v>
      </c>
      <c r="B386" s="230"/>
      <c r="C386" s="231">
        <v>1</v>
      </c>
      <c r="D386" s="231">
        <v>1</v>
      </c>
      <c r="E386" s="231">
        <v>0</v>
      </c>
      <c r="F386" s="232">
        <v>0</v>
      </c>
      <c r="G386" s="232">
        <v>90.18</v>
      </c>
      <c r="H386" s="233"/>
    </row>
    <row r="387" spans="1:8" ht="18" hidden="1" customHeight="1" outlineLevel="1">
      <c r="A387" s="20" t="s">
        <v>185</v>
      </c>
      <c r="B387" s="230"/>
      <c r="C387" s="231">
        <v>18</v>
      </c>
      <c r="D387" s="231">
        <v>8</v>
      </c>
      <c r="E387" s="231"/>
      <c r="F387" s="232">
        <v>14250</v>
      </c>
      <c r="G387" s="232">
        <v>68030.039999999994</v>
      </c>
      <c r="H387" s="233"/>
    </row>
    <row r="388" spans="1:8" ht="18" hidden="1" customHeight="1" outlineLevel="1">
      <c r="A388" s="20" t="s">
        <v>186</v>
      </c>
      <c r="B388" s="230"/>
      <c r="C388" s="231">
        <v>508</v>
      </c>
      <c r="D388" s="231">
        <v>43</v>
      </c>
      <c r="E388" s="231">
        <v>14</v>
      </c>
      <c r="F388" s="232">
        <v>921482.63</v>
      </c>
      <c r="G388" s="232">
        <v>546072.52</v>
      </c>
      <c r="H388" s="233"/>
    </row>
    <row r="389" spans="1:8" ht="18" hidden="1" customHeight="1" outlineLevel="1">
      <c r="A389" s="20" t="s">
        <v>193</v>
      </c>
      <c r="B389" s="230"/>
      <c r="C389" s="231">
        <v>11</v>
      </c>
      <c r="D389" s="231">
        <v>4</v>
      </c>
      <c r="E389" s="231">
        <v>0</v>
      </c>
      <c r="F389" s="232">
        <v>466936.05530000001</v>
      </c>
      <c r="G389" s="232">
        <v>264717.03470000002</v>
      </c>
      <c r="H389" s="233">
        <v>158920</v>
      </c>
    </row>
    <row r="390" spans="1:8" ht="18" hidden="1" customHeight="1" outlineLevel="1">
      <c r="A390" s="20" t="s">
        <v>194</v>
      </c>
      <c r="B390" s="230"/>
      <c r="C390" s="231">
        <v>23</v>
      </c>
      <c r="D390" s="231">
        <v>10</v>
      </c>
      <c r="E390" s="231">
        <v>1</v>
      </c>
      <c r="F390" s="232">
        <v>18931</v>
      </c>
      <c r="G390" s="232">
        <v>13676</v>
      </c>
      <c r="H390" s="233">
        <v>3187</v>
      </c>
    </row>
    <row r="391" spans="1:8" ht="18" customHeight="1" collapsed="1">
      <c r="A391" s="20"/>
      <c r="B391" s="230" t="s">
        <v>393</v>
      </c>
      <c r="C391" s="234">
        <f>SUM($C$383:$C$390)</f>
        <v>579</v>
      </c>
      <c r="D391" s="234">
        <f>SUM($D$383:$D$390)</f>
        <v>85</v>
      </c>
      <c r="E391" s="234">
        <f>SUM($E$383:$E$390)</f>
        <v>15</v>
      </c>
      <c r="F391" s="235">
        <f>SUM($F$383:$F$390)</f>
        <v>2112004.6853</v>
      </c>
      <c r="G391" s="235">
        <f>SUM($G$383:$G$390)</f>
        <v>1130323.5647</v>
      </c>
      <c r="H391" s="236">
        <f>SUM($H$383:$H$390)</f>
        <v>162107</v>
      </c>
    </row>
    <row r="392" spans="1:8" s="229" customFormat="1">
      <c r="A392" s="237"/>
      <c r="B392" s="493" t="s">
        <v>394</v>
      </c>
      <c r="C392" s="494"/>
      <c r="D392" s="494"/>
      <c r="E392" s="494"/>
      <c r="F392" s="494"/>
      <c r="G392" s="494"/>
      <c r="H392" s="495"/>
    </row>
    <row r="393" spans="1:8" ht="18" hidden="1" customHeight="1" outlineLevel="1">
      <c r="A393" s="20" t="s">
        <v>188</v>
      </c>
      <c r="B393" s="230"/>
      <c r="C393" s="231">
        <v>1</v>
      </c>
      <c r="D393" s="231">
        <v>1</v>
      </c>
      <c r="E393" s="231">
        <v>0</v>
      </c>
      <c r="F393" s="232">
        <v>85000</v>
      </c>
      <c r="G393" s="232">
        <v>6665</v>
      </c>
      <c r="H393" s="233">
        <v>0</v>
      </c>
    </row>
    <row r="394" spans="1:8" ht="18" customHeight="1" collapsed="1">
      <c r="A394" s="20"/>
      <c r="B394" s="230" t="s">
        <v>395</v>
      </c>
      <c r="C394" s="234">
        <f>SUM($C$393:$C$393)</f>
        <v>1</v>
      </c>
      <c r="D394" s="234">
        <f>SUM($D$393:$D$393)</f>
        <v>1</v>
      </c>
      <c r="E394" s="234">
        <f>SUM($E$393:$E$393)</f>
        <v>0</v>
      </c>
      <c r="F394" s="235">
        <f>SUM($F$393:$F$393)</f>
        <v>85000</v>
      </c>
      <c r="G394" s="235">
        <f>SUM($G$393:$G$393)</f>
        <v>6665</v>
      </c>
      <c r="H394" s="236">
        <f>SUM($H$393:$H$393)</f>
        <v>0</v>
      </c>
    </row>
    <row r="395" spans="1:8" ht="18" hidden="1" customHeight="1" outlineLevel="1">
      <c r="A395" s="20" t="s">
        <v>181</v>
      </c>
      <c r="B395" s="230"/>
      <c r="C395" s="231">
        <v>1</v>
      </c>
      <c r="D395" s="231">
        <v>5</v>
      </c>
      <c r="E395" s="231"/>
      <c r="F395" s="232">
        <v>-3000</v>
      </c>
      <c r="G395" s="232">
        <v>18696.439999999999</v>
      </c>
      <c r="H395" s="233">
        <v>0</v>
      </c>
    </row>
    <row r="396" spans="1:8" ht="18" hidden="1" customHeight="1" outlineLevel="1">
      <c r="A396" s="20" t="s">
        <v>182</v>
      </c>
      <c r="B396" s="230"/>
      <c r="C396" s="231">
        <v>1</v>
      </c>
      <c r="D396" s="231">
        <v>1</v>
      </c>
      <c r="E396" s="231">
        <v>0</v>
      </c>
      <c r="F396" s="232">
        <v>21000</v>
      </c>
      <c r="G396" s="232">
        <v>27076.17</v>
      </c>
      <c r="H396" s="233">
        <v>0</v>
      </c>
    </row>
    <row r="397" spans="1:8" ht="18" hidden="1" customHeight="1" outlineLevel="1">
      <c r="A397" s="20" t="s">
        <v>183</v>
      </c>
      <c r="B397" s="230"/>
      <c r="C397" s="231">
        <v>8</v>
      </c>
      <c r="D397" s="231">
        <v>2</v>
      </c>
      <c r="E397" s="231"/>
      <c r="F397" s="232">
        <v>203584.34</v>
      </c>
      <c r="G397" s="232">
        <v>26994.92</v>
      </c>
      <c r="H397" s="233"/>
    </row>
    <row r="398" spans="1:8" ht="18" hidden="1" customHeight="1" outlineLevel="1">
      <c r="A398" s="20" t="s">
        <v>184</v>
      </c>
      <c r="B398" s="230"/>
      <c r="C398" s="231">
        <v>2</v>
      </c>
      <c r="D398" s="231">
        <v>1</v>
      </c>
      <c r="E398" s="231">
        <v>0</v>
      </c>
      <c r="F398" s="232">
        <v>-30000</v>
      </c>
      <c r="G398" s="232">
        <v>-7153</v>
      </c>
      <c r="H398" s="233"/>
    </row>
    <row r="399" spans="1:8" ht="18" hidden="1" customHeight="1" outlineLevel="1">
      <c r="A399" s="20" t="s">
        <v>185</v>
      </c>
      <c r="B399" s="230"/>
      <c r="C399" s="231">
        <v>13</v>
      </c>
      <c r="D399" s="231">
        <v>7</v>
      </c>
      <c r="E399" s="231"/>
      <c r="F399" s="232">
        <v>90856.3</v>
      </c>
      <c r="G399" s="232">
        <v>433734.04</v>
      </c>
      <c r="H399" s="233"/>
    </row>
    <row r="400" spans="1:8" ht="18" hidden="1" customHeight="1" outlineLevel="1">
      <c r="A400" s="20" t="s">
        <v>186</v>
      </c>
      <c r="B400" s="230"/>
      <c r="C400" s="231">
        <v>5</v>
      </c>
      <c r="D400" s="231">
        <v>1</v>
      </c>
      <c r="E400" s="231">
        <v>0</v>
      </c>
      <c r="F400" s="232">
        <v>24255</v>
      </c>
      <c r="G400" s="232">
        <v>27184.02</v>
      </c>
      <c r="H400" s="233"/>
    </row>
    <row r="401" spans="1:8" ht="18" hidden="1" customHeight="1" outlineLevel="1">
      <c r="A401" s="20" t="s">
        <v>190</v>
      </c>
      <c r="B401" s="230"/>
      <c r="C401" s="231">
        <v>0</v>
      </c>
      <c r="D401" s="231">
        <v>0</v>
      </c>
      <c r="E401" s="231"/>
      <c r="F401" s="232">
        <v>0</v>
      </c>
      <c r="G401" s="232">
        <v>0</v>
      </c>
      <c r="H401" s="233"/>
    </row>
    <row r="402" spans="1:8" ht="18" hidden="1" customHeight="1" outlineLevel="1">
      <c r="A402" s="20" t="s">
        <v>193</v>
      </c>
      <c r="B402" s="230"/>
      <c r="C402" s="231">
        <v>7</v>
      </c>
      <c r="D402" s="231">
        <v>6</v>
      </c>
      <c r="E402" s="231">
        <v>0</v>
      </c>
      <c r="F402" s="232">
        <v>-13935.4341</v>
      </c>
      <c r="G402" s="232">
        <v>104551.1241</v>
      </c>
      <c r="H402" s="233">
        <v>12456</v>
      </c>
    </row>
    <row r="403" spans="1:8" ht="18" hidden="1" customHeight="1" outlineLevel="1">
      <c r="A403" s="20" t="s">
        <v>194</v>
      </c>
      <c r="B403" s="230"/>
      <c r="C403" s="231">
        <v>3</v>
      </c>
      <c r="D403" s="231">
        <v>1</v>
      </c>
      <c r="E403" s="231"/>
      <c r="F403" s="232">
        <v>2063</v>
      </c>
      <c r="G403" s="232">
        <v>6958</v>
      </c>
      <c r="H403" s="233">
        <v>0</v>
      </c>
    </row>
    <row r="404" spans="1:8" ht="18" hidden="1" customHeight="1" outlineLevel="1">
      <c r="A404" s="20" t="s">
        <v>195</v>
      </c>
      <c r="B404" s="230"/>
      <c r="C404" s="231">
        <v>1</v>
      </c>
      <c r="D404" s="231">
        <v>0</v>
      </c>
      <c r="E404" s="231">
        <v>0</v>
      </c>
      <c r="F404" s="232"/>
      <c r="G404" s="232"/>
      <c r="H404" s="233"/>
    </row>
    <row r="405" spans="1:8" ht="18" customHeight="1" collapsed="1">
      <c r="A405" s="20"/>
      <c r="B405" s="230" t="s">
        <v>396</v>
      </c>
      <c r="C405" s="234">
        <f>SUM($C$395:$C$404)</f>
        <v>41</v>
      </c>
      <c r="D405" s="234">
        <f>SUM($D$395:$D$404)</f>
        <v>24</v>
      </c>
      <c r="E405" s="234">
        <f>SUM($E$395:$E$404)</f>
        <v>0</v>
      </c>
      <c r="F405" s="235">
        <f>SUM($F$395:$F$404)</f>
        <v>294823.2059</v>
      </c>
      <c r="G405" s="235">
        <f>SUM($G$395:$G$404)</f>
        <v>638041.71409999998</v>
      </c>
      <c r="H405" s="236">
        <f>SUM($H$395:$H$404)</f>
        <v>12456</v>
      </c>
    </row>
    <row r="406" spans="1:8" ht="18" hidden="1" customHeight="1" outlineLevel="1">
      <c r="A406" s="20" t="s">
        <v>181</v>
      </c>
      <c r="B406" s="230"/>
      <c r="C406" s="231">
        <v>13</v>
      </c>
      <c r="D406" s="231">
        <v>6</v>
      </c>
      <c r="E406" s="231"/>
      <c r="F406" s="232">
        <v>1553.5</v>
      </c>
      <c r="G406" s="232">
        <v>27092.35</v>
      </c>
      <c r="H406" s="233">
        <v>0</v>
      </c>
    </row>
    <row r="407" spans="1:8" ht="18" hidden="1" customHeight="1" outlineLevel="1">
      <c r="A407" s="20" t="s">
        <v>183</v>
      </c>
      <c r="B407" s="230"/>
      <c r="C407" s="231">
        <v>17</v>
      </c>
      <c r="D407" s="231">
        <v>3</v>
      </c>
      <c r="E407" s="231"/>
      <c r="F407" s="232">
        <v>540600</v>
      </c>
      <c r="G407" s="232">
        <v>20091.580000000002</v>
      </c>
      <c r="H407" s="233"/>
    </row>
    <row r="408" spans="1:8" ht="18" hidden="1" customHeight="1" outlineLevel="1">
      <c r="A408" s="20" t="s">
        <v>184</v>
      </c>
      <c r="B408" s="230"/>
      <c r="C408" s="231">
        <v>20</v>
      </c>
      <c r="D408" s="231">
        <v>3</v>
      </c>
      <c r="E408" s="231">
        <v>0</v>
      </c>
      <c r="F408" s="232">
        <v>50000</v>
      </c>
      <c r="G408" s="232">
        <v>38653</v>
      </c>
      <c r="H408" s="233"/>
    </row>
    <row r="409" spans="1:8" ht="18" hidden="1" customHeight="1" outlineLevel="1">
      <c r="A409" s="20" t="s">
        <v>185</v>
      </c>
      <c r="B409" s="230"/>
      <c r="C409" s="231">
        <v>83</v>
      </c>
      <c r="D409" s="231">
        <v>15</v>
      </c>
      <c r="E409" s="231"/>
      <c r="F409" s="232">
        <v>219974.93</v>
      </c>
      <c r="G409" s="232">
        <v>200682.6</v>
      </c>
      <c r="H409" s="233"/>
    </row>
    <row r="410" spans="1:8" ht="18" hidden="1" customHeight="1" outlineLevel="1">
      <c r="A410" s="20" t="s">
        <v>186</v>
      </c>
      <c r="B410" s="230"/>
      <c r="C410" s="231">
        <v>24</v>
      </c>
      <c r="D410" s="231">
        <v>2</v>
      </c>
      <c r="E410" s="231">
        <v>1</v>
      </c>
      <c r="F410" s="232">
        <v>-904.9</v>
      </c>
      <c r="G410" s="232">
        <v>31684.17</v>
      </c>
      <c r="H410" s="233"/>
    </row>
    <row r="411" spans="1:8" ht="18" hidden="1" customHeight="1" outlineLevel="1">
      <c r="A411" s="20" t="s">
        <v>188</v>
      </c>
      <c r="B411" s="230"/>
      <c r="C411" s="231">
        <v>1</v>
      </c>
      <c r="D411" s="231">
        <v>1</v>
      </c>
      <c r="E411" s="231">
        <v>0</v>
      </c>
      <c r="F411" s="232">
        <v>26000</v>
      </c>
      <c r="G411" s="232">
        <v>5000</v>
      </c>
      <c r="H411" s="233">
        <v>0</v>
      </c>
    </row>
    <row r="412" spans="1:8" ht="18" hidden="1" customHeight="1" outlineLevel="1">
      <c r="A412" s="20" t="s">
        <v>190</v>
      </c>
      <c r="B412" s="230"/>
      <c r="C412" s="231">
        <v>23</v>
      </c>
      <c r="D412" s="231">
        <v>23</v>
      </c>
      <c r="E412" s="231"/>
      <c r="F412" s="232">
        <v>1000</v>
      </c>
      <c r="G412" s="232">
        <v>-3953</v>
      </c>
      <c r="H412" s="233"/>
    </row>
    <row r="413" spans="1:8" ht="18" hidden="1" customHeight="1" outlineLevel="1">
      <c r="A413" s="20" t="s">
        <v>191</v>
      </c>
      <c r="B413" s="230"/>
      <c r="C413" s="231">
        <v>9</v>
      </c>
      <c r="D413" s="231">
        <v>3</v>
      </c>
      <c r="E413" s="231">
        <v>4</v>
      </c>
      <c r="F413" s="232">
        <v>5148</v>
      </c>
      <c r="G413" s="232">
        <v>0</v>
      </c>
      <c r="H413" s="233">
        <v>-5148</v>
      </c>
    </row>
    <row r="414" spans="1:8" ht="18" hidden="1" customHeight="1" outlineLevel="1">
      <c r="A414" s="20" t="s">
        <v>193</v>
      </c>
      <c r="B414" s="230"/>
      <c r="C414" s="231">
        <v>13</v>
      </c>
      <c r="D414" s="231">
        <v>5</v>
      </c>
      <c r="E414" s="231">
        <v>0</v>
      </c>
      <c r="F414" s="232">
        <v>33408.3842</v>
      </c>
      <c r="G414" s="232">
        <v>28687.415799999999</v>
      </c>
      <c r="H414" s="233">
        <v>57960</v>
      </c>
    </row>
    <row r="415" spans="1:8" ht="18" hidden="1" customHeight="1" outlineLevel="1">
      <c r="A415" s="20" t="s">
        <v>194</v>
      </c>
      <c r="B415" s="230"/>
      <c r="C415" s="231">
        <v>62</v>
      </c>
      <c r="D415" s="231">
        <v>28</v>
      </c>
      <c r="E415" s="231">
        <v>3</v>
      </c>
      <c r="F415" s="232">
        <v>34377</v>
      </c>
      <c r="G415" s="232">
        <v>45252</v>
      </c>
      <c r="H415" s="233">
        <v>454</v>
      </c>
    </row>
    <row r="416" spans="1:8" ht="18" customHeight="1" collapsed="1">
      <c r="A416" s="20"/>
      <c r="B416" s="230" t="s">
        <v>397</v>
      </c>
      <c r="C416" s="234">
        <f>SUM($C$406:$C$415)</f>
        <v>265</v>
      </c>
      <c r="D416" s="234">
        <f>SUM($D$406:$D$415)</f>
        <v>89</v>
      </c>
      <c r="E416" s="234">
        <f>SUM($E$406:$E$415)</f>
        <v>8</v>
      </c>
      <c r="F416" s="235">
        <f>SUM($F$406:$F$415)</f>
        <v>911156.91419999988</v>
      </c>
      <c r="G416" s="235">
        <f>SUM($G$406:$G$415)</f>
        <v>393190.11580000003</v>
      </c>
      <c r="H416" s="236">
        <f>SUM($H$406:$H$415)</f>
        <v>53266</v>
      </c>
    </row>
    <row r="417" spans="1:8" s="229" customFormat="1">
      <c r="A417" s="237"/>
      <c r="B417" s="493" t="s">
        <v>398</v>
      </c>
      <c r="C417" s="494"/>
      <c r="D417" s="494"/>
      <c r="E417" s="494"/>
      <c r="F417" s="494"/>
      <c r="G417" s="494"/>
      <c r="H417" s="495"/>
    </row>
    <row r="418" spans="1:8" ht="18" hidden="1" customHeight="1" outlineLevel="1">
      <c r="A418" s="20" t="s">
        <v>181</v>
      </c>
      <c r="B418" s="230"/>
      <c r="C418" s="231">
        <v>0</v>
      </c>
      <c r="D418" s="231">
        <v>0</v>
      </c>
      <c r="E418" s="231"/>
      <c r="F418" s="232">
        <v>0</v>
      </c>
      <c r="G418" s="232">
        <v>0</v>
      </c>
      <c r="H418" s="233">
        <v>0</v>
      </c>
    </row>
    <row r="419" spans="1:8" ht="18" hidden="1" customHeight="1" outlineLevel="1">
      <c r="A419" s="20" t="s">
        <v>183</v>
      </c>
      <c r="B419" s="230"/>
      <c r="C419" s="231">
        <v>0</v>
      </c>
      <c r="D419" s="231">
        <v>2</v>
      </c>
      <c r="E419" s="231"/>
      <c r="F419" s="232">
        <v>0</v>
      </c>
      <c r="G419" s="232">
        <v>6408.05</v>
      </c>
      <c r="H419" s="233"/>
    </row>
    <row r="420" spans="1:8" ht="18" hidden="1" customHeight="1" outlineLevel="1">
      <c r="A420" s="20" t="s">
        <v>184</v>
      </c>
      <c r="B420" s="230"/>
      <c r="C420" s="231">
        <v>0</v>
      </c>
      <c r="D420" s="231">
        <v>1</v>
      </c>
      <c r="E420" s="231">
        <v>0</v>
      </c>
      <c r="F420" s="232">
        <v>2309</v>
      </c>
      <c r="G420" s="232">
        <v>9169</v>
      </c>
      <c r="H420" s="233"/>
    </row>
    <row r="421" spans="1:8" ht="18" hidden="1" customHeight="1" outlineLevel="1">
      <c r="A421" s="20" t="s">
        <v>185</v>
      </c>
      <c r="B421" s="230"/>
      <c r="C421" s="231">
        <v>0</v>
      </c>
      <c r="D421" s="231">
        <v>1</v>
      </c>
      <c r="E421" s="231"/>
      <c r="F421" s="232">
        <v>1000</v>
      </c>
      <c r="G421" s="232">
        <v>13875.26</v>
      </c>
      <c r="H421" s="233"/>
    </row>
    <row r="422" spans="1:8" ht="18" hidden="1" customHeight="1" outlineLevel="1">
      <c r="A422" s="20" t="s">
        <v>186</v>
      </c>
      <c r="B422" s="230"/>
      <c r="C422" s="231">
        <v>6</v>
      </c>
      <c r="D422" s="231">
        <v>5</v>
      </c>
      <c r="E422" s="231">
        <v>0</v>
      </c>
      <c r="F422" s="232">
        <v>-37735.089999999997</v>
      </c>
      <c r="G422" s="232">
        <v>74511.360000000001</v>
      </c>
      <c r="H422" s="233"/>
    </row>
    <row r="423" spans="1:8" ht="18" hidden="1" customHeight="1" outlineLevel="1">
      <c r="A423" s="20" t="s">
        <v>190</v>
      </c>
      <c r="B423" s="230"/>
      <c r="C423" s="231">
        <v>0</v>
      </c>
      <c r="D423" s="231">
        <v>0</v>
      </c>
      <c r="E423" s="231"/>
      <c r="F423" s="232">
        <v>0</v>
      </c>
      <c r="G423" s="232">
        <v>0</v>
      </c>
      <c r="H423" s="233"/>
    </row>
    <row r="424" spans="1:8" ht="18" hidden="1" customHeight="1" outlineLevel="1">
      <c r="A424" s="20" t="s">
        <v>194</v>
      </c>
      <c r="B424" s="230"/>
      <c r="C424" s="231">
        <v>2</v>
      </c>
      <c r="D424" s="231">
        <v>1</v>
      </c>
      <c r="E424" s="231"/>
      <c r="F424" s="232">
        <v>0</v>
      </c>
      <c r="G424" s="232">
        <v>190</v>
      </c>
      <c r="H424" s="233">
        <v>0</v>
      </c>
    </row>
    <row r="425" spans="1:8" ht="18" hidden="1" customHeight="1" outlineLevel="1">
      <c r="A425" s="20" t="s">
        <v>195</v>
      </c>
      <c r="B425" s="230"/>
      <c r="C425" s="231">
        <v>1</v>
      </c>
      <c r="D425" s="231">
        <v>0</v>
      </c>
      <c r="E425" s="231">
        <v>0</v>
      </c>
      <c r="F425" s="232"/>
      <c r="G425" s="232"/>
      <c r="H425" s="233"/>
    </row>
    <row r="426" spans="1:8" ht="18" customHeight="1" collapsed="1">
      <c r="A426" s="20"/>
      <c r="B426" s="230" t="s">
        <v>399</v>
      </c>
      <c r="C426" s="234">
        <f>SUM($C$418:$C$425)</f>
        <v>9</v>
      </c>
      <c r="D426" s="234">
        <f>SUM($D$418:$D$425)</f>
        <v>10</v>
      </c>
      <c r="E426" s="234">
        <f>SUM($E$418:$E$425)</f>
        <v>0</v>
      </c>
      <c r="F426" s="235">
        <f>SUM($F$418:$F$425)</f>
        <v>-34426.089999999997</v>
      </c>
      <c r="G426" s="235">
        <f>SUM($G$418:$G$425)</f>
        <v>104153.67</v>
      </c>
      <c r="H426" s="236">
        <f>SUM($H$418:$H$425)</f>
        <v>0</v>
      </c>
    </row>
    <row r="427" spans="1:8" ht="18" hidden="1" customHeight="1" outlineLevel="1">
      <c r="A427" s="20" t="s">
        <v>181</v>
      </c>
      <c r="B427" s="230"/>
      <c r="C427" s="231">
        <v>1</v>
      </c>
      <c r="D427" s="231">
        <v>0</v>
      </c>
      <c r="E427" s="231"/>
      <c r="F427" s="232">
        <v>0</v>
      </c>
      <c r="G427" s="232">
        <v>0</v>
      </c>
      <c r="H427" s="233">
        <v>0</v>
      </c>
    </row>
    <row r="428" spans="1:8" ht="18" hidden="1" customHeight="1" outlineLevel="1">
      <c r="A428" s="20" t="s">
        <v>183</v>
      </c>
      <c r="B428" s="230"/>
      <c r="C428" s="231">
        <v>1</v>
      </c>
      <c r="D428" s="231">
        <v>2</v>
      </c>
      <c r="E428" s="231"/>
      <c r="F428" s="232">
        <v>0</v>
      </c>
      <c r="G428" s="232">
        <v>-3352.43</v>
      </c>
      <c r="H428" s="233"/>
    </row>
    <row r="429" spans="1:8" ht="18" hidden="1" customHeight="1" outlineLevel="1">
      <c r="A429" s="20" t="s">
        <v>184</v>
      </c>
      <c r="B429" s="230"/>
      <c r="C429" s="231">
        <v>0</v>
      </c>
      <c r="D429" s="231">
        <v>8</v>
      </c>
      <c r="E429" s="231">
        <v>0</v>
      </c>
      <c r="F429" s="232">
        <v>1631617</v>
      </c>
      <c r="G429" s="232">
        <v>-50482</v>
      </c>
      <c r="H429" s="233"/>
    </row>
    <row r="430" spans="1:8" ht="18" hidden="1" customHeight="1" outlineLevel="1">
      <c r="A430" s="20" t="s">
        <v>185</v>
      </c>
      <c r="B430" s="230"/>
      <c r="C430" s="231">
        <v>3</v>
      </c>
      <c r="D430" s="231">
        <v>11</v>
      </c>
      <c r="E430" s="231"/>
      <c r="F430" s="232">
        <v>-24901.66</v>
      </c>
      <c r="G430" s="232">
        <v>30094.12</v>
      </c>
      <c r="H430" s="233"/>
    </row>
    <row r="431" spans="1:8" ht="18" hidden="1" customHeight="1" outlineLevel="1">
      <c r="A431" s="20" t="s">
        <v>186</v>
      </c>
      <c r="B431" s="230"/>
      <c r="C431" s="231">
        <v>20</v>
      </c>
      <c r="D431" s="231">
        <v>14</v>
      </c>
      <c r="E431" s="231">
        <v>1</v>
      </c>
      <c r="F431" s="232">
        <v>-16786.009999999998</v>
      </c>
      <c r="G431" s="232">
        <v>9605.17</v>
      </c>
      <c r="H431" s="233"/>
    </row>
    <row r="432" spans="1:8" ht="18" hidden="1" customHeight="1" outlineLevel="1">
      <c r="A432" s="20" t="s">
        <v>187</v>
      </c>
      <c r="B432" s="230"/>
      <c r="C432" s="231">
        <v>1</v>
      </c>
      <c r="D432" s="231">
        <v>0</v>
      </c>
      <c r="E432" s="231">
        <v>0</v>
      </c>
      <c r="F432" s="232">
        <v>0</v>
      </c>
      <c r="G432" s="232">
        <v>0</v>
      </c>
      <c r="H432" s="233">
        <v>0</v>
      </c>
    </row>
    <row r="433" spans="1:8" ht="18" hidden="1" customHeight="1" outlineLevel="1">
      <c r="A433" s="20" t="s">
        <v>190</v>
      </c>
      <c r="B433" s="230"/>
      <c r="C433" s="231">
        <v>1</v>
      </c>
      <c r="D433" s="231">
        <v>0</v>
      </c>
      <c r="E433" s="231"/>
      <c r="F433" s="232">
        <v>0</v>
      </c>
      <c r="G433" s="232">
        <v>0</v>
      </c>
      <c r="H433" s="233"/>
    </row>
    <row r="434" spans="1:8" ht="18" hidden="1" customHeight="1" outlineLevel="1">
      <c r="A434" s="20" t="s">
        <v>191</v>
      </c>
      <c r="B434" s="230"/>
      <c r="C434" s="231">
        <v>1</v>
      </c>
      <c r="D434" s="231">
        <v>0</v>
      </c>
      <c r="E434" s="231">
        <v>0</v>
      </c>
      <c r="F434" s="232">
        <v>0</v>
      </c>
      <c r="G434" s="232">
        <v>0</v>
      </c>
      <c r="H434" s="233"/>
    </row>
    <row r="435" spans="1:8" ht="18" hidden="1" customHeight="1" outlineLevel="1">
      <c r="A435" s="20" t="s">
        <v>193</v>
      </c>
      <c r="B435" s="230"/>
      <c r="C435" s="231">
        <v>3</v>
      </c>
      <c r="D435" s="231">
        <v>3</v>
      </c>
      <c r="E435" s="231">
        <v>0</v>
      </c>
      <c r="F435" s="232">
        <v>-26291.968400000002</v>
      </c>
      <c r="G435" s="232">
        <v>-63338.651599999997</v>
      </c>
      <c r="H435" s="233">
        <v>73906</v>
      </c>
    </row>
    <row r="436" spans="1:8" ht="18" hidden="1" customHeight="1" outlineLevel="1">
      <c r="A436" s="20" t="s">
        <v>194</v>
      </c>
      <c r="B436" s="230"/>
      <c r="C436" s="231">
        <v>20</v>
      </c>
      <c r="D436" s="231">
        <v>9</v>
      </c>
      <c r="E436" s="231"/>
      <c r="F436" s="232">
        <v>2063</v>
      </c>
      <c r="G436" s="232">
        <v>30235</v>
      </c>
      <c r="H436" s="233">
        <v>0</v>
      </c>
    </row>
    <row r="437" spans="1:8" ht="18" hidden="1" customHeight="1" outlineLevel="1">
      <c r="A437" s="20" t="s">
        <v>195</v>
      </c>
      <c r="B437" s="230"/>
      <c r="C437" s="231">
        <v>1</v>
      </c>
      <c r="D437" s="231">
        <v>0</v>
      </c>
      <c r="E437" s="231">
        <v>0</v>
      </c>
      <c r="F437" s="232"/>
      <c r="G437" s="232"/>
      <c r="H437" s="233"/>
    </row>
    <row r="438" spans="1:8" ht="18" customHeight="1" collapsed="1">
      <c r="A438" s="20"/>
      <c r="B438" s="230" t="s">
        <v>400</v>
      </c>
      <c r="C438" s="234">
        <f>SUM($C$427:$C$437)</f>
        <v>52</v>
      </c>
      <c r="D438" s="234">
        <f>SUM($D$427:$D$437)</f>
        <v>47</v>
      </c>
      <c r="E438" s="234">
        <f>SUM($E$427:$E$437)</f>
        <v>1</v>
      </c>
      <c r="F438" s="235">
        <f>SUM($F$427:$F$437)</f>
        <v>1565700.3616000002</v>
      </c>
      <c r="G438" s="235">
        <f>SUM($G$427:$G$437)</f>
        <v>-47238.791599999997</v>
      </c>
      <c r="H438" s="236">
        <f>SUM($H$427:$H$437)</f>
        <v>73906</v>
      </c>
    </row>
    <row r="439" spans="1:8" ht="18" hidden="1" customHeight="1" outlineLevel="1">
      <c r="A439" s="20" t="s">
        <v>181</v>
      </c>
      <c r="B439" s="230"/>
      <c r="C439" s="231">
        <v>3</v>
      </c>
      <c r="D439" s="231">
        <v>7</v>
      </c>
      <c r="E439" s="231"/>
      <c r="F439" s="232">
        <v>19962</v>
      </c>
      <c r="G439" s="232">
        <v>24102.78</v>
      </c>
      <c r="H439" s="233">
        <v>0</v>
      </c>
    </row>
    <row r="440" spans="1:8" ht="18" hidden="1" customHeight="1" outlineLevel="1">
      <c r="A440" s="20" t="s">
        <v>183</v>
      </c>
      <c r="B440" s="230"/>
      <c r="C440" s="231">
        <v>9</v>
      </c>
      <c r="D440" s="231">
        <v>3</v>
      </c>
      <c r="E440" s="231"/>
      <c r="F440" s="232">
        <v>136101.85999999999</v>
      </c>
      <c r="G440" s="232">
        <v>34386.82</v>
      </c>
      <c r="H440" s="233"/>
    </row>
    <row r="441" spans="1:8" ht="18" hidden="1" customHeight="1" outlineLevel="1">
      <c r="A441" s="20" t="s">
        <v>184</v>
      </c>
      <c r="B441" s="230"/>
      <c r="C441" s="231">
        <v>5</v>
      </c>
      <c r="D441" s="231">
        <v>8</v>
      </c>
      <c r="E441" s="231">
        <v>0</v>
      </c>
      <c r="F441" s="232">
        <v>98363</v>
      </c>
      <c r="G441" s="232">
        <v>15453</v>
      </c>
      <c r="H441" s="233"/>
    </row>
    <row r="442" spans="1:8" ht="18" hidden="1" customHeight="1" outlineLevel="1">
      <c r="A442" s="20" t="s">
        <v>185</v>
      </c>
      <c r="B442" s="230"/>
      <c r="C442" s="231">
        <v>26</v>
      </c>
      <c r="D442" s="231">
        <v>17</v>
      </c>
      <c r="E442" s="231"/>
      <c r="F442" s="232">
        <v>308763.09999999998</v>
      </c>
      <c r="G442" s="232">
        <v>123834.04</v>
      </c>
      <c r="H442" s="233"/>
    </row>
    <row r="443" spans="1:8" ht="18" hidden="1" customHeight="1" outlineLevel="1">
      <c r="A443" s="20" t="s">
        <v>186</v>
      </c>
      <c r="B443" s="230"/>
      <c r="C443" s="231">
        <v>925</v>
      </c>
      <c r="D443" s="231">
        <v>921</v>
      </c>
      <c r="E443" s="231">
        <v>2</v>
      </c>
      <c r="F443" s="232">
        <v>771828.81</v>
      </c>
      <c r="G443" s="232">
        <v>137244.66</v>
      </c>
      <c r="H443" s="233"/>
    </row>
    <row r="444" spans="1:8" ht="18" hidden="1" customHeight="1" outlineLevel="1">
      <c r="A444" s="20" t="s">
        <v>190</v>
      </c>
      <c r="B444" s="230"/>
      <c r="C444" s="231">
        <v>2</v>
      </c>
      <c r="D444" s="231">
        <v>1</v>
      </c>
      <c r="E444" s="231"/>
      <c r="F444" s="232">
        <v>121754</v>
      </c>
      <c r="G444" s="232">
        <v>6793</v>
      </c>
      <c r="H444" s="233">
        <v>3273</v>
      </c>
    </row>
    <row r="445" spans="1:8" ht="18" hidden="1" customHeight="1" outlineLevel="1">
      <c r="A445" s="20" t="s">
        <v>193</v>
      </c>
      <c r="B445" s="230"/>
      <c r="C445" s="231">
        <v>7</v>
      </c>
      <c r="D445" s="231">
        <v>7</v>
      </c>
      <c r="E445" s="231">
        <v>1</v>
      </c>
      <c r="F445" s="232">
        <v>-2175.4256</v>
      </c>
      <c r="G445" s="232">
        <v>86165.875599999999</v>
      </c>
      <c r="H445" s="233">
        <v>9798</v>
      </c>
    </row>
    <row r="446" spans="1:8" ht="18" hidden="1" customHeight="1" outlineLevel="1">
      <c r="A446" s="20" t="s">
        <v>195</v>
      </c>
      <c r="B446" s="230"/>
      <c r="C446" s="231">
        <v>1</v>
      </c>
      <c r="D446" s="231">
        <v>1</v>
      </c>
      <c r="E446" s="231">
        <v>0</v>
      </c>
      <c r="F446" s="232">
        <v>7000</v>
      </c>
      <c r="G446" s="232"/>
      <c r="H446" s="233"/>
    </row>
    <row r="447" spans="1:8" ht="18" customHeight="1" collapsed="1">
      <c r="A447" s="20"/>
      <c r="B447" s="230" t="s">
        <v>401</v>
      </c>
      <c r="C447" s="234">
        <f>SUM($C$439:$C$446)</f>
        <v>978</v>
      </c>
      <c r="D447" s="234">
        <f>SUM($D$439:$D$446)</f>
        <v>965</v>
      </c>
      <c r="E447" s="234">
        <f>SUM($E$439:$E$446)</f>
        <v>3</v>
      </c>
      <c r="F447" s="235">
        <f>SUM($F$439:$F$446)</f>
        <v>1461597.3444000001</v>
      </c>
      <c r="G447" s="235">
        <f>SUM($G$439:$G$446)</f>
        <v>427980.17560000008</v>
      </c>
      <c r="H447" s="236">
        <f>SUM($H$439:$H$446)</f>
        <v>13071</v>
      </c>
    </row>
    <row r="448" spans="1:8" ht="18" hidden="1" customHeight="1" outlineLevel="1">
      <c r="A448" s="20" t="s">
        <v>183</v>
      </c>
      <c r="B448" s="230"/>
      <c r="C448" s="231">
        <v>0</v>
      </c>
      <c r="D448" s="231">
        <v>0</v>
      </c>
      <c r="E448" s="231"/>
      <c r="F448" s="232">
        <v>0</v>
      </c>
      <c r="G448" s="232">
        <v>0</v>
      </c>
      <c r="H448" s="233"/>
    </row>
    <row r="449" spans="1:8" ht="18" hidden="1" customHeight="1" outlineLevel="1">
      <c r="A449" s="20" t="s">
        <v>184</v>
      </c>
      <c r="B449" s="230"/>
      <c r="C449" s="231">
        <v>0</v>
      </c>
      <c r="D449" s="231">
        <v>4</v>
      </c>
      <c r="E449" s="231">
        <v>0</v>
      </c>
      <c r="F449" s="232">
        <v>-181300</v>
      </c>
      <c r="G449" s="232">
        <v>737</v>
      </c>
      <c r="H449" s="233"/>
    </row>
    <row r="450" spans="1:8" ht="18" hidden="1" customHeight="1" outlineLevel="1">
      <c r="A450" s="20" t="s">
        <v>185</v>
      </c>
      <c r="B450" s="230"/>
      <c r="C450" s="231">
        <v>1</v>
      </c>
      <c r="D450" s="231">
        <v>19</v>
      </c>
      <c r="E450" s="231"/>
      <c r="F450" s="232">
        <v>-31439.88</v>
      </c>
      <c r="G450" s="232">
        <v>-22478.080000000002</v>
      </c>
      <c r="H450" s="233"/>
    </row>
    <row r="451" spans="1:8" ht="18" hidden="1" customHeight="1" outlineLevel="1">
      <c r="A451" s="20" t="s">
        <v>186</v>
      </c>
      <c r="B451" s="230"/>
      <c r="C451" s="231">
        <v>0</v>
      </c>
      <c r="D451" s="231">
        <v>0</v>
      </c>
      <c r="E451" s="231">
        <v>0</v>
      </c>
      <c r="F451" s="232">
        <v>0</v>
      </c>
      <c r="G451" s="232">
        <v>-122.31</v>
      </c>
      <c r="H451" s="233"/>
    </row>
    <row r="452" spans="1:8" ht="18" hidden="1" customHeight="1" outlineLevel="1">
      <c r="A452" s="20" t="s">
        <v>190</v>
      </c>
      <c r="B452" s="230"/>
      <c r="C452" s="231">
        <v>104</v>
      </c>
      <c r="D452" s="231">
        <v>100</v>
      </c>
      <c r="E452" s="231"/>
      <c r="F452" s="232">
        <v>47987</v>
      </c>
      <c r="G452" s="232">
        <v>-9410</v>
      </c>
      <c r="H452" s="233"/>
    </row>
    <row r="453" spans="1:8" ht="18" hidden="1" customHeight="1" outlineLevel="1">
      <c r="A453" s="20" t="s">
        <v>194</v>
      </c>
      <c r="B453" s="230"/>
      <c r="C453" s="231">
        <v>2</v>
      </c>
      <c r="D453" s="231">
        <v>0</v>
      </c>
      <c r="E453" s="231"/>
      <c r="F453" s="232">
        <v>0</v>
      </c>
      <c r="G453" s="232">
        <v>-1583</v>
      </c>
      <c r="H453" s="233">
        <v>0</v>
      </c>
    </row>
    <row r="454" spans="1:8" ht="18" customHeight="1" collapsed="1">
      <c r="A454" s="20"/>
      <c r="B454" s="230" t="s">
        <v>402</v>
      </c>
      <c r="C454" s="234">
        <f>SUM($C$448:$C$453)</f>
        <v>107</v>
      </c>
      <c r="D454" s="234">
        <f>SUM($D$448:$D$453)</f>
        <v>123</v>
      </c>
      <c r="E454" s="234">
        <f>SUM($E$448:$E$453)</f>
        <v>0</v>
      </c>
      <c r="F454" s="235">
        <f>SUM($F$448:$F$453)</f>
        <v>-164752.88</v>
      </c>
      <c r="G454" s="235">
        <f>SUM($G$448:$G$453)</f>
        <v>-32856.39</v>
      </c>
      <c r="H454" s="236">
        <f>SUM($H$448:$H$453)</f>
        <v>0</v>
      </c>
    </row>
    <row r="455" spans="1:8" ht="18" hidden="1" customHeight="1" outlineLevel="1">
      <c r="A455" s="20" t="s">
        <v>181</v>
      </c>
      <c r="B455" s="230"/>
      <c r="C455" s="231">
        <v>20</v>
      </c>
      <c r="D455" s="231">
        <v>12</v>
      </c>
      <c r="E455" s="231"/>
      <c r="F455" s="232">
        <v>72570</v>
      </c>
      <c r="G455" s="232">
        <v>-157177.79999999999</v>
      </c>
      <c r="H455" s="233">
        <v>0</v>
      </c>
    </row>
    <row r="456" spans="1:8" ht="18" hidden="1" customHeight="1" outlineLevel="1">
      <c r="A456" s="20" t="s">
        <v>183</v>
      </c>
      <c r="B456" s="230"/>
      <c r="C456" s="231">
        <v>39</v>
      </c>
      <c r="D456" s="231">
        <v>12</v>
      </c>
      <c r="E456" s="231"/>
      <c r="F456" s="232">
        <v>-1080</v>
      </c>
      <c r="G456" s="232">
        <v>11472.84</v>
      </c>
      <c r="H456" s="233"/>
    </row>
    <row r="457" spans="1:8" ht="18" hidden="1" customHeight="1" outlineLevel="1">
      <c r="A457" s="20" t="s">
        <v>184</v>
      </c>
      <c r="B457" s="230"/>
      <c r="C457" s="231">
        <v>22</v>
      </c>
      <c r="D457" s="231">
        <v>2</v>
      </c>
      <c r="E457" s="231">
        <v>0</v>
      </c>
      <c r="F457" s="232">
        <v>1153</v>
      </c>
      <c r="G457" s="232">
        <v>11035</v>
      </c>
      <c r="H457" s="233"/>
    </row>
    <row r="458" spans="1:8" ht="18" hidden="1" customHeight="1" outlineLevel="1">
      <c r="A458" s="20" t="s">
        <v>185</v>
      </c>
      <c r="B458" s="230"/>
      <c r="C458" s="231">
        <v>62</v>
      </c>
      <c r="D458" s="231">
        <v>22</v>
      </c>
      <c r="E458" s="231"/>
      <c r="F458" s="232">
        <v>211648.63</v>
      </c>
      <c r="G458" s="232">
        <v>89380.45</v>
      </c>
      <c r="H458" s="233"/>
    </row>
    <row r="459" spans="1:8" ht="18" hidden="1" customHeight="1" outlineLevel="1">
      <c r="A459" s="20" t="s">
        <v>186</v>
      </c>
      <c r="B459" s="230"/>
      <c r="C459" s="231">
        <v>67</v>
      </c>
      <c r="D459" s="231">
        <v>5</v>
      </c>
      <c r="E459" s="231">
        <v>2</v>
      </c>
      <c r="F459" s="232">
        <v>579.46</v>
      </c>
      <c r="G459" s="232">
        <v>88017.13</v>
      </c>
      <c r="H459" s="233"/>
    </row>
    <row r="460" spans="1:8" ht="18" hidden="1" customHeight="1" outlineLevel="1">
      <c r="A460" s="20" t="s">
        <v>188</v>
      </c>
      <c r="B460" s="230"/>
      <c r="C460" s="231">
        <v>1</v>
      </c>
      <c r="D460" s="231">
        <v>1</v>
      </c>
      <c r="E460" s="231">
        <v>0</v>
      </c>
      <c r="F460" s="232">
        <v>5000</v>
      </c>
      <c r="G460" s="232">
        <v>2197</v>
      </c>
      <c r="H460" s="233">
        <v>0</v>
      </c>
    </row>
    <row r="461" spans="1:8" ht="18" hidden="1" customHeight="1" outlineLevel="1">
      <c r="A461" s="20" t="s">
        <v>190</v>
      </c>
      <c r="B461" s="230"/>
      <c r="C461" s="231">
        <v>0</v>
      </c>
      <c r="D461" s="231">
        <v>0</v>
      </c>
      <c r="E461" s="231"/>
      <c r="F461" s="232"/>
      <c r="G461" s="232"/>
      <c r="H461" s="233"/>
    </row>
    <row r="462" spans="1:8" ht="18" hidden="1" customHeight="1" outlineLevel="1">
      <c r="A462" s="20" t="s">
        <v>193</v>
      </c>
      <c r="B462" s="230"/>
      <c r="C462" s="231">
        <v>60</v>
      </c>
      <c r="D462" s="231">
        <v>53</v>
      </c>
      <c r="E462" s="231">
        <v>0</v>
      </c>
      <c r="F462" s="232">
        <v>135794.47930000001</v>
      </c>
      <c r="G462" s="232">
        <v>137467.7807</v>
      </c>
      <c r="H462" s="233">
        <v>44669</v>
      </c>
    </row>
    <row r="463" spans="1:8" ht="18" hidden="1" customHeight="1" outlineLevel="1">
      <c r="A463" s="20" t="s">
        <v>195</v>
      </c>
      <c r="B463" s="230"/>
      <c r="C463" s="231">
        <v>6</v>
      </c>
      <c r="D463" s="231">
        <v>2</v>
      </c>
      <c r="E463" s="231">
        <v>0</v>
      </c>
      <c r="F463" s="232">
        <v>39098</v>
      </c>
      <c r="G463" s="232">
        <v>438</v>
      </c>
      <c r="H463" s="233"/>
    </row>
    <row r="464" spans="1:8" ht="18" customHeight="1" collapsed="1">
      <c r="A464" s="20"/>
      <c r="B464" s="230" t="s">
        <v>403</v>
      </c>
      <c r="C464" s="234">
        <f>SUM($C$455:$C$463)</f>
        <v>277</v>
      </c>
      <c r="D464" s="234">
        <f>SUM($D$455:$D$463)</f>
        <v>109</v>
      </c>
      <c r="E464" s="234">
        <f>SUM($E$455:$E$463)</f>
        <v>2</v>
      </c>
      <c r="F464" s="235">
        <f>SUM($F$455:$F$463)</f>
        <v>464763.56930000003</v>
      </c>
      <c r="G464" s="235">
        <f>SUM($G$455:$G$463)</f>
        <v>182830.4007</v>
      </c>
      <c r="H464" s="236">
        <f>SUM($H$455:$H$463)</f>
        <v>44669</v>
      </c>
    </row>
    <row r="465" spans="1:8" ht="18" hidden="1" customHeight="1" outlineLevel="1">
      <c r="A465" s="20" t="s">
        <v>181</v>
      </c>
      <c r="B465" s="230"/>
      <c r="C465" s="231">
        <v>3</v>
      </c>
      <c r="D465" s="231">
        <v>6</v>
      </c>
      <c r="E465" s="231"/>
      <c r="F465" s="232">
        <v>0</v>
      </c>
      <c r="G465" s="232">
        <v>17874.39</v>
      </c>
      <c r="H465" s="233">
        <v>0</v>
      </c>
    </row>
    <row r="466" spans="1:8" ht="18" hidden="1" customHeight="1" outlineLevel="1">
      <c r="A466" s="20" t="s">
        <v>183</v>
      </c>
      <c r="B466" s="230"/>
      <c r="C466" s="231">
        <v>3</v>
      </c>
      <c r="D466" s="231">
        <v>3</v>
      </c>
      <c r="E466" s="231"/>
      <c r="F466" s="232">
        <v>79588.759999999995</v>
      </c>
      <c r="G466" s="232">
        <v>35283.800000000003</v>
      </c>
      <c r="H466" s="233"/>
    </row>
    <row r="467" spans="1:8" ht="18" hidden="1" customHeight="1" outlineLevel="1">
      <c r="A467" s="20" t="s">
        <v>184</v>
      </c>
      <c r="B467" s="230"/>
      <c r="C467" s="231">
        <v>4</v>
      </c>
      <c r="D467" s="231">
        <v>1</v>
      </c>
      <c r="E467" s="231">
        <v>0</v>
      </c>
      <c r="F467" s="232">
        <v>256</v>
      </c>
      <c r="G467" s="232">
        <v>20418</v>
      </c>
      <c r="H467" s="233"/>
    </row>
    <row r="468" spans="1:8" ht="18" hidden="1" customHeight="1" outlineLevel="1">
      <c r="A468" s="20" t="s">
        <v>185</v>
      </c>
      <c r="B468" s="230"/>
      <c r="C468" s="231">
        <v>13</v>
      </c>
      <c r="D468" s="231">
        <v>3</v>
      </c>
      <c r="E468" s="231"/>
      <c r="F468" s="232">
        <v>405516</v>
      </c>
      <c r="G468" s="232">
        <v>37775.919999999998</v>
      </c>
      <c r="H468" s="233"/>
    </row>
    <row r="469" spans="1:8" ht="18" hidden="1" customHeight="1" outlineLevel="1">
      <c r="A469" s="20" t="s">
        <v>186</v>
      </c>
      <c r="B469" s="230"/>
      <c r="C469" s="231">
        <v>123</v>
      </c>
      <c r="D469" s="231">
        <v>15</v>
      </c>
      <c r="E469" s="231">
        <v>5</v>
      </c>
      <c r="F469" s="232">
        <v>1282752.33</v>
      </c>
      <c r="G469" s="232">
        <v>391077.45</v>
      </c>
      <c r="H469" s="233"/>
    </row>
    <row r="470" spans="1:8" ht="18" hidden="1" customHeight="1" outlineLevel="1">
      <c r="A470" s="20" t="s">
        <v>187</v>
      </c>
      <c r="B470" s="230"/>
      <c r="C470" s="231">
        <v>1</v>
      </c>
      <c r="D470" s="231">
        <v>0</v>
      </c>
      <c r="E470" s="231">
        <v>0</v>
      </c>
      <c r="F470" s="232">
        <v>0</v>
      </c>
      <c r="G470" s="232">
        <v>0</v>
      </c>
      <c r="H470" s="233">
        <v>0</v>
      </c>
    </row>
    <row r="471" spans="1:8" ht="18" hidden="1" customHeight="1" outlineLevel="1">
      <c r="A471" s="20" t="s">
        <v>190</v>
      </c>
      <c r="B471" s="230"/>
      <c r="C471" s="231">
        <v>3</v>
      </c>
      <c r="D471" s="231">
        <v>6</v>
      </c>
      <c r="E471" s="231"/>
      <c r="F471" s="232">
        <v>33714</v>
      </c>
      <c r="G471" s="232">
        <v>3006</v>
      </c>
      <c r="H471" s="233">
        <v>15000</v>
      </c>
    </row>
    <row r="472" spans="1:8" ht="18" hidden="1" customHeight="1" outlineLevel="1">
      <c r="A472" s="20" t="s">
        <v>191</v>
      </c>
      <c r="B472" s="230"/>
      <c r="C472" s="231">
        <v>11</v>
      </c>
      <c r="D472" s="231">
        <v>3</v>
      </c>
      <c r="E472" s="231">
        <v>4</v>
      </c>
      <c r="F472" s="232">
        <v>28</v>
      </c>
      <c r="G472" s="232">
        <v>2745.73</v>
      </c>
      <c r="H472" s="233">
        <v>-2773.73</v>
      </c>
    </row>
    <row r="473" spans="1:8" ht="18" hidden="1" customHeight="1" outlineLevel="1">
      <c r="A473" s="20" t="s">
        <v>196</v>
      </c>
      <c r="B473" s="230"/>
      <c r="C473" s="231">
        <v>1</v>
      </c>
      <c r="D473" s="231">
        <v>0</v>
      </c>
      <c r="E473" s="231">
        <v>0</v>
      </c>
      <c r="F473" s="232">
        <v>0</v>
      </c>
      <c r="G473" s="232">
        <v>0</v>
      </c>
      <c r="H473" s="233">
        <v>0</v>
      </c>
    </row>
    <row r="474" spans="1:8" ht="18" customHeight="1" collapsed="1">
      <c r="A474" s="20"/>
      <c r="B474" s="230" t="s">
        <v>404</v>
      </c>
      <c r="C474" s="234">
        <f>SUM($C$465:$C$473)</f>
        <v>162</v>
      </c>
      <c r="D474" s="234">
        <f>SUM($D$465:$D$473)</f>
        <v>37</v>
      </c>
      <c r="E474" s="234">
        <f>SUM($E$465:$E$473)</f>
        <v>9</v>
      </c>
      <c r="F474" s="235">
        <f>SUM($F$465:$F$473)</f>
        <v>1801855.09</v>
      </c>
      <c r="G474" s="235">
        <f>SUM($G$465:$G$473)</f>
        <v>508181.29</v>
      </c>
      <c r="H474" s="236">
        <f>SUM($H$465:$H$473)</f>
        <v>12226.27</v>
      </c>
    </row>
    <row r="475" spans="1:8" s="229" customFormat="1">
      <c r="A475" s="237"/>
      <c r="B475" s="493" t="s">
        <v>405</v>
      </c>
      <c r="C475" s="494"/>
      <c r="D475" s="494"/>
      <c r="E475" s="494"/>
      <c r="F475" s="494"/>
      <c r="G475" s="494"/>
      <c r="H475" s="495"/>
    </row>
    <row r="476" spans="1:8" ht="18" hidden="1" customHeight="1" outlineLevel="1">
      <c r="A476" s="20" t="s">
        <v>183</v>
      </c>
      <c r="B476" s="230"/>
      <c r="C476" s="231">
        <v>0</v>
      </c>
      <c r="D476" s="231">
        <v>2</v>
      </c>
      <c r="E476" s="231"/>
      <c r="F476" s="232">
        <v>0</v>
      </c>
      <c r="G476" s="232">
        <v>58</v>
      </c>
      <c r="H476" s="233"/>
    </row>
    <row r="477" spans="1:8" ht="18" hidden="1" customHeight="1" outlineLevel="1">
      <c r="A477" s="20" t="s">
        <v>184</v>
      </c>
      <c r="B477" s="230"/>
      <c r="C477" s="231">
        <v>0</v>
      </c>
      <c r="D477" s="231">
        <v>0</v>
      </c>
      <c r="E477" s="231">
        <v>0</v>
      </c>
      <c r="F477" s="232">
        <v>0</v>
      </c>
      <c r="G477" s="232">
        <v>0</v>
      </c>
      <c r="H477" s="233"/>
    </row>
    <row r="478" spans="1:8" ht="18" hidden="1" customHeight="1" outlineLevel="1">
      <c r="A478" s="20" t="s">
        <v>185</v>
      </c>
      <c r="B478" s="230"/>
      <c r="C478" s="231">
        <v>1</v>
      </c>
      <c r="D478" s="231">
        <v>0</v>
      </c>
      <c r="E478" s="231"/>
      <c r="F478" s="232">
        <v>0</v>
      </c>
      <c r="G478" s="232">
        <v>0</v>
      </c>
      <c r="H478" s="233"/>
    </row>
    <row r="479" spans="1:8" ht="18" hidden="1" customHeight="1" outlineLevel="1">
      <c r="A479" s="20" t="s">
        <v>186</v>
      </c>
      <c r="B479" s="230"/>
      <c r="C479" s="231">
        <v>17</v>
      </c>
      <c r="D479" s="231">
        <v>2</v>
      </c>
      <c r="E479" s="231">
        <v>0</v>
      </c>
      <c r="F479" s="232">
        <v>18238.599999999999</v>
      </c>
      <c r="G479" s="232">
        <v>14090.8</v>
      </c>
      <c r="H479" s="233"/>
    </row>
    <row r="480" spans="1:8" ht="18" hidden="1" customHeight="1" outlineLevel="1">
      <c r="A480" s="20" t="s">
        <v>190</v>
      </c>
      <c r="B480" s="230"/>
      <c r="C480" s="231">
        <v>1</v>
      </c>
      <c r="D480" s="231">
        <v>1</v>
      </c>
      <c r="E480" s="231"/>
      <c r="F480" s="232">
        <v>0</v>
      </c>
      <c r="G480" s="232">
        <v>0</v>
      </c>
      <c r="H480" s="233"/>
    </row>
    <row r="481" spans="1:8" ht="18" hidden="1" customHeight="1" outlineLevel="1">
      <c r="A481" s="20" t="s">
        <v>193</v>
      </c>
      <c r="B481" s="230"/>
      <c r="C481" s="231">
        <v>1</v>
      </c>
      <c r="D481" s="231">
        <v>0</v>
      </c>
      <c r="E481" s="231">
        <v>0</v>
      </c>
      <c r="F481" s="232">
        <v>12392.1031</v>
      </c>
      <c r="G481" s="232">
        <v>7607.5869000000002</v>
      </c>
      <c r="H481" s="233">
        <v>0</v>
      </c>
    </row>
    <row r="482" spans="1:8" ht="18" customHeight="1" collapsed="1">
      <c r="A482" s="20"/>
      <c r="B482" s="230" t="s">
        <v>406</v>
      </c>
      <c r="C482" s="234">
        <f>SUM($C$476:$C$481)</f>
        <v>20</v>
      </c>
      <c r="D482" s="234">
        <f>SUM($D$476:$D$481)</f>
        <v>5</v>
      </c>
      <c r="E482" s="234">
        <f>SUM($E$476:$E$481)</f>
        <v>0</v>
      </c>
      <c r="F482" s="235">
        <f>SUM($F$476:$F$481)</f>
        <v>30630.703099999999</v>
      </c>
      <c r="G482" s="235">
        <f>SUM($G$476:$G$481)</f>
        <v>21756.386899999998</v>
      </c>
      <c r="H482" s="236">
        <f>SUM($H$476:$H$481)</f>
        <v>0</v>
      </c>
    </row>
    <row r="483" spans="1:8" s="229" customFormat="1">
      <c r="A483" s="237"/>
      <c r="B483" s="493" t="s">
        <v>407</v>
      </c>
      <c r="C483" s="494"/>
      <c r="D483" s="494"/>
      <c r="E483" s="494"/>
      <c r="F483" s="494"/>
      <c r="G483" s="494"/>
      <c r="H483" s="495"/>
    </row>
    <row r="484" spans="1:8" ht="18" hidden="1" customHeight="1" outlineLevel="1">
      <c r="A484" s="20" t="s">
        <v>181</v>
      </c>
      <c r="B484" s="230"/>
      <c r="C484" s="231">
        <v>41</v>
      </c>
      <c r="D484" s="231">
        <v>26</v>
      </c>
      <c r="E484" s="231"/>
      <c r="F484" s="232">
        <v>124952.81</v>
      </c>
      <c r="G484" s="232">
        <v>67730.13</v>
      </c>
      <c r="H484" s="233">
        <v>0</v>
      </c>
    </row>
    <row r="485" spans="1:8" ht="18" hidden="1" customHeight="1" outlineLevel="1">
      <c r="A485" s="20" t="s">
        <v>182</v>
      </c>
      <c r="B485" s="230"/>
      <c r="C485" s="231">
        <v>8</v>
      </c>
      <c r="D485" s="231">
        <v>8</v>
      </c>
      <c r="E485" s="231">
        <v>0</v>
      </c>
      <c r="F485" s="232">
        <v>30919.59</v>
      </c>
      <c r="G485" s="232">
        <v>-7123.39</v>
      </c>
      <c r="H485" s="233">
        <v>0</v>
      </c>
    </row>
    <row r="486" spans="1:8" ht="18" hidden="1" customHeight="1" outlineLevel="1">
      <c r="A486" s="20" t="s">
        <v>183</v>
      </c>
      <c r="B486" s="230"/>
      <c r="C486" s="231">
        <v>45</v>
      </c>
      <c r="D486" s="231">
        <v>18</v>
      </c>
      <c r="E486" s="231"/>
      <c r="F486" s="232">
        <v>129450.57</v>
      </c>
      <c r="G486" s="232">
        <v>30907.57</v>
      </c>
      <c r="H486" s="233"/>
    </row>
    <row r="487" spans="1:8" ht="18" hidden="1" customHeight="1" outlineLevel="1">
      <c r="A487" s="20" t="s">
        <v>184</v>
      </c>
      <c r="B487" s="230"/>
      <c r="C487" s="231">
        <v>29</v>
      </c>
      <c r="D487" s="231">
        <v>20</v>
      </c>
      <c r="E487" s="231">
        <v>0</v>
      </c>
      <c r="F487" s="232">
        <v>15612</v>
      </c>
      <c r="G487" s="232">
        <v>-31373</v>
      </c>
      <c r="H487" s="233"/>
    </row>
    <row r="488" spans="1:8" ht="18" hidden="1" customHeight="1" outlineLevel="1">
      <c r="A488" s="20" t="s">
        <v>185</v>
      </c>
      <c r="B488" s="230"/>
      <c r="C488" s="231">
        <v>105</v>
      </c>
      <c r="D488" s="231">
        <v>65</v>
      </c>
      <c r="E488" s="231"/>
      <c r="F488" s="232">
        <v>41379.410000000003</v>
      </c>
      <c r="G488" s="232">
        <v>9248.2999999999993</v>
      </c>
      <c r="H488" s="233"/>
    </row>
    <row r="489" spans="1:8" ht="18" hidden="1" customHeight="1" outlineLevel="1">
      <c r="A489" s="20" t="s">
        <v>186</v>
      </c>
      <c r="B489" s="230"/>
      <c r="C489" s="231">
        <v>6</v>
      </c>
      <c r="D489" s="231">
        <v>4</v>
      </c>
      <c r="E489" s="231">
        <v>1</v>
      </c>
      <c r="F489" s="232">
        <v>-5253.81</v>
      </c>
      <c r="G489" s="232">
        <v>-5358.5</v>
      </c>
      <c r="H489" s="233"/>
    </row>
    <row r="490" spans="1:8" ht="18" hidden="1" customHeight="1" outlineLevel="1">
      <c r="A490" s="20" t="s">
        <v>187</v>
      </c>
      <c r="B490" s="230"/>
      <c r="C490" s="231">
        <v>2</v>
      </c>
      <c r="D490" s="231">
        <v>2</v>
      </c>
      <c r="E490" s="231">
        <v>0</v>
      </c>
      <c r="F490" s="232">
        <v>1444</v>
      </c>
      <c r="G490" s="232">
        <v>0</v>
      </c>
      <c r="H490" s="233">
        <v>3052</v>
      </c>
    </row>
    <row r="491" spans="1:8" ht="18" hidden="1" customHeight="1" outlineLevel="1">
      <c r="A491" s="20" t="s">
        <v>190</v>
      </c>
      <c r="B491" s="230"/>
      <c r="C491" s="231">
        <v>4</v>
      </c>
      <c r="D491" s="231">
        <v>7</v>
      </c>
      <c r="E491" s="231"/>
      <c r="F491" s="232">
        <v>-1242</v>
      </c>
      <c r="G491" s="232">
        <v>-1221</v>
      </c>
      <c r="H491" s="233">
        <v>1242</v>
      </c>
    </row>
    <row r="492" spans="1:8" ht="18" hidden="1" customHeight="1" outlineLevel="1">
      <c r="A492" s="20" t="s">
        <v>191</v>
      </c>
      <c r="B492" s="230"/>
      <c r="C492" s="231">
        <v>1</v>
      </c>
      <c r="D492" s="231">
        <v>1</v>
      </c>
      <c r="E492" s="231">
        <v>0</v>
      </c>
      <c r="F492" s="232">
        <v>-250</v>
      </c>
      <c r="G492" s="232"/>
      <c r="H492" s="233"/>
    </row>
    <row r="493" spans="1:8" ht="18" hidden="1" customHeight="1" outlineLevel="1">
      <c r="A493" s="20" t="s">
        <v>193</v>
      </c>
      <c r="B493" s="230"/>
      <c r="C493" s="231">
        <v>59</v>
      </c>
      <c r="D493" s="231">
        <v>54</v>
      </c>
      <c r="E493" s="231">
        <v>2</v>
      </c>
      <c r="F493" s="232">
        <v>134784.42290000001</v>
      </c>
      <c r="G493" s="232">
        <v>18610</v>
      </c>
      <c r="H493" s="233">
        <v>104146</v>
      </c>
    </row>
    <row r="494" spans="1:8" ht="18" hidden="1" customHeight="1" outlineLevel="1">
      <c r="A494" s="20" t="s">
        <v>194</v>
      </c>
      <c r="B494" s="230"/>
      <c r="C494" s="231">
        <v>81</v>
      </c>
      <c r="D494" s="231">
        <v>36</v>
      </c>
      <c r="E494" s="231"/>
      <c r="F494" s="232">
        <v>169146</v>
      </c>
      <c r="G494" s="232">
        <v>14712</v>
      </c>
      <c r="H494" s="233">
        <v>8104</v>
      </c>
    </row>
    <row r="495" spans="1:8" ht="18" hidden="1" customHeight="1" outlineLevel="1">
      <c r="A495" s="20" t="s">
        <v>194</v>
      </c>
      <c r="B495" s="230"/>
      <c r="C495" s="231">
        <v>2</v>
      </c>
      <c r="D495" s="231">
        <v>1</v>
      </c>
      <c r="E495" s="231">
        <v>1</v>
      </c>
      <c r="F495" s="232">
        <v>4968</v>
      </c>
      <c r="G495" s="232">
        <v>0</v>
      </c>
      <c r="H495" s="233">
        <v>0</v>
      </c>
    </row>
    <row r="496" spans="1:8" ht="18" hidden="1" customHeight="1" outlineLevel="1">
      <c r="A496" s="20" t="s">
        <v>195</v>
      </c>
      <c r="B496" s="230"/>
      <c r="C496" s="231">
        <v>4</v>
      </c>
      <c r="D496" s="231">
        <v>3</v>
      </c>
      <c r="E496" s="231">
        <v>0</v>
      </c>
      <c r="F496" s="232">
        <v>18000</v>
      </c>
      <c r="G496" s="232">
        <v>5828</v>
      </c>
      <c r="H496" s="233"/>
    </row>
    <row r="497" spans="1:8" ht="18" customHeight="1" collapsed="1">
      <c r="A497" s="20"/>
      <c r="B497" s="230" t="s">
        <v>408</v>
      </c>
      <c r="C497" s="234">
        <f>SUM($C$484:$C$496)</f>
        <v>387</v>
      </c>
      <c r="D497" s="234">
        <f>SUM($D$484:$D$496)</f>
        <v>245</v>
      </c>
      <c r="E497" s="234">
        <f>SUM($E$484:$E$496)</f>
        <v>4</v>
      </c>
      <c r="F497" s="235">
        <f>SUM($F$484:$F$496)</f>
        <v>663910.99289999995</v>
      </c>
      <c r="G497" s="235">
        <f>SUM($G$484:$G$496)</f>
        <v>101960.11</v>
      </c>
      <c r="H497" s="236">
        <f>SUM($H$484:$H$496)</f>
        <v>116544</v>
      </c>
    </row>
    <row r="498" spans="1:8" s="229" customFormat="1">
      <c r="A498" s="237"/>
      <c r="B498" s="493" t="s">
        <v>409</v>
      </c>
      <c r="C498" s="494"/>
      <c r="D498" s="494"/>
      <c r="E498" s="494"/>
      <c r="F498" s="494"/>
      <c r="G498" s="494"/>
      <c r="H498" s="495"/>
    </row>
    <row r="499" spans="1:8" ht="18" hidden="1" customHeight="1" outlineLevel="1">
      <c r="A499" s="20" t="s">
        <v>184</v>
      </c>
      <c r="B499" s="230"/>
      <c r="C499" s="231">
        <v>0</v>
      </c>
      <c r="D499" s="231">
        <v>0</v>
      </c>
      <c r="E499" s="231">
        <v>0</v>
      </c>
      <c r="F499" s="232">
        <v>0</v>
      </c>
      <c r="G499" s="232">
        <v>0</v>
      </c>
      <c r="H499" s="233"/>
    </row>
    <row r="500" spans="1:8" ht="18" customHeight="1" collapsed="1">
      <c r="A500" s="20"/>
      <c r="B500" s="230" t="s">
        <v>410</v>
      </c>
      <c r="C500" s="234">
        <f>SUM($C$499:$C$499)</f>
        <v>0</v>
      </c>
      <c r="D500" s="234">
        <f>SUM($D$499:$D$499)</f>
        <v>0</v>
      </c>
      <c r="E500" s="234">
        <f>SUM($E$499:$E$499)</f>
        <v>0</v>
      </c>
      <c r="F500" s="235">
        <f>SUM($F$499:$F$499)</f>
        <v>0</v>
      </c>
      <c r="G500" s="235">
        <f>SUM($G$499:$G$499)</f>
        <v>0</v>
      </c>
      <c r="H500" s="236">
        <f>SUM($H$499:$H$499)</f>
        <v>0</v>
      </c>
    </row>
    <row r="501" spans="1:8" ht="18" hidden="1" customHeight="1" outlineLevel="1">
      <c r="A501" s="20" t="s">
        <v>181</v>
      </c>
      <c r="B501" s="230"/>
      <c r="C501" s="231">
        <v>4</v>
      </c>
      <c r="D501" s="231">
        <v>0</v>
      </c>
      <c r="E501" s="231"/>
      <c r="F501" s="232">
        <v>0</v>
      </c>
      <c r="G501" s="232">
        <v>0</v>
      </c>
      <c r="H501" s="233">
        <v>0</v>
      </c>
    </row>
    <row r="502" spans="1:8" ht="18" hidden="1" customHeight="1" outlineLevel="1">
      <c r="A502" s="20" t="s">
        <v>183</v>
      </c>
      <c r="B502" s="230"/>
      <c r="C502" s="231">
        <v>5</v>
      </c>
      <c r="D502" s="231">
        <v>1</v>
      </c>
      <c r="E502" s="231"/>
      <c r="F502" s="232">
        <v>0</v>
      </c>
      <c r="G502" s="232">
        <v>2041.46</v>
      </c>
      <c r="H502" s="233"/>
    </row>
    <row r="503" spans="1:8" ht="18" hidden="1" customHeight="1" outlineLevel="1">
      <c r="A503" s="20" t="s">
        <v>184</v>
      </c>
      <c r="B503" s="230"/>
      <c r="C503" s="231">
        <v>2</v>
      </c>
      <c r="D503" s="231">
        <v>0</v>
      </c>
      <c r="E503" s="231">
        <v>0</v>
      </c>
      <c r="F503" s="232">
        <v>34500</v>
      </c>
      <c r="G503" s="232">
        <v>2860</v>
      </c>
      <c r="H503" s="233"/>
    </row>
    <row r="504" spans="1:8" ht="18" hidden="1" customHeight="1" outlineLevel="1">
      <c r="A504" s="20" t="s">
        <v>185</v>
      </c>
      <c r="B504" s="230"/>
      <c r="C504" s="231">
        <v>11</v>
      </c>
      <c r="D504" s="231">
        <v>1</v>
      </c>
      <c r="E504" s="231"/>
      <c r="F504" s="232">
        <v>55000</v>
      </c>
      <c r="G504" s="232">
        <v>60289.26</v>
      </c>
      <c r="H504" s="233"/>
    </row>
    <row r="505" spans="1:8" ht="18" hidden="1" customHeight="1" outlineLevel="1">
      <c r="A505" s="20" t="s">
        <v>186</v>
      </c>
      <c r="B505" s="230"/>
      <c r="C505" s="231">
        <v>10</v>
      </c>
      <c r="D505" s="231">
        <v>2</v>
      </c>
      <c r="E505" s="231">
        <v>3</v>
      </c>
      <c r="F505" s="232">
        <v>30264.2</v>
      </c>
      <c r="G505" s="232">
        <v>-7543.28</v>
      </c>
      <c r="H505" s="233"/>
    </row>
    <row r="506" spans="1:8" ht="18" hidden="1" customHeight="1" outlineLevel="1">
      <c r="A506" s="20" t="s">
        <v>187</v>
      </c>
      <c r="B506" s="230"/>
      <c r="C506" s="231">
        <v>2</v>
      </c>
      <c r="D506" s="231">
        <v>0</v>
      </c>
      <c r="E506" s="231">
        <v>0</v>
      </c>
      <c r="F506" s="232">
        <v>0</v>
      </c>
      <c r="G506" s="232">
        <v>0</v>
      </c>
      <c r="H506" s="233">
        <v>0</v>
      </c>
    </row>
    <row r="507" spans="1:8" ht="18" hidden="1" customHeight="1" outlineLevel="1">
      <c r="A507" s="20" t="s">
        <v>194</v>
      </c>
      <c r="B507" s="230"/>
      <c r="C507" s="231">
        <v>3</v>
      </c>
      <c r="D507" s="231">
        <v>1</v>
      </c>
      <c r="E507" s="231">
        <v>8</v>
      </c>
      <c r="F507" s="232">
        <v>829</v>
      </c>
      <c r="G507" s="232">
        <v>0</v>
      </c>
      <c r="H507" s="233">
        <v>0</v>
      </c>
    </row>
    <row r="508" spans="1:8" ht="18" customHeight="1" collapsed="1">
      <c r="A508" s="20"/>
      <c r="B508" s="230" t="s">
        <v>411</v>
      </c>
      <c r="C508" s="234">
        <f>SUM($C$501:$C$507)</f>
        <v>37</v>
      </c>
      <c r="D508" s="234">
        <f>SUM($D$501:$D$507)</f>
        <v>5</v>
      </c>
      <c r="E508" s="234">
        <f>SUM($E$501:$E$507)</f>
        <v>11</v>
      </c>
      <c r="F508" s="235">
        <f>SUM($F$501:$F$507)</f>
        <v>120593.2</v>
      </c>
      <c r="G508" s="235">
        <f>SUM($G$501:$G$507)</f>
        <v>57647.44</v>
      </c>
      <c r="H508" s="236">
        <f>SUM($H$501:$H$507)</f>
        <v>0</v>
      </c>
    </row>
    <row r="509" spans="1:8" ht="18" hidden="1" customHeight="1" outlineLevel="1">
      <c r="A509" s="20" t="s">
        <v>181</v>
      </c>
      <c r="B509" s="230"/>
      <c r="C509" s="231">
        <v>2</v>
      </c>
      <c r="D509" s="231">
        <v>2</v>
      </c>
      <c r="E509" s="231"/>
      <c r="F509" s="232">
        <v>0</v>
      </c>
      <c r="G509" s="232">
        <v>-865.09</v>
      </c>
      <c r="H509" s="233">
        <v>0</v>
      </c>
    </row>
    <row r="510" spans="1:8" ht="18" hidden="1" customHeight="1" outlineLevel="1">
      <c r="A510" s="20" t="s">
        <v>182</v>
      </c>
      <c r="B510" s="230"/>
      <c r="C510" s="231">
        <v>1</v>
      </c>
      <c r="D510" s="231">
        <v>1</v>
      </c>
      <c r="E510" s="231">
        <v>0</v>
      </c>
      <c r="F510" s="232">
        <v>0</v>
      </c>
      <c r="G510" s="232">
        <v>-1000</v>
      </c>
      <c r="H510" s="233">
        <v>0</v>
      </c>
    </row>
    <row r="511" spans="1:8" ht="18" hidden="1" customHeight="1" outlineLevel="1">
      <c r="A511" s="20" t="s">
        <v>183</v>
      </c>
      <c r="B511" s="230"/>
      <c r="C511" s="231">
        <v>8</v>
      </c>
      <c r="D511" s="231">
        <v>1</v>
      </c>
      <c r="E511" s="231"/>
      <c r="F511" s="232">
        <v>60000</v>
      </c>
      <c r="G511" s="232">
        <v>7348.27</v>
      </c>
      <c r="H511" s="233"/>
    </row>
    <row r="512" spans="1:8" ht="18" hidden="1" customHeight="1" outlineLevel="1">
      <c r="A512" s="20" t="s">
        <v>184</v>
      </c>
      <c r="B512" s="230"/>
      <c r="C512" s="231">
        <v>3</v>
      </c>
      <c r="D512" s="231">
        <v>1</v>
      </c>
      <c r="E512" s="231">
        <v>0</v>
      </c>
      <c r="F512" s="232">
        <v>0</v>
      </c>
      <c r="G512" s="232">
        <v>-3500</v>
      </c>
      <c r="H512" s="233"/>
    </row>
    <row r="513" spans="1:8" ht="18" hidden="1" customHeight="1" outlineLevel="1">
      <c r="A513" s="20" t="s">
        <v>185</v>
      </c>
      <c r="B513" s="230"/>
      <c r="C513" s="231">
        <v>11</v>
      </c>
      <c r="D513" s="231">
        <v>0</v>
      </c>
      <c r="E513" s="231"/>
      <c r="F513" s="232">
        <v>28000</v>
      </c>
      <c r="G513" s="232">
        <v>36000</v>
      </c>
      <c r="H513" s="233"/>
    </row>
    <row r="514" spans="1:8" ht="18" hidden="1" customHeight="1" outlineLevel="1">
      <c r="A514" s="20" t="s">
        <v>186</v>
      </c>
      <c r="B514" s="230"/>
      <c r="C514" s="231">
        <v>9</v>
      </c>
      <c r="D514" s="231">
        <v>0</v>
      </c>
      <c r="E514" s="231">
        <v>3</v>
      </c>
      <c r="F514" s="232">
        <v>0</v>
      </c>
      <c r="G514" s="232">
        <v>0</v>
      </c>
      <c r="H514" s="233"/>
    </row>
    <row r="515" spans="1:8" ht="18" hidden="1" customHeight="1" outlineLevel="1">
      <c r="A515" s="20" t="s">
        <v>190</v>
      </c>
      <c r="B515" s="230"/>
      <c r="C515" s="231">
        <v>0</v>
      </c>
      <c r="D515" s="231">
        <v>0</v>
      </c>
      <c r="E515" s="231"/>
      <c r="F515" s="232">
        <v>0</v>
      </c>
      <c r="G515" s="232">
        <v>0</v>
      </c>
      <c r="H515" s="233"/>
    </row>
    <row r="516" spans="1:8" ht="18" customHeight="1" collapsed="1">
      <c r="A516" s="20"/>
      <c r="B516" s="230" t="s">
        <v>412</v>
      </c>
      <c r="C516" s="234">
        <f>SUM($C$509:$C$515)</f>
        <v>34</v>
      </c>
      <c r="D516" s="234">
        <f>SUM($D$509:$D$515)</f>
        <v>5</v>
      </c>
      <c r="E516" s="234">
        <f>SUM($E$509:$E$515)</f>
        <v>3</v>
      </c>
      <c r="F516" s="235">
        <f>SUM($F$509:$F$515)</f>
        <v>88000</v>
      </c>
      <c r="G516" s="235">
        <f>SUM($G$509:$G$515)</f>
        <v>37983.18</v>
      </c>
      <c r="H516" s="236">
        <f>SUM($H$509:$H$515)</f>
        <v>0</v>
      </c>
    </row>
    <row r="517" spans="1:8" ht="18" hidden="1" customHeight="1" outlineLevel="1">
      <c r="A517" s="20" t="s">
        <v>181</v>
      </c>
      <c r="B517" s="230"/>
      <c r="C517" s="231">
        <v>2</v>
      </c>
      <c r="D517" s="231">
        <v>1</v>
      </c>
      <c r="E517" s="231"/>
      <c r="F517" s="232">
        <v>0</v>
      </c>
      <c r="G517" s="232">
        <v>153.09</v>
      </c>
      <c r="H517" s="233">
        <v>0</v>
      </c>
    </row>
    <row r="518" spans="1:8" ht="18" hidden="1" customHeight="1" outlineLevel="1">
      <c r="A518" s="20" t="s">
        <v>183</v>
      </c>
      <c r="B518" s="230"/>
      <c r="C518" s="231">
        <v>1</v>
      </c>
      <c r="D518" s="231">
        <v>0</v>
      </c>
      <c r="E518" s="231"/>
      <c r="F518" s="232">
        <v>0</v>
      </c>
      <c r="G518" s="232">
        <v>0</v>
      </c>
      <c r="H518" s="233"/>
    </row>
    <row r="519" spans="1:8" ht="18" hidden="1" customHeight="1" outlineLevel="1">
      <c r="A519" s="20" t="s">
        <v>184</v>
      </c>
      <c r="B519" s="230"/>
      <c r="C519" s="231">
        <v>0</v>
      </c>
      <c r="D519" s="231">
        <v>0</v>
      </c>
      <c r="E519" s="231">
        <v>0</v>
      </c>
      <c r="F519" s="232">
        <v>0</v>
      </c>
      <c r="G519" s="232">
        <v>0</v>
      </c>
      <c r="H519" s="233"/>
    </row>
    <row r="520" spans="1:8" ht="18" hidden="1" customHeight="1" outlineLevel="1">
      <c r="A520" s="20" t="s">
        <v>185</v>
      </c>
      <c r="B520" s="230"/>
      <c r="C520" s="231">
        <v>5</v>
      </c>
      <c r="D520" s="231">
        <v>2</v>
      </c>
      <c r="E520" s="231"/>
      <c r="F520" s="232">
        <v>22848.6</v>
      </c>
      <c r="G520" s="232">
        <v>53.41</v>
      </c>
      <c r="H520" s="233"/>
    </row>
    <row r="521" spans="1:8" ht="18" hidden="1" customHeight="1" outlineLevel="1">
      <c r="A521" s="20" t="s">
        <v>186</v>
      </c>
      <c r="B521" s="230"/>
      <c r="C521" s="231">
        <v>6</v>
      </c>
      <c r="D521" s="231">
        <v>1</v>
      </c>
      <c r="E521" s="231">
        <v>0</v>
      </c>
      <c r="F521" s="232">
        <v>186.44</v>
      </c>
      <c r="G521" s="232">
        <v>33631</v>
      </c>
      <c r="H521" s="233"/>
    </row>
    <row r="522" spans="1:8" ht="18" customHeight="1" collapsed="1">
      <c r="A522" s="20"/>
      <c r="B522" s="230" t="s">
        <v>413</v>
      </c>
      <c r="C522" s="234">
        <f>SUM($C$517:$C$521)</f>
        <v>14</v>
      </c>
      <c r="D522" s="234">
        <f>SUM($D$517:$D$521)</f>
        <v>4</v>
      </c>
      <c r="E522" s="234">
        <f>SUM($E$517:$E$521)</f>
        <v>0</v>
      </c>
      <c r="F522" s="235">
        <f>SUM($F$517:$F$521)</f>
        <v>23035.039999999997</v>
      </c>
      <c r="G522" s="235">
        <f>SUM($G$517:$G$521)</f>
        <v>33837.5</v>
      </c>
      <c r="H522" s="236">
        <f>SUM($H$517:$H$521)</f>
        <v>0</v>
      </c>
    </row>
    <row r="523" spans="1:8" ht="18" hidden="1" customHeight="1" outlineLevel="1">
      <c r="A523" s="20" t="s">
        <v>181</v>
      </c>
      <c r="B523" s="230"/>
      <c r="C523" s="231">
        <v>34</v>
      </c>
      <c r="D523" s="231">
        <v>9</v>
      </c>
      <c r="E523" s="231"/>
      <c r="F523" s="232">
        <v>126228</v>
      </c>
      <c r="G523" s="232">
        <v>245393.53</v>
      </c>
      <c r="H523" s="233">
        <v>0</v>
      </c>
    </row>
    <row r="524" spans="1:8" ht="18" hidden="1" customHeight="1" outlineLevel="1">
      <c r="A524" s="20" t="s">
        <v>183</v>
      </c>
      <c r="B524" s="230"/>
      <c r="C524" s="231">
        <v>19</v>
      </c>
      <c r="D524" s="231">
        <v>14</v>
      </c>
      <c r="E524" s="231"/>
      <c r="F524" s="232">
        <v>500727.64</v>
      </c>
      <c r="G524" s="232">
        <v>137444.14000000001</v>
      </c>
      <c r="H524" s="233"/>
    </row>
    <row r="525" spans="1:8" ht="18" hidden="1" customHeight="1" outlineLevel="1">
      <c r="A525" s="20" t="s">
        <v>184</v>
      </c>
      <c r="B525" s="230"/>
      <c r="C525" s="231">
        <v>10</v>
      </c>
      <c r="D525" s="231">
        <v>2</v>
      </c>
      <c r="E525" s="231">
        <v>0</v>
      </c>
      <c r="F525" s="232">
        <v>102323</v>
      </c>
      <c r="G525" s="232">
        <v>44527</v>
      </c>
      <c r="H525" s="233"/>
    </row>
    <row r="526" spans="1:8" ht="18" hidden="1" customHeight="1" outlineLevel="1">
      <c r="A526" s="20" t="s">
        <v>185</v>
      </c>
      <c r="B526" s="230"/>
      <c r="C526" s="231">
        <v>31</v>
      </c>
      <c r="D526" s="231">
        <v>9</v>
      </c>
      <c r="E526" s="231"/>
      <c r="F526" s="232">
        <v>289492.09000000003</v>
      </c>
      <c r="G526" s="232">
        <v>187111.77</v>
      </c>
      <c r="H526" s="233"/>
    </row>
    <row r="527" spans="1:8" ht="18" hidden="1" customHeight="1" outlineLevel="1">
      <c r="A527" s="20" t="s">
        <v>186</v>
      </c>
      <c r="B527" s="230"/>
      <c r="C527" s="231">
        <v>37</v>
      </c>
      <c r="D527" s="231">
        <v>1</v>
      </c>
      <c r="E527" s="231">
        <v>16</v>
      </c>
      <c r="F527" s="232">
        <v>14833</v>
      </c>
      <c r="G527" s="232">
        <v>-21921.8</v>
      </c>
      <c r="H527" s="233"/>
    </row>
    <row r="528" spans="1:8" ht="18" hidden="1" customHeight="1" outlineLevel="1">
      <c r="A528" s="20" t="s">
        <v>191</v>
      </c>
      <c r="B528" s="230"/>
      <c r="C528" s="231">
        <v>2</v>
      </c>
      <c r="D528" s="231">
        <v>0</v>
      </c>
      <c r="E528" s="231">
        <v>2</v>
      </c>
      <c r="F528" s="232">
        <v>0</v>
      </c>
      <c r="G528" s="232"/>
      <c r="H528" s="233"/>
    </row>
    <row r="529" spans="1:8" ht="18" customHeight="1" collapsed="1">
      <c r="A529" s="20"/>
      <c r="B529" s="230" t="s">
        <v>414</v>
      </c>
      <c r="C529" s="234">
        <f>SUM($C$523:$C$528)</f>
        <v>133</v>
      </c>
      <c r="D529" s="234">
        <f>SUM($D$523:$D$528)</f>
        <v>35</v>
      </c>
      <c r="E529" s="234">
        <f>SUM($E$523:$E$528)</f>
        <v>18</v>
      </c>
      <c r="F529" s="235">
        <f>SUM($F$523:$F$528)</f>
        <v>1033603.73</v>
      </c>
      <c r="G529" s="235">
        <f>SUM($G$523:$G$528)</f>
        <v>592554.64</v>
      </c>
      <c r="H529" s="236">
        <f>SUM($H$523:$H$528)</f>
        <v>0</v>
      </c>
    </row>
    <row r="530" spans="1:8" s="229" customFormat="1">
      <c r="A530" s="237"/>
      <c r="B530" s="493" t="s">
        <v>415</v>
      </c>
      <c r="C530" s="494"/>
      <c r="D530" s="494"/>
      <c r="E530" s="494"/>
      <c r="F530" s="494"/>
      <c r="G530" s="494"/>
      <c r="H530" s="495"/>
    </row>
    <row r="531" spans="1:8" ht="18" hidden="1" customHeight="1" outlineLevel="1">
      <c r="A531" s="20" t="s">
        <v>186</v>
      </c>
      <c r="B531" s="230"/>
      <c r="C531" s="231">
        <v>10</v>
      </c>
      <c r="D531" s="231">
        <v>2</v>
      </c>
      <c r="E531" s="231">
        <v>6</v>
      </c>
      <c r="F531" s="232">
        <v>42500</v>
      </c>
      <c r="G531" s="232">
        <v>323974.49</v>
      </c>
      <c r="H531" s="233"/>
    </row>
    <row r="532" spans="1:8" ht="18" customHeight="1" collapsed="1">
      <c r="A532" s="20"/>
      <c r="B532" s="230" t="s">
        <v>416</v>
      </c>
      <c r="C532" s="234">
        <f>SUM($C$531:$C$531)</f>
        <v>10</v>
      </c>
      <c r="D532" s="234">
        <f>SUM($D$531:$D$531)</f>
        <v>2</v>
      </c>
      <c r="E532" s="234">
        <f>SUM($E$531:$E$531)</f>
        <v>6</v>
      </c>
      <c r="F532" s="235">
        <f>SUM($F$531:$F$531)</f>
        <v>42500</v>
      </c>
      <c r="G532" s="235">
        <f>SUM($G$531:$G$531)</f>
        <v>323974.49</v>
      </c>
      <c r="H532" s="236">
        <f>SUM($H$531:$H$531)</f>
        <v>0</v>
      </c>
    </row>
    <row r="533" spans="1:8" s="229" customFormat="1">
      <c r="A533" s="237"/>
      <c r="B533" s="493" t="s">
        <v>417</v>
      </c>
      <c r="C533" s="494"/>
      <c r="D533" s="494"/>
      <c r="E533" s="494"/>
      <c r="F533" s="494"/>
      <c r="G533" s="494"/>
      <c r="H533" s="495"/>
    </row>
    <row r="534" spans="1:8" ht="18" hidden="1" customHeight="1" outlineLevel="1">
      <c r="A534" s="20" t="s">
        <v>186</v>
      </c>
      <c r="B534" s="230"/>
      <c r="C534" s="231">
        <v>2</v>
      </c>
      <c r="D534" s="231">
        <v>0</v>
      </c>
      <c r="E534" s="231">
        <v>0</v>
      </c>
      <c r="F534" s="232">
        <v>0</v>
      </c>
      <c r="G534" s="232">
        <v>52000</v>
      </c>
      <c r="H534" s="233"/>
    </row>
    <row r="535" spans="1:8" ht="18" hidden="1" customHeight="1" outlineLevel="1">
      <c r="A535" s="20" t="s">
        <v>194</v>
      </c>
      <c r="B535" s="230"/>
      <c r="C535" s="231">
        <v>1</v>
      </c>
      <c r="D535" s="231">
        <v>1</v>
      </c>
      <c r="E535" s="231"/>
      <c r="F535" s="232">
        <v>0</v>
      </c>
      <c r="G535" s="232">
        <v>25814</v>
      </c>
      <c r="H535" s="233">
        <v>0</v>
      </c>
    </row>
    <row r="536" spans="1:8" ht="18" customHeight="1" collapsed="1">
      <c r="A536" s="20"/>
      <c r="B536" s="230" t="s">
        <v>418</v>
      </c>
      <c r="C536" s="234">
        <f>SUM($C$534:$C$535)</f>
        <v>3</v>
      </c>
      <c r="D536" s="234">
        <f>SUM($D$534:$D$535)</f>
        <v>1</v>
      </c>
      <c r="E536" s="234">
        <f>SUM($E$534:$E$535)</f>
        <v>0</v>
      </c>
      <c r="F536" s="235">
        <f>SUM($F$534:$F$535)</f>
        <v>0</v>
      </c>
      <c r="G536" s="235">
        <f>SUM($G$534:$G$535)</f>
        <v>77814</v>
      </c>
      <c r="H536" s="236">
        <f>SUM($H$534:$H$535)</f>
        <v>0</v>
      </c>
    </row>
    <row r="537" spans="1:8" ht="18" hidden="1" customHeight="1" outlineLevel="1">
      <c r="A537" s="20" t="s">
        <v>186</v>
      </c>
      <c r="B537" s="230"/>
      <c r="C537" s="231">
        <v>9</v>
      </c>
      <c r="D537" s="231">
        <v>0</v>
      </c>
      <c r="E537" s="231">
        <v>0</v>
      </c>
      <c r="F537" s="232">
        <v>0</v>
      </c>
      <c r="G537" s="232">
        <v>53233.23</v>
      </c>
      <c r="H537" s="233"/>
    </row>
    <row r="538" spans="1:8" ht="18" customHeight="1" collapsed="1">
      <c r="A538" s="20"/>
      <c r="B538" s="230" t="s">
        <v>419</v>
      </c>
      <c r="C538" s="234">
        <f>SUM($C$537:$C$537)</f>
        <v>9</v>
      </c>
      <c r="D538" s="234">
        <f>SUM($D$537:$D$537)</f>
        <v>0</v>
      </c>
      <c r="E538" s="234">
        <f>SUM($E$537:$E$537)</f>
        <v>0</v>
      </c>
      <c r="F538" s="235">
        <f>SUM($F$537:$F$537)</f>
        <v>0</v>
      </c>
      <c r="G538" s="235">
        <f>SUM($G$537:$G$537)</f>
        <v>53233.23</v>
      </c>
      <c r="H538" s="236">
        <f>SUM($H$537:$H$537)</f>
        <v>0</v>
      </c>
    </row>
    <row r="539" spans="1:8" s="229" customFormat="1">
      <c r="A539" s="237"/>
      <c r="B539" s="493" t="s">
        <v>420</v>
      </c>
      <c r="C539" s="494"/>
      <c r="D539" s="494"/>
      <c r="E539" s="494"/>
      <c r="F539" s="494"/>
      <c r="G539" s="494"/>
      <c r="H539" s="495"/>
    </row>
    <row r="540" spans="1:8" s="229" customFormat="1">
      <c r="A540" s="237"/>
      <c r="B540" s="493" t="s">
        <v>421</v>
      </c>
      <c r="C540" s="494"/>
      <c r="D540" s="494"/>
      <c r="E540" s="494"/>
      <c r="F540" s="494"/>
      <c r="G540" s="494"/>
      <c r="H540" s="495"/>
    </row>
    <row r="541" spans="1:8" s="229" customFormat="1">
      <c r="A541" s="237"/>
      <c r="B541" s="493" t="s">
        <v>422</v>
      </c>
      <c r="C541" s="494"/>
      <c r="D541" s="494"/>
      <c r="E541" s="494"/>
      <c r="F541" s="494"/>
      <c r="G541" s="494"/>
      <c r="H541" s="495"/>
    </row>
    <row r="542" spans="1:8" s="229" customFormat="1">
      <c r="A542" s="237"/>
      <c r="B542" s="493" t="s">
        <v>423</v>
      </c>
      <c r="C542" s="494"/>
      <c r="D542" s="494"/>
      <c r="E542" s="494"/>
      <c r="F542" s="494"/>
      <c r="G542" s="494"/>
      <c r="H542" s="495"/>
    </row>
    <row r="543" spans="1:8" s="229" customFormat="1">
      <c r="A543" s="237"/>
      <c r="B543" s="493" t="s">
        <v>424</v>
      </c>
      <c r="C543" s="494"/>
      <c r="D543" s="494"/>
      <c r="E543" s="494"/>
      <c r="F543" s="494"/>
      <c r="G543" s="494"/>
      <c r="H543" s="495"/>
    </row>
    <row r="544" spans="1:8" ht="18" hidden="1" customHeight="1" outlineLevel="1">
      <c r="A544" s="20" t="s">
        <v>181</v>
      </c>
      <c r="B544" s="230"/>
      <c r="C544" s="231">
        <v>252</v>
      </c>
      <c r="D544" s="231">
        <v>215</v>
      </c>
      <c r="E544" s="231">
        <v>0</v>
      </c>
      <c r="F544" s="232">
        <v>1853851.19</v>
      </c>
      <c r="G544" s="232">
        <v>920481.1</v>
      </c>
      <c r="H544" s="233">
        <v>0</v>
      </c>
    </row>
    <row r="545" spans="1:8" ht="18" hidden="1" customHeight="1" outlineLevel="1">
      <c r="A545" s="20" t="s">
        <v>182</v>
      </c>
      <c r="B545" s="230"/>
      <c r="C545" s="231">
        <v>29</v>
      </c>
      <c r="D545" s="231">
        <v>29</v>
      </c>
      <c r="E545" s="231">
        <v>0</v>
      </c>
      <c r="F545" s="232">
        <v>130578.73</v>
      </c>
      <c r="G545" s="232">
        <v>141827.92000000001</v>
      </c>
      <c r="H545" s="233">
        <v>0</v>
      </c>
    </row>
    <row r="546" spans="1:8" ht="18" hidden="1" customHeight="1" outlineLevel="1">
      <c r="A546" s="20" t="s">
        <v>183</v>
      </c>
      <c r="B546" s="230"/>
      <c r="C546" s="231">
        <v>327</v>
      </c>
      <c r="D546" s="231">
        <v>152</v>
      </c>
      <c r="E546" s="231">
        <v>0</v>
      </c>
      <c r="F546" s="232">
        <v>5341993.22</v>
      </c>
      <c r="G546" s="232">
        <v>2185934.9500000002</v>
      </c>
      <c r="H546" s="233">
        <v>0</v>
      </c>
    </row>
    <row r="547" spans="1:8" ht="18" hidden="1" customHeight="1" outlineLevel="1">
      <c r="A547" s="20" t="s">
        <v>184</v>
      </c>
      <c r="B547" s="230"/>
      <c r="C547" s="231">
        <v>154</v>
      </c>
      <c r="D547" s="231">
        <v>112</v>
      </c>
      <c r="E547" s="231">
        <v>0</v>
      </c>
      <c r="F547" s="232">
        <v>3219062</v>
      </c>
      <c r="G547" s="232">
        <v>1343621.18</v>
      </c>
      <c r="H547" s="233">
        <v>0</v>
      </c>
    </row>
    <row r="548" spans="1:8" ht="18" hidden="1" customHeight="1" outlineLevel="1">
      <c r="A548" s="20" t="s">
        <v>185</v>
      </c>
      <c r="B548" s="230"/>
      <c r="C548" s="231">
        <v>761</v>
      </c>
      <c r="D548" s="231">
        <v>382</v>
      </c>
      <c r="E548" s="231">
        <v>0</v>
      </c>
      <c r="F548" s="232">
        <v>22298796.550000001</v>
      </c>
      <c r="G548" s="232">
        <v>4742724.42</v>
      </c>
      <c r="H548" s="233">
        <v>0</v>
      </c>
    </row>
    <row r="549" spans="1:8" ht="18" hidden="1" customHeight="1" outlineLevel="1">
      <c r="A549" s="20" t="s">
        <v>186</v>
      </c>
      <c r="B549" s="230"/>
      <c r="C549" s="231">
        <v>1986</v>
      </c>
      <c r="D549" s="231">
        <v>1070</v>
      </c>
      <c r="E549" s="231">
        <v>68</v>
      </c>
      <c r="F549" s="232">
        <v>3931361.44</v>
      </c>
      <c r="G549" s="232">
        <v>2612187.09</v>
      </c>
      <c r="H549" s="233">
        <v>0</v>
      </c>
    </row>
    <row r="550" spans="1:8" ht="18" hidden="1" customHeight="1" outlineLevel="1">
      <c r="A550" s="20" t="s">
        <v>187</v>
      </c>
      <c r="B550" s="230"/>
      <c r="C550" s="231">
        <v>9</v>
      </c>
      <c r="D550" s="231">
        <v>2</v>
      </c>
      <c r="E550" s="231">
        <v>0</v>
      </c>
      <c r="F550" s="232">
        <v>27544</v>
      </c>
      <c r="G550" s="232">
        <v>0</v>
      </c>
      <c r="H550" s="233">
        <v>3052</v>
      </c>
    </row>
    <row r="551" spans="1:8" ht="18" hidden="1" customHeight="1" outlineLevel="1">
      <c r="A551" s="20" t="s">
        <v>188</v>
      </c>
      <c r="B551" s="230"/>
      <c r="C551" s="231">
        <v>9</v>
      </c>
      <c r="D551" s="231">
        <v>9</v>
      </c>
      <c r="E551" s="231">
        <v>0</v>
      </c>
      <c r="F551" s="232">
        <v>180138</v>
      </c>
      <c r="G551" s="232">
        <v>45075</v>
      </c>
      <c r="H551" s="233">
        <v>300</v>
      </c>
    </row>
    <row r="552" spans="1:8" ht="18" hidden="1" customHeight="1" outlineLevel="1">
      <c r="A552" s="20" t="s">
        <v>189</v>
      </c>
      <c r="B552" s="230"/>
      <c r="C552" s="231">
        <v>9</v>
      </c>
      <c r="D552" s="231">
        <v>9</v>
      </c>
      <c r="E552" s="231">
        <v>0</v>
      </c>
      <c r="F552" s="232">
        <v>83520.27</v>
      </c>
      <c r="G552" s="232">
        <v>21749.53</v>
      </c>
      <c r="H552" s="233">
        <v>0</v>
      </c>
    </row>
    <row r="553" spans="1:8" ht="18" hidden="1" customHeight="1" outlineLevel="1">
      <c r="A553" s="20" t="s">
        <v>190</v>
      </c>
      <c r="B553" s="230"/>
      <c r="C553" s="231">
        <v>285</v>
      </c>
      <c r="D553" s="231">
        <v>280</v>
      </c>
      <c r="E553" s="231">
        <v>0</v>
      </c>
      <c r="F553" s="232">
        <v>953552</v>
      </c>
      <c r="G553" s="232">
        <v>1042129</v>
      </c>
      <c r="H553" s="233">
        <v>859099</v>
      </c>
    </row>
    <row r="554" spans="1:8" ht="18" hidden="1" customHeight="1" outlineLevel="1">
      <c r="A554" s="20" t="s">
        <v>191</v>
      </c>
      <c r="B554" s="230"/>
      <c r="C554" s="231">
        <v>37</v>
      </c>
      <c r="D554" s="231">
        <v>15</v>
      </c>
      <c r="E554" s="231">
        <v>19</v>
      </c>
      <c r="F554" s="232">
        <v>-2628.78</v>
      </c>
      <c r="G554" s="232">
        <v>97161.24</v>
      </c>
      <c r="H554" s="233">
        <v>-8325.7999999999993</v>
      </c>
    </row>
    <row r="555" spans="1:8" ht="18" hidden="1" customHeight="1" outlineLevel="1">
      <c r="A555" s="20" t="s">
        <v>192</v>
      </c>
      <c r="B555" s="230"/>
      <c r="C555" s="231">
        <v>0</v>
      </c>
      <c r="D555" s="231">
        <v>0</v>
      </c>
      <c r="E555" s="231">
        <v>0</v>
      </c>
      <c r="F555" s="232">
        <v>0</v>
      </c>
      <c r="G555" s="232">
        <v>0</v>
      </c>
      <c r="H555" s="233">
        <v>0</v>
      </c>
    </row>
    <row r="556" spans="1:8" ht="18" hidden="1" customHeight="1" outlineLevel="1">
      <c r="A556" s="20" t="s">
        <v>193</v>
      </c>
      <c r="B556" s="230"/>
      <c r="C556" s="231">
        <v>267</v>
      </c>
      <c r="D556" s="231">
        <v>213</v>
      </c>
      <c r="E556" s="231">
        <v>4</v>
      </c>
      <c r="F556" s="232">
        <v>1785901</v>
      </c>
      <c r="G556" s="232">
        <v>1468459.8629000001</v>
      </c>
      <c r="H556" s="233">
        <v>1155898</v>
      </c>
    </row>
    <row r="557" spans="1:8" ht="18" hidden="1" customHeight="1" outlineLevel="1">
      <c r="A557" s="20" t="s">
        <v>194</v>
      </c>
      <c r="B557" s="230"/>
      <c r="C557" s="231">
        <v>407</v>
      </c>
      <c r="D557" s="231">
        <v>190</v>
      </c>
      <c r="E557" s="231">
        <v>27</v>
      </c>
      <c r="F557" s="232">
        <v>422427</v>
      </c>
      <c r="G557" s="232">
        <v>785676</v>
      </c>
      <c r="H557" s="233">
        <v>296479</v>
      </c>
    </row>
    <row r="558" spans="1:8" ht="18" hidden="1" customHeight="1" outlineLevel="1">
      <c r="A558" s="20" t="s">
        <v>195</v>
      </c>
      <c r="B558" s="230"/>
      <c r="C558" s="231">
        <v>24</v>
      </c>
      <c r="D558" s="231">
        <v>9</v>
      </c>
      <c r="E558" s="231">
        <v>0</v>
      </c>
      <c r="F558" s="232">
        <v>69348</v>
      </c>
      <c r="G558" s="232">
        <v>23028</v>
      </c>
      <c r="H558" s="233">
        <v>0</v>
      </c>
    </row>
    <row r="559" spans="1:8" ht="18" hidden="1" customHeight="1" outlineLevel="1">
      <c r="A559" s="20" t="s">
        <v>196</v>
      </c>
      <c r="B559" s="230"/>
      <c r="C559" s="231">
        <v>3</v>
      </c>
      <c r="D559" s="231">
        <v>2</v>
      </c>
      <c r="E559" s="231">
        <v>0</v>
      </c>
      <c r="F559" s="232">
        <v>49099</v>
      </c>
      <c r="G559" s="232">
        <v>5664</v>
      </c>
      <c r="H559" s="233">
        <v>0</v>
      </c>
    </row>
    <row r="560" spans="1:8" ht="18" customHeight="1" collapsed="1">
      <c r="A560" s="20"/>
      <c r="B560" s="230" t="s">
        <v>425</v>
      </c>
      <c r="C560" s="234">
        <f>SUM($C$544:$C$559)</f>
        <v>4559</v>
      </c>
      <c r="D560" s="234">
        <f>SUM($D$544:$D$559)</f>
        <v>2689</v>
      </c>
      <c r="E560" s="234">
        <f>SUM($E$544:$E$559)</f>
        <v>118</v>
      </c>
      <c r="F560" s="235">
        <f>SUM($F$544:$F$559)</f>
        <v>40344543.620000005</v>
      </c>
      <c r="G560" s="235">
        <f>SUM($G$544:$G$559)</f>
        <v>15435719.2929</v>
      </c>
      <c r="H560" s="236">
        <f>SUM($H$544:$H$559)</f>
        <v>2306502.2000000002</v>
      </c>
    </row>
    <row r="561" ht="18" customHeight="1"/>
  </sheetData>
  <sheetProtection insertRows="0" deleteRows="0" selectLockedCells="1" sort="0"/>
  <mergeCells count="21">
    <mergeCell ref="B475:H475"/>
    <mergeCell ref="B1:H1"/>
    <mergeCell ref="B2:H2"/>
    <mergeCell ref="B3:H3"/>
    <mergeCell ref="B6:H6"/>
    <mergeCell ref="G8:G9"/>
    <mergeCell ref="B10:H10"/>
    <mergeCell ref="B179:H179"/>
    <mergeCell ref="B317:H317"/>
    <mergeCell ref="B362:H362"/>
    <mergeCell ref="B392:H392"/>
    <mergeCell ref="B417:H417"/>
    <mergeCell ref="B541:H541"/>
    <mergeCell ref="B542:H542"/>
    <mergeCell ref="B543:H543"/>
    <mergeCell ref="B483:H483"/>
    <mergeCell ref="B498:H498"/>
    <mergeCell ref="B530:H530"/>
    <mergeCell ref="B533:H533"/>
    <mergeCell ref="B539:H539"/>
    <mergeCell ref="B540:H540"/>
  </mergeCells>
  <pageMargins left="0.75" right="0.75" top="1" bottom="1" header="0.5" footer="0.5"/>
  <pageSetup firstPageNumber="35" orientation="portrait" useFirstPageNumber="1" r:id="rId1"/>
  <headerFooter alignWithMargins="0">
    <oddFooter>&amp;C&amp;"-,Regular"&amp;P</oddFooter>
  </headerFooter>
  <rowBreaks count="2" manualBreakCount="2">
    <brk id="178" min="1" max="7" man="1"/>
    <brk id="361" min="1" max="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2"/>
  <sheetViews>
    <sheetView showGridLines="0" zoomScaleNormal="100" workbookViewId="0"/>
  </sheetViews>
  <sheetFormatPr defaultRowHeight="12.75" outlineLevelRow="1"/>
  <cols>
    <col min="1" max="1" width="43" style="22" bestFit="1" customWidth="1"/>
    <col min="2" max="2" width="11.85546875" style="22" bestFit="1" customWidth="1"/>
    <col min="3" max="3" width="12.7109375" style="22" bestFit="1" customWidth="1"/>
    <col min="4" max="4" width="11.5703125" style="22" bestFit="1" customWidth="1"/>
    <col min="5" max="5" width="13.7109375" style="22" bestFit="1" customWidth="1"/>
    <col min="6" max="6" width="12" style="22" bestFit="1" customWidth="1"/>
    <col min="7" max="8" width="12.28515625" style="22" bestFit="1" customWidth="1"/>
    <col min="9" max="254" width="9.140625" style="22"/>
    <col min="255" max="255" width="12.7109375" style="22" customWidth="1"/>
    <col min="256" max="256" width="12.85546875" style="22" customWidth="1"/>
    <col min="257" max="257" width="12.7109375" style="22" customWidth="1"/>
    <col min="258" max="258" width="13.28515625" style="22" customWidth="1"/>
    <col min="259" max="259" width="11.140625" style="22" bestFit="1" customWidth="1"/>
    <col min="260" max="260" width="10.140625" style="22" bestFit="1" customWidth="1"/>
    <col min="261" max="261" width="11.7109375" style="22" customWidth="1"/>
    <col min="262" max="510" width="9.140625" style="22"/>
    <col min="511" max="511" width="12.7109375" style="22" customWidth="1"/>
    <col min="512" max="512" width="12.85546875" style="22" customWidth="1"/>
    <col min="513" max="513" width="12.7109375" style="22" customWidth="1"/>
    <col min="514" max="514" width="13.28515625" style="22" customWidth="1"/>
    <col min="515" max="515" width="11.140625" style="22" bestFit="1" customWidth="1"/>
    <col min="516" max="516" width="10.140625" style="22" bestFit="1" customWidth="1"/>
    <col min="517" max="517" width="11.7109375" style="22" customWidth="1"/>
    <col min="518" max="766" width="9.140625" style="22"/>
    <col min="767" max="767" width="12.7109375" style="22" customWidth="1"/>
    <col min="768" max="768" width="12.85546875" style="22" customWidth="1"/>
    <col min="769" max="769" width="12.7109375" style="22" customWidth="1"/>
    <col min="770" max="770" width="13.28515625" style="22" customWidth="1"/>
    <col min="771" max="771" width="11.140625" style="22" bestFit="1" customWidth="1"/>
    <col min="772" max="772" width="10.140625" style="22" bestFit="1" customWidth="1"/>
    <col min="773" max="773" width="11.7109375" style="22" customWidth="1"/>
    <col min="774" max="1022" width="9.140625" style="22"/>
    <col min="1023" max="1023" width="12.7109375" style="22" customWidth="1"/>
    <col min="1024" max="1024" width="12.85546875" style="22" customWidth="1"/>
    <col min="1025" max="1025" width="12.7109375" style="22" customWidth="1"/>
    <col min="1026" max="1026" width="13.28515625" style="22" customWidth="1"/>
    <col min="1027" max="1027" width="11.140625" style="22" bestFit="1" customWidth="1"/>
    <col min="1028" max="1028" width="10.140625" style="22" bestFit="1" customWidth="1"/>
    <col min="1029" max="1029" width="11.7109375" style="22" customWidth="1"/>
    <col min="1030" max="1278" width="9.140625" style="22"/>
    <col min="1279" max="1279" width="12.7109375" style="22" customWidth="1"/>
    <col min="1280" max="1280" width="12.85546875" style="22" customWidth="1"/>
    <col min="1281" max="1281" width="12.7109375" style="22" customWidth="1"/>
    <col min="1282" max="1282" width="13.28515625" style="22" customWidth="1"/>
    <col min="1283" max="1283" width="11.140625" style="22" bestFit="1" customWidth="1"/>
    <col min="1284" max="1284" width="10.140625" style="22" bestFit="1" customWidth="1"/>
    <col min="1285" max="1285" width="11.7109375" style="22" customWidth="1"/>
    <col min="1286" max="1534" width="9.140625" style="22"/>
    <col min="1535" max="1535" width="12.7109375" style="22" customWidth="1"/>
    <col min="1536" max="1536" width="12.85546875" style="22" customWidth="1"/>
    <col min="1537" max="1537" width="12.7109375" style="22" customWidth="1"/>
    <col min="1538" max="1538" width="13.28515625" style="22" customWidth="1"/>
    <col min="1539" max="1539" width="11.140625" style="22" bestFit="1" customWidth="1"/>
    <col min="1540" max="1540" width="10.140625" style="22" bestFit="1" customWidth="1"/>
    <col min="1541" max="1541" width="11.7109375" style="22" customWidth="1"/>
    <col min="1542" max="1790" width="9.140625" style="22"/>
    <col min="1791" max="1791" width="12.7109375" style="22" customWidth="1"/>
    <col min="1792" max="1792" width="12.85546875" style="22" customWidth="1"/>
    <col min="1793" max="1793" width="12.7109375" style="22" customWidth="1"/>
    <col min="1794" max="1794" width="13.28515625" style="22" customWidth="1"/>
    <col min="1795" max="1795" width="11.140625" style="22" bestFit="1" customWidth="1"/>
    <col min="1796" max="1796" width="10.140625" style="22" bestFit="1" customWidth="1"/>
    <col min="1797" max="1797" width="11.7109375" style="22" customWidth="1"/>
    <col min="1798" max="2046" width="9.140625" style="22"/>
    <col min="2047" max="2047" width="12.7109375" style="22" customWidth="1"/>
    <col min="2048" max="2048" width="12.85546875" style="22" customWidth="1"/>
    <col min="2049" max="2049" width="12.7109375" style="22" customWidth="1"/>
    <col min="2050" max="2050" width="13.28515625" style="22" customWidth="1"/>
    <col min="2051" max="2051" width="11.140625" style="22" bestFit="1" customWidth="1"/>
    <col min="2052" max="2052" width="10.140625" style="22" bestFit="1" customWidth="1"/>
    <col min="2053" max="2053" width="11.7109375" style="22" customWidth="1"/>
    <col min="2054" max="2302" width="9.140625" style="22"/>
    <col min="2303" max="2303" width="12.7109375" style="22" customWidth="1"/>
    <col min="2304" max="2304" width="12.85546875" style="22" customWidth="1"/>
    <col min="2305" max="2305" width="12.7109375" style="22" customWidth="1"/>
    <col min="2306" max="2306" width="13.28515625" style="22" customWidth="1"/>
    <col min="2307" max="2307" width="11.140625" style="22" bestFit="1" customWidth="1"/>
    <col min="2308" max="2308" width="10.140625" style="22" bestFit="1" customWidth="1"/>
    <col min="2309" max="2309" width="11.7109375" style="22" customWidth="1"/>
    <col min="2310" max="2558" width="9.140625" style="22"/>
    <col min="2559" max="2559" width="12.7109375" style="22" customWidth="1"/>
    <col min="2560" max="2560" width="12.85546875" style="22" customWidth="1"/>
    <col min="2561" max="2561" width="12.7109375" style="22" customWidth="1"/>
    <col min="2562" max="2562" width="13.28515625" style="22" customWidth="1"/>
    <col min="2563" max="2563" width="11.140625" style="22" bestFit="1" customWidth="1"/>
    <col min="2564" max="2564" width="10.140625" style="22" bestFit="1" customWidth="1"/>
    <col min="2565" max="2565" width="11.7109375" style="22" customWidth="1"/>
    <col min="2566" max="2814" width="9.140625" style="22"/>
    <col min="2815" max="2815" width="12.7109375" style="22" customWidth="1"/>
    <col min="2816" max="2816" width="12.85546875" style="22" customWidth="1"/>
    <col min="2817" max="2817" width="12.7109375" style="22" customWidth="1"/>
    <col min="2818" max="2818" width="13.28515625" style="22" customWidth="1"/>
    <col min="2819" max="2819" width="11.140625" style="22" bestFit="1" customWidth="1"/>
    <col min="2820" max="2820" width="10.140625" style="22" bestFit="1" customWidth="1"/>
    <col min="2821" max="2821" width="11.7109375" style="22" customWidth="1"/>
    <col min="2822" max="3070" width="9.140625" style="22"/>
    <col min="3071" max="3071" width="12.7109375" style="22" customWidth="1"/>
    <col min="3072" max="3072" width="12.85546875" style="22" customWidth="1"/>
    <col min="3073" max="3073" width="12.7109375" style="22" customWidth="1"/>
    <col min="3074" max="3074" width="13.28515625" style="22" customWidth="1"/>
    <col min="3075" max="3075" width="11.140625" style="22" bestFit="1" customWidth="1"/>
    <col min="3076" max="3076" width="10.140625" style="22" bestFit="1" customWidth="1"/>
    <col min="3077" max="3077" width="11.7109375" style="22" customWidth="1"/>
    <col min="3078" max="3326" width="9.140625" style="22"/>
    <col min="3327" max="3327" width="12.7109375" style="22" customWidth="1"/>
    <col min="3328" max="3328" width="12.85546875" style="22" customWidth="1"/>
    <col min="3329" max="3329" width="12.7109375" style="22" customWidth="1"/>
    <col min="3330" max="3330" width="13.28515625" style="22" customWidth="1"/>
    <col min="3331" max="3331" width="11.140625" style="22" bestFit="1" customWidth="1"/>
    <col min="3332" max="3332" width="10.140625" style="22" bestFit="1" customWidth="1"/>
    <col min="3333" max="3333" width="11.7109375" style="22" customWidth="1"/>
    <col min="3334" max="3582" width="9.140625" style="22"/>
    <col min="3583" max="3583" width="12.7109375" style="22" customWidth="1"/>
    <col min="3584" max="3584" width="12.85546875" style="22" customWidth="1"/>
    <col min="3585" max="3585" width="12.7109375" style="22" customWidth="1"/>
    <col min="3586" max="3586" width="13.28515625" style="22" customWidth="1"/>
    <col min="3587" max="3587" width="11.140625" style="22" bestFit="1" customWidth="1"/>
    <col min="3588" max="3588" width="10.140625" style="22" bestFit="1" customWidth="1"/>
    <col min="3589" max="3589" width="11.7109375" style="22" customWidth="1"/>
    <col min="3590" max="3838" width="9.140625" style="22"/>
    <col min="3839" max="3839" width="12.7109375" style="22" customWidth="1"/>
    <col min="3840" max="3840" width="12.85546875" style="22" customWidth="1"/>
    <col min="3841" max="3841" width="12.7109375" style="22" customWidth="1"/>
    <col min="3842" max="3842" width="13.28515625" style="22" customWidth="1"/>
    <col min="3843" max="3843" width="11.140625" style="22" bestFit="1" customWidth="1"/>
    <col min="3844" max="3844" width="10.140625" style="22" bestFit="1" customWidth="1"/>
    <col min="3845" max="3845" width="11.7109375" style="22" customWidth="1"/>
    <col min="3846" max="4094" width="9.140625" style="22"/>
    <col min="4095" max="4095" width="12.7109375" style="22" customWidth="1"/>
    <col min="4096" max="4096" width="12.85546875" style="22" customWidth="1"/>
    <col min="4097" max="4097" width="12.7109375" style="22" customWidth="1"/>
    <col min="4098" max="4098" width="13.28515625" style="22" customWidth="1"/>
    <col min="4099" max="4099" width="11.140625" style="22" bestFit="1" customWidth="1"/>
    <col min="4100" max="4100" width="10.140625" style="22" bestFit="1" customWidth="1"/>
    <col min="4101" max="4101" width="11.7109375" style="22" customWidth="1"/>
    <col min="4102" max="4350" width="9.140625" style="22"/>
    <col min="4351" max="4351" width="12.7109375" style="22" customWidth="1"/>
    <col min="4352" max="4352" width="12.85546875" style="22" customWidth="1"/>
    <col min="4353" max="4353" width="12.7109375" style="22" customWidth="1"/>
    <col min="4354" max="4354" width="13.28515625" style="22" customWidth="1"/>
    <col min="4355" max="4355" width="11.140625" style="22" bestFit="1" customWidth="1"/>
    <col min="4356" max="4356" width="10.140625" style="22" bestFit="1" customWidth="1"/>
    <col min="4357" max="4357" width="11.7109375" style="22" customWidth="1"/>
    <col min="4358" max="4606" width="9.140625" style="22"/>
    <col min="4607" max="4607" width="12.7109375" style="22" customWidth="1"/>
    <col min="4608" max="4608" width="12.85546875" style="22" customWidth="1"/>
    <col min="4609" max="4609" width="12.7109375" style="22" customWidth="1"/>
    <col min="4610" max="4610" width="13.28515625" style="22" customWidth="1"/>
    <col min="4611" max="4611" width="11.140625" style="22" bestFit="1" customWidth="1"/>
    <col min="4612" max="4612" width="10.140625" style="22" bestFit="1" customWidth="1"/>
    <col min="4613" max="4613" width="11.7109375" style="22" customWidth="1"/>
    <col min="4614" max="4862" width="9.140625" style="22"/>
    <col min="4863" max="4863" width="12.7109375" style="22" customWidth="1"/>
    <col min="4864" max="4864" width="12.85546875" style="22" customWidth="1"/>
    <col min="4865" max="4865" width="12.7109375" style="22" customWidth="1"/>
    <col min="4866" max="4866" width="13.28515625" style="22" customWidth="1"/>
    <col min="4867" max="4867" width="11.140625" style="22" bestFit="1" customWidth="1"/>
    <col min="4868" max="4868" width="10.140625" style="22" bestFit="1" customWidth="1"/>
    <col min="4869" max="4869" width="11.7109375" style="22" customWidth="1"/>
    <col min="4870" max="5118" width="9.140625" style="22"/>
    <col min="5119" max="5119" width="12.7109375" style="22" customWidth="1"/>
    <col min="5120" max="5120" width="12.85546875" style="22" customWidth="1"/>
    <col min="5121" max="5121" width="12.7109375" style="22" customWidth="1"/>
    <col min="5122" max="5122" width="13.28515625" style="22" customWidth="1"/>
    <col min="5123" max="5123" width="11.140625" style="22" bestFit="1" customWidth="1"/>
    <col min="5124" max="5124" width="10.140625" style="22" bestFit="1" customWidth="1"/>
    <col min="5125" max="5125" width="11.7109375" style="22" customWidth="1"/>
    <col min="5126" max="5374" width="9.140625" style="22"/>
    <col min="5375" max="5375" width="12.7109375" style="22" customWidth="1"/>
    <col min="5376" max="5376" width="12.85546875" style="22" customWidth="1"/>
    <col min="5377" max="5377" width="12.7109375" style="22" customWidth="1"/>
    <col min="5378" max="5378" width="13.28515625" style="22" customWidth="1"/>
    <col min="5379" max="5379" width="11.140625" style="22" bestFit="1" customWidth="1"/>
    <col min="5380" max="5380" width="10.140625" style="22" bestFit="1" customWidth="1"/>
    <col min="5381" max="5381" width="11.7109375" style="22" customWidth="1"/>
    <col min="5382" max="5630" width="9.140625" style="22"/>
    <col min="5631" max="5631" width="12.7109375" style="22" customWidth="1"/>
    <col min="5632" max="5632" width="12.85546875" style="22" customWidth="1"/>
    <col min="5633" max="5633" width="12.7109375" style="22" customWidth="1"/>
    <col min="5634" max="5634" width="13.28515625" style="22" customWidth="1"/>
    <col min="5635" max="5635" width="11.140625" style="22" bestFit="1" customWidth="1"/>
    <col min="5636" max="5636" width="10.140625" style="22" bestFit="1" customWidth="1"/>
    <col min="5637" max="5637" width="11.7109375" style="22" customWidth="1"/>
    <col min="5638" max="5886" width="9.140625" style="22"/>
    <col min="5887" max="5887" width="12.7109375" style="22" customWidth="1"/>
    <col min="5888" max="5888" width="12.85546875" style="22" customWidth="1"/>
    <col min="5889" max="5889" width="12.7109375" style="22" customWidth="1"/>
    <col min="5890" max="5890" width="13.28515625" style="22" customWidth="1"/>
    <col min="5891" max="5891" width="11.140625" style="22" bestFit="1" customWidth="1"/>
    <col min="5892" max="5892" width="10.140625" style="22" bestFit="1" customWidth="1"/>
    <col min="5893" max="5893" width="11.7109375" style="22" customWidth="1"/>
    <col min="5894" max="6142" width="9.140625" style="22"/>
    <col min="6143" max="6143" width="12.7109375" style="22" customWidth="1"/>
    <col min="6144" max="6144" width="12.85546875" style="22" customWidth="1"/>
    <col min="6145" max="6145" width="12.7109375" style="22" customWidth="1"/>
    <col min="6146" max="6146" width="13.28515625" style="22" customWidth="1"/>
    <col min="6147" max="6147" width="11.140625" style="22" bestFit="1" customWidth="1"/>
    <col min="6148" max="6148" width="10.140625" style="22" bestFit="1" customWidth="1"/>
    <col min="6149" max="6149" width="11.7109375" style="22" customWidth="1"/>
    <col min="6150" max="6398" width="9.140625" style="22"/>
    <col min="6399" max="6399" width="12.7109375" style="22" customWidth="1"/>
    <col min="6400" max="6400" width="12.85546875" style="22" customWidth="1"/>
    <col min="6401" max="6401" width="12.7109375" style="22" customWidth="1"/>
    <col min="6402" max="6402" width="13.28515625" style="22" customWidth="1"/>
    <col min="6403" max="6403" width="11.140625" style="22" bestFit="1" customWidth="1"/>
    <col min="6404" max="6404" width="10.140625" style="22" bestFit="1" customWidth="1"/>
    <col min="6405" max="6405" width="11.7109375" style="22" customWidth="1"/>
    <col min="6406" max="6654" width="9.140625" style="22"/>
    <col min="6655" max="6655" width="12.7109375" style="22" customWidth="1"/>
    <col min="6656" max="6656" width="12.85546875" style="22" customWidth="1"/>
    <col min="6657" max="6657" width="12.7109375" style="22" customWidth="1"/>
    <col min="6658" max="6658" width="13.28515625" style="22" customWidth="1"/>
    <col min="6659" max="6659" width="11.140625" style="22" bestFit="1" customWidth="1"/>
    <col min="6660" max="6660" width="10.140625" style="22" bestFit="1" customWidth="1"/>
    <col min="6661" max="6661" width="11.7109375" style="22" customWidth="1"/>
    <col min="6662" max="6910" width="9.140625" style="22"/>
    <col min="6911" max="6911" width="12.7109375" style="22" customWidth="1"/>
    <col min="6912" max="6912" width="12.85546875" style="22" customWidth="1"/>
    <col min="6913" max="6913" width="12.7109375" style="22" customWidth="1"/>
    <col min="6914" max="6914" width="13.28515625" style="22" customWidth="1"/>
    <col min="6915" max="6915" width="11.140625" style="22" bestFit="1" customWidth="1"/>
    <col min="6916" max="6916" width="10.140625" style="22" bestFit="1" customWidth="1"/>
    <col min="6917" max="6917" width="11.7109375" style="22" customWidth="1"/>
    <col min="6918" max="7166" width="9.140625" style="22"/>
    <col min="7167" max="7167" width="12.7109375" style="22" customWidth="1"/>
    <col min="7168" max="7168" width="12.85546875" style="22" customWidth="1"/>
    <col min="7169" max="7169" width="12.7109375" style="22" customWidth="1"/>
    <col min="7170" max="7170" width="13.28515625" style="22" customWidth="1"/>
    <col min="7171" max="7171" width="11.140625" style="22" bestFit="1" customWidth="1"/>
    <col min="7172" max="7172" width="10.140625" style="22" bestFit="1" customWidth="1"/>
    <col min="7173" max="7173" width="11.7109375" style="22" customWidth="1"/>
    <col min="7174" max="7422" width="9.140625" style="22"/>
    <col min="7423" max="7423" width="12.7109375" style="22" customWidth="1"/>
    <col min="7424" max="7424" width="12.85546875" style="22" customWidth="1"/>
    <col min="7425" max="7425" width="12.7109375" style="22" customWidth="1"/>
    <col min="7426" max="7426" width="13.28515625" style="22" customWidth="1"/>
    <col min="7427" max="7427" width="11.140625" style="22" bestFit="1" customWidth="1"/>
    <col min="7428" max="7428" width="10.140625" style="22" bestFit="1" customWidth="1"/>
    <col min="7429" max="7429" width="11.7109375" style="22" customWidth="1"/>
    <col min="7430" max="7678" width="9.140625" style="22"/>
    <col min="7679" max="7679" width="12.7109375" style="22" customWidth="1"/>
    <col min="7680" max="7680" width="12.85546875" style="22" customWidth="1"/>
    <col min="7681" max="7681" width="12.7109375" style="22" customWidth="1"/>
    <col min="7682" max="7682" width="13.28515625" style="22" customWidth="1"/>
    <col min="7683" max="7683" width="11.140625" style="22" bestFit="1" customWidth="1"/>
    <col min="7684" max="7684" width="10.140625" style="22" bestFit="1" customWidth="1"/>
    <col min="7685" max="7685" width="11.7109375" style="22" customWidth="1"/>
    <col min="7686" max="7934" width="9.140625" style="22"/>
    <col min="7935" max="7935" width="12.7109375" style="22" customWidth="1"/>
    <col min="7936" max="7936" width="12.85546875" style="22" customWidth="1"/>
    <col min="7937" max="7937" width="12.7109375" style="22" customWidth="1"/>
    <col min="7938" max="7938" width="13.28515625" style="22" customWidth="1"/>
    <col min="7939" max="7939" width="11.140625" style="22" bestFit="1" customWidth="1"/>
    <col min="7940" max="7940" width="10.140625" style="22" bestFit="1" customWidth="1"/>
    <col min="7941" max="7941" width="11.7109375" style="22" customWidth="1"/>
    <col min="7942" max="8190" width="9.140625" style="22"/>
    <col min="8191" max="8191" width="12.7109375" style="22" customWidth="1"/>
    <col min="8192" max="8192" width="12.85546875" style="22" customWidth="1"/>
    <col min="8193" max="8193" width="12.7109375" style="22" customWidth="1"/>
    <col min="8194" max="8194" width="13.28515625" style="22" customWidth="1"/>
    <col min="8195" max="8195" width="11.140625" style="22" bestFit="1" customWidth="1"/>
    <col min="8196" max="8196" width="10.140625" style="22" bestFit="1" customWidth="1"/>
    <col min="8197" max="8197" width="11.7109375" style="22" customWidth="1"/>
    <col min="8198" max="8446" width="9.140625" style="22"/>
    <col min="8447" max="8447" width="12.7109375" style="22" customWidth="1"/>
    <col min="8448" max="8448" width="12.85546875" style="22" customWidth="1"/>
    <col min="8449" max="8449" width="12.7109375" style="22" customWidth="1"/>
    <col min="8450" max="8450" width="13.28515625" style="22" customWidth="1"/>
    <col min="8451" max="8451" width="11.140625" style="22" bestFit="1" customWidth="1"/>
    <col min="8452" max="8452" width="10.140625" style="22" bestFit="1" customWidth="1"/>
    <col min="8453" max="8453" width="11.7109375" style="22" customWidth="1"/>
    <col min="8454" max="8702" width="9.140625" style="22"/>
    <col min="8703" max="8703" width="12.7109375" style="22" customWidth="1"/>
    <col min="8704" max="8704" width="12.85546875" style="22" customWidth="1"/>
    <col min="8705" max="8705" width="12.7109375" style="22" customWidth="1"/>
    <col min="8706" max="8706" width="13.28515625" style="22" customWidth="1"/>
    <col min="8707" max="8707" width="11.140625" style="22" bestFit="1" customWidth="1"/>
    <col min="8708" max="8708" width="10.140625" style="22" bestFit="1" customWidth="1"/>
    <col min="8709" max="8709" width="11.7109375" style="22" customWidth="1"/>
    <col min="8710" max="8958" width="9.140625" style="22"/>
    <col min="8959" max="8959" width="12.7109375" style="22" customWidth="1"/>
    <col min="8960" max="8960" width="12.85546875" style="22" customWidth="1"/>
    <col min="8961" max="8961" width="12.7109375" style="22" customWidth="1"/>
    <col min="8962" max="8962" width="13.28515625" style="22" customWidth="1"/>
    <col min="8963" max="8963" width="11.140625" style="22" bestFit="1" customWidth="1"/>
    <col min="8964" max="8964" width="10.140625" style="22" bestFit="1" customWidth="1"/>
    <col min="8965" max="8965" width="11.7109375" style="22" customWidth="1"/>
    <col min="8966" max="9214" width="9.140625" style="22"/>
    <col min="9215" max="9215" width="12.7109375" style="22" customWidth="1"/>
    <col min="9216" max="9216" width="12.85546875" style="22" customWidth="1"/>
    <col min="9217" max="9217" width="12.7109375" style="22" customWidth="1"/>
    <col min="9218" max="9218" width="13.28515625" style="22" customWidth="1"/>
    <col min="9219" max="9219" width="11.140625" style="22" bestFit="1" customWidth="1"/>
    <col min="9220" max="9220" width="10.140625" style="22" bestFit="1" customWidth="1"/>
    <col min="9221" max="9221" width="11.7109375" style="22" customWidth="1"/>
    <col min="9222" max="9470" width="9.140625" style="22"/>
    <col min="9471" max="9471" width="12.7109375" style="22" customWidth="1"/>
    <col min="9472" max="9472" width="12.85546875" style="22" customWidth="1"/>
    <col min="9473" max="9473" width="12.7109375" style="22" customWidth="1"/>
    <col min="9474" max="9474" width="13.28515625" style="22" customWidth="1"/>
    <col min="9475" max="9475" width="11.140625" style="22" bestFit="1" customWidth="1"/>
    <col min="9476" max="9476" width="10.140625" style="22" bestFit="1" customWidth="1"/>
    <col min="9477" max="9477" width="11.7109375" style="22" customWidth="1"/>
    <col min="9478" max="9726" width="9.140625" style="22"/>
    <col min="9727" max="9727" width="12.7109375" style="22" customWidth="1"/>
    <col min="9728" max="9728" width="12.85546875" style="22" customWidth="1"/>
    <col min="9729" max="9729" width="12.7109375" style="22" customWidth="1"/>
    <col min="9730" max="9730" width="13.28515625" style="22" customWidth="1"/>
    <col min="9731" max="9731" width="11.140625" style="22" bestFit="1" customWidth="1"/>
    <col min="9732" max="9732" width="10.140625" style="22" bestFit="1" customWidth="1"/>
    <col min="9733" max="9733" width="11.7109375" style="22" customWidth="1"/>
    <col min="9734" max="9982" width="9.140625" style="22"/>
    <col min="9983" max="9983" width="12.7109375" style="22" customWidth="1"/>
    <col min="9984" max="9984" width="12.85546875" style="22" customWidth="1"/>
    <col min="9985" max="9985" width="12.7109375" style="22" customWidth="1"/>
    <col min="9986" max="9986" width="13.28515625" style="22" customWidth="1"/>
    <col min="9987" max="9987" width="11.140625" style="22" bestFit="1" customWidth="1"/>
    <col min="9988" max="9988" width="10.140625" style="22" bestFit="1" customWidth="1"/>
    <col min="9989" max="9989" width="11.7109375" style="22" customWidth="1"/>
    <col min="9990" max="10238" width="9.140625" style="22"/>
    <col min="10239" max="10239" width="12.7109375" style="22" customWidth="1"/>
    <col min="10240" max="10240" width="12.85546875" style="22" customWidth="1"/>
    <col min="10241" max="10241" width="12.7109375" style="22" customWidth="1"/>
    <col min="10242" max="10242" width="13.28515625" style="22" customWidth="1"/>
    <col min="10243" max="10243" width="11.140625" style="22" bestFit="1" customWidth="1"/>
    <col min="10244" max="10244" width="10.140625" style="22" bestFit="1" customWidth="1"/>
    <col min="10245" max="10245" width="11.7109375" style="22" customWidth="1"/>
    <col min="10246" max="10494" width="9.140625" style="22"/>
    <col min="10495" max="10495" width="12.7109375" style="22" customWidth="1"/>
    <col min="10496" max="10496" width="12.85546875" style="22" customWidth="1"/>
    <col min="10497" max="10497" width="12.7109375" style="22" customWidth="1"/>
    <col min="10498" max="10498" width="13.28515625" style="22" customWidth="1"/>
    <col min="10499" max="10499" width="11.140625" style="22" bestFit="1" customWidth="1"/>
    <col min="10500" max="10500" width="10.140625" style="22" bestFit="1" customWidth="1"/>
    <col min="10501" max="10501" width="11.7109375" style="22" customWidth="1"/>
    <col min="10502" max="10750" width="9.140625" style="22"/>
    <col min="10751" max="10751" width="12.7109375" style="22" customWidth="1"/>
    <col min="10752" max="10752" width="12.85546875" style="22" customWidth="1"/>
    <col min="10753" max="10753" width="12.7109375" style="22" customWidth="1"/>
    <col min="10754" max="10754" width="13.28515625" style="22" customWidth="1"/>
    <col min="10755" max="10755" width="11.140625" style="22" bestFit="1" customWidth="1"/>
    <col min="10756" max="10756" width="10.140625" style="22" bestFit="1" customWidth="1"/>
    <col min="10757" max="10757" width="11.7109375" style="22" customWidth="1"/>
    <col min="10758" max="11006" width="9.140625" style="22"/>
    <col min="11007" max="11007" width="12.7109375" style="22" customWidth="1"/>
    <col min="11008" max="11008" width="12.85546875" style="22" customWidth="1"/>
    <col min="11009" max="11009" width="12.7109375" style="22" customWidth="1"/>
    <col min="11010" max="11010" width="13.28515625" style="22" customWidth="1"/>
    <col min="11011" max="11011" width="11.140625" style="22" bestFit="1" customWidth="1"/>
    <col min="11012" max="11012" width="10.140625" style="22" bestFit="1" customWidth="1"/>
    <col min="11013" max="11013" width="11.7109375" style="22" customWidth="1"/>
    <col min="11014" max="11262" width="9.140625" style="22"/>
    <col min="11263" max="11263" width="12.7109375" style="22" customWidth="1"/>
    <col min="11264" max="11264" width="12.85546875" style="22" customWidth="1"/>
    <col min="11265" max="11265" width="12.7109375" style="22" customWidth="1"/>
    <col min="11266" max="11266" width="13.28515625" style="22" customWidth="1"/>
    <col min="11267" max="11267" width="11.140625" style="22" bestFit="1" customWidth="1"/>
    <col min="11268" max="11268" width="10.140625" style="22" bestFit="1" customWidth="1"/>
    <col min="11269" max="11269" width="11.7109375" style="22" customWidth="1"/>
    <col min="11270" max="11518" width="9.140625" style="22"/>
    <col min="11519" max="11519" width="12.7109375" style="22" customWidth="1"/>
    <col min="11520" max="11520" width="12.85546875" style="22" customWidth="1"/>
    <col min="11521" max="11521" width="12.7109375" style="22" customWidth="1"/>
    <col min="11522" max="11522" width="13.28515625" style="22" customWidth="1"/>
    <col min="11523" max="11523" width="11.140625" style="22" bestFit="1" customWidth="1"/>
    <col min="11524" max="11524" width="10.140625" style="22" bestFit="1" customWidth="1"/>
    <col min="11525" max="11525" width="11.7109375" style="22" customWidth="1"/>
    <col min="11526" max="11774" width="9.140625" style="22"/>
    <col min="11775" max="11775" width="12.7109375" style="22" customWidth="1"/>
    <col min="11776" max="11776" width="12.85546875" style="22" customWidth="1"/>
    <col min="11777" max="11777" width="12.7109375" style="22" customWidth="1"/>
    <col min="11778" max="11778" width="13.28515625" style="22" customWidth="1"/>
    <col min="11779" max="11779" width="11.140625" style="22" bestFit="1" customWidth="1"/>
    <col min="11780" max="11780" width="10.140625" style="22" bestFit="1" customWidth="1"/>
    <col min="11781" max="11781" width="11.7109375" style="22" customWidth="1"/>
    <col min="11782" max="12030" width="9.140625" style="22"/>
    <col min="12031" max="12031" width="12.7109375" style="22" customWidth="1"/>
    <col min="12032" max="12032" width="12.85546875" style="22" customWidth="1"/>
    <col min="12033" max="12033" width="12.7109375" style="22" customWidth="1"/>
    <col min="12034" max="12034" width="13.28515625" style="22" customWidth="1"/>
    <col min="12035" max="12035" width="11.140625" style="22" bestFit="1" customWidth="1"/>
    <col min="12036" max="12036" width="10.140625" style="22" bestFit="1" customWidth="1"/>
    <col min="12037" max="12037" width="11.7109375" style="22" customWidth="1"/>
    <col min="12038" max="12286" width="9.140625" style="22"/>
    <col min="12287" max="12287" width="12.7109375" style="22" customWidth="1"/>
    <col min="12288" max="12288" width="12.85546875" style="22" customWidth="1"/>
    <col min="12289" max="12289" width="12.7109375" style="22" customWidth="1"/>
    <col min="12290" max="12290" width="13.28515625" style="22" customWidth="1"/>
    <col min="12291" max="12291" width="11.140625" style="22" bestFit="1" customWidth="1"/>
    <col min="12292" max="12292" width="10.140625" style="22" bestFit="1" customWidth="1"/>
    <col min="12293" max="12293" width="11.7109375" style="22" customWidth="1"/>
    <col min="12294" max="12542" width="9.140625" style="22"/>
    <col min="12543" max="12543" width="12.7109375" style="22" customWidth="1"/>
    <col min="12544" max="12544" width="12.85546875" style="22" customWidth="1"/>
    <col min="12545" max="12545" width="12.7109375" style="22" customWidth="1"/>
    <col min="12546" max="12546" width="13.28515625" style="22" customWidth="1"/>
    <col min="12547" max="12547" width="11.140625" style="22" bestFit="1" customWidth="1"/>
    <col min="12548" max="12548" width="10.140625" style="22" bestFit="1" customWidth="1"/>
    <col min="12549" max="12549" width="11.7109375" style="22" customWidth="1"/>
    <col min="12550" max="12798" width="9.140625" style="22"/>
    <col min="12799" max="12799" width="12.7109375" style="22" customWidth="1"/>
    <col min="12800" max="12800" width="12.85546875" style="22" customWidth="1"/>
    <col min="12801" max="12801" width="12.7109375" style="22" customWidth="1"/>
    <col min="12802" max="12802" width="13.28515625" style="22" customWidth="1"/>
    <col min="12803" max="12803" width="11.140625" style="22" bestFit="1" customWidth="1"/>
    <col min="12804" max="12804" width="10.140625" style="22" bestFit="1" customWidth="1"/>
    <col min="12805" max="12805" width="11.7109375" style="22" customWidth="1"/>
    <col min="12806" max="13054" width="9.140625" style="22"/>
    <col min="13055" max="13055" width="12.7109375" style="22" customWidth="1"/>
    <col min="13056" max="13056" width="12.85546875" style="22" customWidth="1"/>
    <col min="13057" max="13057" width="12.7109375" style="22" customWidth="1"/>
    <col min="13058" max="13058" width="13.28515625" style="22" customWidth="1"/>
    <col min="13059" max="13059" width="11.140625" style="22" bestFit="1" customWidth="1"/>
    <col min="13060" max="13060" width="10.140625" style="22" bestFit="1" customWidth="1"/>
    <col min="13061" max="13061" width="11.7109375" style="22" customWidth="1"/>
    <col min="13062" max="13310" width="9.140625" style="22"/>
    <col min="13311" max="13311" width="12.7109375" style="22" customWidth="1"/>
    <col min="13312" max="13312" width="12.85546875" style="22" customWidth="1"/>
    <col min="13313" max="13313" width="12.7109375" style="22" customWidth="1"/>
    <col min="13314" max="13314" width="13.28515625" style="22" customWidth="1"/>
    <col min="13315" max="13315" width="11.140625" style="22" bestFit="1" customWidth="1"/>
    <col min="13316" max="13316" width="10.140625" style="22" bestFit="1" customWidth="1"/>
    <col min="13317" max="13317" width="11.7109375" style="22" customWidth="1"/>
    <col min="13318" max="13566" width="9.140625" style="22"/>
    <col min="13567" max="13567" width="12.7109375" style="22" customWidth="1"/>
    <col min="13568" max="13568" width="12.85546875" style="22" customWidth="1"/>
    <col min="13569" max="13569" width="12.7109375" style="22" customWidth="1"/>
    <col min="13570" max="13570" width="13.28515625" style="22" customWidth="1"/>
    <col min="13571" max="13571" width="11.140625" style="22" bestFit="1" customWidth="1"/>
    <col min="13572" max="13572" width="10.140625" style="22" bestFit="1" customWidth="1"/>
    <col min="13573" max="13573" width="11.7109375" style="22" customWidth="1"/>
    <col min="13574" max="13822" width="9.140625" style="22"/>
    <col min="13823" max="13823" width="12.7109375" style="22" customWidth="1"/>
    <col min="13824" max="13824" width="12.85546875" style="22" customWidth="1"/>
    <col min="13825" max="13825" width="12.7109375" style="22" customWidth="1"/>
    <col min="13826" max="13826" width="13.28515625" style="22" customWidth="1"/>
    <col min="13827" max="13827" width="11.140625" style="22" bestFit="1" customWidth="1"/>
    <col min="13828" max="13828" width="10.140625" style="22" bestFit="1" customWidth="1"/>
    <col min="13829" max="13829" width="11.7109375" style="22" customWidth="1"/>
    <col min="13830" max="14078" width="9.140625" style="22"/>
    <col min="14079" max="14079" width="12.7109375" style="22" customWidth="1"/>
    <col min="14080" max="14080" width="12.85546875" style="22" customWidth="1"/>
    <col min="14081" max="14081" width="12.7109375" style="22" customWidth="1"/>
    <col min="14082" max="14082" width="13.28515625" style="22" customWidth="1"/>
    <col min="14083" max="14083" width="11.140625" style="22" bestFit="1" customWidth="1"/>
    <col min="14084" max="14084" width="10.140625" style="22" bestFit="1" customWidth="1"/>
    <col min="14085" max="14085" width="11.7109375" style="22" customWidth="1"/>
    <col min="14086" max="14334" width="9.140625" style="22"/>
    <col min="14335" max="14335" width="12.7109375" style="22" customWidth="1"/>
    <col min="14336" max="14336" width="12.85546875" style="22" customWidth="1"/>
    <col min="14337" max="14337" width="12.7109375" style="22" customWidth="1"/>
    <col min="14338" max="14338" width="13.28515625" style="22" customWidth="1"/>
    <col min="14339" max="14339" width="11.140625" style="22" bestFit="1" customWidth="1"/>
    <col min="14340" max="14340" width="10.140625" style="22" bestFit="1" customWidth="1"/>
    <col min="14341" max="14341" width="11.7109375" style="22" customWidth="1"/>
    <col min="14342" max="14590" width="9.140625" style="22"/>
    <col min="14591" max="14591" width="12.7109375" style="22" customWidth="1"/>
    <col min="14592" max="14592" width="12.85546875" style="22" customWidth="1"/>
    <col min="14593" max="14593" width="12.7109375" style="22" customWidth="1"/>
    <col min="14594" max="14594" width="13.28515625" style="22" customWidth="1"/>
    <col min="14595" max="14595" width="11.140625" style="22" bestFit="1" customWidth="1"/>
    <col min="14596" max="14596" width="10.140625" style="22" bestFit="1" customWidth="1"/>
    <col min="14597" max="14597" width="11.7109375" style="22" customWidth="1"/>
    <col min="14598" max="14846" width="9.140625" style="22"/>
    <col min="14847" max="14847" width="12.7109375" style="22" customWidth="1"/>
    <col min="14848" max="14848" width="12.85546875" style="22" customWidth="1"/>
    <col min="14849" max="14849" width="12.7109375" style="22" customWidth="1"/>
    <col min="14850" max="14850" width="13.28515625" style="22" customWidth="1"/>
    <col min="14851" max="14851" width="11.140625" style="22" bestFit="1" customWidth="1"/>
    <col min="14852" max="14852" width="10.140625" style="22" bestFit="1" customWidth="1"/>
    <col min="14853" max="14853" width="11.7109375" style="22" customWidth="1"/>
    <col min="14854" max="15102" width="9.140625" style="22"/>
    <col min="15103" max="15103" width="12.7109375" style="22" customWidth="1"/>
    <col min="15104" max="15104" width="12.85546875" style="22" customWidth="1"/>
    <col min="15105" max="15105" width="12.7109375" style="22" customWidth="1"/>
    <col min="15106" max="15106" width="13.28515625" style="22" customWidth="1"/>
    <col min="15107" max="15107" width="11.140625" style="22" bestFit="1" customWidth="1"/>
    <col min="15108" max="15108" width="10.140625" style="22" bestFit="1" customWidth="1"/>
    <col min="15109" max="15109" width="11.7109375" style="22" customWidth="1"/>
    <col min="15110" max="15358" width="9.140625" style="22"/>
    <col min="15359" max="15359" width="12.7109375" style="22" customWidth="1"/>
    <col min="15360" max="15360" width="12.85546875" style="22" customWidth="1"/>
    <col min="15361" max="15361" width="12.7109375" style="22" customWidth="1"/>
    <col min="15362" max="15362" width="13.28515625" style="22" customWidth="1"/>
    <col min="15363" max="15363" width="11.140625" style="22" bestFit="1" customWidth="1"/>
    <col min="15364" max="15364" width="10.140625" style="22" bestFit="1" customWidth="1"/>
    <col min="15365" max="15365" width="11.7109375" style="22" customWidth="1"/>
    <col min="15366" max="15614" width="9.140625" style="22"/>
    <col min="15615" max="15615" width="12.7109375" style="22" customWidth="1"/>
    <col min="15616" max="15616" width="12.85546875" style="22" customWidth="1"/>
    <col min="15617" max="15617" width="12.7109375" style="22" customWidth="1"/>
    <col min="15618" max="15618" width="13.28515625" style="22" customWidth="1"/>
    <col min="15619" max="15619" width="11.140625" style="22" bestFit="1" customWidth="1"/>
    <col min="15620" max="15620" width="10.140625" style="22" bestFit="1" customWidth="1"/>
    <col min="15621" max="15621" width="11.7109375" style="22" customWidth="1"/>
    <col min="15622" max="15870" width="9.140625" style="22"/>
    <col min="15871" max="15871" width="12.7109375" style="22" customWidth="1"/>
    <col min="15872" max="15872" width="12.85546875" style="22" customWidth="1"/>
    <col min="15873" max="15873" width="12.7109375" style="22" customWidth="1"/>
    <col min="15874" max="15874" width="13.28515625" style="22" customWidth="1"/>
    <col min="15875" max="15875" width="11.140625" style="22" bestFit="1" customWidth="1"/>
    <col min="15876" max="15876" width="10.140625" style="22" bestFit="1" customWidth="1"/>
    <col min="15877" max="15877" width="11.7109375" style="22" customWidth="1"/>
    <col min="15878" max="16126" width="9.140625" style="22"/>
    <col min="16127" max="16127" width="12.7109375" style="22" customWidth="1"/>
    <col min="16128" max="16128" width="12.85546875" style="22" customWidth="1"/>
    <col min="16129" max="16129" width="12.7109375" style="22" customWidth="1"/>
    <col min="16130" max="16130" width="13.28515625" style="22" customWidth="1"/>
    <col min="16131" max="16131" width="11.140625" style="22" bestFit="1" customWidth="1"/>
    <col min="16132" max="16132" width="10.140625" style="22" bestFit="1" customWidth="1"/>
    <col min="16133" max="16133" width="11.7109375" style="22" customWidth="1"/>
    <col min="16134" max="16384" width="9.140625" style="22"/>
  </cols>
  <sheetData>
    <row r="1" spans="1:8">
      <c r="B1" s="496" t="s">
        <v>310</v>
      </c>
      <c r="C1" s="496"/>
      <c r="D1" s="496"/>
      <c r="E1" s="496"/>
      <c r="F1" s="496"/>
      <c r="G1" s="496"/>
      <c r="H1" s="496"/>
    </row>
    <row r="2" spans="1:8">
      <c r="B2" s="496" t="s">
        <v>311</v>
      </c>
      <c r="C2" s="496"/>
      <c r="D2" s="496"/>
      <c r="E2" s="496"/>
      <c r="F2" s="496"/>
      <c r="G2" s="496"/>
      <c r="H2" s="496"/>
    </row>
    <row r="3" spans="1:8">
      <c r="B3" s="496" t="s">
        <v>306</v>
      </c>
      <c r="C3" s="496"/>
      <c r="D3" s="496"/>
      <c r="E3" s="496"/>
      <c r="F3" s="496"/>
      <c r="G3" s="496"/>
      <c r="H3" s="496"/>
    </row>
    <row r="4" spans="1:8">
      <c r="B4" s="222"/>
      <c r="C4" s="222"/>
      <c r="D4" s="222"/>
      <c r="E4" s="222"/>
      <c r="F4" s="222"/>
      <c r="G4" s="222"/>
      <c r="H4" s="222"/>
    </row>
    <row r="5" spans="1:8">
      <c r="B5" s="222"/>
      <c r="C5" s="222"/>
      <c r="D5" s="222"/>
      <c r="E5" s="222"/>
      <c r="F5" s="222"/>
      <c r="G5" s="222"/>
      <c r="H5" s="222"/>
    </row>
    <row r="6" spans="1:8">
      <c r="B6" s="496" t="s">
        <v>34</v>
      </c>
      <c r="C6" s="496"/>
      <c r="D6" s="496"/>
      <c r="E6" s="496"/>
      <c r="F6" s="496"/>
      <c r="G6" s="496"/>
      <c r="H6" s="496"/>
    </row>
    <row r="7" spans="1:8" ht="13.5" thickBot="1">
      <c r="B7" s="20"/>
      <c r="C7" s="20"/>
      <c r="D7" s="20"/>
      <c r="E7" s="20"/>
      <c r="F7" s="20"/>
      <c r="G7" s="20"/>
      <c r="H7" s="20"/>
    </row>
    <row r="8" spans="1:8" ht="18" customHeight="1">
      <c r="B8" s="223" t="s">
        <v>312</v>
      </c>
      <c r="C8" s="224" t="s">
        <v>313</v>
      </c>
      <c r="D8" s="224" t="s">
        <v>314</v>
      </c>
      <c r="E8" s="224" t="s">
        <v>314</v>
      </c>
      <c r="F8" s="224" t="s">
        <v>315</v>
      </c>
      <c r="G8" s="497" t="s">
        <v>316</v>
      </c>
      <c r="H8" s="225" t="s">
        <v>317</v>
      </c>
    </row>
    <row r="9" spans="1:8" ht="15.75" customHeight="1" thickBot="1">
      <c r="B9" s="226" t="s">
        <v>318</v>
      </c>
      <c r="C9" s="227" t="s">
        <v>319</v>
      </c>
      <c r="D9" s="227" t="s">
        <v>320</v>
      </c>
      <c r="E9" s="227" t="s">
        <v>321</v>
      </c>
      <c r="F9" s="227" t="s">
        <v>322</v>
      </c>
      <c r="G9" s="498"/>
      <c r="H9" s="228" t="s">
        <v>323</v>
      </c>
    </row>
    <row r="10" spans="1:8" s="229" customFormat="1">
      <c r="B10" s="499" t="s">
        <v>324</v>
      </c>
      <c r="C10" s="500"/>
      <c r="D10" s="500"/>
      <c r="E10" s="500"/>
      <c r="F10" s="500"/>
      <c r="G10" s="500"/>
      <c r="H10" s="501"/>
    </row>
    <row r="11" spans="1:8" ht="18" hidden="1" customHeight="1" outlineLevel="1">
      <c r="A11" s="20" t="s">
        <v>189</v>
      </c>
      <c r="B11" s="230"/>
      <c r="C11" s="231">
        <v>1</v>
      </c>
      <c r="D11" s="231">
        <v>1</v>
      </c>
      <c r="E11" s="231">
        <v>0</v>
      </c>
      <c r="F11" s="232">
        <v>10000</v>
      </c>
      <c r="G11" s="232">
        <v>0</v>
      </c>
      <c r="H11" s="233">
        <v>0</v>
      </c>
    </row>
    <row r="12" spans="1:8" ht="18" customHeight="1" collapsed="1">
      <c r="A12" s="20"/>
      <c r="B12" s="230" t="s">
        <v>325</v>
      </c>
      <c r="C12" s="234">
        <f>SUM($C$11:$C$11)</f>
        <v>1</v>
      </c>
      <c r="D12" s="234">
        <f>SUM($D$11:$D$11)</f>
        <v>1</v>
      </c>
      <c r="E12" s="234">
        <f>SUM($E$11:$E$11)</f>
        <v>0</v>
      </c>
      <c r="F12" s="235">
        <f>SUM($F$11:$F$11)</f>
        <v>10000</v>
      </c>
      <c r="G12" s="235">
        <f>SUM($G$11:$G$11)</f>
        <v>0</v>
      </c>
      <c r="H12" s="236">
        <f>SUM($H$11:$H$11)</f>
        <v>0</v>
      </c>
    </row>
    <row r="13" spans="1:8" ht="18" hidden="1" customHeight="1" outlineLevel="1">
      <c r="A13" s="20" t="s">
        <v>181</v>
      </c>
      <c r="B13" s="230"/>
      <c r="C13" s="231">
        <v>1</v>
      </c>
      <c r="D13" s="231">
        <v>5</v>
      </c>
      <c r="E13" s="231">
        <v>0</v>
      </c>
      <c r="F13" s="232">
        <v>281772.96000000002</v>
      </c>
      <c r="G13" s="232">
        <v>1029.96</v>
      </c>
      <c r="H13" s="233">
        <v>0</v>
      </c>
    </row>
    <row r="14" spans="1:8" ht="18" hidden="1" customHeight="1" outlineLevel="1">
      <c r="A14" s="20" t="s">
        <v>182</v>
      </c>
      <c r="B14" s="230"/>
      <c r="C14" s="231">
        <v>3</v>
      </c>
      <c r="D14" s="231">
        <v>1</v>
      </c>
      <c r="E14" s="231">
        <v>0</v>
      </c>
      <c r="F14" s="232">
        <v>0</v>
      </c>
      <c r="G14" s="232">
        <v>-17615</v>
      </c>
      <c r="H14" s="233"/>
    </row>
    <row r="15" spans="1:8" ht="18" hidden="1" customHeight="1" outlineLevel="1">
      <c r="A15" s="20" t="s">
        <v>183</v>
      </c>
      <c r="B15" s="230"/>
      <c r="C15" s="231">
        <v>5</v>
      </c>
      <c r="D15" s="231">
        <v>3</v>
      </c>
      <c r="E15" s="231">
        <v>0</v>
      </c>
      <c r="F15" s="232">
        <v>34860.51</v>
      </c>
      <c r="G15" s="232">
        <v>32782.980000000003</v>
      </c>
      <c r="H15" s="233">
        <v>0</v>
      </c>
    </row>
    <row r="16" spans="1:8" ht="18" hidden="1" customHeight="1" outlineLevel="1">
      <c r="A16" s="20" t="s">
        <v>184</v>
      </c>
      <c r="B16" s="230"/>
      <c r="C16" s="231">
        <v>1</v>
      </c>
      <c r="D16" s="231">
        <v>3</v>
      </c>
      <c r="E16" s="231">
        <v>0</v>
      </c>
      <c r="F16" s="232">
        <v>-90219</v>
      </c>
      <c r="G16" s="232">
        <v>-9211.07</v>
      </c>
      <c r="H16" s="233">
        <v>0</v>
      </c>
    </row>
    <row r="17" spans="1:8" ht="18" hidden="1" customHeight="1" outlineLevel="1">
      <c r="A17" s="20" t="s">
        <v>185</v>
      </c>
      <c r="B17" s="230"/>
      <c r="C17" s="231">
        <v>17</v>
      </c>
      <c r="D17" s="231">
        <v>46</v>
      </c>
      <c r="E17" s="231">
        <v>0</v>
      </c>
      <c r="F17" s="232">
        <v>1428150.19</v>
      </c>
      <c r="G17" s="232">
        <v>601687.87</v>
      </c>
      <c r="H17" s="233">
        <v>0</v>
      </c>
    </row>
    <row r="18" spans="1:8" ht="18" hidden="1" customHeight="1" outlineLevel="1">
      <c r="A18" s="20" t="s">
        <v>186</v>
      </c>
      <c r="B18" s="230"/>
      <c r="C18" s="231">
        <v>2</v>
      </c>
      <c r="D18" s="231">
        <v>0</v>
      </c>
      <c r="E18" s="231">
        <v>1</v>
      </c>
      <c r="F18" s="232">
        <v>0</v>
      </c>
      <c r="G18" s="232">
        <v>24133.02</v>
      </c>
      <c r="H18" s="233"/>
    </row>
    <row r="19" spans="1:8" ht="18" hidden="1" customHeight="1" outlineLevel="1">
      <c r="A19" s="20" t="s">
        <v>188</v>
      </c>
      <c r="B19" s="230"/>
      <c r="C19" s="231">
        <v>1</v>
      </c>
      <c r="D19" s="231">
        <v>1</v>
      </c>
      <c r="E19" s="231"/>
      <c r="F19" s="232">
        <v>10000</v>
      </c>
      <c r="G19" s="232">
        <v>4937</v>
      </c>
      <c r="H19" s="233"/>
    </row>
    <row r="20" spans="1:8" ht="18" hidden="1" customHeight="1" outlineLevel="1">
      <c r="A20" s="20" t="s">
        <v>190</v>
      </c>
      <c r="B20" s="230"/>
      <c r="C20" s="231">
        <v>0</v>
      </c>
      <c r="D20" s="231">
        <v>6</v>
      </c>
      <c r="E20" s="231" t="s">
        <v>327</v>
      </c>
      <c r="F20" s="232">
        <v>184050</v>
      </c>
      <c r="G20" s="232">
        <v>35130</v>
      </c>
      <c r="H20" s="233">
        <v>787</v>
      </c>
    </row>
    <row r="21" spans="1:8" ht="18" hidden="1" customHeight="1" outlineLevel="1">
      <c r="A21" s="20" t="s">
        <v>191</v>
      </c>
      <c r="B21" s="230"/>
      <c r="C21" s="231">
        <v>2</v>
      </c>
      <c r="D21" s="231" t="s">
        <v>326</v>
      </c>
      <c r="E21" s="231" t="s">
        <v>326</v>
      </c>
      <c r="F21" s="232"/>
      <c r="G21" s="232"/>
      <c r="H21" s="233"/>
    </row>
    <row r="22" spans="1:8" ht="18" hidden="1" customHeight="1" outlineLevel="1">
      <c r="A22" s="20" t="s">
        <v>193</v>
      </c>
      <c r="B22" s="230"/>
      <c r="C22" s="231">
        <v>4</v>
      </c>
      <c r="D22" s="231">
        <v>1</v>
      </c>
      <c r="E22" s="231">
        <v>0</v>
      </c>
      <c r="F22" s="232">
        <v>69944</v>
      </c>
      <c r="G22" s="232">
        <v>147962</v>
      </c>
      <c r="H22" s="233">
        <v>0</v>
      </c>
    </row>
    <row r="23" spans="1:8" ht="18" hidden="1" customHeight="1" outlineLevel="1">
      <c r="A23" s="20" t="s">
        <v>194</v>
      </c>
      <c r="B23" s="230"/>
      <c r="C23" s="231"/>
      <c r="D23" s="231">
        <v>5</v>
      </c>
      <c r="E23" s="231"/>
      <c r="F23" s="232"/>
      <c r="G23" s="232">
        <v>50681.707199999997</v>
      </c>
      <c r="H23" s="233">
        <v>4326.01</v>
      </c>
    </row>
    <row r="24" spans="1:8" ht="18" hidden="1" customHeight="1" outlineLevel="1">
      <c r="A24" s="20" t="s">
        <v>196</v>
      </c>
      <c r="B24" s="230"/>
      <c r="C24" s="231">
        <v>1</v>
      </c>
      <c r="D24" s="231">
        <v>1</v>
      </c>
      <c r="E24" s="231">
        <v>0</v>
      </c>
      <c r="F24" s="232">
        <v>-4973</v>
      </c>
      <c r="G24" s="232">
        <v>350</v>
      </c>
      <c r="H24" s="233"/>
    </row>
    <row r="25" spans="1:8" ht="18" customHeight="1" collapsed="1">
      <c r="A25" s="20"/>
      <c r="B25" s="230" t="s">
        <v>328</v>
      </c>
      <c r="C25" s="234">
        <f>SUM($C$13:$C$24)</f>
        <v>37</v>
      </c>
      <c r="D25" s="234">
        <f>SUM($D$13:$D$24)</f>
        <v>72</v>
      </c>
      <c r="E25" s="234">
        <f>SUM($E$13:$E$24)</f>
        <v>1</v>
      </c>
      <c r="F25" s="235">
        <f>SUM($F$13:$F$24)</f>
        <v>1913585.66</v>
      </c>
      <c r="G25" s="235">
        <f>SUM($G$13:$G$24)</f>
        <v>871868.46719999996</v>
      </c>
      <c r="H25" s="236">
        <f>SUM($H$13:$H$24)</f>
        <v>5113.01</v>
      </c>
    </row>
    <row r="26" spans="1:8" ht="18" hidden="1" customHeight="1" outlineLevel="1">
      <c r="A26" s="20" t="s">
        <v>181</v>
      </c>
      <c r="B26" s="230"/>
      <c r="C26" s="231">
        <v>2</v>
      </c>
      <c r="D26" s="231">
        <v>8</v>
      </c>
      <c r="E26" s="231">
        <v>0</v>
      </c>
      <c r="F26" s="232">
        <v>184405.25</v>
      </c>
      <c r="G26" s="232">
        <v>45341.02</v>
      </c>
      <c r="H26" s="233">
        <v>0</v>
      </c>
    </row>
    <row r="27" spans="1:8" ht="18" hidden="1" customHeight="1" outlineLevel="1">
      <c r="A27" s="20" t="s">
        <v>182</v>
      </c>
      <c r="B27" s="230"/>
      <c r="C27" s="231">
        <v>1</v>
      </c>
      <c r="D27" s="231">
        <v>0</v>
      </c>
      <c r="E27" s="231">
        <v>0</v>
      </c>
      <c r="F27" s="232">
        <v>0</v>
      </c>
      <c r="G27" s="232">
        <v>-8789</v>
      </c>
      <c r="H27" s="233"/>
    </row>
    <row r="28" spans="1:8" ht="18" hidden="1" customHeight="1" outlineLevel="1">
      <c r="A28" s="20" t="s">
        <v>183</v>
      </c>
      <c r="B28" s="230"/>
      <c r="C28" s="231">
        <v>6</v>
      </c>
      <c r="D28" s="231">
        <v>6</v>
      </c>
      <c r="E28" s="231">
        <v>0</v>
      </c>
      <c r="F28" s="232">
        <v>246310</v>
      </c>
      <c r="G28" s="232">
        <v>141832.9</v>
      </c>
      <c r="H28" s="233">
        <v>0</v>
      </c>
    </row>
    <row r="29" spans="1:8" ht="18" hidden="1" customHeight="1" outlineLevel="1">
      <c r="A29" s="20" t="s">
        <v>184</v>
      </c>
      <c r="B29" s="230"/>
      <c r="C29" s="231">
        <v>2</v>
      </c>
      <c r="D29" s="231">
        <v>1</v>
      </c>
      <c r="E29" s="231">
        <v>0</v>
      </c>
      <c r="F29" s="232">
        <v>1000000</v>
      </c>
      <c r="G29" s="232">
        <v>-35000.17</v>
      </c>
      <c r="H29" s="233">
        <v>0</v>
      </c>
    </row>
    <row r="30" spans="1:8" ht="18" hidden="1" customHeight="1" outlineLevel="1">
      <c r="A30" s="20" t="s">
        <v>185</v>
      </c>
      <c r="B30" s="230"/>
      <c r="C30" s="231">
        <v>7</v>
      </c>
      <c r="D30" s="231">
        <v>23</v>
      </c>
      <c r="E30" s="231">
        <v>0</v>
      </c>
      <c r="F30" s="232">
        <v>64116.480000000003</v>
      </c>
      <c r="G30" s="232">
        <v>91367.17</v>
      </c>
      <c r="H30" s="233">
        <v>0</v>
      </c>
    </row>
    <row r="31" spans="1:8" ht="18" hidden="1" customHeight="1" outlineLevel="1">
      <c r="A31" s="20" t="s">
        <v>186</v>
      </c>
      <c r="B31" s="230"/>
      <c r="C31" s="231">
        <v>0</v>
      </c>
      <c r="D31" s="231">
        <v>0</v>
      </c>
      <c r="E31" s="231">
        <v>0</v>
      </c>
      <c r="F31" s="232">
        <v>0</v>
      </c>
      <c r="G31" s="232">
        <v>80.36</v>
      </c>
      <c r="H31" s="233"/>
    </row>
    <row r="32" spans="1:8" ht="18" hidden="1" customHeight="1" outlineLevel="1">
      <c r="A32" s="20" t="s">
        <v>190</v>
      </c>
      <c r="B32" s="230"/>
      <c r="C32" s="231">
        <v>0</v>
      </c>
      <c r="D32" s="231">
        <v>2</v>
      </c>
      <c r="E32" s="231"/>
      <c r="F32" s="232">
        <v>19750</v>
      </c>
      <c r="G32" s="232">
        <v>41166</v>
      </c>
      <c r="H32" s="233"/>
    </row>
    <row r="33" spans="1:8" ht="18" hidden="1" customHeight="1" outlineLevel="1">
      <c r="A33" s="20" t="s">
        <v>193</v>
      </c>
      <c r="B33" s="230"/>
      <c r="C33" s="231">
        <v>6</v>
      </c>
      <c r="D33" s="231">
        <v>5</v>
      </c>
      <c r="E33" s="231">
        <v>0</v>
      </c>
      <c r="F33" s="232">
        <v>322286</v>
      </c>
      <c r="G33" s="232">
        <v>31672</v>
      </c>
      <c r="H33" s="233">
        <v>577</v>
      </c>
    </row>
    <row r="34" spans="1:8" ht="18" hidden="1" customHeight="1" outlineLevel="1">
      <c r="A34" s="20" t="s">
        <v>194</v>
      </c>
      <c r="B34" s="230"/>
      <c r="C34" s="231"/>
      <c r="D34" s="231">
        <v>3</v>
      </c>
      <c r="E34" s="231"/>
      <c r="F34" s="232"/>
      <c r="G34" s="232">
        <v>118333.156</v>
      </c>
      <c r="H34" s="233"/>
    </row>
    <row r="35" spans="1:8" ht="18" hidden="1" customHeight="1" outlineLevel="1">
      <c r="A35" s="20" t="s">
        <v>195</v>
      </c>
      <c r="B35" s="230"/>
      <c r="C35" s="231">
        <v>1</v>
      </c>
      <c r="D35" s="231" t="s">
        <v>326</v>
      </c>
      <c r="E35" s="231" t="s">
        <v>326</v>
      </c>
      <c r="F35" s="232"/>
      <c r="G35" s="232"/>
      <c r="H35" s="233"/>
    </row>
    <row r="36" spans="1:8" ht="18" customHeight="1" collapsed="1">
      <c r="A36" s="20"/>
      <c r="B36" s="230" t="s">
        <v>329</v>
      </c>
      <c r="C36" s="234">
        <f>SUM($C$26:$C$35)</f>
        <v>25</v>
      </c>
      <c r="D36" s="234">
        <f>SUM($D$26:$D$35)</f>
        <v>48</v>
      </c>
      <c r="E36" s="234">
        <f>SUM($E$26:$E$35)</f>
        <v>0</v>
      </c>
      <c r="F36" s="235">
        <f>SUM($F$26:$F$35)</f>
        <v>1836867.73</v>
      </c>
      <c r="G36" s="235">
        <f>SUM($G$26:$G$35)</f>
        <v>426003.43599999999</v>
      </c>
      <c r="H36" s="236">
        <f>SUM($H$26:$H$35)</f>
        <v>577</v>
      </c>
    </row>
    <row r="37" spans="1:8" ht="18" hidden="1" customHeight="1" outlineLevel="1">
      <c r="A37" s="20" t="s">
        <v>181</v>
      </c>
      <c r="B37" s="230"/>
      <c r="C37" s="231">
        <v>2</v>
      </c>
      <c r="D37" s="231">
        <v>5</v>
      </c>
      <c r="E37" s="231">
        <v>0</v>
      </c>
      <c r="F37" s="232">
        <v>52500</v>
      </c>
      <c r="G37" s="232">
        <v>25854.97</v>
      </c>
      <c r="H37" s="233">
        <v>0</v>
      </c>
    </row>
    <row r="38" spans="1:8" ht="18" hidden="1" customHeight="1" outlineLevel="1">
      <c r="A38" s="20" t="s">
        <v>182</v>
      </c>
      <c r="B38" s="230"/>
      <c r="C38" s="231">
        <v>3</v>
      </c>
      <c r="D38" s="231">
        <v>2</v>
      </c>
      <c r="E38" s="231">
        <v>0</v>
      </c>
      <c r="F38" s="232">
        <v>20000</v>
      </c>
      <c r="G38" s="232">
        <v>1389</v>
      </c>
      <c r="H38" s="233"/>
    </row>
    <row r="39" spans="1:8" ht="18" hidden="1" customHeight="1" outlineLevel="1">
      <c r="A39" s="20" t="s">
        <v>183</v>
      </c>
      <c r="B39" s="230"/>
      <c r="C39" s="231">
        <v>6</v>
      </c>
      <c r="D39" s="231">
        <v>5</v>
      </c>
      <c r="E39" s="231">
        <v>0</v>
      </c>
      <c r="F39" s="232">
        <v>-39735.480000000003</v>
      </c>
      <c r="G39" s="232">
        <v>74013.08</v>
      </c>
      <c r="H39" s="233">
        <v>0</v>
      </c>
    </row>
    <row r="40" spans="1:8" ht="18" hidden="1" customHeight="1" outlineLevel="1">
      <c r="A40" s="20" t="s">
        <v>184</v>
      </c>
      <c r="B40" s="230"/>
      <c r="C40" s="231">
        <v>1</v>
      </c>
      <c r="D40" s="231">
        <v>1</v>
      </c>
      <c r="E40" s="231">
        <v>0</v>
      </c>
      <c r="F40" s="232">
        <v>0</v>
      </c>
      <c r="G40" s="232">
        <v>75681.5</v>
      </c>
      <c r="H40" s="233">
        <v>0</v>
      </c>
    </row>
    <row r="41" spans="1:8" ht="18" hidden="1" customHeight="1" outlineLevel="1">
      <c r="A41" s="20" t="s">
        <v>185</v>
      </c>
      <c r="B41" s="230"/>
      <c r="C41" s="231">
        <v>6</v>
      </c>
      <c r="D41" s="231">
        <v>16</v>
      </c>
      <c r="E41" s="231">
        <v>0</v>
      </c>
      <c r="F41" s="232">
        <v>-19500</v>
      </c>
      <c r="G41" s="232">
        <v>548211.44999999995</v>
      </c>
      <c r="H41" s="233">
        <v>0</v>
      </c>
    </row>
    <row r="42" spans="1:8" ht="18" hidden="1" customHeight="1" outlineLevel="1">
      <c r="A42" s="20" t="s">
        <v>244</v>
      </c>
      <c r="B42" s="230"/>
      <c r="C42" s="231">
        <v>1</v>
      </c>
      <c r="D42" s="231" t="s">
        <v>326</v>
      </c>
      <c r="E42" s="231" t="s">
        <v>326</v>
      </c>
      <c r="F42" s="232"/>
      <c r="G42" s="232">
        <v>56935</v>
      </c>
      <c r="H42" s="233"/>
    </row>
    <row r="43" spans="1:8" ht="18" hidden="1" customHeight="1" outlineLevel="1">
      <c r="A43" s="20" t="s">
        <v>188</v>
      </c>
      <c r="B43" s="230"/>
      <c r="C43" s="231">
        <v>1</v>
      </c>
      <c r="D43" s="231">
        <v>1</v>
      </c>
      <c r="E43" s="231"/>
      <c r="F43" s="232">
        <v>537</v>
      </c>
      <c r="G43" s="232">
        <v>537</v>
      </c>
      <c r="H43" s="233"/>
    </row>
    <row r="44" spans="1:8" ht="18" hidden="1" customHeight="1" outlineLevel="1">
      <c r="A44" s="20" t="s">
        <v>193</v>
      </c>
      <c r="B44" s="230"/>
      <c r="C44" s="231">
        <v>2</v>
      </c>
      <c r="D44" s="231">
        <v>0</v>
      </c>
      <c r="E44" s="231">
        <v>0</v>
      </c>
      <c r="F44" s="232">
        <v>13332</v>
      </c>
      <c r="G44" s="232">
        <v>41878</v>
      </c>
      <c r="H44" s="233">
        <v>0</v>
      </c>
    </row>
    <row r="45" spans="1:8" ht="18" hidden="1" customHeight="1" outlineLevel="1">
      <c r="A45" s="20" t="s">
        <v>194</v>
      </c>
      <c r="B45" s="230"/>
      <c r="C45" s="231">
        <v>1</v>
      </c>
      <c r="D45" s="231">
        <v>2</v>
      </c>
      <c r="E45" s="231"/>
      <c r="F45" s="232">
        <v>45000</v>
      </c>
      <c r="G45" s="232">
        <v>80775.1924</v>
      </c>
      <c r="H45" s="233"/>
    </row>
    <row r="46" spans="1:8" ht="18" customHeight="1" collapsed="1">
      <c r="A46" s="20"/>
      <c r="B46" s="230" t="s">
        <v>330</v>
      </c>
      <c r="C46" s="234">
        <f>SUM($C$37:$C$45)</f>
        <v>23</v>
      </c>
      <c r="D46" s="234">
        <f>SUM($D$37:$D$45)</f>
        <v>32</v>
      </c>
      <c r="E46" s="234">
        <f>SUM($E$37:$E$45)</f>
        <v>0</v>
      </c>
      <c r="F46" s="235">
        <f>SUM($F$37:$F$45)</f>
        <v>72133.51999999999</v>
      </c>
      <c r="G46" s="235">
        <f>SUM($G$37:$G$45)</f>
        <v>905275.19240000006</v>
      </c>
      <c r="H46" s="236">
        <f>SUM($H$37:$H$45)</f>
        <v>0</v>
      </c>
    </row>
    <row r="47" spans="1:8" ht="18" hidden="1" customHeight="1" outlineLevel="1">
      <c r="A47" s="20" t="s">
        <v>181</v>
      </c>
      <c r="B47" s="230"/>
      <c r="C47" s="231">
        <v>5</v>
      </c>
      <c r="D47" s="231">
        <v>5</v>
      </c>
      <c r="E47" s="231">
        <v>0</v>
      </c>
      <c r="F47" s="232">
        <v>32500</v>
      </c>
      <c r="G47" s="232">
        <v>22096.639999999999</v>
      </c>
      <c r="H47" s="233">
        <v>0</v>
      </c>
    </row>
    <row r="48" spans="1:8" ht="18" hidden="1" customHeight="1" outlineLevel="1">
      <c r="A48" s="20" t="s">
        <v>182</v>
      </c>
      <c r="B48" s="230"/>
      <c r="C48" s="231">
        <v>2</v>
      </c>
      <c r="D48" s="231">
        <v>1</v>
      </c>
      <c r="E48" s="231">
        <v>0</v>
      </c>
      <c r="F48" s="232">
        <v>0</v>
      </c>
      <c r="G48" s="232">
        <v>35000</v>
      </c>
      <c r="H48" s="233"/>
    </row>
    <row r="49" spans="1:8" ht="18" hidden="1" customHeight="1" outlineLevel="1">
      <c r="A49" s="20" t="s">
        <v>183</v>
      </c>
      <c r="B49" s="230"/>
      <c r="C49" s="231">
        <v>2</v>
      </c>
      <c r="D49" s="231">
        <v>3</v>
      </c>
      <c r="E49" s="231">
        <v>0</v>
      </c>
      <c r="F49" s="232">
        <v>52500</v>
      </c>
      <c r="G49" s="232">
        <v>13810.37</v>
      </c>
      <c r="H49" s="233">
        <v>0</v>
      </c>
    </row>
    <row r="50" spans="1:8" ht="18" hidden="1" customHeight="1" outlineLevel="1">
      <c r="A50" s="20" t="s">
        <v>184</v>
      </c>
      <c r="B50" s="230"/>
      <c r="C50" s="231">
        <v>1</v>
      </c>
      <c r="D50" s="231">
        <v>3</v>
      </c>
      <c r="E50" s="231">
        <v>0</v>
      </c>
      <c r="F50" s="232">
        <v>-25632</v>
      </c>
      <c r="G50" s="232">
        <v>1511.76</v>
      </c>
      <c r="H50" s="233">
        <v>0</v>
      </c>
    </row>
    <row r="51" spans="1:8" ht="18" hidden="1" customHeight="1" outlineLevel="1">
      <c r="A51" s="20" t="s">
        <v>185</v>
      </c>
      <c r="B51" s="230"/>
      <c r="C51" s="231">
        <v>17</v>
      </c>
      <c r="D51" s="231">
        <v>20</v>
      </c>
      <c r="E51" s="231">
        <v>0</v>
      </c>
      <c r="F51" s="232">
        <v>70766.12</v>
      </c>
      <c r="G51" s="232">
        <v>5218.8900000000003</v>
      </c>
      <c r="H51" s="233">
        <v>0</v>
      </c>
    </row>
    <row r="52" spans="1:8" ht="18" hidden="1" customHeight="1" outlineLevel="1">
      <c r="A52" s="20" t="s">
        <v>186</v>
      </c>
      <c r="B52" s="230"/>
      <c r="C52" s="231">
        <v>2</v>
      </c>
      <c r="D52" s="231">
        <v>0</v>
      </c>
      <c r="E52" s="231">
        <v>0</v>
      </c>
      <c r="F52" s="232">
        <v>42000</v>
      </c>
      <c r="G52" s="232">
        <v>31599.5</v>
      </c>
      <c r="H52" s="233"/>
    </row>
    <row r="53" spans="1:8" ht="18" hidden="1" customHeight="1" outlineLevel="1">
      <c r="A53" s="20" t="s">
        <v>189</v>
      </c>
      <c r="B53" s="230"/>
      <c r="C53" s="231">
        <v>1</v>
      </c>
      <c r="D53" s="231">
        <v>1</v>
      </c>
      <c r="E53" s="231">
        <v>0</v>
      </c>
      <c r="F53" s="232">
        <v>-5100</v>
      </c>
      <c r="G53" s="232">
        <v>0</v>
      </c>
      <c r="H53" s="233">
        <v>0</v>
      </c>
    </row>
    <row r="54" spans="1:8" ht="18" hidden="1" customHeight="1" outlineLevel="1">
      <c r="A54" s="20" t="s">
        <v>190</v>
      </c>
      <c r="B54" s="230"/>
      <c r="C54" s="231">
        <v>1</v>
      </c>
      <c r="D54" s="231">
        <v>2</v>
      </c>
      <c r="E54" s="231"/>
      <c r="F54" s="232">
        <v>785</v>
      </c>
      <c r="G54" s="232">
        <v>24297</v>
      </c>
      <c r="H54" s="233">
        <v>1543</v>
      </c>
    </row>
    <row r="55" spans="1:8" ht="18" hidden="1" customHeight="1" outlineLevel="1">
      <c r="A55" s="20" t="s">
        <v>193</v>
      </c>
      <c r="B55" s="230"/>
      <c r="C55" s="231">
        <v>1</v>
      </c>
      <c r="D55" s="231">
        <v>2</v>
      </c>
      <c r="E55" s="231">
        <v>0</v>
      </c>
      <c r="F55" s="232">
        <v>103760</v>
      </c>
      <c r="G55" s="232">
        <v>74598</v>
      </c>
      <c r="H55" s="233">
        <v>0</v>
      </c>
    </row>
    <row r="56" spans="1:8" ht="18" hidden="1" customHeight="1" outlineLevel="1">
      <c r="A56" s="20" t="s">
        <v>194</v>
      </c>
      <c r="B56" s="230"/>
      <c r="C56" s="231">
        <v>2</v>
      </c>
      <c r="D56" s="231">
        <v>4</v>
      </c>
      <c r="E56" s="231"/>
      <c r="F56" s="232">
        <v>45000</v>
      </c>
      <c r="G56" s="232">
        <v>21883.010600000001</v>
      </c>
      <c r="H56" s="233"/>
    </row>
    <row r="57" spans="1:8" ht="18" customHeight="1" collapsed="1">
      <c r="A57" s="20"/>
      <c r="B57" s="230" t="s">
        <v>331</v>
      </c>
      <c r="C57" s="234">
        <f>SUM($C$47:$C$56)</f>
        <v>34</v>
      </c>
      <c r="D57" s="234">
        <f>SUM($D$47:$D$56)</f>
        <v>41</v>
      </c>
      <c r="E57" s="234">
        <f>SUM($E$47:$E$56)</f>
        <v>0</v>
      </c>
      <c r="F57" s="235">
        <f>SUM($F$47:$F$56)</f>
        <v>316579.12</v>
      </c>
      <c r="G57" s="235">
        <f>SUM($G$47:$G$56)</f>
        <v>230015.17059999998</v>
      </c>
      <c r="H57" s="236">
        <f>SUM($H$47:$H$56)</f>
        <v>1543</v>
      </c>
    </row>
    <row r="58" spans="1:8" ht="18" hidden="1" customHeight="1" outlineLevel="1">
      <c r="A58" s="20" t="s">
        <v>181</v>
      </c>
      <c r="B58" s="230"/>
      <c r="C58" s="231">
        <v>1</v>
      </c>
      <c r="D58" s="231">
        <v>2</v>
      </c>
      <c r="E58" s="231">
        <v>0</v>
      </c>
      <c r="F58" s="232">
        <v>0</v>
      </c>
      <c r="G58" s="232">
        <v>13780.83</v>
      </c>
      <c r="H58" s="233">
        <v>0</v>
      </c>
    </row>
    <row r="59" spans="1:8" ht="18" hidden="1" customHeight="1" outlineLevel="1">
      <c r="A59" s="20" t="s">
        <v>182</v>
      </c>
      <c r="B59" s="230"/>
      <c r="C59" s="231">
        <v>2</v>
      </c>
      <c r="D59" s="231">
        <v>1</v>
      </c>
      <c r="E59" s="231">
        <v>0</v>
      </c>
      <c r="F59" s="232">
        <v>73</v>
      </c>
      <c r="G59" s="232">
        <v>-4913</v>
      </c>
      <c r="H59" s="233">
        <v>5000</v>
      </c>
    </row>
    <row r="60" spans="1:8" ht="18" hidden="1" customHeight="1" outlineLevel="1">
      <c r="A60" s="20" t="s">
        <v>183</v>
      </c>
      <c r="B60" s="230"/>
      <c r="C60" s="231">
        <v>2</v>
      </c>
      <c r="D60" s="231">
        <v>2</v>
      </c>
      <c r="E60" s="231">
        <v>0</v>
      </c>
      <c r="F60" s="232">
        <v>10693.41</v>
      </c>
      <c r="G60" s="232">
        <v>-1150.95</v>
      </c>
      <c r="H60" s="233">
        <v>0</v>
      </c>
    </row>
    <row r="61" spans="1:8" ht="18" hidden="1" customHeight="1" outlineLevel="1">
      <c r="A61" s="20" t="s">
        <v>184</v>
      </c>
      <c r="B61" s="230"/>
      <c r="C61" s="231">
        <v>2</v>
      </c>
      <c r="D61" s="231">
        <v>0</v>
      </c>
      <c r="E61" s="231">
        <v>0</v>
      </c>
      <c r="F61" s="232">
        <v>0</v>
      </c>
      <c r="G61" s="232">
        <v>2951.23</v>
      </c>
      <c r="H61" s="233">
        <v>0</v>
      </c>
    </row>
    <row r="62" spans="1:8" ht="18" hidden="1" customHeight="1" outlineLevel="1">
      <c r="A62" s="20" t="s">
        <v>185</v>
      </c>
      <c r="B62" s="230"/>
      <c r="C62" s="231">
        <v>7</v>
      </c>
      <c r="D62" s="231">
        <v>6</v>
      </c>
      <c r="E62" s="231">
        <v>0</v>
      </c>
      <c r="F62" s="232">
        <v>10000</v>
      </c>
      <c r="G62" s="232">
        <v>22147.16</v>
      </c>
      <c r="H62" s="233">
        <v>0</v>
      </c>
    </row>
    <row r="63" spans="1:8" ht="18" hidden="1" customHeight="1" outlineLevel="1">
      <c r="A63" s="20" t="s">
        <v>186</v>
      </c>
      <c r="B63" s="230"/>
      <c r="C63" s="231">
        <v>0</v>
      </c>
      <c r="D63" s="231">
        <v>1</v>
      </c>
      <c r="E63" s="231">
        <v>0</v>
      </c>
      <c r="F63" s="232">
        <v>11500</v>
      </c>
      <c r="G63" s="232">
        <v>1764.39</v>
      </c>
      <c r="H63" s="233"/>
    </row>
    <row r="64" spans="1:8" ht="18" hidden="1" customHeight="1" outlineLevel="1">
      <c r="A64" s="20" t="s">
        <v>190</v>
      </c>
      <c r="B64" s="230"/>
      <c r="C64" s="231">
        <v>0</v>
      </c>
      <c r="D64" s="231">
        <v>1</v>
      </c>
      <c r="E64" s="231"/>
      <c r="F64" s="232"/>
      <c r="G64" s="232">
        <v>21543</v>
      </c>
      <c r="H64" s="233"/>
    </row>
    <row r="65" spans="1:8" ht="18" hidden="1" customHeight="1" outlineLevel="1">
      <c r="A65" s="20" t="s">
        <v>193</v>
      </c>
      <c r="B65" s="230"/>
      <c r="C65" s="231">
        <v>2</v>
      </c>
      <c r="D65" s="231">
        <v>0</v>
      </c>
      <c r="E65" s="231">
        <v>0</v>
      </c>
      <c r="F65" s="232">
        <v>13553</v>
      </c>
      <c r="G65" s="232">
        <v>36447</v>
      </c>
      <c r="H65" s="233">
        <v>0</v>
      </c>
    </row>
    <row r="66" spans="1:8" ht="18" hidden="1" customHeight="1" outlineLevel="1">
      <c r="A66" s="20" t="s">
        <v>194</v>
      </c>
      <c r="B66" s="230"/>
      <c r="C66" s="231"/>
      <c r="D66" s="231"/>
      <c r="E66" s="231"/>
      <c r="F66" s="232"/>
      <c r="G66" s="232"/>
      <c r="H66" s="233"/>
    </row>
    <row r="67" spans="1:8" ht="18" customHeight="1" collapsed="1">
      <c r="A67" s="20"/>
      <c r="B67" s="230" t="s">
        <v>332</v>
      </c>
      <c r="C67" s="234">
        <f>SUM($C$58:$C$66)</f>
        <v>16</v>
      </c>
      <c r="D67" s="234">
        <f>SUM($D$58:$D$66)</f>
        <v>13</v>
      </c>
      <c r="E67" s="234">
        <f>SUM($E$58:$E$66)</f>
        <v>0</v>
      </c>
      <c r="F67" s="235">
        <f>SUM($F$58:$F$66)</f>
        <v>45819.41</v>
      </c>
      <c r="G67" s="235">
        <f>SUM($G$58:$G$66)</f>
        <v>92569.66</v>
      </c>
      <c r="H67" s="236">
        <f>SUM($H$58:$H$66)</f>
        <v>5000</v>
      </c>
    </row>
    <row r="68" spans="1:8" ht="18" hidden="1" customHeight="1" outlineLevel="1">
      <c r="A68" s="20" t="s">
        <v>181</v>
      </c>
      <c r="B68" s="230"/>
      <c r="C68" s="231">
        <v>0</v>
      </c>
      <c r="D68" s="231">
        <v>1</v>
      </c>
      <c r="E68" s="231">
        <v>0</v>
      </c>
      <c r="F68" s="232">
        <v>18055</v>
      </c>
      <c r="G68" s="232">
        <v>74</v>
      </c>
      <c r="H68" s="233">
        <v>0</v>
      </c>
    </row>
    <row r="69" spans="1:8" ht="18" hidden="1" customHeight="1" outlineLevel="1">
      <c r="A69" s="20" t="s">
        <v>183</v>
      </c>
      <c r="B69" s="230"/>
      <c r="C69" s="231">
        <v>1</v>
      </c>
      <c r="D69" s="231">
        <v>3</v>
      </c>
      <c r="E69" s="231">
        <v>0</v>
      </c>
      <c r="F69" s="232">
        <v>5178.1000000000004</v>
      </c>
      <c r="G69" s="232">
        <v>41700</v>
      </c>
      <c r="H69" s="233">
        <v>0</v>
      </c>
    </row>
    <row r="70" spans="1:8" ht="18" hidden="1" customHeight="1" outlineLevel="1">
      <c r="A70" s="20" t="s">
        <v>184</v>
      </c>
      <c r="B70" s="230"/>
      <c r="C70" s="231">
        <v>1</v>
      </c>
      <c r="D70" s="231">
        <v>1</v>
      </c>
      <c r="E70" s="231">
        <v>0</v>
      </c>
      <c r="F70" s="232">
        <v>1134.9000000000001</v>
      </c>
      <c r="G70" s="232">
        <v>0</v>
      </c>
      <c r="H70" s="233">
        <v>0</v>
      </c>
    </row>
    <row r="71" spans="1:8" ht="18" hidden="1" customHeight="1" outlineLevel="1">
      <c r="A71" s="20" t="s">
        <v>185</v>
      </c>
      <c r="B71" s="230"/>
      <c r="C71" s="231">
        <v>3</v>
      </c>
      <c r="D71" s="231">
        <v>4</v>
      </c>
      <c r="E71" s="231">
        <v>0</v>
      </c>
      <c r="F71" s="232">
        <v>5538.38</v>
      </c>
      <c r="G71" s="232">
        <v>1011.82</v>
      </c>
      <c r="H71" s="233">
        <v>0</v>
      </c>
    </row>
    <row r="72" spans="1:8" ht="18" hidden="1" customHeight="1" outlineLevel="1">
      <c r="A72" s="20" t="s">
        <v>190</v>
      </c>
      <c r="B72" s="230"/>
      <c r="C72" s="231">
        <v>0</v>
      </c>
      <c r="D72" s="231">
        <v>2</v>
      </c>
      <c r="E72" s="231"/>
      <c r="F72" s="232"/>
      <c r="G72" s="232">
        <v>2674</v>
      </c>
      <c r="H72" s="233"/>
    </row>
    <row r="73" spans="1:8" ht="18" hidden="1" customHeight="1" outlineLevel="1">
      <c r="A73" s="20" t="s">
        <v>193</v>
      </c>
      <c r="B73" s="230"/>
      <c r="C73" s="231">
        <v>16</v>
      </c>
      <c r="D73" s="231">
        <v>8</v>
      </c>
      <c r="E73" s="231">
        <v>0</v>
      </c>
      <c r="F73" s="232">
        <v>61513</v>
      </c>
      <c r="G73" s="232">
        <v>85560</v>
      </c>
      <c r="H73" s="233">
        <v>0</v>
      </c>
    </row>
    <row r="74" spans="1:8" ht="18" hidden="1" customHeight="1" outlineLevel="1">
      <c r="A74" s="20" t="s">
        <v>194</v>
      </c>
      <c r="B74" s="230"/>
      <c r="C74" s="231">
        <v>9</v>
      </c>
      <c r="D74" s="231">
        <v>4</v>
      </c>
      <c r="E74" s="231">
        <v>2</v>
      </c>
      <c r="F74" s="232">
        <v>25000</v>
      </c>
      <c r="G74" s="232">
        <v>79377.667000000001</v>
      </c>
      <c r="H74" s="233"/>
    </row>
    <row r="75" spans="1:8" ht="18" hidden="1" customHeight="1" outlineLevel="1">
      <c r="A75" s="20" t="s">
        <v>195</v>
      </c>
      <c r="B75" s="230"/>
      <c r="C75" s="231">
        <v>1</v>
      </c>
      <c r="D75" s="231">
        <v>1</v>
      </c>
      <c r="E75" s="231"/>
      <c r="F75" s="232"/>
      <c r="G75" s="232">
        <v>16388</v>
      </c>
      <c r="H75" s="233"/>
    </row>
    <row r="76" spans="1:8" ht="18" customHeight="1" collapsed="1">
      <c r="A76" s="20"/>
      <c r="B76" s="230" t="s">
        <v>333</v>
      </c>
      <c r="C76" s="234">
        <f>SUM($C$68:$C$75)</f>
        <v>31</v>
      </c>
      <c r="D76" s="234">
        <f>SUM($D$68:$D$75)</f>
        <v>24</v>
      </c>
      <c r="E76" s="234">
        <f>SUM($E$68:$E$75)</f>
        <v>2</v>
      </c>
      <c r="F76" s="235">
        <f>SUM($F$68:$F$75)</f>
        <v>116419.38</v>
      </c>
      <c r="G76" s="235">
        <f>SUM($G$68:$G$75)</f>
        <v>226785.48700000002</v>
      </c>
      <c r="H76" s="236">
        <f>SUM($H$68:$H$75)</f>
        <v>0</v>
      </c>
    </row>
    <row r="77" spans="1:8" ht="18" hidden="1" customHeight="1" outlineLevel="1">
      <c r="A77" s="20" t="s">
        <v>181</v>
      </c>
      <c r="B77" s="230"/>
      <c r="C77" s="231">
        <v>2</v>
      </c>
      <c r="D77" s="231">
        <v>1</v>
      </c>
      <c r="E77" s="231">
        <v>0</v>
      </c>
      <c r="F77" s="232">
        <v>-121521.38</v>
      </c>
      <c r="G77" s="232">
        <v>0</v>
      </c>
      <c r="H77" s="233">
        <v>0</v>
      </c>
    </row>
    <row r="78" spans="1:8" ht="18" hidden="1" customHeight="1" outlineLevel="1">
      <c r="A78" s="20" t="s">
        <v>182</v>
      </c>
      <c r="B78" s="230"/>
      <c r="C78" s="231">
        <v>3</v>
      </c>
      <c r="D78" s="231">
        <v>0</v>
      </c>
      <c r="E78" s="231">
        <v>0</v>
      </c>
      <c r="F78" s="232">
        <v>0</v>
      </c>
      <c r="G78" s="232">
        <v>0</v>
      </c>
      <c r="H78" s="233"/>
    </row>
    <row r="79" spans="1:8" ht="18" hidden="1" customHeight="1" outlineLevel="1">
      <c r="A79" s="20" t="s">
        <v>183</v>
      </c>
      <c r="B79" s="230"/>
      <c r="C79" s="231">
        <v>3</v>
      </c>
      <c r="D79" s="231">
        <v>1</v>
      </c>
      <c r="E79" s="231">
        <v>0</v>
      </c>
      <c r="F79" s="232">
        <v>0</v>
      </c>
      <c r="G79" s="232">
        <v>-158241.95000000001</v>
      </c>
      <c r="H79" s="233">
        <v>0</v>
      </c>
    </row>
    <row r="80" spans="1:8" ht="18" hidden="1" customHeight="1" outlineLevel="1">
      <c r="A80" s="20" t="s">
        <v>184</v>
      </c>
      <c r="B80" s="230"/>
      <c r="C80" s="231">
        <v>3</v>
      </c>
      <c r="D80" s="231">
        <v>1</v>
      </c>
      <c r="E80" s="231">
        <v>0</v>
      </c>
      <c r="F80" s="232">
        <v>3000</v>
      </c>
      <c r="G80" s="232">
        <v>10784.74</v>
      </c>
      <c r="H80" s="233">
        <v>0</v>
      </c>
    </row>
    <row r="81" spans="1:8" ht="18" hidden="1" customHeight="1" outlineLevel="1">
      <c r="A81" s="20" t="s">
        <v>185</v>
      </c>
      <c r="B81" s="230"/>
      <c r="C81" s="231">
        <v>4</v>
      </c>
      <c r="D81" s="231">
        <v>5</v>
      </c>
      <c r="E81" s="231">
        <v>0</v>
      </c>
      <c r="F81" s="232">
        <v>0</v>
      </c>
      <c r="G81" s="232">
        <v>48898.54</v>
      </c>
      <c r="H81" s="233">
        <v>0</v>
      </c>
    </row>
    <row r="82" spans="1:8" ht="18" hidden="1" customHeight="1" outlineLevel="1">
      <c r="A82" s="20" t="s">
        <v>186</v>
      </c>
      <c r="B82" s="230"/>
      <c r="C82" s="231">
        <v>3</v>
      </c>
      <c r="D82" s="231">
        <v>0</v>
      </c>
      <c r="E82" s="231">
        <v>0</v>
      </c>
      <c r="F82" s="232">
        <v>10000</v>
      </c>
      <c r="G82" s="232">
        <v>34280</v>
      </c>
      <c r="H82" s="233"/>
    </row>
    <row r="83" spans="1:8" ht="18" hidden="1" customHeight="1" outlineLevel="1">
      <c r="A83" s="20" t="s">
        <v>194</v>
      </c>
      <c r="B83" s="230"/>
      <c r="C83" s="231"/>
      <c r="D83" s="231"/>
      <c r="E83" s="231"/>
      <c r="F83" s="232"/>
      <c r="G83" s="232"/>
      <c r="H83" s="233"/>
    </row>
    <row r="84" spans="1:8" ht="18" customHeight="1" collapsed="1">
      <c r="A84" s="20"/>
      <c r="B84" s="230" t="s">
        <v>334</v>
      </c>
      <c r="C84" s="234">
        <f>SUM($C$77:$C$83)</f>
        <v>18</v>
      </c>
      <c r="D84" s="234">
        <f>SUM($D$77:$D$83)</f>
        <v>8</v>
      </c>
      <c r="E84" s="234">
        <f>SUM($E$77:$E$83)</f>
        <v>0</v>
      </c>
      <c r="F84" s="235">
        <f>SUM($F$77:$F$83)</f>
        <v>-108521.38</v>
      </c>
      <c r="G84" s="235">
        <f>SUM($G$77:$G$83)</f>
        <v>-64278.670000000013</v>
      </c>
      <c r="H84" s="236">
        <f>SUM($H$77:$H$83)</f>
        <v>0</v>
      </c>
    </row>
    <row r="85" spans="1:8" ht="18" hidden="1" customHeight="1" outlineLevel="1">
      <c r="A85" s="20" t="s">
        <v>181</v>
      </c>
      <c r="B85" s="230"/>
      <c r="C85" s="231">
        <v>6</v>
      </c>
      <c r="D85" s="231">
        <v>5</v>
      </c>
      <c r="E85" s="231">
        <v>0</v>
      </c>
      <c r="F85" s="232">
        <v>0</v>
      </c>
      <c r="G85" s="232">
        <v>-28539.69</v>
      </c>
      <c r="H85" s="233">
        <v>0</v>
      </c>
    </row>
    <row r="86" spans="1:8" ht="18" hidden="1" customHeight="1" outlineLevel="1">
      <c r="A86" s="20" t="s">
        <v>182</v>
      </c>
      <c r="B86" s="230"/>
      <c r="C86" s="231">
        <v>1</v>
      </c>
      <c r="D86" s="231">
        <v>1</v>
      </c>
      <c r="E86" s="231">
        <v>0</v>
      </c>
      <c r="F86" s="232">
        <v>0</v>
      </c>
      <c r="G86" s="232">
        <v>25000</v>
      </c>
      <c r="H86" s="233"/>
    </row>
    <row r="87" spans="1:8" ht="18" hidden="1" customHeight="1" outlineLevel="1">
      <c r="A87" s="20" t="s">
        <v>183</v>
      </c>
      <c r="B87" s="230"/>
      <c r="C87" s="231">
        <v>3</v>
      </c>
      <c r="D87" s="231">
        <v>7</v>
      </c>
      <c r="E87" s="231">
        <v>0</v>
      </c>
      <c r="F87" s="232">
        <v>-4728</v>
      </c>
      <c r="G87" s="232">
        <v>5315.56</v>
      </c>
      <c r="H87" s="233">
        <v>0</v>
      </c>
    </row>
    <row r="88" spans="1:8" ht="18" hidden="1" customHeight="1" outlineLevel="1">
      <c r="A88" s="20" t="s">
        <v>184</v>
      </c>
      <c r="B88" s="230"/>
      <c r="C88" s="231">
        <v>2</v>
      </c>
      <c r="D88" s="231">
        <v>5</v>
      </c>
      <c r="E88" s="231">
        <v>0</v>
      </c>
      <c r="F88" s="232">
        <v>56500</v>
      </c>
      <c r="G88" s="232">
        <v>-32745.439999999999</v>
      </c>
      <c r="H88" s="233">
        <v>0</v>
      </c>
    </row>
    <row r="89" spans="1:8" ht="18" hidden="1" customHeight="1" outlineLevel="1">
      <c r="A89" s="20" t="s">
        <v>185</v>
      </c>
      <c r="B89" s="230"/>
      <c r="C89" s="231">
        <v>10</v>
      </c>
      <c r="D89" s="231">
        <v>13</v>
      </c>
      <c r="E89" s="231">
        <v>0</v>
      </c>
      <c r="F89" s="232">
        <v>52332</v>
      </c>
      <c r="G89" s="232">
        <v>86612.08</v>
      </c>
      <c r="H89" s="233">
        <v>0</v>
      </c>
    </row>
    <row r="90" spans="1:8" ht="18" hidden="1" customHeight="1" outlineLevel="1">
      <c r="A90" s="20" t="s">
        <v>186</v>
      </c>
      <c r="B90" s="230"/>
      <c r="C90" s="231">
        <v>6</v>
      </c>
      <c r="D90" s="231">
        <v>1</v>
      </c>
      <c r="E90" s="231">
        <v>0</v>
      </c>
      <c r="F90" s="232">
        <v>15000</v>
      </c>
      <c r="G90" s="232">
        <v>2419.9499999999998</v>
      </c>
      <c r="H90" s="233"/>
    </row>
    <row r="91" spans="1:8" ht="18" hidden="1" customHeight="1" outlineLevel="1">
      <c r="A91" s="20" t="s">
        <v>194</v>
      </c>
      <c r="B91" s="230"/>
      <c r="C91" s="231">
        <v>2</v>
      </c>
      <c r="D91" s="231">
        <v>2</v>
      </c>
      <c r="E91" s="231"/>
      <c r="F91" s="232">
        <v>36000</v>
      </c>
      <c r="G91" s="232"/>
      <c r="H91" s="233"/>
    </row>
    <row r="92" spans="1:8" ht="18" customHeight="1" collapsed="1">
      <c r="A92" s="20"/>
      <c r="B92" s="230" t="s">
        <v>335</v>
      </c>
      <c r="C92" s="234">
        <f>SUM($C$85:$C$91)</f>
        <v>30</v>
      </c>
      <c r="D92" s="234">
        <f>SUM($D$85:$D$91)</f>
        <v>34</v>
      </c>
      <c r="E92" s="234">
        <f>SUM($E$85:$E$91)</f>
        <v>0</v>
      </c>
      <c r="F92" s="235">
        <f>SUM($F$85:$F$91)</f>
        <v>155104</v>
      </c>
      <c r="G92" s="235">
        <f>SUM($G$85:$G$91)</f>
        <v>58062.460000000006</v>
      </c>
      <c r="H92" s="236">
        <f>SUM($H$85:$H$91)</f>
        <v>0</v>
      </c>
    </row>
    <row r="93" spans="1:8" ht="18" hidden="1" customHeight="1" outlineLevel="1">
      <c r="A93" s="20" t="s">
        <v>181</v>
      </c>
      <c r="B93" s="230"/>
      <c r="C93" s="231">
        <v>1</v>
      </c>
      <c r="D93" s="231">
        <v>0</v>
      </c>
      <c r="E93" s="231">
        <v>0</v>
      </c>
      <c r="F93" s="232">
        <v>0</v>
      </c>
      <c r="G93" s="232">
        <v>0</v>
      </c>
      <c r="H93" s="233">
        <v>0</v>
      </c>
    </row>
    <row r="94" spans="1:8" ht="18" hidden="1" customHeight="1" outlineLevel="1">
      <c r="A94" s="20" t="s">
        <v>183</v>
      </c>
      <c r="B94" s="230"/>
      <c r="C94" s="231">
        <v>0</v>
      </c>
      <c r="D94" s="231">
        <v>3</v>
      </c>
      <c r="E94" s="231">
        <v>0</v>
      </c>
      <c r="F94" s="232">
        <v>0</v>
      </c>
      <c r="G94" s="232">
        <v>-11764.97</v>
      </c>
      <c r="H94" s="233">
        <v>0</v>
      </c>
    </row>
    <row r="95" spans="1:8" ht="18" hidden="1" customHeight="1" outlineLevel="1">
      <c r="A95" s="20" t="s">
        <v>185</v>
      </c>
      <c r="B95" s="230"/>
      <c r="C95" s="231">
        <v>2</v>
      </c>
      <c r="D95" s="231">
        <v>3</v>
      </c>
      <c r="E95" s="231">
        <v>0</v>
      </c>
      <c r="F95" s="232">
        <v>51000</v>
      </c>
      <c r="G95" s="232">
        <v>-1193.31</v>
      </c>
      <c r="H95" s="233">
        <v>0</v>
      </c>
    </row>
    <row r="96" spans="1:8" ht="18" hidden="1" customHeight="1" outlineLevel="1">
      <c r="A96" s="20" t="s">
        <v>186</v>
      </c>
      <c r="B96" s="230"/>
      <c r="C96" s="231">
        <v>1</v>
      </c>
      <c r="D96" s="231">
        <v>1</v>
      </c>
      <c r="E96" s="231">
        <v>0</v>
      </c>
      <c r="F96" s="232">
        <v>18000</v>
      </c>
      <c r="G96" s="232">
        <v>10000</v>
      </c>
      <c r="H96" s="233"/>
    </row>
    <row r="97" spans="1:8" ht="18" hidden="1" customHeight="1" outlineLevel="1">
      <c r="A97" s="20" t="s">
        <v>194</v>
      </c>
      <c r="B97" s="230"/>
      <c r="C97" s="231"/>
      <c r="D97" s="231"/>
      <c r="E97" s="231"/>
      <c r="F97" s="232"/>
      <c r="G97" s="232"/>
      <c r="H97" s="233"/>
    </row>
    <row r="98" spans="1:8" ht="18" customHeight="1" collapsed="1">
      <c r="A98" s="20"/>
      <c r="B98" s="230" t="s">
        <v>336</v>
      </c>
      <c r="C98" s="234">
        <f>SUM($C$93:$C$97)</f>
        <v>4</v>
      </c>
      <c r="D98" s="234">
        <f>SUM($D$93:$D$97)</f>
        <v>7</v>
      </c>
      <c r="E98" s="234">
        <f>SUM($E$93:$E$97)</f>
        <v>0</v>
      </c>
      <c r="F98" s="235">
        <f>SUM($F$93:$F$97)</f>
        <v>69000</v>
      </c>
      <c r="G98" s="235">
        <f>SUM($G$93:$G$97)</f>
        <v>-2958.2799999999988</v>
      </c>
      <c r="H98" s="236">
        <f>SUM($H$93:$H$97)</f>
        <v>0</v>
      </c>
    </row>
    <row r="99" spans="1:8" ht="18" hidden="1" customHeight="1" outlineLevel="1">
      <c r="A99" s="20" t="s">
        <v>185</v>
      </c>
      <c r="B99" s="230"/>
      <c r="C99" s="231">
        <v>0</v>
      </c>
      <c r="D99" s="231">
        <v>1</v>
      </c>
      <c r="E99" s="231">
        <v>0</v>
      </c>
      <c r="F99" s="232">
        <v>0</v>
      </c>
      <c r="G99" s="232">
        <v>0</v>
      </c>
      <c r="H99" s="233">
        <v>0</v>
      </c>
    </row>
    <row r="100" spans="1:8" ht="18" hidden="1" customHeight="1" outlineLevel="1">
      <c r="A100" s="20" t="s">
        <v>194</v>
      </c>
      <c r="B100" s="230"/>
      <c r="C100" s="231"/>
      <c r="D100" s="231"/>
      <c r="E100" s="231"/>
      <c r="F100" s="232"/>
      <c r="G100" s="232"/>
      <c r="H100" s="233"/>
    </row>
    <row r="101" spans="1:8" ht="18" customHeight="1" collapsed="1">
      <c r="A101" s="20"/>
      <c r="B101" s="230" t="s">
        <v>337</v>
      </c>
      <c r="C101" s="234">
        <f>SUM($C$99:$C$100)</f>
        <v>0</v>
      </c>
      <c r="D101" s="234">
        <f>SUM($D$99:$D$100)</f>
        <v>1</v>
      </c>
      <c r="E101" s="234">
        <f>SUM($E$99:$E$100)</f>
        <v>0</v>
      </c>
      <c r="F101" s="235">
        <f>SUM($F$99:$F$100)</f>
        <v>0</v>
      </c>
      <c r="G101" s="235">
        <f>SUM($G$99:$G$100)</f>
        <v>0</v>
      </c>
      <c r="H101" s="236">
        <f>SUM($H$99:$H$100)</f>
        <v>0</v>
      </c>
    </row>
    <row r="102" spans="1:8" ht="18" hidden="1" customHeight="1" outlineLevel="1">
      <c r="A102" s="20" t="s">
        <v>181</v>
      </c>
      <c r="B102" s="230"/>
      <c r="C102" s="231">
        <v>2</v>
      </c>
      <c r="D102" s="231">
        <v>1</v>
      </c>
      <c r="E102" s="231">
        <v>0</v>
      </c>
      <c r="F102" s="232">
        <v>0</v>
      </c>
      <c r="G102" s="232">
        <v>7122.98</v>
      </c>
      <c r="H102" s="233">
        <v>0</v>
      </c>
    </row>
    <row r="103" spans="1:8" ht="18" hidden="1" customHeight="1" outlineLevel="1">
      <c r="A103" s="20" t="s">
        <v>183</v>
      </c>
      <c r="B103" s="230"/>
      <c r="C103" s="231">
        <v>5</v>
      </c>
      <c r="D103" s="231">
        <v>1</v>
      </c>
      <c r="E103" s="231">
        <v>0</v>
      </c>
      <c r="F103" s="232">
        <v>-27911.81</v>
      </c>
      <c r="G103" s="232">
        <v>-11643.53</v>
      </c>
      <c r="H103" s="233">
        <v>0</v>
      </c>
    </row>
    <row r="104" spans="1:8" ht="18" hidden="1" customHeight="1" outlineLevel="1">
      <c r="A104" s="20" t="s">
        <v>184</v>
      </c>
      <c r="B104" s="230"/>
      <c r="C104" s="231">
        <v>1</v>
      </c>
      <c r="D104" s="231">
        <v>0</v>
      </c>
      <c r="E104" s="231">
        <v>0</v>
      </c>
      <c r="F104" s="232">
        <v>0</v>
      </c>
      <c r="G104" s="232">
        <v>2500</v>
      </c>
      <c r="H104" s="233">
        <v>0</v>
      </c>
    </row>
    <row r="105" spans="1:8" ht="18" hidden="1" customHeight="1" outlineLevel="1">
      <c r="A105" s="20" t="s">
        <v>185</v>
      </c>
      <c r="B105" s="230"/>
      <c r="C105" s="231">
        <v>7</v>
      </c>
      <c r="D105" s="231">
        <v>2</v>
      </c>
      <c r="E105" s="231">
        <v>0</v>
      </c>
      <c r="F105" s="232">
        <v>1500</v>
      </c>
      <c r="G105" s="232">
        <v>4568</v>
      </c>
      <c r="H105" s="233">
        <v>0</v>
      </c>
    </row>
    <row r="106" spans="1:8" ht="18" hidden="1" customHeight="1" outlineLevel="1">
      <c r="A106" s="20" t="s">
        <v>244</v>
      </c>
      <c r="B106" s="230"/>
      <c r="C106" s="231">
        <v>1</v>
      </c>
      <c r="D106" s="231"/>
      <c r="E106" s="231"/>
      <c r="F106" s="232"/>
      <c r="G106" s="232"/>
      <c r="H106" s="233"/>
    </row>
    <row r="107" spans="1:8" ht="18" hidden="1" customHeight="1" outlineLevel="1">
      <c r="A107" s="20" t="s">
        <v>194</v>
      </c>
      <c r="B107" s="230"/>
      <c r="C107" s="231">
        <v>1</v>
      </c>
      <c r="D107" s="231"/>
      <c r="E107" s="231"/>
      <c r="F107" s="232"/>
      <c r="G107" s="232"/>
      <c r="H107" s="233"/>
    </row>
    <row r="108" spans="1:8" ht="18" customHeight="1" collapsed="1">
      <c r="A108" s="20"/>
      <c r="B108" s="230" t="s">
        <v>338</v>
      </c>
      <c r="C108" s="234">
        <f>SUM($C$102:$C$107)</f>
        <v>17</v>
      </c>
      <c r="D108" s="234">
        <f>SUM($D$102:$D$107)</f>
        <v>4</v>
      </c>
      <c r="E108" s="234">
        <f>SUM($E$102:$E$107)</f>
        <v>0</v>
      </c>
      <c r="F108" s="235">
        <f>SUM($F$102:$F$107)</f>
        <v>-26411.81</v>
      </c>
      <c r="G108" s="235">
        <f>SUM($G$102:$G$107)</f>
        <v>2547.4499999999989</v>
      </c>
      <c r="H108" s="236">
        <f>SUM($H$102:$H$107)</f>
        <v>0</v>
      </c>
    </row>
    <row r="109" spans="1:8" ht="18" hidden="1" customHeight="1" outlineLevel="1">
      <c r="A109" s="20" t="s">
        <v>185</v>
      </c>
      <c r="B109" s="230"/>
      <c r="C109" s="231">
        <v>1</v>
      </c>
      <c r="D109" s="231">
        <v>0</v>
      </c>
      <c r="E109" s="231">
        <v>0</v>
      </c>
      <c r="F109" s="232">
        <v>0</v>
      </c>
      <c r="G109" s="232">
        <v>0</v>
      </c>
      <c r="H109" s="233">
        <v>0</v>
      </c>
    </row>
    <row r="110" spans="1:8" ht="18" hidden="1" customHeight="1" outlineLevel="1">
      <c r="A110" s="20" t="s">
        <v>186</v>
      </c>
      <c r="B110" s="230"/>
      <c r="C110" s="231">
        <v>1</v>
      </c>
      <c r="D110" s="231">
        <v>0</v>
      </c>
      <c r="E110" s="231">
        <v>0</v>
      </c>
      <c r="F110" s="232">
        <v>0</v>
      </c>
      <c r="G110" s="232">
        <v>0</v>
      </c>
      <c r="H110" s="233"/>
    </row>
    <row r="111" spans="1:8" ht="18" hidden="1" customHeight="1" outlineLevel="1">
      <c r="A111" s="20" t="s">
        <v>194</v>
      </c>
      <c r="B111" s="230"/>
      <c r="C111" s="231">
        <v>2</v>
      </c>
      <c r="D111" s="231">
        <v>3</v>
      </c>
      <c r="E111" s="231"/>
      <c r="F111" s="232">
        <v>1000</v>
      </c>
      <c r="G111" s="232">
        <v>2000</v>
      </c>
      <c r="H111" s="233"/>
    </row>
    <row r="112" spans="1:8" ht="18" customHeight="1" collapsed="1">
      <c r="A112" s="20"/>
      <c r="B112" s="230" t="s">
        <v>339</v>
      </c>
      <c r="C112" s="234">
        <f>SUM($C$109:$C$111)</f>
        <v>4</v>
      </c>
      <c r="D112" s="234">
        <f>SUM($D$109:$D$111)</f>
        <v>3</v>
      </c>
      <c r="E112" s="234">
        <f>SUM($E$109:$E$111)</f>
        <v>0</v>
      </c>
      <c r="F112" s="235">
        <f>SUM($F$109:$F$111)</f>
        <v>1000</v>
      </c>
      <c r="G112" s="235">
        <f>SUM($G$109:$G$111)</f>
        <v>2000</v>
      </c>
      <c r="H112" s="236">
        <f>SUM($H$109:$H$111)</f>
        <v>0</v>
      </c>
    </row>
    <row r="113" spans="1:8" ht="18" hidden="1" customHeight="1" outlineLevel="1">
      <c r="A113" s="20" t="s">
        <v>183</v>
      </c>
      <c r="B113" s="230"/>
      <c r="C113" s="231">
        <v>1</v>
      </c>
      <c r="D113" s="231">
        <v>0</v>
      </c>
      <c r="E113" s="231">
        <v>0</v>
      </c>
      <c r="F113" s="232">
        <v>0</v>
      </c>
      <c r="G113" s="232">
        <v>0</v>
      </c>
      <c r="H113" s="233">
        <v>0</v>
      </c>
    </row>
    <row r="114" spans="1:8" ht="18" hidden="1" customHeight="1" outlineLevel="1">
      <c r="A114" s="20" t="s">
        <v>185</v>
      </c>
      <c r="B114" s="230"/>
      <c r="C114" s="231">
        <v>5</v>
      </c>
      <c r="D114" s="231">
        <v>4</v>
      </c>
      <c r="E114" s="231">
        <v>0</v>
      </c>
      <c r="F114" s="232">
        <v>10000</v>
      </c>
      <c r="G114" s="232">
        <v>0</v>
      </c>
      <c r="H114" s="233">
        <v>0</v>
      </c>
    </row>
    <row r="115" spans="1:8" ht="18" hidden="1" customHeight="1" outlineLevel="1">
      <c r="A115" s="20" t="s">
        <v>194</v>
      </c>
      <c r="B115" s="230"/>
      <c r="C115" s="231"/>
      <c r="D115" s="231"/>
      <c r="E115" s="231"/>
      <c r="F115" s="232"/>
      <c r="G115" s="232"/>
      <c r="H115" s="233"/>
    </row>
    <row r="116" spans="1:8" ht="18" customHeight="1" collapsed="1">
      <c r="A116" s="20"/>
      <c r="B116" s="230" t="s">
        <v>426</v>
      </c>
      <c r="C116" s="234">
        <f>SUM($C$113:$C$115)</f>
        <v>6</v>
      </c>
      <c r="D116" s="234">
        <f>SUM($D$113:$D$115)</f>
        <v>4</v>
      </c>
      <c r="E116" s="234">
        <f>SUM($E$113:$E$115)</f>
        <v>0</v>
      </c>
      <c r="F116" s="235">
        <f>SUM($F$113:$F$115)</f>
        <v>10000</v>
      </c>
      <c r="G116" s="235">
        <f>SUM($G$113:$G$115)</f>
        <v>0</v>
      </c>
      <c r="H116" s="236">
        <f>SUM($H$113:$H$115)</f>
        <v>0</v>
      </c>
    </row>
    <row r="117" spans="1:8" ht="18" hidden="1" customHeight="1" outlineLevel="1">
      <c r="A117" s="20" t="s">
        <v>181</v>
      </c>
      <c r="B117" s="230"/>
      <c r="C117" s="231">
        <v>1</v>
      </c>
      <c r="D117" s="231">
        <v>0</v>
      </c>
      <c r="E117" s="231">
        <v>0</v>
      </c>
      <c r="F117" s="232">
        <v>0</v>
      </c>
      <c r="G117" s="232">
        <v>0</v>
      </c>
      <c r="H117" s="233">
        <v>0</v>
      </c>
    </row>
    <row r="118" spans="1:8" ht="18" hidden="1" customHeight="1" outlineLevel="1">
      <c r="A118" s="20" t="s">
        <v>183</v>
      </c>
      <c r="B118" s="230"/>
      <c r="C118" s="231">
        <v>1</v>
      </c>
      <c r="D118" s="231">
        <v>0</v>
      </c>
      <c r="E118" s="231">
        <v>0</v>
      </c>
      <c r="F118" s="232">
        <v>0</v>
      </c>
      <c r="G118" s="232">
        <v>0</v>
      </c>
      <c r="H118" s="233">
        <v>0</v>
      </c>
    </row>
    <row r="119" spans="1:8" ht="18" hidden="1" customHeight="1" outlineLevel="1">
      <c r="A119" s="20" t="s">
        <v>184</v>
      </c>
      <c r="B119" s="230"/>
      <c r="C119" s="231">
        <v>1</v>
      </c>
      <c r="D119" s="231">
        <v>0</v>
      </c>
      <c r="E119" s="231">
        <v>0</v>
      </c>
      <c r="F119" s="232">
        <v>0</v>
      </c>
      <c r="G119" s="232">
        <v>0</v>
      </c>
      <c r="H119" s="233">
        <v>0</v>
      </c>
    </row>
    <row r="120" spans="1:8" ht="18" hidden="1" customHeight="1" outlineLevel="1">
      <c r="A120" s="20" t="s">
        <v>185</v>
      </c>
      <c r="B120" s="230"/>
      <c r="C120" s="231">
        <v>4</v>
      </c>
      <c r="D120" s="231">
        <v>2</v>
      </c>
      <c r="E120" s="231">
        <v>0</v>
      </c>
      <c r="F120" s="232">
        <v>5000</v>
      </c>
      <c r="G120" s="232">
        <v>154</v>
      </c>
      <c r="H120" s="233">
        <v>0</v>
      </c>
    </row>
    <row r="121" spans="1:8" ht="18" hidden="1" customHeight="1" outlineLevel="1">
      <c r="A121" s="20" t="s">
        <v>186</v>
      </c>
      <c r="B121" s="230"/>
      <c r="C121" s="231">
        <v>1</v>
      </c>
      <c r="D121" s="231">
        <v>1</v>
      </c>
      <c r="E121" s="231">
        <v>0</v>
      </c>
      <c r="F121" s="232">
        <v>60000</v>
      </c>
      <c r="G121" s="232">
        <v>15000</v>
      </c>
      <c r="H121" s="233"/>
    </row>
    <row r="122" spans="1:8" ht="18" hidden="1" customHeight="1" outlineLevel="1">
      <c r="A122" s="20" t="s">
        <v>194</v>
      </c>
      <c r="B122" s="230"/>
      <c r="C122" s="231"/>
      <c r="D122" s="231"/>
      <c r="E122" s="231"/>
      <c r="F122" s="232"/>
      <c r="G122" s="232"/>
      <c r="H122" s="233"/>
    </row>
    <row r="123" spans="1:8" ht="18" customHeight="1" collapsed="1">
      <c r="A123" s="20"/>
      <c r="B123" s="230" t="s">
        <v>340</v>
      </c>
      <c r="C123" s="234">
        <f>SUM($C$117:$C$122)</f>
        <v>8</v>
      </c>
      <c r="D123" s="234">
        <f>SUM($D$117:$D$122)</f>
        <v>3</v>
      </c>
      <c r="E123" s="234">
        <f>SUM($E$117:$E$122)</f>
        <v>0</v>
      </c>
      <c r="F123" s="235">
        <f>SUM($F$117:$F$122)</f>
        <v>65000</v>
      </c>
      <c r="G123" s="235">
        <f>SUM($G$117:$G$122)</f>
        <v>15154</v>
      </c>
      <c r="H123" s="236">
        <f>SUM($H$117:$H$122)</f>
        <v>0</v>
      </c>
    </row>
    <row r="124" spans="1:8" ht="18" hidden="1" customHeight="1" outlineLevel="1">
      <c r="A124" s="20" t="s">
        <v>185</v>
      </c>
      <c r="B124" s="230"/>
      <c r="C124" s="231">
        <v>1</v>
      </c>
      <c r="D124" s="231">
        <v>0</v>
      </c>
      <c r="E124" s="231">
        <v>0</v>
      </c>
      <c r="F124" s="232">
        <v>0</v>
      </c>
      <c r="G124" s="232">
        <v>0</v>
      </c>
      <c r="H124" s="233">
        <v>0</v>
      </c>
    </row>
    <row r="125" spans="1:8" ht="18" hidden="1" customHeight="1" outlineLevel="1">
      <c r="A125" s="20" t="s">
        <v>194</v>
      </c>
      <c r="B125" s="230"/>
      <c r="C125" s="231"/>
      <c r="D125" s="231"/>
      <c r="E125" s="231"/>
      <c r="F125" s="232"/>
      <c r="G125" s="232"/>
      <c r="H125" s="233"/>
    </row>
    <row r="126" spans="1:8" ht="18" customHeight="1" collapsed="1">
      <c r="A126" s="20"/>
      <c r="B126" s="230" t="s">
        <v>341</v>
      </c>
      <c r="C126" s="234">
        <f>SUM($C$124:$C$125)</f>
        <v>1</v>
      </c>
      <c r="D126" s="234">
        <f>SUM($D$124:$D$125)</f>
        <v>0</v>
      </c>
      <c r="E126" s="234">
        <f>SUM($E$124:$E$125)</f>
        <v>0</v>
      </c>
      <c r="F126" s="235">
        <f>SUM($F$124:$F$125)</f>
        <v>0</v>
      </c>
      <c r="G126" s="235">
        <f>SUM($G$124:$G$125)</f>
        <v>0</v>
      </c>
      <c r="H126" s="236">
        <f>SUM($H$124:$H$125)</f>
        <v>0</v>
      </c>
    </row>
    <row r="127" spans="1:8" ht="18" hidden="1" customHeight="1" outlineLevel="1">
      <c r="A127" s="20" t="s">
        <v>181</v>
      </c>
      <c r="B127" s="230"/>
      <c r="C127" s="231">
        <v>1</v>
      </c>
      <c r="D127" s="231">
        <v>0</v>
      </c>
      <c r="E127" s="231">
        <v>0</v>
      </c>
      <c r="F127" s="232">
        <v>0</v>
      </c>
      <c r="G127" s="232">
        <v>0</v>
      </c>
      <c r="H127" s="233">
        <v>0</v>
      </c>
    </row>
    <row r="128" spans="1:8" ht="18" hidden="1" customHeight="1" outlineLevel="1">
      <c r="A128" s="20" t="s">
        <v>186</v>
      </c>
      <c r="B128" s="230"/>
      <c r="C128" s="231">
        <v>1</v>
      </c>
      <c r="D128" s="231">
        <v>0</v>
      </c>
      <c r="E128" s="231">
        <v>0</v>
      </c>
      <c r="F128" s="232">
        <v>0</v>
      </c>
      <c r="G128" s="232">
        <v>0</v>
      </c>
      <c r="H128" s="233"/>
    </row>
    <row r="129" spans="1:8" ht="18" hidden="1" customHeight="1" outlineLevel="1">
      <c r="A129" s="20" t="s">
        <v>194</v>
      </c>
      <c r="B129" s="230"/>
      <c r="C129" s="231"/>
      <c r="D129" s="231"/>
      <c r="E129" s="231"/>
      <c r="F129" s="232"/>
      <c r="G129" s="232"/>
      <c r="H129" s="233"/>
    </row>
    <row r="130" spans="1:8" ht="18" customHeight="1" collapsed="1">
      <c r="A130" s="20"/>
      <c r="B130" s="230" t="s">
        <v>342</v>
      </c>
      <c r="C130" s="234">
        <f>SUM($C$127:$C$129)</f>
        <v>2</v>
      </c>
      <c r="D130" s="234">
        <f>SUM($D$127:$D$129)</f>
        <v>0</v>
      </c>
      <c r="E130" s="234">
        <f>SUM($E$127:$E$129)</f>
        <v>0</v>
      </c>
      <c r="F130" s="235">
        <f>SUM($F$127:$F$129)</f>
        <v>0</v>
      </c>
      <c r="G130" s="235">
        <f>SUM($G$127:$G$129)</f>
        <v>0</v>
      </c>
      <c r="H130" s="236">
        <f>SUM($H$127:$H$129)</f>
        <v>0</v>
      </c>
    </row>
    <row r="131" spans="1:8" ht="18" hidden="1" customHeight="1" outlineLevel="1">
      <c r="A131" s="20" t="s">
        <v>181</v>
      </c>
      <c r="B131" s="230"/>
      <c r="C131" s="231">
        <v>0</v>
      </c>
      <c r="D131" s="231">
        <v>1</v>
      </c>
      <c r="E131" s="231">
        <v>0</v>
      </c>
      <c r="F131" s="232">
        <v>-11560</v>
      </c>
      <c r="G131" s="232">
        <v>-2341.59</v>
      </c>
      <c r="H131" s="233">
        <v>0</v>
      </c>
    </row>
    <row r="132" spans="1:8" ht="18" hidden="1" customHeight="1" outlineLevel="1">
      <c r="A132" s="20" t="s">
        <v>186</v>
      </c>
      <c r="B132" s="230"/>
      <c r="C132" s="231">
        <v>1</v>
      </c>
      <c r="D132" s="231">
        <v>0</v>
      </c>
      <c r="E132" s="231">
        <v>0</v>
      </c>
      <c r="F132" s="232">
        <v>0</v>
      </c>
      <c r="G132" s="232">
        <v>0</v>
      </c>
      <c r="H132" s="233"/>
    </row>
    <row r="133" spans="1:8" ht="18" hidden="1" customHeight="1" outlineLevel="1">
      <c r="A133" s="20" t="s">
        <v>194</v>
      </c>
      <c r="B133" s="230"/>
      <c r="C133" s="231"/>
      <c r="D133" s="231"/>
      <c r="E133" s="231"/>
      <c r="F133" s="232"/>
      <c r="G133" s="232"/>
      <c r="H133" s="233"/>
    </row>
    <row r="134" spans="1:8" ht="18" customHeight="1" collapsed="1">
      <c r="A134" s="20"/>
      <c r="B134" s="230" t="s">
        <v>343</v>
      </c>
      <c r="C134" s="234">
        <f>SUM($C$131:$C$133)</f>
        <v>1</v>
      </c>
      <c r="D134" s="234">
        <f>SUM($D$131:$D$133)</f>
        <v>1</v>
      </c>
      <c r="E134" s="234">
        <f>SUM($E$131:$E$133)</f>
        <v>0</v>
      </c>
      <c r="F134" s="235">
        <f>SUM($F$131:$F$133)</f>
        <v>-11560</v>
      </c>
      <c r="G134" s="235">
        <f>SUM($G$131:$G$133)</f>
        <v>-2341.59</v>
      </c>
      <c r="H134" s="236">
        <f>SUM($H$131:$H$133)</f>
        <v>0</v>
      </c>
    </row>
    <row r="135" spans="1:8" ht="18" hidden="1" customHeight="1" outlineLevel="1">
      <c r="A135" s="20" t="s">
        <v>183</v>
      </c>
      <c r="B135" s="230"/>
      <c r="C135" s="231">
        <v>1</v>
      </c>
      <c r="D135" s="231">
        <v>0</v>
      </c>
      <c r="E135" s="231">
        <v>0</v>
      </c>
      <c r="F135" s="232">
        <v>0</v>
      </c>
      <c r="G135" s="232">
        <v>0</v>
      </c>
      <c r="H135" s="233">
        <v>0</v>
      </c>
    </row>
    <row r="136" spans="1:8" ht="18" hidden="1" customHeight="1" outlineLevel="1">
      <c r="A136" s="20" t="s">
        <v>185</v>
      </c>
      <c r="B136" s="230"/>
      <c r="C136" s="231">
        <v>1</v>
      </c>
      <c r="D136" s="231">
        <v>0</v>
      </c>
      <c r="E136" s="231">
        <v>0</v>
      </c>
      <c r="F136" s="232">
        <v>0</v>
      </c>
      <c r="G136" s="232">
        <v>0</v>
      </c>
      <c r="H136" s="233">
        <v>0</v>
      </c>
    </row>
    <row r="137" spans="1:8" ht="18" hidden="1" customHeight="1" outlineLevel="1">
      <c r="A137" s="20" t="s">
        <v>194</v>
      </c>
      <c r="B137" s="230"/>
      <c r="C137" s="231"/>
      <c r="D137" s="231"/>
      <c r="E137" s="231"/>
      <c r="F137" s="232"/>
      <c r="G137" s="232"/>
      <c r="H137" s="233"/>
    </row>
    <row r="138" spans="1:8" ht="18" customHeight="1" collapsed="1">
      <c r="A138" s="20"/>
      <c r="B138" s="230" t="s">
        <v>344</v>
      </c>
      <c r="C138" s="234">
        <f>SUM($C$135:$C$137)</f>
        <v>2</v>
      </c>
      <c r="D138" s="234">
        <f>SUM($D$135:$D$137)</f>
        <v>0</v>
      </c>
      <c r="E138" s="234">
        <f>SUM($E$135:$E$137)</f>
        <v>0</v>
      </c>
      <c r="F138" s="235">
        <f>SUM($F$135:$F$137)</f>
        <v>0</v>
      </c>
      <c r="G138" s="235">
        <f>SUM($G$135:$G$137)</f>
        <v>0</v>
      </c>
      <c r="H138" s="236">
        <f>SUM($H$135:$H$137)</f>
        <v>0</v>
      </c>
    </row>
    <row r="139" spans="1:8" ht="18" hidden="1" customHeight="1" outlineLevel="1">
      <c r="A139" s="20" t="s">
        <v>183</v>
      </c>
      <c r="B139" s="230"/>
      <c r="C139" s="231">
        <v>1</v>
      </c>
      <c r="D139" s="231">
        <v>1</v>
      </c>
      <c r="E139" s="231">
        <v>0</v>
      </c>
      <c r="F139" s="232">
        <v>1182.25</v>
      </c>
      <c r="G139" s="232">
        <v>0</v>
      </c>
      <c r="H139" s="233">
        <v>0</v>
      </c>
    </row>
    <row r="140" spans="1:8" ht="18" hidden="1" customHeight="1" outlineLevel="1">
      <c r="A140" s="20" t="s">
        <v>185</v>
      </c>
      <c r="B140" s="230"/>
      <c r="C140" s="231">
        <v>1</v>
      </c>
      <c r="D140" s="231">
        <v>0</v>
      </c>
      <c r="E140" s="231">
        <v>0</v>
      </c>
      <c r="F140" s="232">
        <v>0</v>
      </c>
      <c r="G140" s="232">
        <v>0</v>
      </c>
      <c r="H140" s="233">
        <v>0</v>
      </c>
    </row>
    <row r="141" spans="1:8" ht="18" hidden="1" customHeight="1" outlineLevel="1">
      <c r="A141" s="20" t="s">
        <v>186</v>
      </c>
      <c r="B141" s="230"/>
      <c r="C141" s="231">
        <v>2</v>
      </c>
      <c r="D141" s="231">
        <v>0</v>
      </c>
      <c r="E141" s="231">
        <v>0</v>
      </c>
      <c r="F141" s="232">
        <v>0</v>
      </c>
      <c r="G141" s="232">
        <v>0</v>
      </c>
      <c r="H141" s="233"/>
    </row>
    <row r="142" spans="1:8" ht="18" hidden="1" customHeight="1" outlineLevel="1">
      <c r="A142" s="20" t="s">
        <v>194</v>
      </c>
      <c r="B142" s="230"/>
      <c r="C142" s="231"/>
      <c r="D142" s="231"/>
      <c r="E142" s="231"/>
      <c r="F142" s="232"/>
      <c r="G142" s="232"/>
      <c r="H142" s="233"/>
    </row>
    <row r="143" spans="1:8" ht="18" customHeight="1" collapsed="1">
      <c r="A143" s="20"/>
      <c r="B143" s="230" t="s">
        <v>345</v>
      </c>
      <c r="C143" s="234">
        <f>SUM($C$139:$C$142)</f>
        <v>4</v>
      </c>
      <c r="D143" s="234">
        <f>SUM($D$139:$D$142)</f>
        <v>1</v>
      </c>
      <c r="E143" s="234">
        <f>SUM($E$139:$E$142)</f>
        <v>0</v>
      </c>
      <c r="F143" s="235">
        <f>SUM($F$139:$F$142)</f>
        <v>1182.25</v>
      </c>
      <c r="G143" s="235">
        <f>SUM($G$139:$G$142)</f>
        <v>0</v>
      </c>
      <c r="H143" s="236">
        <f>SUM($H$139:$H$142)</f>
        <v>0</v>
      </c>
    </row>
    <row r="144" spans="1:8" ht="18" hidden="1" customHeight="1" outlineLevel="1">
      <c r="A144" s="20" t="s">
        <v>181</v>
      </c>
      <c r="B144" s="230"/>
      <c r="C144" s="231">
        <v>2</v>
      </c>
      <c r="D144" s="231">
        <v>0</v>
      </c>
      <c r="E144" s="231">
        <v>0</v>
      </c>
      <c r="F144" s="232">
        <v>0</v>
      </c>
      <c r="G144" s="232">
        <v>0</v>
      </c>
      <c r="H144" s="233">
        <v>0</v>
      </c>
    </row>
    <row r="145" spans="1:8" ht="18" hidden="1" customHeight="1" outlineLevel="1">
      <c r="A145" s="20" t="s">
        <v>183</v>
      </c>
      <c r="B145" s="230"/>
      <c r="C145" s="231">
        <v>2</v>
      </c>
      <c r="D145" s="231">
        <v>0</v>
      </c>
      <c r="E145" s="231">
        <v>0</v>
      </c>
      <c r="F145" s="232">
        <v>0</v>
      </c>
      <c r="G145" s="232">
        <v>0</v>
      </c>
      <c r="H145" s="233">
        <v>0</v>
      </c>
    </row>
    <row r="146" spans="1:8" ht="18" hidden="1" customHeight="1" outlineLevel="1">
      <c r="A146" s="20" t="s">
        <v>185</v>
      </c>
      <c r="B146" s="230"/>
      <c r="C146" s="231">
        <v>5</v>
      </c>
      <c r="D146" s="231">
        <v>2</v>
      </c>
      <c r="E146" s="231">
        <v>0</v>
      </c>
      <c r="F146" s="232">
        <v>0</v>
      </c>
      <c r="G146" s="232">
        <v>1288.23</v>
      </c>
      <c r="H146" s="233">
        <v>0</v>
      </c>
    </row>
    <row r="147" spans="1:8" ht="18" hidden="1" customHeight="1" outlineLevel="1">
      <c r="A147" s="20" t="s">
        <v>194</v>
      </c>
      <c r="B147" s="230"/>
      <c r="C147" s="231"/>
      <c r="D147" s="231"/>
      <c r="E147" s="231"/>
      <c r="F147" s="232"/>
      <c r="G147" s="232"/>
      <c r="H147" s="233"/>
    </row>
    <row r="148" spans="1:8" ht="18" customHeight="1" collapsed="1">
      <c r="A148" s="20"/>
      <c r="B148" s="230" t="s">
        <v>346</v>
      </c>
      <c r="C148" s="234">
        <f>SUM($C$144:$C$147)</f>
        <v>9</v>
      </c>
      <c r="D148" s="234">
        <f>SUM($D$144:$D$147)</f>
        <v>2</v>
      </c>
      <c r="E148" s="234">
        <f>SUM($E$144:$E$147)</f>
        <v>0</v>
      </c>
      <c r="F148" s="235">
        <f>SUM($F$144:$F$147)</f>
        <v>0</v>
      </c>
      <c r="G148" s="235">
        <f>SUM($G$144:$G$147)</f>
        <v>1288.23</v>
      </c>
      <c r="H148" s="236">
        <f>SUM($H$144:$H$147)</f>
        <v>0</v>
      </c>
    </row>
    <row r="149" spans="1:8" ht="18" hidden="1" customHeight="1" outlineLevel="1">
      <c r="A149" s="20" t="s">
        <v>194</v>
      </c>
      <c r="B149" s="230"/>
      <c r="C149" s="231"/>
      <c r="D149" s="231"/>
      <c r="E149" s="231"/>
      <c r="F149" s="232"/>
      <c r="G149" s="232"/>
      <c r="H149" s="233"/>
    </row>
    <row r="150" spans="1:8" ht="18" customHeight="1" collapsed="1">
      <c r="A150" s="20"/>
      <c r="B150" s="230" t="s">
        <v>347</v>
      </c>
      <c r="C150" s="234">
        <f>SUM($C$149:$C$149)</f>
        <v>0</v>
      </c>
      <c r="D150" s="234">
        <f>SUM($D$149:$D$149)</f>
        <v>0</v>
      </c>
      <c r="E150" s="234">
        <f>SUM($E$149:$E$149)</f>
        <v>0</v>
      </c>
      <c r="F150" s="235">
        <f>SUM($F$149:$F$149)</f>
        <v>0</v>
      </c>
      <c r="G150" s="235">
        <f>SUM($G$149:$G$149)</f>
        <v>0</v>
      </c>
      <c r="H150" s="236">
        <f>SUM($H$149:$H$149)</f>
        <v>0</v>
      </c>
    </row>
    <row r="151" spans="1:8" ht="18" hidden="1" customHeight="1" outlineLevel="1">
      <c r="A151" s="20" t="s">
        <v>185</v>
      </c>
      <c r="B151" s="230"/>
      <c r="C151" s="231">
        <v>0</v>
      </c>
      <c r="D151" s="231">
        <v>2</v>
      </c>
      <c r="E151" s="231">
        <v>0</v>
      </c>
      <c r="F151" s="232">
        <v>200000</v>
      </c>
      <c r="G151" s="232">
        <v>25600.06</v>
      </c>
      <c r="H151" s="233">
        <v>0</v>
      </c>
    </row>
    <row r="152" spans="1:8" ht="18" hidden="1" customHeight="1" outlineLevel="1">
      <c r="A152" s="20" t="s">
        <v>186</v>
      </c>
      <c r="B152" s="230"/>
      <c r="C152" s="231">
        <v>1</v>
      </c>
      <c r="D152" s="231">
        <v>0</v>
      </c>
      <c r="E152" s="231">
        <v>0</v>
      </c>
      <c r="F152" s="232">
        <v>0</v>
      </c>
      <c r="G152" s="232">
        <v>0</v>
      </c>
      <c r="H152" s="233"/>
    </row>
    <row r="153" spans="1:8" ht="18" hidden="1" customHeight="1" outlineLevel="1">
      <c r="A153" s="20" t="s">
        <v>194</v>
      </c>
      <c r="B153" s="230"/>
      <c r="C153" s="231"/>
      <c r="D153" s="231"/>
      <c r="E153" s="231"/>
      <c r="F153" s="232"/>
      <c r="G153" s="232"/>
      <c r="H153" s="233"/>
    </row>
    <row r="154" spans="1:8" ht="18" customHeight="1" collapsed="1">
      <c r="A154" s="20"/>
      <c r="B154" s="230" t="s">
        <v>348</v>
      </c>
      <c r="C154" s="234">
        <f>SUM($C$151:$C$153)</f>
        <v>1</v>
      </c>
      <c r="D154" s="234">
        <f>SUM($D$151:$D$153)</f>
        <v>2</v>
      </c>
      <c r="E154" s="234">
        <f>SUM($E$151:$E$153)</f>
        <v>0</v>
      </c>
      <c r="F154" s="235">
        <f>SUM($F$151:$F$153)</f>
        <v>200000</v>
      </c>
      <c r="G154" s="235">
        <f>SUM($G$151:$G$153)</f>
        <v>25600.06</v>
      </c>
      <c r="H154" s="236">
        <f>SUM($H$151:$H$153)</f>
        <v>0</v>
      </c>
    </row>
    <row r="155" spans="1:8" ht="18" hidden="1" customHeight="1" outlineLevel="1">
      <c r="A155" s="20" t="s">
        <v>181</v>
      </c>
      <c r="B155" s="230"/>
      <c r="C155" s="231">
        <v>2</v>
      </c>
      <c r="D155" s="231">
        <v>1</v>
      </c>
      <c r="E155" s="231">
        <v>0</v>
      </c>
      <c r="F155" s="232">
        <v>49300</v>
      </c>
      <c r="G155" s="232">
        <v>0</v>
      </c>
      <c r="H155" s="233">
        <v>0</v>
      </c>
    </row>
    <row r="156" spans="1:8" ht="18" hidden="1" customHeight="1" outlineLevel="1">
      <c r="A156" s="20" t="s">
        <v>183</v>
      </c>
      <c r="B156" s="230"/>
      <c r="C156" s="231">
        <v>1</v>
      </c>
      <c r="D156" s="231">
        <v>1</v>
      </c>
      <c r="E156" s="231">
        <v>0</v>
      </c>
      <c r="F156" s="232">
        <v>10000</v>
      </c>
      <c r="G156" s="232">
        <v>-3749.98</v>
      </c>
      <c r="H156" s="233">
        <v>0</v>
      </c>
    </row>
    <row r="157" spans="1:8" ht="18" hidden="1" customHeight="1" outlineLevel="1">
      <c r="A157" s="20" t="s">
        <v>184</v>
      </c>
      <c r="B157" s="230"/>
      <c r="C157" s="231">
        <v>1</v>
      </c>
      <c r="D157" s="231">
        <v>1</v>
      </c>
      <c r="E157" s="231">
        <v>0</v>
      </c>
      <c r="F157" s="232">
        <v>0</v>
      </c>
      <c r="G157" s="232">
        <v>-2500</v>
      </c>
      <c r="H157" s="233">
        <v>0</v>
      </c>
    </row>
    <row r="158" spans="1:8" ht="18" hidden="1" customHeight="1" outlineLevel="1">
      <c r="A158" s="20" t="s">
        <v>185</v>
      </c>
      <c r="B158" s="230"/>
      <c r="C158" s="231">
        <v>1</v>
      </c>
      <c r="D158" s="231">
        <v>1</v>
      </c>
      <c r="E158" s="231">
        <v>0</v>
      </c>
      <c r="F158" s="232">
        <v>-1000</v>
      </c>
      <c r="G158" s="232">
        <v>0</v>
      </c>
      <c r="H158" s="233">
        <v>0</v>
      </c>
    </row>
    <row r="159" spans="1:8" ht="18" hidden="1" customHeight="1" outlineLevel="1">
      <c r="A159" s="20" t="s">
        <v>194</v>
      </c>
      <c r="B159" s="230"/>
      <c r="C159" s="231"/>
      <c r="D159" s="231"/>
      <c r="E159" s="231"/>
      <c r="F159" s="232"/>
      <c r="G159" s="232"/>
      <c r="H159" s="233"/>
    </row>
    <row r="160" spans="1:8" ht="18" customHeight="1" collapsed="1">
      <c r="A160" s="20"/>
      <c r="B160" s="230" t="s">
        <v>349</v>
      </c>
      <c r="C160" s="234">
        <f>SUM($C$155:$C$159)</f>
        <v>5</v>
      </c>
      <c r="D160" s="234">
        <f>SUM($D$155:$D$159)</f>
        <v>4</v>
      </c>
      <c r="E160" s="234">
        <f>SUM($E$155:$E$159)</f>
        <v>0</v>
      </c>
      <c r="F160" s="235">
        <f>SUM($F$155:$F$159)</f>
        <v>58300</v>
      </c>
      <c r="G160" s="235">
        <f>SUM($G$155:$G$159)</f>
        <v>-6249.98</v>
      </c>
      <c r="H160" s="236">
        <f>SUM($H$155:$H$159)</f>
        <v>0</v>
      </c>
    </row>
    <row r="161" spans="1:8" ht="18" hidden="1" customHeight="1" outlineLevel="1">
      <c r="A161" s="20" t="s">
        <v>185</v>
      </c>
      <c r="B161" s="230"/>
      <c r="C161" s="231">
        <v>1</v>
      </c>
      <c r="D161" s="231">
        <v>0</v>
      </c>
      <c r="E161" s="231">
        <v>0</v>
      </c>
      <c r="F161" s="232">
        <v>0</v>
      </c>
      <c r="G161" s="232">
        <v>0</v>
      </c>
      <c r="H161" s="233">
        <v>0</v>
      </c>
    </row>
    <row r="162" spans="1:8" ht="18" hidden="1" customHeight="1" outlineLevel="1">
      <c r="A162" s="20" t="s">
        <v>194</v>
      </c>
      <c r="B162" s="230"/>
      <c r="C162" s="231"/>
      <c r="D162" s="231"/>
      <c r="E162" s="231"/>
      <c r="F162" s="232"/>
      <c r="G162" s="232"/>
      <c r="H162" s="233"/>
    </row>
    <row r="163" spans="1:8" ht="18" customHeight="1" collapsed="1">
      <c r="A163" s="20"/>
      <c r="B163" s="230" t="s">
        <v>350</v>
      </c>
      <c r="C163" s="234">
        <f>SUM($C$161:$C$162)</f>
        <v>1</v>
      </c>
      <c r="D163" s="234">
        <f>SUM($D$161:$D$162)</f>
        <v>0</v>
      </c>
      <c r="E163" s="234">
        <f>SUM($E$161:$E$162)</f>
        <v>0</v>
      </c>
      <c r="F163" s="235">
        <f>SUM($F$161:$F$162)</f>
        <v>0</v>
      </c>
      <c r="G163" s="235">
        <f>SUM($G$161:$G$162)</f>
        <v>0</v>
      </c>
      <c r="H163" s="236">
        <f>SUM($H$161:$H$162)</f>
        <v>0</v>
      </c>
    </row>
    <row r="164" spans="1:8" ht="18" hidden="1" customHeight="1" outlineLevel="1">
      <c r="A164" s="20" t="s">
        <v>181</v>
      </c>
      <c r="B164" s="230"/>
      <c r="C164" s="231">
        <v>2</v>
      </c>
      <c r="D164" s="231">
        <v>0</v>
      </c>
      <c r="E164" s="231">
        <v>0</v>
      </c>
      <c r="F164" s="232">
        <v>0</v>
      </c>
      <c r="G164" s="232">
        <v>0</v>
      </c>
      <c r="H164" s="233">
        <v>0</v>
      </c>
    </row>
    <row r="165" spans="1:8" ht="18" hidden="1" customHeight="1" outlineLevel="1">
      <c r="A165" s="20" t="s">
        <v>183</v>
      </c>
      <c r="B165" s="230"/>
      <c r="C165" s="231">
        <v>1</v>
      </c>
      <c r="D165" s="231">
        <v>0</v>
      </c>
      <c r="E165" s="231">
        <v>0</v>
      </c>
      <c r="F165" s="232">
        <v>0</v>
      </c>
      <c r="G165" s="232">
        <v>20160</v>
      </c>
      <c r="H165" s="233">
        <v>0</v>
      </c>
    </row>
    <row r="166" spans="1:8" ht="18" hidden="1" customHeight="1" outlineLevel="1">
      <c r="A166" s="20" t="s">
        <v>184</v>
      </c>
      <c r="B166" s="230"/>
      <c r="C166" s="231">
        <v>0</v>
      </c>
      <c r="D166" s="231">
        <v>0</v>
      </c>
      <c r="E166" s="231">
        <v>0</v>
      </c>
      <c r="F166" s="232">
        <v>-22986.6</v>
      </c>
      <c r="G166" s="232">
        <v>117500</v>
      </c>
      <c r="H166" s="233">
        <v>0</v>
      </c>
    </row>
    <row r="167" spans="1:8" ht="18" hidden="1" customHeight="1" outlineLevel="1">
      <c r="A167" s="20" t="s">
        <v>185</v>
      </c>
      <c r="B167" s="230"/>
      <c r="C167" s="231">
        <v>1</v>
      </c>
      <c r="D167" s="231">
        <v>0</v>
      </c>
      <c r="E167" s="231">
        <v>0</v>
      </c>
      <c r="F167" s="232">
        <v>0</v>
      </c>
      <c r="G167" s="232">
        <v>0</v>
      </c>
      <c r="H167" s="233">
        <v>0</v>
      </c>
    </row>
    <row r="168" spans="1:8" ht="18" hidden="1" customHeight="1" outlineLevel="1">
      <c r="A168" s="20" t="s">
        <v>194</v>
      </c>
      <c r="B168" s="230"/>
      <c r="C168" s="231"/>
      <c r="D168" s="231"/>
      <c r="E168" s="231"/>
      <c r="F168" s="232"/>
      <c r="G168" s="232"/>
      <c r="H168" s="233"/>
    </row>
    <row r="169" spans="1:8" ht="18" customHeight="1" collapsed="1">
      <c r="A169" s="20"/>
      <c r="B169" s="230" t="s">
        <v>351</v>
      </c>
      <c r="C169" s="234">
        <f>SUM($C$164:$C$168)</f>
        <v>4</v>
      </c>
      <c r="D169" s="234">
        <f>SUM($D$164:$D$168)</f>
        <v>0</v>
      </c>
      <c r="E169" s="234">
        <f>SUM($E$164:$E$168)</f>
        <v>0</v>
      </c>
      <c r="F169" s="235">
        <f>SUM($F$164:$F$168)</f>
        <v>-22986.6</v>
      </c>
      <c r="G169" s="235">
        <f>SUM($G$164:$G$168)</f>
        <v>137660</v>
      </c>
      <c r="H169" s="236">
        <f>SUM($H$164:$H$168)</f>
        <v>0</v>
      </c>
    </row>
    <row r="170" spans="1:8" ht="18" hidden="1" customHeight="1" outlineLevel="1">
      <c r="A170" s="20" t="s">
        <v>181</v>
      </c>
      <c r="B170" s="230"/>
      <c r="C170" s="231">
        <v>1</v>
      </c>
      <c r="D170" s="231">
        <v>5</v>
      </c>
      <c r="E170" s="231">
        <v>0</v>
      </c>
      <c r="F170" s="232">
        <v>0</v>
      </c>
      <c r="G170" s="232">
        <v>-98900.95</v>
      </c>
      <c r="H170" s="233">
        <v>0</v>
      </c>
    </row>
    <row r="171" spans="1:8" ht="18" hidden="1" customHeight="1" outlineLevel="1">
      <c r="A171" s="20" t="s">
        <v>183</v>
      </c>
      <c r="B171" s="230"/>
      <c r="C171" s="231">
        <v>2</v>
      </c>
      <c r="D171" s="231">
        <v>2</v>
      </c>
      <c r="E171" s="231">
        <v>0</v>
      </c>
      <c r="F171" s="232">
        <v>183699</v>
      </c>
      <c r="G171" s="232">
        <v>20854.96</v>
      </c>
      <c r="H171" s="233">
        <v>0</v>
      </c>
    </row>
    <row r="172" spans="1:8" ht="18" hidden="1" customHeight="1" outlineLevel="1">
      <c r="A172" s="20" t="s">
        <v>184</v>
      </c>
      <c r="B172" s="230"/>
      <c r="C172" s="231">
        <v>1</v>
      </c>
      <c r="D172" s="231">
        <v>0</v>
      </c>
      <c r="E172" s="231">
        <v>0</v>
      </c>
      <c r="F172" s="232">
        <v>7500</v>
      </c>
      <c r="G172" s="232">
        <v>2500</v>
      </c>
      <c r="H172" s="233">
        <v>0</v>
      </c>
    </row>
    <row r="173" spans="1:8" ht="18" hidden="1" customHeight="1" outlineLevel="1">
      <c r="A173" s="20" t="s">
        <v>185</v>
      </c>
      <c r="B173" s="230"/>
      <c r="C173" s="231">
        <v>6</v>
      </c>
      <c r="D173" s="231">
        <v>2</v>
      </c>
      <c r="E173" s="231">
        <v>0</v>
      </c>
      <c r="F173" s="232">
        <v>11500</v>
      </c>
      <c r="G173" s="232">
        <v>0</v>
      </c>
      <c r="H173" s="233">
        <v>0</v>
      </c>
    </row>
    <row r="174" spans="1:8" ht="18" hidden="1" customHeight="1" outlineLevel="1">
      <c r="A174" s="20" t="s">
        <v>194</v>
      </c>
      <c r="B174" s="230"/>
      <c r="C174" s="231"/>
      <c r="D174" s="231"/>
      <c r="E174" s="231"/>
      <c r="F174" s="232"/>
      <c r="G174" s="232"/>
      <c r="H174" s="233"/>
    </row>
    <row r="175" spans="1:8" ht="18" customHeight="1" collapsed="1">
      <c r="A175" s="20"/>
      <c r="B175" s="230" t="s">
        <v>352</v>
      </c>
      <c r="C175" s="234">
        <f>SUM($C$170:$C$174)</f>
        <v>10</v>
      </c>
      <c r="D175" s="234">
        <f>SUM($D$170:$D$174)</f>
        <v>9</v>
      </c>
      <c r="E175" s="234">
        <f>SUM($E$170:$E$174)</f>
        <v>0</v>
      </c>
      <c r="F175" s="235">
        <f>SUM($F$170:$F$174)</f>
        <v>202699</v>
      </c>
      <c r="G175" s="235">
        <f>SUM($G$170:$G$174)</f>
        <v>-75545.989999999991</v>
      </c>
      <c r="H175" s="236">
        <f>SUM($H$170:$H$174)</f>
        <v>0</v>
      </c>
    </row>
    <row r="176" spans="1:8" ht="18" hidden="1" customHeight="1" outlineLevel="1">
      <c r="A176" s="20" t="s">
        <v>181</v>
      </c>
      <c r="B176" s="230"/>
      <c r="C176" s="231">
        <v>0</v>
      </c>
      <c r="D176" s="231">
        <v>4</v>
      </c>
      <c r="E176" s="231">
        <v>0</v>
      </c>
      <c r="F176" s="232">
        <v>-500</v>
      </c>
      <c r="G176" s="232">
        <v>-720.19</v>
      </c>
      <c r="H176" s="233">
        <v>0</v>
      </c>
    </row>
    <row r="177" spans="1:8" ht="18" hidden="1" customHeight="1" outlineLevel="1">
      <c r="A177" s="20" t="s">
        <v>183</v>
      </c>
      <c r="B177" s="230"/>
      <c r="C177" s="231">
        <v>2</v>
      </c>
      <c r="D177" s="231">
        <v>2</v>
      </c>
      <c r="E177" s="231">
        <v>0</v>
      </c>
      <c r="F177" s="232">
        <v>3102.3</v>
      </c>
      <c r="G177" s="232">
        <v>411.03</v>
      </c>
      <c r="H177" s="233">
        <v>0</v>
      </c>
    </row>
    <row r="178" spans="1:8" ht="18" hidden="1" customHeight="1" outlineLevel="1">
      <c r="A178" s="20" t="s">
        <v>184</v>
      </c>
      <c r="B178" s="230"/>
      <c r="C178" s="231">
        <v>1</v>
      </c>
      <c r="D178" s="231">
        <v>0</v>
      </c>
      <c r="E178" s="231">
        <v>0</v>
      </c>
      <c r="F178" s="232">
        <v>-2313.6799999999998</v>
      </c>
      <c r="G178" s="232">
        <v>0</v>
      </c>
      <c r="H178" s="233">
        <v>0</v>
      </c>
    </row>
    <row r="179" spans="1:8" ht="18" hidden="1" customHeight="1" outlineLevel="1">
      <c r="A179" s="20" t="s">
        <v>185</v>
      </c>
      <c r="B179" s="230"/>
      <c r="C179" s="231">
        <v>5</v>
      </c>
      <c r="D179" s="231">
        <v>10</v>
      </c>
      <c r="E179" s="231">
        <v>0</v>
      </c>
      <c r="F179" s="232">
        <v>-12337.36</v>
      </c>
      <c r="G179" s="232">
        <v>2236.19</v>
      </c>
      <c r="H179" s="233">
        <v>0</v>
      </c>
    </row>
    <row r="180" spans="1:8" ht="18" hidden="1" customHeight="1" outlineLevel="1">
      <c r="A180" s="20" t="s">
        <v>186</v>
      </c>
      <c r="B180" s="230"/>
      <c r="C180" s="231">
        <v>10</v>
      </c>
      <c r="D180" s="231">
        <v>6</v>
      </c>
      <c r="E180" s="231">
        <v>1</v>
      </c>
      <c r="F180" s="232">
        <v>27659.16</v>
      </c>
      <c r="G180" s="232">
        <v>3000</v>
      </c>
      <c r="H180" s="233"/>
    </row>
    <row r="181" spans="1:8" ht="18" hidden="1" customHeight="1" outlineLevel="1">
      <c r="A181" s="20" t="s">
        <v>189</v>
      </c>
      <c r="B181" s="230"/>
      <c r="C181" s="231">
        <v>1</v>
      </c>
      <c r="D181" s="231">
        <v>1</v>
      </c>
      <c r="E181" s="231">
        <v>0</v>
      </c>
      <c r="F181" s="232">
        <v>1676</v>
      </c>
      <c r="G181" s="232">
        <v>0</v>
      </c>
      <c r="H181" s="233">
        <v>0</v>
      </c>
    </row>
    <row r="182" spans="1:8" ht="18" hidden="1" customHeight="1" outlineLevel="1">
      <c r="A182" s="20" t="s">
        <v>194</v>
      </c>
      <c r="B182" s="230"/>
      <c r="C182" s="231"/>
      <c r="D182" s="231"/>
      <c r="E182" s="231"/>
      <c r="F182" s="232"/>
      <c r="G182" s="232"/>
      <c r="H182" s="233"/>
    </row>
    <row r="183" spans="1:8" ht="18" customHeight="1" collapsed="1">
      <c r="A183" s="20"/>
      <c r="B183" s="230" t="s">
        <v>353</v>
      </c>
      <c r="C183" s="234">
        <f>SUM($C$176:$C$182)</f>
        <v>19</v>
      </c>
      <c r="D183" s="234">
        <f>SUM($D$176:$D$182)</f>
        <v>23</v>
      </c>
      <c r="E183" s="234">
        <f>SUM($E$176:$E$182)</f>
        <v>1</v>
      </c>
      <c r="F183" s="235">
        <f>SUM($F$176:$F$182)</f>
        <v>17286.419999999998</v>
      </c>
      <c r="G183" s="235">
        <f>SUM($G$176:$G$182)</f>
        <v>4927.03</v>
      </c>
      <c r="H183" s="236">
        <f>SUM($H$176:$H$182)</f>
        <v>0</v>
      </c>
    </row>
    <row r="184" spans="1:8" ht="18" hidden="1" customHeight="1" outlineLevel="1">
      <c r="A184" s="20" t="s">
        <v>194</v>
      </c>
      <c r="B184" s="230"/>
      <c r="C184" s="231"/>
      <c r="D184" s="231"/>
      <c r="E184" s="231"/>
      <c r="F184" s="232"/>
      <c r="G184" s="232"/>
      <c r="H184" s="233"/>
    </row>
    <row r="185" spans="1:8" ht="18" customHeight="1" collapsed="1">
      <c r="A185" s="20"/>
      <c r="B185" s="230" t="s">
        <v>427</v>
      </c>
      <c r="C185" s="234">
        <f>SUM($C$184:$C$184)</f>
        <v>0</v>
      </c>
      <c r="D185" s="234">
        <f>SUM($D$184:$D$184)</f>
        <v>0</v>
      </c>
      <c r="E185" s="234">
        <f>SUM($E$184:$E$184)</f>
        <v>0</v>
      </c>
      <c r="F185" s="235">
        <f>SUM($F$184:$F$184)</f>
        <v>0</v>
      </c>
      <c r="G185" s="235">
        <f>SUM($G$184:$G$184)</f>
        <v>0</v>
      </c>
      <c r="H185" s="236">
        <f>SUM($H$184:$H$184)</f>
        <v>0</v>
      </c>
    </row>
    <row r="186" spans="1:8" ht="18" hidden="1" customHeight="1" outlineLevel="1">
      <c r="A186" s="20" t="s">
        <v>194</v>
      </c>
      <c r="B186" s="230"/>
      <c r="C186" s="231"/>
      <c r="D186" s="231"/>
      <c r="E186" s="231"/>
      <c r="F186" s="232"/>
      <c r="G186" s="232"/>
      <c r="H186" s="233"/>
    </row>
    <row r="187" spans="1:8" ht="18" customHeight="1" collapsed="1">
      <c r="A187" s="20"/>
      <c r="B187" s="230" t="s">
        <v>428</v>
      </c>
      <c r="C187" s="234">
        <f>SUM($C$186:$C$186)</f>
        <v>0</v>
      </c>
      <c r="D187" s="234">
        <f>SUM($D$186:$D$186)</f>
        <v>0</v>
      </c>
      <c r="E187" s="234">
        <f>SUM($E$186:$E$186)</f>
        <v>0</v>
      </c>
      <c r="F187" s="235">
        <f>SUM($F$186:$F$186)</f>
        <v>0</v>
      </c>
      <c r="G187" s="235">
        <f>SUM($G$186:$G$186)</f>
        <v>0</v>
      </c>
      <c r="H187" s="236">
        <f>SUM($H$186:$H$186)</f>
        <v>0</v>
      </c>
    </row>
    <row r="188" spans="1:8" ht="18" hidden="1" customHeight="1" outlineLevel="1">
      <c r="A188" s="20" t="s">
        <v>182</v>
      </c>
      <c r="B188" s="230"/>
      <c r="C188" s="231">
        <v>2</v>
      </c>
      <c r="D188" s="231">
        <v>1</v>
      </c>
      <c r="E188" s="231">
        <v>0</v>
      </c>
      <c r="F188" s="232">
        <v>10176</v>
      </c>
      <c r="G188" s="232">
        <v>11892</v>
      </c>
      <c r="H188" s="233">
        <v>156</v>
      </c>
    </row>
    <row r="189" spans="1:8" ht="18" hidden="1" customHeight="1" outlineLevel="1">
      <c r="A189" s="20" t="s">
        <v>183</v>
      </c>
      <c r="B189" s="230"/>
      <c r="C189" s="231">
        <v>0</v>
      </c>
      <c r="D189" s="231">
        <v>0</v>
      </c>
      <c r="E189" s="231">
        <v>0</v>
      </c>
      <c r="F189" s="232">
        <v>0</v>
      </c>
      <c r="G189" s="232">
        <v>2250.4299999999998</v>
      </c>
      <c r="H189" s="233">
        <v>0</v>
      </c>
    </row>
    <row r="190" spans="1:8" ht="18" hidden="1" customHeight="1" outlineLevel="1">
      <c r="A190" s="20" t="s">
        <v>184</v>
      </c>
      <c r="B190" s="230"/>
      <c r="C190" s="231">
        <v>1</v>
      </c>
      <c r="D190" s="231">
        <v>1</v>
      </c>
      <c r="E190" s="231">
        <v>0</v>
      </c>
      <c r="F190" s="232">
        <v>0</v>
      </c>
      <c r="G190" s="232">
        <v>-4692.3500000000004</v>
      </c>
      <c r="H190" s="233">
        <v>0</v>
      </c>
    </row>
    <row r="191" spans="1:8" ht="18" hidden="1" customHeight="1" outlineLevel="1">
      <c r="A191" s="20" t="s">
        <v>185</v>
      </c>
      <c r="B191" s="230"/>
      <c r="C191" s="231">
        <v>1</v>
      </c>
      <c r="D191" s="231">
        <v>4</v>
      </c>
      <c r="E191" s="231">
        <v>0</v>
      </c>
      <c r="F191" s="232">
        <v>18614.95</v>
      </c>
      <c r="G191" s="232">
        <v>-23523.96</v>
      </c>
      <c r="H191" s="233">
        <v>0</v>
      </c>
    </row>
    <row r="192" spans="1:8" ht="18" hidden="1" customHeight="1" outlineLevel="1">
      <c r="A192" s="20" t="s">
        <v>186</v>
      </c>
      <c r="B192" s="230"/>
      <c r="C192" s="231">
        <v>124</v>
      </c>
      <c r="D192" s="231">
        <v>3</v>
      </c>
      <c r="E192" s="231">
        <v>50</v>
      </c>
      <c r="F192" s="232">
        <v>288799.65000000002</v>
      </c>
      <c r="G192" s="232">
        <v>187725.97</v>
      </c>
      <c r="H192" s="233"/>
    </row>
    <row r="193" spans="1:8" ht="18" hidden="1" customHeight="1" outlineLevel="1">
      <c r="A193" s="20" t="s">
        <v>189</v>
      </c>
      <c r="B193" s="230"/>
      <c r="C193" s="231">
        <v>1</v>
      </c>
      <c r="D193" s="231">
        <v>1</v>
      </c>
      <c r="E193" s="231">
        <v>0</v>
      </c>
      <c r="F193" s="232">
        <v>0</v>
      </c>
      <c r="G193" s="232">
        <v>3686.52</v>
      </c>
      <c r="H193" s="233">
        <v>0</v>
      </c>
    </row>
    <row r="194" spans="1:8" ht="18" hidden="1" customHeight="1" outlineLevel="1">
      <c r="A194" s="20" t="s">
        <v>191</v>
      </c>
      <c r="B194" s="230"/>
      <c r="C194" s="231"/>
      <c r="D194" s="231">
        <v>2</v>
      </c>
      <c r="E194" s="231"/>
      <c r="F194" s="232">
        <v>-449.15</v>
      </c>
      <c r="G194" s="232">
        <v>-344218.64</v>
      </c>
      <c r="H194" s="233"/>
    </row>
    <row r="195" spans="1:8" ht="18" hidden="1" customHeight="1" outlineLevel="1">
      <c r="A195" s="20" t="s">
        <v>194</v>
      </c>
      <c r="B195" s="230"/>
      <c r="C195" s="231"/>
      <c r="D195" s="231">
        <v>1</v>
      </c>
      <c r="E195" s="231"/>
      <c r="F195" s="232"/>
      <c r="G195" s="232">
        <v>5000</v>
      </c>
      <c r="H195" s="233"/>
    </row>
    <row r="196" spans="1:8" ht="18" customHeight="1" collapsed="1">
      <c r="A196" s="20"/>
      <c r="B196" s="230" t="s">
        <v>354</v>
      </c>
      <c r="C196" s="234">
        <f>SUM($C$188:$C$195)</f>
        <v>129</v>
      </c>
      <c r="D196" s="234">
        <f>SUM($D$188:$D$195)</f>
        <v>13</v>
      </c>
      <c r="E196" s="234">
        <f>SUM($E$188:$E$195)</f>
        <v>50</v>
      </c>
      <c r="F196" s="235">
        <f>SUM($F$188:$F$195)</f>
        <v>317141.45</v>
      </c>
      <c r="G196" s="235">
        <f>SUM($G$188:$G$195)</f>
        <v>-161880.03000000003</v>
      </c>
      <c r="H196" s="236">
        <f>SUM($H$188:$H$195)</f>
        <v>156</v>
      </c>
    </row>
    <row r="197" spans="1:8" s="229" customFormat="1">
      <c r="B197" s="493" t="s">
        <v>355</v>
      </c>
      <c r="C197" s="494"/>
      <c r="D197" s="494"/>
      <c r="E197" s="494"/>
      <c r="F197" s="494"/>
      <c r="G197" s="494"/>
      <c r="H197" s="495"/>
    </row>
    <row r="198" spans="1:8" ht="18" hidden="1" customHeight="1" outlineLevel="1">
      <c r="A198" s="20" t="s">
        <v>193</v>
      </c>
      <c r="B198" s="230"/>
      <c r="C198" s="231">
        <v>0</v>
      </c>
      <c r="D198" s="231">
        <v>0</v>
      </c>
      <c r="E198" s="231">
        <v>0</v>
      </c>
      <c r="F198" s="232">
        <v>-2362</v>
      </c>
      <c r="G198" s="232">
        <v>2831</v>
      </c>
      <c r="H198" s="233">
        <v>0</v>
      </c>
    </row>
    <row r="199" spans="1:8" ht="18" hidden="1" customHeight="1" outlineLevel="1">
      <c r="A199" s="20" t="s">
        <v>194</v>
      </c>
      <c r="B199" s="230"/>
      <c r="C199" s="231">
        <v>5</v>
      </c>
      <c r="D199" s="231">
        <v>3</v>
      </c>
      <c r="E199" s="231">
        <v>3</v>
      </c>
      <c r="F199" s="232"/>
      <c r="G199" s="232">
        <v>35038.602599999998</v>
      </c>
      <c r="H199" s="233"/>
    </row>
    <row r="200" spans="1:8" ht="18" customHeight="1" collapsed="1">
      <c r="A200" s="20"/>
      <c r="B200" s="230" t="s">
        <v>356</v>
      </c>
      <c r="C200" s="234">
        <f>SUM($C$198:$C$199)</f>
        <v>5</v>
      </c>
      <c r="D200" s="234">
        <f>SUM($D$198:$D$199)</f>
        <v>3</v>
      </c>
      <c r="E200" s="234">
        <f>SUM($E$198:$E$199)</f>
        <v>3</v>
      </c>
      <c r="F200" s="235">
        <f>SUM($F$198:$F$199)</f>
        <v>-2362</v>
      </c>
      <c r="G200" s="235">
        <f>SUM($G$198:$G$199)</f>
        <v>37869.602599999998</v>
      </c>
      <c r="H200" s="236">
        <f>SUM($H$198:$H$199)</f>
        <v>0</v>
      </c>
    </row>
    <row r="201" spans="1:8" ht="18" hidden="1" customHeight="1" outlineLevel="1">
      <c r="A201" s="20" t="s">
        <v>181</v>
      </c>
      <c r="B201" s="230"/>
      <c r="C201" s="231">
        <v>25</v>
      </c>
      <c r="D201" s="231">
        <v>54</v>
      </c>
      <c r="E201" s="231">
        <v>0</v>
      </c>
      <c r="F201" s="232">
        <v>0</v>
      </c>
      <c r="G201" s="232">
        <v>30705</v>
      </c>
      <c r="H201" s="233">
        <v>0</v>
      </c>
    </row>
    <row r="202" spans="1:8" ht="18" hidden="1" customHeight="1" outlineLevel="1">
      <c r="A202" s="20" t="s">
        <v>183</v>
      </c>
      <c r="B202" s="230"/>
      <c r="C202" s="231">
        <v>6</v>
      </c>
      <c r="D202" s="231">
        <v>8</v>
      </c>
      <c r="E202" s="231">
        <v>0</v>
      </c>
      <c r="F202" s="232">
        <v>-541500</v>
      </c>
      <c r="G202" s="232">
        <v>451601.08</v>
      </c>
      <c r="H202" s="233">
        <v>0</v>
      </c>
    </row>
    <row r="203" spans="1:8" ht="18" hidden="1" customHeight="1" outlineLevel="1">
      <c r="A203" s="20" t="s">
        <v>184</v>
      </c>
      <c r="B203" s="230"/>
      <c r="C203" s="231">
        <v>2</v>
      </c>
      <c r="D203" s="231">
        <v>4</v>
      </c>
      <c r="E203" s="231">
        <v>0</v>
      </c>
      <c r="F203" s="232">
        <v>21500</v>
      </c>
      <c r="G203" s="232">
        <v>43020.65</v>
      </c>
      <c r="H203" s="233">
        <v>0</v>
      </c>
    </row>
    <row r="204" spans="1:8" ht="18" hidden="1" customHeight="1" outlineLevel="1">
      <c r="A204" s="20" t="s">
        <v>185</v>
      </c>
      <c r="B204" s="230"/>
      <c r="C204" s="231">
        <v>21</v>
      </c>
      <c r="D204" s="231">
        <v>47</v>
      </c>
      <c r="E204" s="231">
        <v>0</v>
      </c>
      <c r="F204" s="232">
        <v>116075.93</v>
      </c>
      <c r="G204" s="232">
        <v>61979.85</v>
      </c>
      <c r="H204" s="233">
        <v>0</v>
      </c>
    </row>
    <row r="205" spans="1:8" ht="18" hidden="1" customHeight="1" outlineLevel="1">
      <c r="A205" s="20" t="s">
        <v>186</v>
      </c>
      <c r="B205" s="230"/>
      <c r="C205" s="231">
        <v>0</v>
      </c>
      <c r="D205" s="231">
        <v>0</v>
      </c>
      <c r="E205" s="231">
        <v>0</v>
      </c>
      <c r="F205" s="232">
        <v>-5567.83</v>
      </c>
      <c r="G205" s="232">
        <v>0</v>
      </c>
      <c r="H205" s="233"/>
    </row>
    <row r="206" spans="1:8" ht="18" hidden="1" customHeight="1" outlineLevel="1">
      <c r="A206" s="20" t="s">
        <v>189</v>
      </c>
      <c r="B206" s="230"/>
      <c r="C206" s="231">
        <v>1</v>
      </c>
      <c r="D206" s="231">
        <v>1</v>
      </c>
      <c r="E206" s="231">
        <v>0</v>
      </c>
      <c r="F206" s="232">
        <v>0</v>
      </c>
      <c r="G206" s="232">
        <v>514.46</v>
      </c>
      <c r="H206" s="233">
        <v>0</v>
      </c>
    </row>
    <row r="207" spans="1:8" ht="18" hidden="1" customHeight="1" outlineLevel="1">
      <c r="A207" s="20" t="s">
        <v>190</v>
      </c>
      <c r="B207" s="230"/>
      <c r="C207" s="231">
        <v>0</v>
      </c>
      <c r="D207" s="231">
        <v>3</v>
      </c>
      <c r="E207" s="231"/>
      <c r="F207" s="232">
        <v>-19622</v>
      </c>
      <c r="G207" s="232">
        <v>-89039</v>
      </c>
      <c r="H207" s="233">
        <v>122</v>
      </c>
    </row>
    <row r="208" spans="1:8" ht="18" hidden="1" customHeight="1" outlineLevel="1">
      <c r="A208" s="20" t="s">
        <v>193</v>
      </c>
      <c r="B208" s="230"/>
      <c r="C208" s="231">
        <v>3</v>
      </c>
      <c r="D208" s="231">
        <v>3</v>
      </c>
      <c r="E208" s="231">
        <v>0</v>
      </c>
      <c r="F208" s="232">
        <v>9681</v>
      </c>
      <c r="G208" s="232">
        <v>11323</v>
      </c>
      <c r="H208" s="233">
        <v>14644</v>
      </c>
    </row>
    <row r="209" spans="1:8" ht="18" hidden="1" customHeight="1" outlineLevel="1">
      <c r="A209" s="20" t="s">
        <v>193</v>
      </c>
      <c r="B209" s="230"/>
      <c r="C209" s="231">
        <v>0</v>
      </c>
      <c r="D209" s="231">
        <v>0</v>
      </c>
      <c r="E209" s="231">
        <v>0</v>
      </c>
      <c r="F209" s="232">
        <v>37075</v>
      </c>
      <c r="G209" s="232">
        <v>35349</v>
      </c>
      <c r="H209" s="233">
        <v>90329</v>
      </c>
    </row>
    <row r="210" spans="1:8" ht="18" hidden="1" customHeight="1" outlineLevel="1">
      <c r="A210" s="20" t="s">
        <v>194</v>
      </c>
      <c r="B210" s="230"/>
      <c r="C210" s="231"/>
      <c r="D210" s="231">
        <v>1</v>
      </c>
      <c r="E210" s="231"/>
      <c r="F210" s="232"/>
      <c r="G210" s="232">
        <v>-212.43</v>
      </c>
      <c r="H210" s="233"/>
    </row>
    <row r="211" spans="1:8" ht="18" customHeight="1" collapsed="1">
      <c r="A211" s="20"/>
      <c r="B211" s="230" t="s">
        <v>357</v>
      </c>
      <c r="C211" s="234">
        <f>SUM($C$201:$C$210)</f>
        <v>58</v>
      </c>
      <c r="D211" s="234">
        <f>SUM($D$201:$D$210)</f>
        <v>121</v>
      </c>
      <c r="E211" s="234">
        <f>SUM($E$201:$E$210)</f>
        <v>0</v>
      </c>
      <c r="F211" s="235">
        <f>SUM($F$201:$F$210)</f>
        <v>-382357.9</v>
      </c>
      <c r="G211" s="235">
        <f>SUM($G$201:$G$210)</f>
        <v>545241.60999999987</v>
      </c>
      <c r="H211" s="236">
        <f>SUM($H$201:$H$210)</f>
        <v>105095</v>
      </c>
    </row>
    <row r="212" spans="1:8" ht="18" hidden="1" customHeight="1" outlineLevel="1">
      <c r="A212" s="20" t="s">
        <v>182</v>
      </c>
      <c r="B212" s="230"/>
      <c r="C212" s="231">
        <v>6</v>
      </c>
      <c r="D212" s="231">
        <v>0</v>
      </c>
      <c r="E212" s="231">
        <v>0</v>
      </c>
      <c r="F212" s="232">
        <v>0</v>
      </c>
      <c r="G212" s="232">
        <v>-1000</v>
      </c>
      <c r="H212" s="233"/>
    </row>
    <row r="213" spans="1:8" ht="18" hidden="1" customHeight="1" outlineLevel="1">
      <c r="A213" s="20" t="s">
        <v>184</v>
      </c>
      <c r="B213" s="230"/>
      <c r="C213" s="231">
        <v>0</v>
      </c>
      <c r="D213" s="231">
        <v>2</v>
      </c>
      <c r="E213" s="231">
        <v>0</v>
      </c>
      <c r="F213" s="232">
        <v>0</v>
      </c>
      <c r="G213" s="232">
        <v>2533</v>
      </c>
      <c r="H213" s="233">
        <v>0</v>
      </c>
    </row>
    <row r="214" spans="1:8" ht="18" hidden="1" customHeight="1" outlineLevel="1">
      <c r="A214" s="20" t="s">
        <v>185</v>
      </c>
      <c r="B214" s="230"/>
      <c r="C214" s="231">
        <v>0</v>
      </c>
      <c r="D214" s="231">
        <v>1</v>
      </c>
      <c r="E214" s="231">
        <v>0</v>
      </c>
      <c r="F214" s="232">
        <v>0</v>
      </c>
      <c r="G214" s="232">
        <v>0</v>
      </c>
      <c r="H214" s="233">
        <v>0</v>
      </c>
    </row>
    <row r="215" spans="1:8" ht="18" hidden="1" customHeight="1" outlineLevel="1">
      <c r="A215" s="20" t="s">
        <v>186</v>
      </c>
      <c r="B215" s="230"/>
      <c r="C215" s="231">
        <v>1</v>
      </c>
      <c r="D215" s="231">
        <v>1</v>
      </c>
      <c r="E215" s="231">
        <v>0</v>
      </c>
      <c r="F215" s="232">
        <v>6500</v>
      </c>
      <c r="G215" s="232">
        <v>16200</v>
      </c>
      <c r="H215" s="233"/>
    </row>
    <row r="216" spans="1:8" ht="18" hidden="1" customHeight="1" outlineLevel="1">
      <c r="A216" s="20" t="s">
        <v>193</v>
      </c>
      <c r="B216" s="230"/>
      <c r="C216" s="231">
        <v>0</v>
      </c>
      <c r="D216" s="231">
        <v>1</v>
      </c>
      <c r="E216" s="231">
        <v>0</v>
      </c>
      <c r="F216" s="232">
        <v>-983</v>
      </c>
      <c r="G216" s="232">
        <v>-25279</v>
      </c>
      <c r="H216" s="233">
        <v>0</v>
      </c>
    </row>
    <row r="217" spans="1:8" ht="18" hidden="1" customHeight="1" outlineLevel="1">
      <c r="A217" s="20" t="s">
        <v>194</v>
      </c>
      <c r="B217" s="230"/>
      <c r="C217" s="231"/>
      <c r="D217" s="231"/>
      <c r="E217" s="231"/>
      <c r="F217" s="232"/>
      <c r="G217" s="232"/>
      <c r="H217" s="233"/>
    </row>
    <row r="218" spans="1:8" ht="18" customHeight="1" collapsed="1">
      <c r="A218" s="20"/>
      <c r="B218" s="230" t="s">
        <v>358</v>
      </c>
      <c r="C218" s="234">
        <f>SUM($C$212:$C$217)</f>
        <v>7</v>
      </c>
      <c r="D218" s="234">
        <f>SUM($D$212:$D$217)</f>
        <v>5</v>
      </c>
      <c r="E218" s="234">
        <f>SUM($E$212:$E$217)</f>
        <v>0</v>
      </c>
      <c r="F218" s="235">
        <f>SUM($F$212:$F$217)</f>
        <v>5517</v>
      </c>
      <c r="G218" s="235">
        <f>SUM($G$212:$G$217)</f>
        <v>-7546</v>
      </c>
      <c r="H218" s="236">
        <f>SUM($H$212:$H$217)</f>
        <v>0</v>
      </c>
    </row>
    <row r="219" spans="1:8" ht="18" hidden="1" customHeight="1" outlineLevel="1">
      <c r="A219" s="20" t="s">
        <v>181</v>
      </c>
      <c r="B219" s="230"/>
      <c r="C219" s="231">
        <v>0</v>
      </c>
      <c r="D219" s="231">
        <v>1</v>
      </c>
      <c r="E219" s="231">
        <v>0</v>
      </c>
      <c r="F219" s="232">
        <v>0</v>
      </c>
      <c r="G219" s="232">
        <v>4701.17</v>
      </c>
      <c r="H219" s="233">
        <v>0</v>
      </c>
    </row>
    <row r="220" spans="1:8" ht="18" hidden="1" customHeight="1" outlineLevel="1">
      <c r="A220" s="20" t="s">
        <v>182</v>
      </c>
      <c r="B220" s="230"/>
      <c r="C220" s="231">
        <v>1</v>
      </c>
      <c r="D220" s="231">
        <v>0</v>
      </c>
      <c r="E220" s="231">
        <v>0</v>
      </c>
      <c r="F220" s="232">
        <v>0</v>
      </c>
      <c r="G220" s="232">
        <v>0</v>
      </c>
      <c r="H220" s="233"/>
    </row>
    <row r="221" spans="1:8" ht="18" hidden="1" customHeight="1" outlineLevel="1">
      <c r="A221" s="20" t="s">
        <v>183</v>
      </c>
      <c r="B221" s="230"/>
      <c r="C221" s="231">
        <v>1</v>
      </c>
      <c r="D221" s="231">
        <v>1</v>
      </c>
      <c r="E221" s="231">
        <v>0</v>
      </c>
      <c r="F221" s="232">
        <v>0</v>
      </c>
      <c r="G221" s="232">
        <v>-8286.5300000000007</v>
      </c>
      <c r="H221" s="233">
        <v>0</v>
      </c>
    </row>
    <row r="222" spans="1:8" ht="18" hidden="1" customHeight="1" outlineLevel="1">
      <c r="A222" s="20" t="s">
        <v>184</v>
      </c>
      <c r="B222" s="230"/>
      <c r="C222" s="231">
        <v>0</v>
      </c>
      <c r="D222" s="231">
        <v>0</v>
      </c>
      <c r="E222" s="231">
        <v>0</v>
      </c>
      <c r="F222" s="232">
        <v>0</v>
      </c>
      <c r="G222" s="232">
        <v>6789.5</v>
      </c>
      <c r="H222" s="233">
        <v>0</v>
      </c>
    </row>
    <row r="223" spans="1:8" ht="18" hidden="1" customHeight="1" outlineLevel="1">
      <c r="A223" s="20" t="s">
        <v>185</v>
      </c>
      <c r="B223" s="230"/>
      <c r="C223" s="231">
        <v>0</v>
      </c>
      <c r="D223" s="231">
        <v>6</v>
      </c>
      <c r="E223" s="231">
        <v>0</v>
      </c>
      <c r="F223" s="232">
        <v>-12743.09</v>
      </c>
      <c r="G223" s="232">
        <v>-1457.24</v>
      </c>
      <c r="H223" s="233">
        <v>0</v>
      </c>
    </row>
    <row r="224" spans="1:8" ht="18" hidden="1" customHeight="1" outlineLevel="1">
      <c r="A224" s="20" t="s">
        <v>186</v>
      </c>
      <c r="B224" s="230"/>
      <c r="C224" s="231">
        <v>0</v>
      </c>
      <c r="D224" s="231">
        <v>0</v>
      </c>
      <c r="E224" s="231">
        <v>0</v>
      </c>
      <c r="F224" s="232">
        <v>0</v>
      </c>
      <c r="G224" s="232">
        <v>-67.61</v>
      </c>
      <c r="H224" s="233"/>
    </row>
    <row r="225" spans="1:8" ht="18" hidden="1" customHeight="1" outlineLevel="1">
      <c r="A225" s="20" t="s">
        <v>193</v>
      </c>
      <c r="B225" s="230"/>
      <c r="C225" s="231">
        <v>0</v>
      </c>
      <c r="D225" s="231">
        <v>0</v>
      </c>
      <c r="E225" s="231">
        <v>0</v>
      </c>
      <c r="F225" s="232">
        <v>-29662</v>
      </c>
      <c r="G225" s="232">
        <v>-17190</v>
      </c>
      <c r="H225" s="233">
        <v>0</v>
      </c>
    </row>
    <row r="226" spans="1:8" ht="18" hidden="1" customHeight="1" outlineLevel="1">
      <c r="A226" s="20" t="s">
        <v>194</v>
      </c>
      <c r="B226" s="230"/>
      <c r="C226" s="231">
        <v>16</v>
      </c>
      <c r="D226" s="231">
        <v>8</v>
      </c>
      <c r="E226" s="231"/>
      <c r="F226" s="232">
        <v>25300</v>
      </c>
      <c r="G226" s="232">
        <v>34236.544900000001</v>
      </c>
      <c r="H226" s="233">
        <v>12395</v>
      </c>
    </row>
    <row r="227" spans="1:8" ht="18" customHeight="1" collapsed="1">
      <c r="A227" s="20"/>
      <c r="B227" s="230" t="s">
        <v>359</v>
      </c>
      <c r="C227" s="234">
        <f>SUM($C$219:$C$226)</f>
        <v>18</v>
      </c>
      <c r="D227" s="234">
        <f>SUM($D$219:$D$226)</f>
        <v>16</v>
      </c>
      <c r="E227" s="234">
        <f>SUM($E$219:$E$226)</f>
        <v>0</v>
      </c>
      <c r="F227" s="235">
        <f>SUM($F$219:$F$226)</f>
        <v>-17105.089999999997</v>
      </c>
      <c r="G227" s="235">
        <f>SUM($G$219:$G$226)</f>
        <v>18725.834900000002</v>
      </c>
      <c r="H227" s="236">
        <f>SUM($H$219:$H$226)</f>
        <v>12395</v>
      </c>
    </row>
    <row r="228" spans="1:8" ht="18" hidden="1" customHeight="1" outlineLevel="1">
      <c r="A228" s="20" t="s">
        <v>184</v>
      </c>
      <c r="B228" s="230"/>
      <c r="C228" s="231">
        <v>1</v>
      </c>
      <c r="D228" s="231">
        <v>1</v>
      </c>
      <c r="E228" s="231">
        <v>0</v>
      </c>
      <c r="F228" s="232">
        <v>0</v>
      </c>
      <c r="G228" s="232">
        <v>200</v>
      </c>
      <c r="H228" s="233">
        <v>0</v>
      </c>
    </row>
    <row r="229" spans="1:8" ht="18" hidden="1" customHeight="1" outlineLevel="1">
      <c r="A229" s="20" t="s">
        <v>185</v>
      </c>
      <c r="B229" s="230"/>
      <c r="C229" s="231">
        <v>0</v>
      </c>
      <c r="D229" s="231">
        <v>2</v>
      </c>
      <c r="E229" s="231">
        <v>0</v>
      </c>
      <c r="F229" s="232">
        <v>0</v>
      </c>
      <c r="G229" s="232">
        <v>6232.7</v>
      </c>
      <c r="H229" s="233">
        <v>0</v>
      </c>
    </row>
    <row r="230" spans="1:8" ht="18" hidden="1" customHeight="1" outlineLevel="1">
      <c r="A230" s="20" t="s">
        <v>194</v>
      </c>
      <c r="B230" s="230"/>
      <c r="C230" s="231"/>
      <c r="D230" s="231"/>
      <c r="E230" s="231"/>
      <c r="F230" s="232"/>
      <c r="G230" s="232"/>
      <c r="H230" s="233"/>
    </row>
    <row r="231" spans="1:8" ht="18" hidden="1" customHeight="1" outlineLevel="1">
      <c r="A231" s="20" t="s">
        <v>195</v>
      </c>
      <c r="B231" s="230"/>
      <c r="C231" s="231">
        <v>2</v>
      </c>
      <c r="D231" s="231"/>
      <c r="E231" s="231"/>
      <c r="F231" s="232"/>
      <c r="G231" s="232"/>
      <c r="H231" s="233"/>
    </row>
    <row r="232" spans="1:8" ht="18" customHeight="1" collapsed="1">
      <c r="A232" s="20"/>
      <c r="B232" s="230" t="s">
        <v>360</v>
      </c>
      <c r="C232" s="234">
        <f>SUM($C$228:$C$231)</f>
        <v>3</v>
      </c>
      <c r="D232" s="234">
        <f>SUM($D$228:$D$231)</f>
        <v>3</v>
      </c>
      <c r="E232" s="234">
        <f>SUM($E$228:$E$231)</f>
        <v>0</v>
      </c>
      <c r="F232" s="235">
        <f>SUM($F$228:$F$231)</f>
        <v>0</v>
      </c>
      <c r="G232" s="235">
        <f>SUM($G$228:$G$231)</f>
        <v>6432.7</v>
      </c>
      <c r="H232" s="236">
        <f>SUM($H$228:$H$231)</f>
        <v>0</v>
      </c>
    </row>
    <row r="233" spans="1:8" ht="18" hidden="1" customHeight="1" outlineLevel="1">
      <c r="A233" s="20" t="s">
        <v>181</v>
      </c>
      <c r="B233" s="230"/>
      <c r="C233" s="231">
        <v>0</v>
      </c>
      <c r="D233" s="231">
        <v>1</v>
      </c>
      <c r="E233" s="231">
        <v>0</v>
      </c>
      <c r="F233" s="232">
        <v>0</v>
      </c>
      <c r="G233" s="232">
        <v>0</v>
      </c>
      <c r="H233" s="233">
        <v>0</v>
      </c>
    </row>
    <row r="234" spans="1:8" ht="18" hidden="1" customHeight="1" outlineLevel="1">
      <c r="A234" s="20" t="s">
        <v>183</v>
      </c>
      <c r="B234" s="230"/>
      <c r="C234" s="231">
        <v>0</v>
      </c>
      <c r="D234" s="231">
        <v>1</v>
      </c>
      <c r="E234" s="231">
        <v>0</v>
      </c>
      <c r="F234" s="232">
        <v>0</v>
      </c>
      <c r="G234" s="232">
        <v>4317.6099999999997</v>
      </c>
      <c r="H234" s="233">
        <v>0</v>
      </c>
    </row>
    <row r="235" spans="1:8" ht="18" hidden="1" customHeight="1" outlineLevel="1">
      <c r="A235" s="20" t="s">
        <v>184</v>
      </c>
      <c r="B235" s="230"/>
      <c r="C235" s="231">
        <v>0</v>
      </c>
      <c r="D235" s="231">
        <v>0</v>
      </c>
      <c r="E235" s="231">
        <v>0</v>
      </c>
      <c r="F235" s="232">
        <v>0</v>
      </c>
      <c r="G235" s="232">
        <v>364.59</v>
      </c>
      <c r="H235" s="233">
        <v>0</v>
      </c>
    </row>
    <row r="236" spans="1:8" ht="18" hidden="1" customHeight="1" outlineLevel="1">
      <c r="A236" s="20" t="s">
        <v>185</v>
      </c>
      <c r="B236" s="230"/>
      <c r="C236" s="231">
        <v>0</v>
      </c>
      <c r="D236" s="231">
        <v>3</v>
      </c>
      <c r="E236" s="231">
        <v>0</v>
      </c>
      <c r="F236" s="232">
        <v>2336.25</v>
      </c>
      <c r="G236" s="232">
        <v>2989.52</v>
      </c>
      <c r="H236" s="233">
        <v>0</v>
      </c>
    </row>
    <row r="237" spans="1:8" ht="18" hidden="1" customHeight="1" outlineLevel="1">
      <c r="A237" s="20" t="s">
        <v>194</v>
      </c>
      <c r="B237" s="230"/>
      <c r="C237" s="231"/>
      <c r="D237" s="231"/>
      <c r="E237" s="231"/>
      <c r="F237" s="232"/>
      <c r="G237" s="232"/>
      <c r="H237" s="233"/>
    </row>
    <row r="238" spans="1:8" ht="18" customHeight="1" collapsed="1">
      <c r="A238" s="20"/>
      <c r="B238" s="230" t="s">
        <v>361</v>
      </c>
      <c r="C238" s="234">
        <f>SUM($C$233:$C$237)</f>
        <v>0</v>
      </c>
      <c r="D238" s="234">
        <f>SUM($D$233:$D$237)</f>
        <v>5</v>
      </c>
      <c r="E238" s="234">
        <f>SUM($E$233:$E$237)</f>
        <v>0</v>
      </c>
      <c r="F238" s="235">
        <f>SUM($F$233:$F$237)</f>
        <v>2336.25</v>
      </c>
      <c r="G238" s="235">
        <f>SUM($G$233:$G$237)</f>
        <v>7671.7199999999993</v>
      </c>
      <c r="H238" s="236">
        <f>SUM($H$233:$H$237)</f>
        <v>0</v>
      </c>
    </row>
    <row r="239" spans="1:8" ht="18" hidden="1" customHeight="1" outlineLevel="1">
      <c r="A239" s="20" t="s">
        <v>181</v>
      </c>
      <c r="B239" s="230"/>
      <c r="C239" s="231">
        <v>0</v>
      </c>
      <c r="D239" s="231">
        <v>1</v>
      </c>
      <c r="E239" s="231">
        <v>0</v>
      </c>
      <c r="F239" s="232">
        <v>7000</v>
      </c>
      <c r="G239" s="232">
        <v>1224</v>
      </c>
      <c r="H239" s="233">
        <v>0</v>
      </c>
    </row>
    <row r="240" spans="1:8" ht="18" hidden="1" customHeight="1" outlineLevel="1">
      <c r="A240" s="20" t="s">
        <v>183</v>
      </c>
      <c r="B240" s="230"/>
      <c r="C240" s="231">
        <v>1</v>
      </c>
      <c r="D240" s="231">
        <v>2</v>
      </c>
      <c r="E240" s="231">
        <v>0</v>
      </c>
      <c r="F240" s="232">
        <v>-5000</v>
      </c>
      <c r="G240" s="232">
        <v>-3680.84</v>
      </c>
      <c r="H240" s="233">
        <v>0</v>
      </c>
    </row>
    <row r="241" spans="1:8" ht="18" hidden="1" customHeight="1" outlineLevel="1">
      <c r="A241" s="20" t="s">
        <v>184</v>
      </c>
      <c r="B241" s="230"/>
      <c r="C241" s="231">
        <v>1</v>
      </c>
      <c r="D241" s="231">
        <v>1</v>
      </c>
      <c r="E241" s="231">
        <v>0</v>
      </c>
      <c r="F241" s="232">
        <v>0</v>
      </c>
      <c r="G241" s="232">
        <v>1001.5</v>
      </c>
      <c r="H241" s="233">
        <v>0</v>
      </c>
    </row>
    <row r="242" spans="1:8" ht="18" hidden="1" customHeight="1" outlineLevel="1">
      <c r="A242" s="20" t="s">
        <v>185</v>
      </c>
      <c r="B242" s="230"/>
      <c r="C242" s="231">
        <v>2</v>
      </c>
      <c r="D242" s="231">
        <v>4</v>
      </c>
      <c r="E242" s="231">
        <v>0</v>
      </c>
      <c r="F242" s="232">
        <v>75399.91</v>
      </c>
      <c r="G242" s="232">
        <v>1639.75</v>
      </c>
      <c r="H242" s="233">
        <v>0</v>
      </c>
    </row>
    <row r="243" spans="1:8" ht="18" hidden="1" customHeight="1" outlineLevel="1">
      <c r="A243" s="20" t="s">
        <v>190</v>
      </c>
      <c r="B243" s="230"/>
      <c r="C243" s="231">
        <v>54</v>
      </c>
      <c r="D243" s="231">
        <v>31</v>
      </c>
      <c r="E243" s="231"/>
      <c r="F243" s="232">
        <v>198328</v>
      </c>
      <c r="G243" s="232">
        <v>183556</v>
      </c>
      <c r="H243" s="233">
        <v>45755</v>
      </c>
    </row>
    <row r="244" spans="1:8" ht="18" hidden="1" customHeight="1" outlineLevel="1">
      <c r="A244" s="20" t="s">
        <v>194</v>
      </c>
      <c r="B244" s="230"/>
      <c r="C244" s="231"/>
      <c r="D244" s="231"/>
      <c r="E244" s="231"/>
      <c r="F244" s="232"/>
      <c r="G244" s="232"/>
      <c r="H244" s="233"/>
    </row>
    <row r="245" spans="1:8" ht="18" hidden="1" customHeight="1" outlineLevel="1">
      <c r="A245" s="20" t="s">
        <v>195</v>
      </c>
      <c r="B245" s="230"/>
      <c r="C245" s="231">
        <v>1</v>
      </c>
      <c r="D245" s="231">
        <v>1</v>
      </c>
      <c r="E245" s="231"/>
      <c r="F245" s="232"/>
      <c r="G245" s="232">
        <v>48000</v>
      </c>
      <c r="H245" s="233"/>
    </row>
    <row r="246" spans="1:8" ht="18" customHeight="1" collapsed="1">
      <c r="A246" s="20"/>
      <c r="B246" s="230" t="s">
        <v>362</v>
      </c>
      <c r="C246" s="234">
        <f>SUM($C$239:$C$245)</f>
        <v>59</v>
      </c>
      <c r="D246" s="234">
        <f>SUM($D$239:$D$245)</f>
        <v>40</v>
      </c>
      <c r="E246" s="234">
        <f>SUM($E$239:$E$245)</f>
        <v>0</v>
      </c>
      <c r="F246" s="235">
        <f>SUM($F$239:$F$245)</f>
        <v>275727.91000000003</v>
      </c>
      <c r="G246" s="235">
        <f>SUM($G$239:$G$245)</f>
        <v>231740.41</v>
      </c>
      <c r="H246" s="236">
        <f>SUM($H$239:$H$245)</f>
        <v>45755</v>
      </c>
    </row>
    <row r="247" spans="1:8" ht="18" hidden="1" customHeight="1" outlineLevel="1">
      <c r="A247" s="20" t="s">
        <v>181</v>
      </c>
      <c r="B247" s="230"/>
      <c r="C247" s="231">
        <v>1</v>
      </c>
      <c r="D247" s="231">
        <v>1</v>
      </c>
      <c r="E247" s="231">
        <v>0</v>
      </c>
      <c r="F247" s="232">
        <v>0</v>
      </c>
      <c r="G247" s="232">
        <v>3326.83</v>
      </c>
      <c r="H247" s="233">
        <v>0</v>
      </c>
    </row>
    <row r="248" spans="1:8" ht="18" hidden="1" customHeight="1" outlineLevel="1">
      <c r="A248" s="20" t="s">
        <v>182</v>
      </c>
      <c r="B248" s="230"/>
      <c r="C248" s="231">
        <v>1</v>
      </c>
      <c r="D248" s="231">
        <v>1</v>
      </c>
      <c r="E248" s="231">
        <v>0</v>
      </c>
      <c r="F248" s="232">
        <v>33624</v>
      </c>
      <c r="G248" s="232">
        <v>39721</v>
      </c>
      <c r="H248" s="233"/>
    </row>
    <row r="249" spans="1:8" ht="18" hidden="1" customHeight="1" outlineLevel="1">
      <c r="A249" s="20" t="s">
        <v>183</v>
      </c>
      <c r="B249" s="230"/>
      <c r="C249" s="231">
        <v>0</v>
      </c>
      <c r="D249" s="231">
        <v>1</v>
      </c>
      <c r="E249" s="231">
        <v>0</v>
      </c>
      <c r="F249" s="232">
        <v>0</v>
      </c>
      <c r="G249" s="232">
        <v>5902.12</v>
      </c>
      <c r="H249" s="233">
        <v>0</v>
      </c>
    </row>
    <row r="250" spans="1:8" ht="18" hidden="1" customHeight="1" outlineLevel="1">
      <c r="A250" s="20" t="s">
        <v>184</v>
      </c>
      <c r="B250" s="230"/>
      <c r="C250" s="231">
        <v>0</v>
      </c>
      <c r="D250" s="231">
        <v>1</v>
      </c>
      <c r="E250" s="231">
        <v>0</v>
      </c>
      <c r="F250" s="232">
        <v>-1117.25</v>
      </c>
      <c r="G250" s="232">
        <v>-3076.87</v>
      </c>
      <c r="H250" s="233">
        <v>0</v>
      </c>
    </row>
    <row r="251" spans="1:8" ht="18" hidden="1" customHeight="1" outlineLevel="1">
      <c r="A251" s="20" t="s">
        <v>185</v>
      </c>
      <c r="B251" s="230"/>
      <c r="C251" s="231">
        <v>1</v>
      </c>
      <c r="D251" s="231">
        <v>1</v>
      </c>
      <c r="E251" s="231">
        <v>0</v>
      </c>
      <c r="F251" s="232">
        <v>0</v>
      </c>
      <c r="G251" s="232">
        <v>-2000</v>
      </c>
      <c r="H251" s="233">
        <v>0</v>
      </c>
    </row>
    <row r="252" spans="1:8" ht="18" hidden="1" customHeight="1" outlineLevel="1">
      <c r="A252" s="20" t="s">
        <v>187</v>
      </c>
      <c r="B252" s="230"/>
      <c r="C252" s="231">
        <v>1</v>
      </c>
      <c r="D252" s="231">
        <v>0</v>
      </c>
      <c r="E252" s="231">
        <v>0</v>
      </c>
      <c r="F252" s="232">
        <v>0</v>
      </c>
      <c r="G252" s="232">
        <v>0</v>
      </c>
      <c r="H252" s="233">
        <v>0</v>
      </c>
    </row>
    <row r="253" spans="1:8" ht="18" hidden="1" customHeight="1" outlineLevel="1">
      <c r="A253" s="20" t="s">
        <v>194</v>
      </c>
      <c r="B253" s="230"/>
      <c r="C253" s="231"/>
      <c r="D253" s="231"/>
      <c r="E253" s="231"/>
      <c r="F253" s="232"/>
      <c r="G253" s="232"/>
      <c r="H253" s="233"/>
    </row>
    <row r="254" spans="1:8" ht="18" hidden="1" customHeight="1" outlineLevel="1">
      <c r="A254" s="20" t="s">
        <v>194</v>
      </c>
      <c r="B254" s="230"/>
      <c r="C254" s="231"/>
      <c r="D254" s="231"/>
      <c r="E254" s="231"/>
      <c r="F254" s="232"/>
      <c r="G254" s="232"/>
      <c r="H254" s="233"/>
    </row>
    <row r="255" spans="1:8" ht="18" customHeight="1" collapsed="1">
      <c r="A255" s="20"/>
      <c r="B255" s="230" t="s">
        <v>363</v>
      </c>
      <c r="C255" s="234">
        <f>SUM($C$247:$C$254)</f>
        <v>4</v>
      </c>
      <c r="D255" s="234">
        <f>SUM($D$247:$D$254)</f>
        <v>5</v>
      </c>
      <c r="E255" s="234">
        <f>SUM($E$247:$E$254)</f>
        <v>0</v>
      </c>
      <c r="F255" s="235">
        <f>SUM($F$247:$F$254)</f>
        <v>32506.75</v>
      </c>
      <c r="G255" s="235">
        <f>SUM($G$247:$G$254)</f>
        <v>43873.08</v>
      </c>
      <c r="H255" s="236">
        <f>SUM($H$247:$H$254)</f>
        <v>0</v>
      </c>
    </row>
    <row r="256" spans="1:8" ht="18" hidden="1" customHeight="1" outlineLevel="1">
      <c r="A256" s="20" t="s">
        <v>181</v>
      </c>
      <c r="B256" s="230"/>
      <c r="C256" s="231">
        <v>1</v>
      </c>
      <c r="D256" s="231">
        <v>1</v>
      </c>
      <c r="E256" s="231">
        <v>0</v>
      </c>
      <c r="F256" s="232">
        <v>0</v>
      </c>
      <c r="G256" s="232">
        <v>-4940.59</v>
      </c>
      <c r="H256" s="233">
        <v>0</v>
      </c>
    </row>
    <row r="257" spans="1:8" ht="18" hidden="1" customHeight="1" outlineLevel="1">
      <c r="A257" s="20" t="s">
        <v>185</v>
      </c>
      <c r="B257" s="230"/>
      <c r="C257" s="231">
        <v>0</v>
      </c>
      <c r="D257" s="231">
        <v>1</v>
      </c>
      <c r="E257" s="231">
        <v>0</v>
      </c>
      <c r="F257" s="232">
        <v>0</v>
      </c>
      <c r="G257" s="232">
        <v>2500</v>
      </c>
      <c r="H257" s="233">
        <v>0</v>
      </c>
    </row>
    <row r="258" spans="1:8" ht="18" hidden="1" customHeight="1" outlineLevel="1">
      <c r="A258" s="20" t="s">
        <v>194</v>
      </c>
      <c r="B258" s="230"/>
      <c r="C258" s="231"/>
      <c r="D258" s="231"/>
      <c r="E258" s="231"/>
      <c r="F258" s="232"/>
      <c r="G258" s="232"/>
      <c r="H258" s="233"/>
    </row>
    <row r="259" spans="1:8" ht="18" hidden="1" customHeight="1" outlineLevel="1">
      <c r="A259" s="20" t="s">
        <v>194</v>
      </c>
      <c r="B259" s="230"/>
      <c r="C259" s="231"/>
      <c r="D259" s="231"/>
      <c r="E259" s="231"/>
      <c r="F259" s="232"/>
      <c r="G259" s="232"/>
      <c r="H259" s="233"/>
    </row>
    <row r="260" spans="1:8" ht="18" customHeight="1" collapsed="1">
      <c r="A260" s="20"/>
      <c r="B260" s="230" t="s">
        <v>364</v>
      </c>
      <c r="C260" s="234">
        <f>SUM($C$256:$C$259)</f>
        <v>1</v>
      </c>
      <c r="D260" s="234">
        <f>SUM($D$256:$D$259)</f>
        <v>2</v>
      </c>
      <c r="E260" s="234">
        <f>SUM($E$256:$E$259)</f>
        <v>0</v>
      </c>
      <c r="F260" s="235">
        <f>SUM($F$256:$F$259)</f>
        <v>0</v>
      </c>
      <c r="G260" s="235">
        <f>SUM($G$256:$G$259)</f>
        <v>-2440.59</v>
      </c>
      <c r="H260" s="236">
        <f>SUM($H$256:$H$259)</f>
        <v>0</v>
      </c>
    </row>
    <row r="261" spans="1:8" ht="18" hidden="1" customHeight="1" outlineLevel="1">
      <c r="A261" s="20" t="s">
        <v>181</v>
      </c>
      <c r="B261" s="230"/>
      <c r="C261" s="231">
        <v>0</v>
      </c>
      <c r="D261" s="231">
        <v>1</v>
      </c>
      <c r="E261" s="231">
        <v>0</v>
      </c>
      <c r="F261" s="232">
        <v>0</v>
      </c>
      <c r="G261" s="232">
        <v>1333.18</v>
      </c>
      <c r="H261" s="233">
        <v>0</v>
      </c>
    </row>
    <row r="262" spans="1:8" ht="18" hidden="1" customHeight="1" outlineLevel="1">
      <c r="A262" s="20" t="s">
        <v>183</v>
      </c>
      <c r="B262" s="230"/>
      <c r="C262" s="231">
        <v>2</v>
      </c>
      <c r="D262" s="231">
        <v>0</v>
      </c>
      <c r="E262" s="231"/>
      <c r="F262" s="232"/>
      <c r="G262" s="232"/>
      <c r="H262" s="233">
        <v>0</v>
      </c>
    </row>
    <row r="263" spans="1:8" ht="18" hidden="1" customHeight="1" outlineLevel="1">
      <c r="A263" s="20" t="s">
        <v>184</v>
      </c>
      <c r="B263" s="230"/>
      <c r="C263" s="231">
        <v>1</v>
      </c>
      <c r="D263" s="231">
        <v>0</v>
      </c>
      <c r="E263" s="231">
        <v>0</v>
      </c>
      <c r="F263" s="232">
        <v>0</v>
      </c>
      <c r="G263" s="232">
        <v>0</v>
      </c>
      <c r="H263" s="233">
        <v>0</v>
      </c>
    </row>
    <row r="264" spans="1:8" ht="18" hidden="1" customHeight="1" outlineLevel="1">
      <c r="A264" s="20" t="s">
        <v>185</v>
      </c>
      <c r="B264" s="230"/>
      <c r="C264" s="231">
        <v>3</v>
      </c>
      <c r="D264" s="231">
        <v>2</v>
      </c>
      <c r="E264" s="231">
        <v>0</v>
      </c>
      <c r="F264" s="232">
        <v>0</v>
      </c>
      <c r="G264" s="232">
        <v>5035.83</v>
      </c>
      <c r="H264" s="233">
        <v>0</v>
      </c>
    </row>
    <row r="265" spans="1:8" ht="18" hidden="1" customHeight="1" outlineLevel="1">
      <c r="A265" s="20" t="s">
        <v>186</v>
      </c>
      <c r="B265" s="230"/>
      <c r="C265" s="231">
        <v>0</v>
      </c>
      <c r="D265" s="231">
        <v>1</v>
      </c>
      <c r="E265" s="231">
        <v>0</v>
      </c>
      <c r="F265" s="232">
        <v>17132.25</v>
      </c>
      <c r="G265" s="232">
        <v>26880.74</v>
      </c>
      <c r="H265" s="233"/>
    </row>
    <row r="266" spans="1:8" ht="18" customHeight="1" collapsed="1">
      <c r="A266" s="20"/>
      <c r="B266" s="230" t="s">
        <v>365</v>
      </c>
      <c r="C266" s="234">
        <f>SUM($C$261:$C$265)</f>
        <v>6</v>
      </c>
      <c r="D266" s="234">
        <f>SUM($D$261:$D$265)</f>
        <v>4</v>
      </c>
      <c r="E266" s="234">
        <f>SUM($E$261:$E$265)</f>
        <v>0</v>
      </c>
      <c r="F266" s="235">
        <f>SUM($F$261:$F$265)</f>
        <v>17132.25</v>
      </c>
      <c r="G266" s="235">
        <f>SUM($G$261:$G$265)</f>
        <v>33249.75</v>
      </c>
      <c r="H266" s="236">
        <f>SUM($H$261:$H$265)</f>
        <v>0</v>
      </c>
    </row>
    <row r="267" spans="1:8" ht="18" hidden="1" customHeight="1" outlineLevel="1">
      <c r="A267" s="20" t="s">
        <v>181</v>
      </c>
      <c r="B267" s="230"/>
      <c r="C267" s="231">
        <v>27</v>
      </c>
      <c r="D267" s="231">
        <v>35</v>
      </c>
      <c r="E267" s="231">
        <v>0</v>
      </c>
      <c r="F267" s="232">
        <v>217535.23</v>
      </c>
      <c r="G267" s="232">
        <v>37787.07</v>
      </c>
      <c r="H267" s="233">
        <v>0</v>
      </c>
    </row>
    <row r="268" spans="1:8" ht="18" hidden="1" customHeight="1" outlineLevel="1">
      <c r="A268" s="20" t="s">
        <v>182</v>
      </c>
      <c r="B268" s="230"/>
      <c r="C268" s="231">
        <v>2</v>
      </c>
      <c r="D268" s="231">
        <v>2</v>
      </c>
      <c r="E268" s="231">
        <v>0</v>
      </c>
      <c r="F268" s="232">
        <v>0</v>
      </c>
      <c r="G268" s="232">
        <v>25000</v>
      </c>
      <c r="H268" s="233"/>
    </row>
    <row r="269" spans="1:8" ht="18" hidden="1" customHeight="1" outlineLevel="1">
      <c r="A269" s="20" t="s">
        <v>183</v>
      </c>
      <c r="B269" s="230"/>
      <c r="C269" s="231">
        <v>77</v>
      </c>
      <c r="D269" s="231">
        <v>36</v>
      </c>
      <c r="E269" s="231">
        <v>0</v>
      </c>
      <c r="F269" s="232">
        <v>809690.08</v>
      </c>
      <c r="G269" s="232">
        <v>-242532.18</v>
      </c>
      <c r="H269" s="233">
        <v>0</v>
      </c>
    </row>
    <row r="270" spans="1:8" ht="18" hidden="1" customHeight="1" outlineLevel="1">
      <c r="A270" s="20" t="s">
        <v>184</v>
      </c>
      <c r="B270" s="230"/>
      <c r="C270" s="231">
        <v>16</v>
      </c>
      <c r="D270" s="231">
        <v>14</v>
      </c>
      <c r="E270" s="231">
        <v>0</v>
      </c>
      <c r="F270" s="232">
        <v>71987.5</v>
      </c>
      <c r="G270" s="232">
        <v>35806.410000000003</v>
      </c>
      <c r="H270" s="233">
        <v>0</v>
      </c>
    </row>
    <row r="271" spans="1:8" ht="18" hidden="1" customHeight="1" outlineLevel="1">
      <c r="A271" s="20" t="s">
        <v>185</v>
      </c>
      <c r="B271" s="230"/>
      <c r="C271" s="231">
        <v>156</v>
      </c>
      <c r="D271" s="231">
        <v>166</v>
      </c>
      <c r="E271" s="231">
        <v>0</v>
      </c>
      <c r="F271" s="232">
        <v>1592369.09</v>
      </c>
      <c r="G271" s="232">
        <v>250977.13</v>
      </c>
      <c r="H271" s="233">
        <v>0</v>
      </c>
    </row>
    <row r="272" spans="1:8" ht="18" hidden="1" customHeight="1" outlineLevel="1">
      <c r="A272" s="20" t="s">
        <v>186</v>
      </c>
      <c r="B272" s="230"/>
      <c r="C272" s="231">
        <v>0</v>
      </c>
      <c r="D272" s="231">
        <v>0</v>
      </c>
      <c r="E272" s="231">
        <v>0</v>
      </c>
      <c r="F272" s="232">
        <v>-75000</v>
      </c>
      <c r="G272" s="232">
        <v>12321.14</v>
      </c>
      <c r="H272" s="233"/>
    </row>
    <row r="273" spans="1:8" ht="18" hidden="1" customHeight="1" outlineLevel="1">
      <c r="A273" s="20" t="s">
        <v>187</v>
      </c>
      <c r="B273" s="230"/>
      <c r="C273" s="231">
        <v>1</v>
      </c>
      <c r="D273" s="231">
        <v>1</v>
      </c>
      <c r="E273" s="231">
        <v>0</v>
      </c>
      <c r="F273" s="232">
        <v>14873</v>
      </c>
      <c r="G273" s="232">
        <v>0</v>
      </c>
      <c r="H273" s="233">
        <v>0</v>
      </c>
    </row>
    <row r="274" spans="1:8" ht="18" hidden="1" customHeight="1" outlineLevel="1">
      <c r="A274" s="20" t="s">
        <v>188</v>
      </c>
      <c r="B274" s="230"/>
      <c r="C274" s="231">
        <v>1</v>
      </c>
      <c r="D274" s="231">
        <v>1</v>
      </c>
      <c r="E274" s="231"/>
      <c r="F274" s="232">
        <v>20000</v>
      </c>
      <c r="G274" s="232">
        <v>15214</v>
      </c>
      <c r="H274" s="233"/>
    </row>
    <row r="275" spans="1:8" ht="18" hidden="1" customHeight="1" outlineLevel="1">
      <c r="A275" s="20" t="s">
        <v>189</v>
      </c>
      <c r="B275" s="230"/>
      <c r="C275" s="231">
        <v>4</v>
      </c>
      <c r="D275" s="231">
        <v>4</v>
      </c>
      <c r="E275" s="231">
        <v>0</v>
      </c>
      <c r="F275" s="232">
        <v>-12500</v>
      </c>
      <c r="G275" s="232">
        <v>65493.36</v>
      </c>
      <c r="H275" s="233">
        <v>0</v>
      </c>
    </row>
    <row r="276" spans="1:8" ht="18" hidden="1" customHeight="1" outlineLevel="1">
      <c r="A276" s="20" t="s">
        <v>191</v>
      </c>
      <c r="B276" s="230"/>
      <c r="C276" s="231">
        <v>16</v>
      </c>
      <c r="D276" s="231">
        <v>3</v>
      </c>
      <c r="E276" s="231">
        <v>15</v>
      </c>
      <c r="F276" s="232">
        <v>16</v>
      </c>
      <c r="G276" s="232">
        <v>2230.09</v>
      </c>
      <c r="H276" s="233">
        <v>-1934.71</v>
      </c>
    </row>
    <row r="277" spans="1:8" ht="18" hidden="1" customHeight="1" outlineLevel="1">
      <c r="A277" s="20" t="s">
        <v>194</v>
      </c>
      <c r="B277" s="230"/>
      <c r="C277" s="231">
        <v>309</v>
      </c>
      <c r="D277" s="231">
        <v>46</v>
      </c>
      <c r="E277" s="231">
        <v>4</v>
      </c>
      <c r="F277" s="232">
        <v>516983.6569</v>
      </c>
      <c r="G277" s="232">
        <v>457138.7231</v>
      </c>
      <c r="H277" s="233">
        <v>392460.48759999999</v>
      </c>
    </row>
    <row r="278" spans="1:8" ht="18" hidden="1" customHeight="1" outlineLevel="1">
      <c r="A278" s="20" t="s">
        <v>196</v>
      </c>
      <c r="B278" s="230"/>
      <c r="C278" s="231">
        <v>1</v>
      </c>
      <c r="D278" s="231">
        <v>1</v>
      </c>
      <c r="E278" s="231">
        <v>0</v>
      </c>
      <c r="F278" s="232">
        <v>292</v>
      </c>
      <c r="G278" s="232">
        <v>1708</v>
      </c>
      <c r="H278" s="233"/>
    </row>
    <row r="279" spans="1:8" ht="18" customHeight="1" collapsed="1">
      <c r="A279" s="20"/>
      <c r="B279" s="230" t="s">
        <v>366</v>
      </c>
      <c r="C279" s="234">
        <f>SUM($C$267:$C$278)</f>
        <v>610</v>
      </c>
      <c r="D279" s="234">
        <f>SUM($D$267:$D$278)</f>
        <v>309</v>
      </c>
      <c r="E279" s="234">
        <f>SUM($E$267:$E$278)</f>
        <v>19</v>
      </c>
      <c r="F279" s="235">
        <f>SUM($F$267:$F$278)</f>
        <v>3156246.5569000002</v>
      </c>
      <c r="G279" s="235">
        <f>SUM($G$267:$G$278)</f>
        <v>661143.74309999996</v>
      </c>
      <c r="H279" s="236">
        <f>SUM($H$267:$H$278)</f>
        <v>390525.77759999997</v>
      </c>
    </row>
    <row r="280" spans="1:8" ht="18" hidden="1" customHeight="1" outlineLevel="1">
      <c r="A280" s="20" t="s">
        <v>194</v>
      </c>
      <c r="B280" s="230"/>
      <c r="C280" s="231"/>
      <c r="D280" s="231"/>
      <c r="E280" s="231"/>
      <c r="F280" s="232"/>
      <c r="G280" s="232"/>
      <c r="H280" s="233"/>
    </row>
    <row r="281" spans="1:8" ht="18" customHeight="1" collapsed="1">
      <c r="A281" s="20"/>
      <c r="B281" s="230" t="s">
        <v>429</v>
      </c>
      <c r="C281" s="234">
        <f>SUM($C$280:$C$280)</f>
        <v>0</v>
      </c>
      <c r="D281" s="234">
        <f>SUM($D$280:$D$280)</f>
        <v>0</v>
      </c>
      <c r="E281" s="234">
        <f>SUM($E$280:$E$280)</f>
        <v>0</v>
      </c>
      <c r="F281" s="235">
        <f>SUM($F$280:$F$280)</f>
        <v>0</v>
      </c>
      <c r="G281" s="235">
        <f>SUM($G$280:$G$280)</f>
        <v>0</v>
      </c>
      <c r="H281" s="236">
        <f>SUM($H$280:$H$280)</f>
        <v>0</v>
      </c>
    </row>
    <row r="282" spans="1:8" ht="18" hidden="1" customHeight="1" outlineLevel="1">
      <c r="A282" s="20" t="s">
        <v>194</v>
      </c>
      <c r="B282" s="230"/>
      <c r="C282" s="231"/>
      <c r="D282" s="231"/>
      <c r="E282" s="231"/>
      <c r="F282" s="232"/>
      <c r="G282" s="232"/>
      <c r="H282" s="233"/>
    </row>
    <row r="283" spans="1:8" ht="18" customHeight="1" collapsed="1">
      <c r="A283" s="20"/>
      <c r="B283" s="230" t="s">
        <v>367</v>
      </c>
      <c r="C283" s="234">
        <f>SUM($C$282:$C$282)</f>
        <v>0</v>
      </c>
      <c r="D283" s="234">
        <f>SUM($D$282:$D$282)</f>
        <v>0</v>
      </c>
      <c r="E283" s="234">
        <f>SUM($E$282:$E$282)</f>
        <v>0</v>
      </c>
      <c r="F283" s="235">
        <f>SUM($F$282:$F$282)</f>
        <v>0</v>
      </c>
      <c r="G283" s="235">
        <f>SUM($G$282:$G$282)</f>
        <v>0</v>
      </c>
      <c r="H283" s="236">
        <f>SUM($H$282:$H$282)</f>
        <v>0</v>
      </c>
    </row>
    <row r="284" spans="1:8" ht="18" hidden="1" customHeight="1" outlineLevel="1">
      <c r="A284" s="20" t="s">
        <v>194</v>
      </c>
      <c r="B284" s="230"/>
      <c r="C284" s="231"/>
      <c r="D284" s="231"/>
      <c r="E284" s="231"/>
      <c r="F284" s="232"/>
      <c r="G284" s="232"/>
      <c r="H284" s="233"/>
    </row>
    <row r="285" spans="1:8" ht="18" customHeight="1" collapsed="1">
      <c r="A285" s="20"/>
      <c r="B285" s="230" t="s">
        <v>430</v>
      </c>
      <c r="C285" s="234">
        <f>SUM($C$284:$C$284)</f>
        <v>0</v>
      </c>
      <c r="D285" s="234">
        <f>SUM($D$284:$D$284)</f>
        <v>0</v>
      </c>
      <c r="E285" s="234">
        <f>SUM($E$284:$E$284)</f>
        <v>0</v>
      </c>
      <c r="F285" s="235">
        <f>SUM($F$284:$F$284)</f>
        <v>0</v>
      </c>
      <c r="G285" s="235">
        <f>SUM($G$284:$G$284)</f>
        <v>0</v>
      </c>
      <c r="H285" s="236">
        <f>SUM($H$284:$H$284)</f>
        <v>0</v>
      </c>
    </row>
    <row r="286" spans="1:8" ht="18" hidden="1" customHeight="1" outlineLevel="1">
      <c r="A286" s="20" t="s">
        <v>181</v>
      </c>
      <c r="B286" s="230"/>
      <c r="C286" s="231">
        <v>1</v>
      </c>
      <c r="D286" s="231">
        <v>0</v>
      </c>
      <c r="E286" s="231">
        <v>0</v>
      </c>
      <c r="F286" s="232">
        <v>0</v>
      </c>
      <c r="G286" s="232">
        <v>0</v>
      </c>
      <c r="H286" s="233">
        <v>0</v>
      </c>
    </row>
    <row r="287" spans="1:8" ht="18" hidden="1" customHeight="1" outlineLevel="1">
      <c r="A287" s="20" t="s">
        <v>193</v>
      </c>
      <c r="B287" s="230"/>
      <c r="C287" s="231">
        <v>0</v>
      </c>
      <c r="D287" s="231">
        <v>0</v>
      </c>
      <c r="E287" s="231">
        <v>0</v>
      </c>
      <c r="F287" s="232">
        <v>63603</v>
      </c>
      <c r="G287" s="232">
        <v>108513</v>
      </c>
      <c r="H287" s="233">
        <v>0</v>
      </c>
    </row>
    <row r="288" spans="1:8" ht="18" hidden="1" customHeight="1" outlineLevel="1">
      <c r="A288" s="20" t="s">
        <v>194</v>
      </c>
      <c r="B288" s="230"/>
      <c r="C288" s="231"/>
      <c r="D288" s="231"/>
      <c r="E288" s="231"/>
      <c r="F288" s="232"/>
      <c r="G288" s="232"/>
      <c r="H288" s="233"/>
    </row>
    <row r="289" spans="1:8" ht="18" customHeight="1" collapsed="1">
      <c r="A289" s="20"/>
      <c r="B289" s="230" t="s">
        <v>368</v>
      </c>
      <c r="C289" s="234">
        <f>SUM($C$286:$C$288)</f>
        <v>1</v>
      </c>
      <c r="D289" s="234">
        <f>SUM($D$286:$D$288)</f>
        <v>0</v>
      </c>
      <c r="E289" s="234">
        <f>SUM($E$286:$E$288)</f>
        <v>0</v>
      </c>
      <c r="F289" s="235">
        <f>SUM($F$286:$F$288)</f>
        <v>63603</v>
      </c>
      <c r="G289" s="235">
        <f>SUM($G$286:$G$288)</f>
        <v>108513</v>
      </c>
      <c r="H289" s="236">
        <f>SUM($H$286:$H$288)</f>
        <v>0</v>
      </c>
    </row>
    <row r="290" spans="1:8" ht="18" hidden="1" customHeight="1" outlineLevel="1">
      <c r="A290" s="20" t="s">
        <v>194</v>
      </c>
      <c r="B290" s="230"/>
      <c r="C290" s="231"/>
      <c r="D290" s="231"/>
      <c r="E290" s="231"/>
      <c r="F290" s="232"/>
      <c r="G290" s="232"/>
      <c r="H290" s="233"/>
    </row>
    <row r="291" spans="1:8" ht="18" customHeight="1" collapsed="1">
      <c r="A291" s="20"/>
      <c r="B291" s="230" t="s">
        <v>369</v>
      </c>
      <c r="C291" s="234">
        <f>SUM($C$290:$C$290)</f>
        <v>0</v>
      </c>
      <c r="D291" s="234">
        <f>SUM($D$290:$D$290)</f>
        <v>0</v>
      </c>
      <c r="E291" s="234">
        <f>SUM($E$290:$E$290)</f>
        <v>0</v>
      </c>
      <c r="F291" s="235">
        <f>SUM($F$290:$F$290)</f>
        <v>0</v>
      </c>
      <c r="G291" s="235">
        <f>SUM($G$290:$G$290)</f>
        <v>0</v>
      </c>
      <c r="H291" s="236">
        <f>SUM($H$290:$H$290)</f>
        <v>0</v>
      </c>
    </row>
    <row r="292" spans="1:8" ht="18" hidden="1" customHeight="1" outlineLevel="1">
      <c r="A292" s="20" t="s">
        <v>194</v>
      </c>
      <c r="B292" s="230"/>
      <c r="C292" s="231"/>
      <c r="D292" s="231"/>
      <c r="E292" s="231"/>
      <c r="F292" s="232"/>
      <c r="G292" s="232"/>
      <c r="H292" s="233"/>
    </row>
    <row r="293" spans="1:8" ht="18" customHeight="1" collapsed="1">
      <c r="A293" s="20"/>
      <c r="B293" s="230" t="s">
        <v>370</v>
      </c>
      <c r="C293" s="234">
        <f>SUM($C$292:$C$292)</f>
        <v>0</v>
      </c>
      <c r="D293" s="234">
        <f>SUM($D$292:$D$292)</f>
        <v>0</v>
      </c>
      <c r="E293" s="234">
        <f>SUM($E$292:$E$292)</f>
        <v>0</v>
      </c>
      <c r="F293" s="235">
        <f>SUM($F$292:$F$292)</f>
        <v>0</v>
      </c>
      <c r="G293" s="235">
        <f>SUM($G$292:$G$292)</f>
        <v>0</v>
      </c>
      <c r="H293" s="236">
        <f>SUM($H$292:$H$292)</f>
        <v>0</v>
      </c>
    </row>
    <row r="294" spans="1:8" ht="18" hidden="1" customHeight="1" outlineLevel="1">
      <c r="A294" s="20" t="s">
        <v>183</v>
      </c>
      <c r="B294" s="230"/>
      <c r="C294" s="231">
        <v>0</v>
      </c>
      <c r="D294" s="231">
        <v>1</v>
      </c>
      <c r="E294" s="231">
        <v>0</v>
      </c>
      <c r="F294" s="232">
        <v>-5500</v>
      </c>
      <c r="G294" s="232">
        <v>-6796.53</v>
      </c>
      <c r="H294" s="233">
        <v>0</v>
      </c>
    </row>
    <row r="295" spans="1:8" ht="18" hidden="1" customHeight="1" outlineLevel="1">
      <c r="A295" s="20" t="s">
        <v>184</v>
      </c>
      <c r="B295" s="230"/>
      <c r="C295" s="231">
        <v>0</v>
      </c>
      <c r="D295" s="231">
        <v>0</v>
      </c>
      <c r="E295" s="231">
        <v>0</v>
      </c>
      <c r="F295" s="232">
        <v>0</v>
      </c>
      <c r="G295" s="232">
        <v>4933.9399999999996</v>
      </c>
      <c r="H295" s="233">
        <v>0</v>
      </c>
    </row>
    <row r="296" spans="1:8" ht="18" hidden="1" customHeight="1" outlineLevel="1">
      <c r="A296" s="20" t="s">
        <v>194</v>
      </c>
      <c r="B296" s="230"/>
      <c r="C296" s="231"/>
      <c r="D296" s="231"/>
      <c r="E296" s="231"/>
      <c r="F296" s="232"/>
      <c r="G296" s="232"/>
      <c r="H296" s="233"/>
    </row>
    <row r="297" spans="1:8" ht="18" customHeight="1" collapsed="1">
      <c r="A297" s="20"/>
      <c r="B297" s="230" t="s">
        <v>371</v>
      </c>
      <c r="C297" s="234">
        <f>SUM($C$294:$C$296)</f>
        <v>0</v>
      </c>
      <c r="D297" s="234">
        <f>SUM($D$294:$D$296)</f>
        <v>1</v>
      </c>
      <c r="E297" s="234">
        <f>SUM($E$294:$E$296)</f>
        <v>0</v>
      </c>
      <c r="F297" s="235">
        <f>SUM($F$294:$F$296)</f>
        <v>-5500</v>
      </c>
      <c r="G297" s="235">
        <f>SUM($G$294:$G$296)</f>
        <v>-1862.5900000000001</v>
      </c>
      <c r="H297" s="236">
        <f>SUM($H$294:$H$296)</f>
        <v>0</v>
      </c>
    </row>
    <row r="298" spans="1:8" ht="18" hidden="1" customHeight="1" outlineLevel="1">
      <c r="A298" s="20" t="s">
        <v>183</v>
      </c>
      <c r="B298" s="230"/>
      <c r="C298" s="231">
        <v>0</v>
      </c>
      <c r="D298" s="231">
        <v>0</v>
      </c>
      <c r="E298" s="231">
        <v>0</v>
      </c>
      <c r="F298" s="232">
        <v>1000</v>
      </c>
      <c r="G298" s="232">
        <v>0</v>
      </c>
      <c r="H298" s="233">
        <v>0</v>
      </c>
    </row>
    <row r="299" spans="1:8" ht="18" hidden="1" customHeight="1" outlineLevel="1">
      <c r="A299" s="20" t="s">
        <v>185</v>
      </c>
      <c r="B299" s="230"/>
      <c r="C299" s="231">
        <v>0</v>
      </c>
      <c r="D299" s="231">
        <v>1</v>
      </c>
      <c r="E299" s="231">
        <v>0</v>
      </c>
      <c r="F299" s="232">
        <v>0</v>
      </c>
      <c r="G299" s="232">
        <v>7902</v>
      </c>
      <c r="H299" s="233">
        <v>0</v>
      </c>
    </row>
    <row r="300" spans="1:8" ht="18" hidden="1" customHeight="1" outlineLevel="1">
      <c r="A300" s="20" t="s">
        <v>194</v>
      </c>
      <c r="B300" s="230"/>
      <c r="C300" s="231"/>
      <c r="D300" s="231"/>
      <c r="E300" s="231"/>
      <c r="F300" s="232"/>
      <c r="G300" s="232"/>
      <c r="H300" s="233"/>
    </row>
    <row r="301" spans="1:8" ht="18" customHeight="1" collapsed="1">
      <c r="A301" s="20"/>
      <c r="B301" s="230" t="s">
        <v>372</v>
      </c>
      <c r="C301" s="234">
        <f>SUM($C$298:$C$300)</f>
        <v>0</v>
      </c>
      <c r="D301" s="234">
        <f>SUM($D$298:$D$300)</f>
        <v>1</v>
      </c>
      <c r="E301" s="234">
        <f>SUM($E$298:$E$300)</f>
        <v>0</v>
      </c>
      <c r="F301" s="235">
        <f>SUM($F$298:$F$300)</f>
        <v>1000</v>
      </c>
      <c r="G301" s="235">
        <f>SUM($G$298:$G$300)</f>
        <v>7902</v>
      </c>
      <c r="H301" s="236">
        <f>SUM($H$298:$H$300)</f>
        <v>0</v>
      </c>
    </row>
    <row r="302" spans="1:8" ht="18" hidden="1" customHeight="1" outlineLevel="1">
      <c r="A302" s="20" t="s">
        <v>181</v>
      </c>
      <c r="B302" s="230"/>
      <c r="C302" s="231">
        <v>3</v>
      </c>
      <c r="D302" s="231">
        <v>2</v>
      </c>
      <c r="E302" s="231">
        <v>0</v>
      </c>
      <c r="F302" s="232">
        <v>0</v>
      </c>
      <c r="G302" s="232">
        <v>22045.5</v>
      </c>
      <c r="H302" s="233">
        <v>0</v>
      </c>
    </row>
    <row r="303" spans="1:8" ht="18" hidden="1" customHeight="1" outlineLevel="1">
      <c r="A303" s="20" t="s">
        <v>183</v>
      </c>
      <c r="B303" s="230"/>
      <c r="C303" s="231">
        <v>2</v>
      </c>
      <c r="D303" s="231">
        <v>2</v>
      </c>
      <c r="E303" s="231">
        <v>0</v>
      </c>
      <c r="F303" s="232">
        <v>117947</v>
      </c>
      <c r="G303" s="232">
        <v>-7295.85</v>
      </c>
      <c r="H303" s="233">
        <v>0</v>
      </c>
    </row>
    <row r="304" spans="1:8" ht="18" hidden="1" customHeight="1" outlineLevel="1">
      <c r="A304" s="20" t="s">
        <v>184</v>
      </c>
      <c r="B304" s="230"/>
      <c r="C304" s="231">
        <v>1</v>
      </c>
      <c r="D304" s="231">
        <v>2</v>
      </c>
      <c r="E304" s="231">
        <v>0</v>
      </c>
      <c r="F304" s="232">
        <v>0</v>
      </c>
      <c r="G304" s="232">
        <v>-16853.36</v>
      </c>
      <c r="H304" s="233">
        <v>0</v>
      </c>
    </row>
    <row r="305" spans="1:8" ht="18" hidden="1" customHeight="1" outlineLevel="1">
      <c r="A305" s="20" t="s">
        <v>185</v>
      </c>
      <c r="B305" s="230"/>
      <c r="C305" s="231">
        <v>2</v>
      </c>
      <c r="D305" s="231">
        <v>5</v>
      </c>
      <c r="E305" s="231">
        <v>0</v>
      </c>
      <c r="F305" s="232">
        <v>-7893.8</v>
      </c>
      <c r="G305" s="232">
        <v>4685.59</v>
      </c>
      <c r="H305" s="233">
        <v>0</v>
      </c>
    </row>
    <row r="306" spans="1:8" ht="18" hidden="1" customHeight="1" outlineLevel="1">
      <c r="A306" s="20" t="s">
        <v>193</v>
      </c>
      <c r="B306" s="230"/>
      <c r="C306" s="231">
        <v>0</v>
      </c>
      <c r="D306" s="231">
        <v>1</v>
      </c>
      <c r="E306" s="231">
        <v>0</v>
      </c>
      <c r="F306" s="232">
        <v>28669</v>
      </c>
      <c r="G306" s="232">
        <v>-3669</v>
      </c>
      <c r="H306" s="233">
        <v>0</v>
      </c>
    </row>
    <row r="307" spans="1:8" ht="18" hidden="1" customHeight="1" outlineLevel="1">
      <c r="A307" s="20" t="s">
        <v>194</v>
      </c>
      <c r="B307" s="230"/>
      <c r="C307" s="231"/>
      <c r="D307" s="231"/>
      <c r="E307" s="231"/>
      <c r="F307" s="232"/>
      <c r="G307" s="232"/>
      <c r="H307" s="233">
        <v>4000</v>
      </c>
    </row>
    <row r="308" spans="1:8" ht="18" customHeight="1" collapsed="1">
      <c r="A308" s="20"/>
      <c r="B308" s="230" t="s">
        <v>373</v>
      </c>
      <c r="C308" s="234">
        <f>SUM($C$302:$C$307)</f>
        <v>8</v>
      </c>
      <c r="D308" s="234">
        <f>SUM($D$302:$D$307)</f>
        <v>12</v>
      </c>
      <c r="E308" s="234">
        <f>SUM($E$302:$E$307)</f>
        <v>0</v>
      </c>
      <c r="F308" s="235">
        <f>SUM($F$302:$F$307)</f>
        <v>138722.20000000001</v>
      </c>
      <c r="G308" s="235">
        <f>SUM($G$302:$G$307)</f>
        <v>-1087.1200000000008</v>
      </c>
      <c r="H308" s="236">
        <f>SUM($H$302:$H$307)</f>
        <v>4000</v>
      </c>
    </row>
    <row r="309" spans="1:8" ht="18" hidden="1" customHeight="1" outlineLevel="1">
      <c r="A309" s="20" t="s">
        <v>194</v>
      </c>
      <c r="B309" s="230"/>
      <c r="C309" s="231"/>
      <c r="D309" s="231"/>
      <c r="E309" s="231"/>
      <c r="F309" s="232"/>
      <c r="G309" s="232"/>
      <c r="H309" s="233"/>
    </row>
    <row r="310" spans="1:8" ht="18" customHeight="1" collapsed="1">
      <c r="A310" s="20"/>
      <c r="B310" s="230" t="s">
        <v>431</v>
      </c>
      <c r="C310" s="234">
        <f>SUM($C$309:$C$309)</f>
        <v>0</v>
      </c>
      <c r="D310" s="234">
        <f>SUM($D$309:$D$309)</f>
        <v>0</v>
      </c>
      <c r="E310" s="234">
        <f>SUM($E$309:$E$309)</f>
        <v>0</v>
      </c>
      <c r="F310" s="235">
        <f>SUM($F$309:$F$309)</f>
        <v>0</v>
      </c>
      <c r="G310" s="235">
        <f>SUM($G$309:$G$309)</f>
        <v>0</v>
      </c>
      <c r="H310" s="236">
        <f>SUM($H$309:$H$309)</f>
        <v>0</v>
      </c>
    </row>
    <row r="311" spans="1:8" ht="18" hidden="1" customHeight="1" outlineLevel="1">
      <c r="A311" s="20" t="s">
        <v>181</v>
      </c>
      <c r="B311" s="230"/>
      <c r="C311" s="231">
        <v>0</v>
      </c>
      <c r="D311" s="231">
        <v>1</v>
      </c>
      <c r="E311" s="231">
        <v>0</v>
      </c>
      <c r="F311" s="232">
        <v>75250</v>
      </c>
      <c r="G311" s="232">
        <v>17000</v>
      </c>
      <c r="H311" s="233">
        <v>0</v>
      </c>
    </row>
    <row r="312" spans="1:8" ht="18" hidden="1" customHeight="1" outlineLevel="1">
      <c r="A312" s="20" t="s">
        <v>183</v>
      </c>
      <c r="B312" s="230"/>
      <c r="C312" s="231">
        <v>3</v>
      </c>
      <c r="D312" s="231">
        <v>2</v>
      </c>
      <c r="E312" s="231">
        <v>0</v>
      </c>
      <c r="F312" s="232">
        <v>0</v>
      </c>
      <c r="G312" s="232">
        <v>115336.04</v>
      </c>
      <c r="H312" s="233">
        <v>0</v>
      </c>
    </row>
    <row r="313" spans="1:8" ht="18" hidden="1" customHeight="1" outlineLevel="1">
      <c r="A313" s="20" t="s">
        <v>184</v>
      </c>
      <c r="B313" s="230"/>
      <c r="C313" s="231">
        <v>0</v>
      </c>
      <c r="D313" s="231">
        <v>0</v>
      </c>
      <c r="E313" s="231">
        <v>0</v>
      </c>
      <c r="F313" s="232">
        <v>0</v>
      </c>
      <c r="G313" s="232">
        <v>5221.8500000000004</v>
      </c>
      <c r="H313" s="233">
        <v>0</v>
      </c>
    </row>
    <row r="314" spans="1:8" ht="18" hidden="1" customHeight="1" outlineLevel="1">
      <c r="A314" s="20" t="s">
        <v>185</v>
      </c>
      <c r="B314" s="230"/>
      <c r="C314" s="231">
        <v>3</v>
      </c>
      <c r="D314" s="231">
        <v>2</v>
      </c>
      <c r="E314" s="231">
        <v>0</v>
      </c>
      <c r="F314" s="232">
        <v>0</v>
      </c>
      <c r="G314" s="232">
        <v>43741.36</v>
      </c>
      <c r="H314" s="233">
        <v>0</v>
      </c>
    </row>
    <row r="315" spans="1:8" ht="18" hidden="1" customHeight="1" outlineLevel="1">
      <c r="A315" s="20" t="s">
        <v>194</v>
      </c>
      <c r="B315" s="230"/>
      <c r="C315" s="231"/>
      <c r="D315" s="231"/>
      <c r="E315" s="231"/>
      <c r="F315" s="232"/>
      <c r="G315" s="232"/>
      <c r="H315" s="233"/>
    </row>
    <row r="316" spans="1:8" ht="18" customHeight="1" collapsed="1">
      <c r="A316" s="20"/>
      <c r="B316" s="230" t="s">
        <v>374</v>
      </c>
      <c r="C316" s="234">
        <f>SUM($C$311:$C$315)</f>
        <v>6</v>
      </c>
      <c r="D316" s="234">
        <f>SUM($D$311:$D$315)</f>
        <v>5</v>
      </c>
      <c r="E316" s="234">
        <f>SUM($E$311:$E$315)</f>
        <v>0</v>
      </c>
      <c r="F316" s="235">
        <f>SUM($F$311:$F$315)</f>
        <v>75250</v>
      </c>
      <c r="G316" s="235">
        <f>SUM($G$311:$G$315)</f>
        <v>181299.25</v>
      </c>
      <c r="H316" s="236">
        <f>SUM($H$311:$H$315)</f>
        <v>0</v>
      </c>
    </row>
    <row r="317" spans="1:8" ht="18" hidden="1" customHeight="1" outlineLevel="1">
      <c r="A317" s="20" t="s">
        <v>184</v>
      </c>
      <c r="B317" s="230"/>
      <c r="C317" s="231">
        <v>2</v>
      </c>
      <c r="D317" s="231">
        <v>0</v>
      </c>
      <c r="E317" s="231">
        <v>0</v>
      </c>
      <c r="F317" s="232">
        <v>0</v>
      </c>
      <c r="G317" s="232">
        <v>650</v>
      </c>
      <c r="H317" s="233">
        <v>0</v>
      </c>
    </row>
    <row r="318" spans="1:8" ht="18" hidden="1" customHeight="1" outlineLevel="1">
      <c r="A318" s="20" t="s">
        <v>194</v>
      </c>
      <c r="B318" s="230"/>
      <c r="C318" s="231"/>
      <c r="D318" s="231"/>
      <c r="E318" s="231"/>
      <c r="F318" s="232"/>
      <c r="G318" s="232"/>
      <c r="H318" s="233"/>
    </row>
    <row r="319" spans="1:8" ht="18" customHeight="1" collapsed="1">
      <c r="A319" s="20"/>
      <c r="B319" s="230" t="s">
        <v>375</v>
      </c>
      <c r="C319" s="234">
        <f>SUM($C$317:$C$318)</f>
        <v>2</v>
      </c>
      <c r="D319" s="234">
        <f>SUM($D$317:$D$318)</f>
        <v>0</v>
      </c>
      <c r="E319" s="234">
        <f>SUM($E$317:$E$318)</f>
        <v>0</v>
      </c>
      <c r="F319" s="235">
        <f>SUM($F$317:$F$318)</f>
        <v>0</v>
      </c>
      <c r="G319" s="235">
        <f>SUM($G$317:$G$318)</f>
        <v>650</v>
      </c>
      <c r="H319" s="236">
        <f>SUM($H$317:$H$318)</f>
        <v>0</v>
      </c>
    </row>
    <row r="320" spans="1:8" ht="18" hidden="1" customHeight="1" outlineLevel="1">
      <c r="A320" s="20" t="s">
        <v>183</v>
      </c>
      <c r="B320" s="230"/>
      <c r="C320" s="231">
        <v>1</v>
      </c>
      <c r="D320" s="231">
        <v>0</v>
      </c>
      <c r="E320" s="231">
        <v>0</v>
      </c>
      <c r="F320" s="232">
        <v>0</v>
      </c>
      <c r="G320" s="232">
        <v>0</v>
      </c>
      <c r="H320" s="233">
        <v>0</v>
      </c>
    </row>
    <row r="321" spans="1:8" ht="18" hidden="1" customHeight="1" outlineLevel="1">
      <c r="A321" s="20" t="s">
        <v>194</v>
      </c>
      <c r="B321" s="230"/>
      <c r="C321" s="231"/>
      <c r="D321" s="231"/>
      <c r="E321" s="231"/>
      <c r="F321" s="232"/>
      <c r="G321" s="232"/>
      <c r="H321" s="233"/>
    </row>
    <row r="322" spans="1:8" ht="18" customHeight="1" collapsed="1">
      <c r="A322" s="20"/>
      <c r="B322" s="230" t="s">
        <v>432</v>
      </c>
      <c r="C322" s="234">
        <f>SUM($C$320:$C$321)</f>
        <v>1</v>
      </c>
      <c r="D322" s="234">
        <f>SUM($D$320:$D$321)</f>
        <v>0</v>
      </c>
      <c r="E322" s="234">
        <f>SUM($E$320:$E$321)</f>
        <v>0</v>
      </c>
      <c r="F322" s="235">
        <f>SUM($F$320:$F$321)</f>
        <v>0</v>
      </c>
      <c r="G322" s="235">
        <f>SUM($G$320:$G$321)</f>
        <v>0</v>
      </c>
      <c r="H322" s="236">
        <f>SUM($H$320:$H$321)</f>
        <v>0</v>
      </c>
    </row>
    <row r="323" spans="1:8" ht="18" hidden="1" customHeight="1" outlineLevel="1">
      <c r="A323" s="20" t="s">
        <v>183</v>
      </c>
      <c r="B323" s="230"/>
      <c r="C323" s="231">
        <v>1</v>
      </c>
      <c r="D323" s="231">
        <v>0</v>
      </c>
      <c r="E323" s="231">
        <v>0</v>
      </c>
      <c r="F323" s="232">
        <v>0</v>
      </c>
      <c r="G323" s="232">
        <v>19500</v>
      </c>
      <c r="H323" s="233">
        <v>0</v>
      </c>
    </row>
    <row r="324" spans="1:8" ht="18" hidden="1" customHeight="1" outlineLevel="1">
      <c r="A324" s="20" t="s">
        <v>184</v>
      </c>
      <c r="B324" s="230"/>
      <c r="C324" s="231">
        <v>1</v>
      </c>
      <c r="D324" s="231">
        <v>1</v>
      </c>
      <c r="E324" s="231">
        <v>0</v>
      </c>
      <c r="F324" s="232">
        <v>-8000</v>
      </c>
      <c r="G324" s="232">
        <v>-12586.67</v>
      </c>
      <c r="H324" s="233">
        <v>0</v>
      </c>
    </row>
    <row r="325" spans="1:8" ht="18" hidden="1" customHeight="1" outlineLevel="1">
      <c r="A325" s="20" t="s">
        <v>185</v>
      </c>
      <c r="B325" s="230"/>
      <c r="C325" s="231">
        <v>1</v>
      </c>
      <c r="D325" s="231">
        <v>0</v>
      </c>
      <c r="E325" s="231">
        <v>0</v>
      </c>
      <c r="F325" s="232">
        <v>0</v>
      </c>
      <c r="G325" s="232">
        <v>0</v>
      </c>
      <c r="H325" s="233">
        <v>0</v>
      </c>
    </row>
    <row r="326" spans="1:8" ht="18" hidden="1" customHeight="1" outlineLevel="1">
      <c r="A326" s="20" t="s">
        <v>186</v>
      </c>
      <c r="B326" s="230"/>
      <c r="C326" s="231">
        <v>0</v>
      </c>
      <c r="D326" s="231">
        <v>1</v>
      </c>
      <c r="E326" s="231">
        <v>0</v>
      </c>
      <c r="F326" s="232">
        <v>1500</v>
      </c>
      <c r="G326" s="232">
        <v>0</v>
      </c>
      <c r="H326" s="233"/>
    </row>
    <row r="327" spans="1:8" ht="18" hidden="1" customHeight="1" outlineLevel="1">
      <c r="A327" s="20" t="s">
        <v>194</v>
      </c>
      <c r="B327" s="230"/>
      <c r="C327" s="231"/>
      <c r="D327" s="231"/>
      <c r="E327" s="231"/>
      <c r="F327" s="232"/>
      <c r="G327" s="232"/>
      <c r="H327" s="233"/>
    </row>
    <row r="328" spans="1:8" ht="18" customHeight="1" collapsed="1">
      <c r="A328" s="20"/>
      <c r="B328" s="230" t="s">
        <v>376</v>
      </c>
      <c r="C328" s="234">
        <f>SUM($C$323:$C$327)</f>
        <v>3</v>
      </c>
      <c r="D328" s="234">
        <f>SUM($D$323:$D$327)</f>
        <v>2</v>
      </c>
      <c r="E328" s="234">
        <f>SUM($E$323:$E$327)</f>
        <v>0</v>
      </c>
      <c r="F328" s="235">
        <f>SUM($F$323:$F$327)</f>
        <v>-6500</v>
      </c>
      <c r="G328" s="235">
        <f>SUM($G$323:$G$327)</f>
        <v>6913.33</v>
      </c>
      <c r="H328" s="236">
        <f>SUM($H$323:$H$327)</f>
        <v>0</v>
      </c>
    </row>
    <row r="329" spans="1:8" ht="18" hidden="1" customHeight="1" outlineLevel="1">
      <c r="A329" s="20" t="s">
        <v>181</v>
      </c>
      <c r="B329" s="230"/>
      <c r="C329" s="231">
        <v>1</v>
      </c>
      <c r="D329" s="231">
        <v>1</v>
      </c>
      <c r="E329" s="231">
        <v>0</v>
      </c>
      <c r="F329" s="232">
        <v>-37500</v>
      </c>
      <c r="G329" s="232">
        <v>-1995.14</v>
      </c>
      <c r="H329" s="233">
        <v>0</v>
      </c>
    </row>
    <row r="330" spans="1:8" ht="18" hidden="1" customHeight="1" outlineLevel="1">
      <c r="A330" s="20" t="s">
        <v>182</v>
      </c>
      <c r="B330" s="230"/>
      <c r="C330" s="231">
        <v>1</v>
      </c>
      <c r="D330" s="231">
        <v>1</v>
      </c>
      <c r="E330" s="231">
        <v>0</v>
      </c>
      <c r="F330" s="232">
        <v>0</v>
      </c>
      <c r="G330" s="232">
        <v>3000</v>
      </c>
      <c r="H330" s="233"/>
    </row>
    <row r="331" spans="1:8" ht="18" hidden="1" customHeight="1" outlineLevel="1">
      <c r="A331" s="20" t="s">
        <v>183</v>
      </c>
      <c r="B331" s="230"/>
      <c r="C331" s="231">
        <v>0</v>
      </c>
      <c r="D331" s="231">
        <v>1</v>
      </c>
      <c r="E331" s="231">
        <v>0</v>
      </c>
      <c r="F331" s="232">
        <v>0</v>
      </c>
      <c r="G331" s="232">
        <v>4121.99</v>
      </c>
      <c r="H331" s="233">
        <v>0</v>
      </c>
    </row>
    <row r="332" spans="1:8" ht="18" hidden="1" customHeight="1" outlineLevel="1">
      <c r="A332" s="20" t="s">
        <v>184</v>
      </c>
      <c r="B332" s="230"/>
      <c r="C332" s="231">
        <v>0</v>
      </c>
      <c r="D332" s="231">
        <v>0</v>
      </c>
      <c r="E332" s="231">
        <v>0</v>
      </c>
      <c r="F332" s="232">
        <v>0</v>
      </c>
      <c r="G332" s="232">
        <v>124469.72</v>
      </c>
      <c r="H332" s="233">
        <v>0</v>
      </c>
    </row>
    <row r="333" spans="1:8" ht="18" hidden="1" customHeight="1" outlineLevel="1">
      <c r="A333" s="20" t="s">
        <v>185</v>
      </c>
      <c r="B333" s="230"/>
      <c r="C333" s="231">
        <v>3</v>
      </c>
      <c r="D333" s="231">
        <v>1</v>
      </c>
      <c r="E333" s="231">
        <v>0</v>
      </c>
      <c r="F333" s="232">
        <v>-30000</v>
      </c>
      <c r="G333" s="232">
        <v>-9828.26</v>
      </c>
      <c r="H333" s="233">
        <v>0</v>
      </c>
    </row>
    <row r="334" spans="1:8" ht="18" hidden="1" customHeight="1" outlineLevel="1">
      <c r="A334" s="20" t="s">
        <v>187</v>
      </c>
      <c r="B334" s="230"/>
      <c r="C334" s="231">
        <v>1</v>
      </c>
      <c r="D334" s="231">
        <v>0</v>
      </c>
      <c r="E334" s="231">
        <v>0</v>
      </c>
      <c r="F334" s="232">
        <v>7500</v>
      </c>
      <c r="G334" s="232">
        <v>0</v>
      </c>
      <c r="H334" s="233">
        <v>0</v>
      </c>
    </row>
    <row r="335" spans="1:8" ht="18" hidden="1" customHeight="1" outlineLevel="1">
      <c r="A335" s="20" t="s">
        <v>194</v>
      </c>
      <c r="B335" s="230"/>
      <c r="C335" s="231">
        <v>4</v>
      </c>
      <c r="D335" s="231">
        <v>3</v>
      </c>
      <c r="E335" s="231">
        <v>1</v>
      </c>
      <c r="F335" s="232">
        <v>1500</v>
      </c>
      <c r="G335" s="232">
        <v>33000</v>
      </c>
      <c r="H335" s="233"/>
    </row>
    <row r="336" spans="1:8" ht="18" customHeight="1" collapsed="1">
      <c r="A336" s="20"/>
      <c r="B336" s="230" t="s">
        <v>377</v>
      </c>
      <c r="C336" s="234">
        <f>SUM($C$329:$C$335)</f>
        <v>10</v>
      </c>
      <c r="D336" s="234">
        <f>SUM($D$329:$D$335)</f>
        <v>7</v>
      </c>
      <c r="E336" s="234">
        <f>SUM($E$329:$E$335)</f>
        <v>1</v>
      </c>
      <c r="F336" s="235">
        <f>SUM($F$329:$F$335)</f>
        <v>-58500</v>
      </c>
      <c r="G336" s="235">
        <f>SUM($G$329:$G$335)</f>
        <v>152768.31</v>
      </c>
      <c r="H336" s="236">
        <f>SUM($H$329:$H$335)</f>
        <v>0</v>
      </c>
    </row>
    <row r="337" spans="1:8" ht="18" hidden="1" customHeight="1" outlineLevel="1">
      <c r="A337" s="20" t="s">
        <v>194</v>
      </c>
      <c r="B337" s="230"/>
      <c r="C337" s="231"/>
      <c r="D337" s="231"/>
      <c r="E337" s="231"/>
      <c r="F337" s="232"/>
      <c r="G337" s="232"/>
      <c r="H337" s="233"/>
    </row>
    <row r="338" spans="1:8" ht="18" customHeight="1" collapsed="1">
      <c r="A338" s="20"/>
      <c r="B338" s="230" t="s">
        <v>378</v>
      </c>
      <c r="C338" s="234">
        <f>SUM($C$337:$C$337)</f>
        <v>0</v>
      </c>
      <c r="D338" s="234">
        <f>SUM($D$337:$D$337)</f>
        <v>0</v>
      </c>
      <c r="E338" s="234">
        <f>SUM($E$337:$E$337)</f>
        <v>0</v>
      </c>
      <c r="F338" s="235">
        <f>SUM($F$337:$F$337)</f>
        <v>0</v>
      </c>
      <c r="G338" s="235">
        <f>SUM($G$337:$G$337)</f>
        <v>0</v>
      </c>
      <c r="H338" s="236">
        <f>SUM($H$337:$H$337)</f>
        <v>0</v>
      </c>
    </row>
    <row r="339" spans="1:8" ht="18" hidden="1" customHeight="1" outlineLevel="1">
      <c r="A339" s="20" t="s">
        <v>181</v>
      </c>
      <c r="B339" s="230"/>
      <c r="C339" s="231">
        <v>3</v>
      </c>
      <c r="D339" s="231">
        <v>0</v>
      </c>
      <c r="E339" s="231">
        <v>0</v>
      </c>
      <c r="F339" s="232">
        <v>0</v>
      </c>
      <c r="G339" s="232">
        <v>0</v>
      </c>
      <c r="H339" s="233">
        <v>0</v>
      </c>
    </row>
    <row r="340" spans="1:8" ht="18" hidden="1" customHeight="1" outlineLevel="1">
      <c r="A340" s="20" t="s">
        <v>183</v>
      </c>
      <c r="B340" s="230"/>
      <c r="C340" s="231">
        <v>1</v>
      </c>
      <c r="D340" s="231">
        <v>0</v>
      </c>
      <c r="E340" s="231">
        <v>0</v>
      </c>
      <c r="F340" s="232">
        <v>0</v>
      </c>
      <c r="G340" s="232">
        <v>0</v>
      </c>
      <c r="H340" s="233">
        <v>0</v>
      </c>
    </row>
    <row r="341" spans="1:8" ht="18" hidden="1" customHeight="1" outlineLevel="1">
      <c r="A341" s="20" t="s">
        <v>185</v>
      </c>
      <c r="B341" s="230"/>
      <c r="C341" s="231">
        <v>2</v>
      </c>
      <c r="D341" s="231">
        <v>1</v>
      </c>
      <c r="E341" s="231">
        <v>0</v>
      </c>
      <c r="F341" s="232">
        <v>7000</v>
      </c>
      <c r="G341" s="232">
        <v>4073.66</v>
      </c>
      <c r="H341" s="233">
        <v>0</v>
      </c>
    </row>
    <row r="342" spans="1:8" ht="18" hidden="1" customHeight="1" outlineLevel="1">
      <c r="A342" s="20" t="s">
        <v>194</v>
      </c>
      <c r="B342" s="230"/>
      <c r="C342" s="231"/>
      <c r="D342" s="231"/>
      <c r="E342" s="231"/>
      <c r="F342" s="232"/>
      <c r="G342" s="232"/>
      <c r="H342" s="233"/>
    </row>
    <row r="343" spans="1:8" ht="18" customHeight="1" collapsed="1">
      <c r="A343" s="20"/>
      <c r="B343" s="230" t="s">
        <v>379</v>
      </c>
      <c r="C343" s="234">
        <f>SUM($C$339:$C$342)</f>
        <v>6</v>
      </c>
      <c r="D343" s="234">
        <f>SUM($D$339:$D$342)</f>
        <v>1</v>
      </c>
      <c r="E343" s="234">
        <f>SUM($E$339:$E$342)</f>
        <v>0</v>
      </c>
      <c r="F343" s="235">
        <f>SUM($F$339:$F$342)</f>
        <v>7000</v>
      </c>
      <c r="G343" s="235">
        <f>SUM($G$339:$G$342)</f>
        <v>4073.66</v>
      </c>
      <c r="H343" s="236">
        <f>SUM($H$339:$H$342)</f>
        <v>0</v>
      </c>
    </row>
    <row r="344" spans="1:8" ht="18" hidden="1" customHeight="1" outlineLevel="1">
      <c r="A344" s="20" t="s">
        <v>183</v>
      </c>
      <c r="B344" s="230"/>
      <c r="C344" s="231">
        <v>1</v>
      </c>
      <c r="D344" s="231">
        <v>0</v>
      </c>
      <c r="E344" s="231">
        <v>0</v>
      </c>
      <c r="F344" s="232">
        <v>0</v>
      </c>
      <c r="G344" s="232">
        <v>0</v>
      </c>
      <c r="H344" s="233">
        <v>0</v>
      </c>
    </row>
    <row r="345" spans="1:8" ht="18" hidden="1" customHeight="1" outlineLevel="1">
      <c r="A345" s="20" t="s">
        <v>184</v>
      </c>
      <c r="B345" s="230"/>
      <c r="C345" s="231">
        <v>1</v>
      </c>
      <c r="D345" s="231">
        <v>1</v>
      </c>
      <c r="E345" s="231">
        <v>0</v>
      </c>
      <c r="F345" s="232">
        <v>0</v>
      </c>
      <c r="G345" s="232">
        <v>0</v>
      </c>
      <c r="H345" s="233">
        <v>0</v>
      </c>
    </row>
    <row r="346" spans="1:8" ht="18" hidden="1" customHeight="1" outlineLevel="1">
      <c r="A346" s="20" t="s">
        <v>185</v>
      </c>
      <c r="B346" s="230"/>
      <c r="C346" s="231">
        <v>3</v>
      </c>
      <c r="D346" s="231">
        <v>2</v>
      </c>
      <c r="E346" s="231">
        <v>0</v>
      </c>
      <c r="F346" s="232">
        <v>-1250</v>
      </c>
      <c r="G346" s="232">
        <v>-71</v>
      </c>
      <c r="H346" s="233">
        <v>0</v>
      </c>
    </row>
    <row r="347" spans="1:8" ht="18" hidden="1" customHeight="1" outlineLevel="1">
      <c r="A347" s="20" t="s">
        <v>194</v>
      </c>
      <c r="B347" s="230"/>
      <c r="C347" s="231">
        <v>1</v>
      </c>
      <c r="D347" s="231"/>
      <c r="E347" s="231"/>
      <c r="F347" s="232"/>
      <c r="G347" s="232"/>
      <c r="H347" s="233"/>
    </row>
    <row r="348" spans="1:8" ht="18" customHeight="1" collapsed="1">
      <c r="A348" s="20"/>
      <c r="B348" s="230" t="s">
        <v>380</v>
      </c>
      <c r="C348" s="234">
        <f>SUM($C$344:$C$347)</f>
        <v>6</v>
      </c>
      <c r="D348" s="234">
        <f>SUM($D$344:$D$347)</f>
        <v>3</v>
      </c>
      <c r="E348" s="234">
        <f>SUM($E$344:$E$347)</f>
        <v>0</v>
      </c>
      <c r="F348" s="235">
        <f>SUM($F$344:$F$347)</f>
        <v>-1250</v>
      </c>
      <c r="G348" s="235">
        <f>SUM($G$344:$G$347)</f>
        <v>-71</v>
      </c>
      <c r="H348" s="236">
        <f>SUM($H$344:$H$347)</f>
        <v>0</v>
      </c>
    </row>
    <row r="349" spans="1:8" ht="18" hidden="1" customHeight="1" outlineLevel="1">
      <c r="A349" s="20" t="s">
        <v>185</v>
      </c>
      <c r="B349" s="230"/>
      <c r="C349" s="231">
        <v>2</v>
      </c>
      <c r="D349" s="231">
        <v>0</v>
      </c>
      <c r="E349" s="231">
        <v>0</v>
      </c>
      <c r="F349" s="232">
        <v>0</v>
      </c>
      <c r="G349" s="232">
        <v>0</v>
      </c>
      <c r="H349" s="233">
        <v>0</v>
      </c>
    </row>
    <row r="350" spans="1:8" ht="18" hidden="1" customHeight="1" outlineLevel="1">
      <c r="A350" s="20" t="s">
        <v>194</v>
      </c>
      <c r="B350" s="230"/>
      <c r="C350" s="231"/>
      <c r="D350" s="231"/>
      <c r="E350" s="231"/>
      <c r="F350" s="232"/>
      <c r="G350" s="232"/>
      <c r="H350" s="233"/>
    </row>
    <row r="351" spans="1:8" ht="18" customHeight="1" collapsed="1">
      <c r="A351" s="20"/>
      <c r="B351" s="230" t="s">
        <v>433</v>
      </c>
      <c r="C351" s="234">
        <f>SUM($C$349:$C$350)</f>
        <v>2</v>
      </c>
      <c r="D351" s="234">
        <f>SUM($D$349:$D$350)</f>
        <v>0</v>
      </c>
      <c r="E351" s="234">
        <f>SUM($E$349:$E$350)</f>
        <v>0</v>
      </c>
      <c r="F351" s="235">
        <f>SUM($F$349:$F$350)</f>
        <v>0</v>
      </c>
      <c r="G351" s="235">
        <f>SUM($G$349:$G$350)</f>
        <v>0</v>
      </c>
      <c r="H351" s="236">
        <f>SUM($H$349:$H$350)</f>
        <v>0</v>
      </c>
    </row>
    <row r="352" spans="1:8" ht="18" hidden="1" customHeight="1" outlineLevel="1">
      <c r="A352" s="20" t="s">
        <v>181</v>
      </c>
      <c r="B352" s="230"/>
      <c r="C352" s="231">
        <v>1</v>
      </c>
      <c r="D352" s="231">
        <v>0</v>
      </c>
      <c r="E352" s="231">
        <v>0</v>
      </c>
      <c r="F352" s="232">
        <v>0</v>
      </c>
      <c r="G352" s="232">
        <v>0</v>
      </c>
      <c r="H352" s="233">
        <v>0</v>
      </c>
    </row>
    <row r="353" spans="1:8" ht="18" hidden="1" customHeight="1" outlineLevel="1">
      <c r="A353" s="20" t="s">
        <v>185</v>
      </c>
      <c r="B353" s="230"/>
      <c r="C353" s="231">
        <v>2</v>
      </c>
      <c r="D353" s="231">
        <v>1</v>
      </c>
      <c r="E353" s="231">
        <v>0</v>
      </c>
      <c r="F353" s="232">
        <v>0</v>
      </c>
      <c r="G353" s="232">
        <v>2700</v>
      </c>
      <c r="H353" s="233">
        <v>0</v>
      </c>
    </row>
    <row r="354" spans="1:8" ht="18" hidden="1" customHeight="1" outlineLevel="1">
      <c r="A354" s="20" t="s">
        <v>194</v>
      </c>
      <c r="B354" s="230"/>
      <c r="C354" s="231"/>
      <c r="D354" s="231"/>
      <c r="E354" s="231"/>
      <c r="F354" s="232"/>
      <c r="G354" s="232"/>
      <c r="H354" s="233"/>
    </row>
    <row r="355" spans="1:8" ht="18" customHeight="1" collapsed="1">
      <c r="A355" s="20"/>
      <c r="B355" s="230" t="s">
        <v>381</v>
      </c>
      <c r="C355" s="234">
        <f>SUM($C$352:$C$354)</f>
        <v>3</v>
      </c>
      <c r="D355" s="234">
        <f>SUM($D$352:$D$354)</f>
        <v>1</v>
      </c>
      <c r="E355" s="234">
        <f>SUM($E$352:$E$354)</f>
        <v>0</v>
      </c>
      <c r="F355" s="235">
        <f>SUM($F$352:$F$354)</f>
        <v>0</v>
      </c>
      <c r="G355" s="235">
        <f>SUM($G$352:$G$354)</f>
        <v>2700</v>
      </c>
      <c r="H355" s="236">
        <f>SUM($H$352:$H$354)</f>
        <v>0</v>
      </c>
    </row>
    <row r="356" spans="1:8" ht="18" hidden="1" customHeight="1" outlineLevel="1">
      <c r="A356" s="20" t="s">
        <v>194</v>
      </c>
      <c r="B356" s="230"/>
      <c r="C356" s="231"/>
      <c r="D356" s="231"/>
      <c r="E356" s="231"/>
      <c r="F356" s="232"/>
      <c r="G356" s="232"/>
      <c r="H356" s="233"/>
    </row>
    <row r="357" spans="1:8" ht="18" customHeight="1" collapsed="1">
      <c r="A357" s="20"/>
      <c r="B357" s="230" t="s">
        <v>434</v>
      </c>
      <c r="C357" s="234">
        <f>SUM($C$356:$C$356)</f>
        <v>0</v>
      </c>
      <c r="D357" s="234">
        <f>SUM($D$356:$D$356)</f>
        <v>0</v>
      </c>
      <c r="E357" s="234">
        <f>SUM($E$356:$E$356)</f>
        <v>0</v>
      </c>
      <c r="F357" s="235">
        <f>SUM($F$356:$F$356)</f>
        <v>0</v>
      </c>
      <c r="G357" s="235">
        <f>SUM($G$356:$G$356)</f>
        <v>0</v>
      </c>
      <c r="H357" s="236">
        <f>SUM($H$356:$H$356)</f>
        <v>0</v>
      </c>
    </row>
    <row r="358" spans="1:8" ht="18" hidden="1" customHeight="1" outlineLevel="1">
      <c r="A358" s="20" t="s">
        <v>183</v>
      </c>
      <c r="B358" s="230"/>
      <c r="C358" s="231">
        <v>2</v>
      </c>
      <c r="D358" s="231">
        <v>0</v>
      </c>
      <c r="E358" s="231">
        <v>0</v>
      </c>
      <c r="F358" s="232">
        <v>0</v>
      </c>
      <c r="G358" s="232">
        <v>0</v>
      </c>
      <c r="H358" s="233">
        <v>0</v>
      </c>
    </row>
    <row r="359" spans="1:8" ht="18" hidden="1" customHeight="1" outlineLevel="1">
      <c r="A359" s="20" t="s">
        <v>185</v>
      </c>
      <c r="B359" s="230"/>
      <c r="C359" s="231">
        <v>1</v>
      </c>
      <c r="D359" s="231">
        <v>0</v>
      </c>
      <c r="E359" s="231">
        <v>0</v>
      </c>
      <c r="F359" s="232">
        <v>0</v>
      </c>
      <c r="G359" s="232">
        <v>0</v>
      </c>
      <c r="H359" s="233">
        <v>0</v>
      </c>
    </row>
    <row r="360" spans="1:8" ht="18" hidden="1" customHeight="1" outlineLevel="1">
      <c r="A360" s="20" t="s">
        <v>194</v>
      </c>
      <c r="B360" s="230"/>
      <c r="C360" s="231"/>
      <c r="D360" s="231"/>
      <c r="E360" s="231"/>
      <c r="F360" s="232"/>
      <c r="G360" s="232"/>
      <c r="H360" s="233"/>
    </row>
    <row r="361" spans="1:8" ht="18" customHeight="1" collapsed="1">
      <c r="A361" s="20"/>
      <c r="B361" s="230" t="s">
        <v>382</v>
      </c>
      <c r="C361" s="234">
        <f>SUM($C$358:$C$360)</f>
        <v>3</v>
      </c>
      <c r="D361" s="234">
        <f>SUM($D$358:$D$360)</f>
        <v>0</v>
      </c>
      <c r="E361" s="234">
        <f>SUM($E$358:$E$360)</f>
        <v>0</v>
      </c>
      <c r="F361" s="235">
        <f>SUM($F$358:$F$360)</f>
        <v>0</v>
      </c>
      <c r="G361" s="235">
        <f>SUM($G$358:$G$360)</f>
        <v>0</v>
      </c>
      <c r="H361" s="236">
        <f>SUM($H$358:$H$360)</f>
        <v>0</v>
      </c>
    </row>
    <row r="362" spans="1:8" ht="18" hidden="1" customHeight="1" outlineLevel="1">
      <c r="A362" s="20" t="s">
        <v>194</v>
      </c>
      <c r="B362" s="230"/>
      <c r="C362" s="231"/>
      <c r="D362" s="231"/>
      <c r="E362" s="231"/>
      <c r="F362" s="232"/>
      <c r="G362" s="232"/>
      <c r="H362" s="233"/>
    </row>
    <row r="363" spans="1:8" ht="18" customHeight="1" collapsed="1">
      <c r="A363" s="20"/>
      <c r="B363" s="230" t="s">
        <v>435</v>
      </c>
      <c r="C363" s="234">
        <f>SUM($C$362:$C$362)</f>
        <v>0</v>
      </c>
      <c r="D363" s="234">
        <f>SUM($D$362:$D$362)</f>
        <v>0</v>
      </c>
      <c r="E363" s="234">
        <f>SUM($E$362:$E$362)</f>
        <v>0</v>
      </c>
      <c r="F363" s="235">
        <f>SUM($F$362:$F$362)</f>
        <v>0</v>
      </c>
      <c r="G363" s="235">
        <f>SUM($G$362:$G$362)</f>
        <v>0</v>
      </c>
      <c r="H363" s="236">
        <f>SUM($H$362:$H$362)</f>
        <v>0</v>
      </c>
    </row>
    <row r="364" spans="1:8" s="229" customFormat="1">
      <c r="B364" s="493" t="s">
        <v>383</v>
      </c>
      <c r="C364" s="494"/>
      <c r="D364" s="494"/>
      <c r="E364" s="494"/>
      <c r="F364" s="494"/>
      <c r="G364" s="494"/>
      <c r="H364" s="495"/>
    </row>
    <row r="365" spans="1:8" ht="18" hidden="1" customHeight="1" outlineLevel="1">
      <c r="A365" s="20" t="s">
        <v>181</v>
      </c>
      <c r="B365" s="230"/>
      <c r="C365" s="231">
        <v>0</v>
      </c>
      <c r="D365" s="231">
        <v>1</v>
      </c>
      <c r="E365" s="231">
        <v>0</v>
      </c>
      <c r="F365" s="232">
        <v>-120.6</v>
      </c>
      <c r="G365" s="232">
        <v>0</v>
      </c>
      <c r="H365" s="233">
        <v>0</v>
      </c>
    </row>
    <row r="366" spans="1:8" ht="18" hidden="1" customHeight="1" outlineLevel="1">
      <c r="A366" s="20" t="s">
        <v>183</v>
      </c>
      <c r="B366" s="230"/>
      <c r="C366" s="231">
        <v>0</v>
      </c>
      <c r="D366" s="231">
        <v>0</v>
      </c>
      <c r="E366" s="231">
        <v>0</v>
      </c>
      <c r="F366" s="232">
        <v>-2400</v>
      </c>
      <c r="G366" s="232">
        <v>0</v>
      </c>
      <c r="H366" s="233">
        <v>0</v>
      </c>
    </row>
    <row r="367" spans="1:8" ht="18" hidden="1" customHeight="1" outlineLevel="1">
      <c r="A367" s="20" t="s">
        <v>184</v>
      </c>
      <c r="B367" s="230"/>
      <c r="C367" s="231">
        <v>0</v>
      </c>
      <c r="D367" s="231">
        <v>0</v>
      </c>
      <c r="E367" s="231">
        <v>0</v>
      </c>
      <c r="F367" s="232">
        <v>-2172.7199999999998</v>
      </c>
      <c r="G367" s="232">
        <v>3000</v>
      </c>
      <c r="H367" s="233">
        <v>0</v>
      </c>
    </row>
    <row r="368" spans="1:8" ht="18" hidden="1" customHeight="1" outlineLevel="1">
      <c r="A368" s="20" t="s">
        <v>185</v>
      </c>
      <c r="B368" s="230"/>
      <c r="C368" s="231">
        <v>0</v>
      </c>
      <c r="D368" s="231">
        <v>1</v>
      </c>
      <c r="E368" s="231">
        <v>0</v>
      </c>
      <c r="F368" s="232">
        <v>-3300</v>
      </c>
      <c r="G368" s="232">
        <v>0</v>
      </c>
      <c r="H368" s="233">
        <v>0</v>
      </c>
    </row>
    <row r="369" spans="1:8" ht="18" hidden="1" customHeight="1" outlineLevel="1">
      <c r="A369" s="20" t="s">
        <v>190</v>
      </c>
      <c r="B369" s="230"/>
      <c r="C369" s="231">
        <v>0</v>
      </c>
      <c r="D369" s="231">
        <v>1</v>
      </c>
      <c r="E369" s="231"/>
      <c r="F369" s="232">
        <v>65000</v>
      </c>
      <c r="G369" s="232">
        <v>12500</v>
      </c>
      <c r="H369" s="233"/>
    </row>
    <row r="370" spans="1:8" ht="18" hidden="1" customHeight="1" outlineLevel="1">
      <c r="A370" s="20" t="s">
        <v>194</v>
      </c>
      <c r="B370" s="230"/>
      <c r="C370" s="231">
        <v>2</v>
      </c>
      <c r="D370" s="231"/>
      <c r="E370" s="231">
        <v>1</v>
      </c>
      <c r="F370" s="232"/>
      <c r="G370" s="232"/>
      <c r="H370" s="233"/>
    </row>
    <row r="371" spans="1:8" ht="18" customHeight="1" collapsed="1">
      <c r="A371" s="20"/>
      <c r="B371" s="230" t="s">
        <v>384</v>
      </c>
      <c r="C371" s="234">
        <f>SUM($C$365:$C$370)</f>
        <v>2</v>
      </c>
      <c r="D371" s="234">
        <f>SUM($D$365:$D$370)</f>
        <v>3</v>
      </c>
      <c r="E371" s="234">
        <f>SUM($E$365:$E$370)</f>
        <v>1</v>
      </c>
      <c r="F371" s="235">
        <f>SUM($F$365:$F$370)</f>
        <v>57006.68</v>
      </c>
      <c r="G371" s="235">
        <f>SUM($G$365:$G$370)</f>
        <v>15500</v>
      </c>
      <c r="H371" s="236">
        <f>SUM($H$365:$H$370)</f>
        <v>0</v>
      </c>
    </row>
    <row r="372" spans="1:8" ht="18" hidden="1" customHeight="1" outlineLevel="1">
      <c r="A372" s="20" t="s">
        <v>183</v>
      </c>
      <c r="B372" s="230"/>
      <c r="C372" s="231">
        <v>0</v>
      </c>
      <c r="D372" s="231">
        <v>0</v>
      </c>
      <c r="E372" s="231">
        <v>0</v>
      </c>
      <c r="F372" s="232">
        <v>46962.85</v>
      </c>
      <c r="G372" s="232">
        <v>0</v>
      </c>
      <c r="H372" s="233">
        <v>0</v>
      </c>
    </row>
    <row r="373" spans="1:8" ht="18" hidden="1" customHeight="1" outlineLevel="1">
      <c r="A373" s="20" t="s">
        <v>184</v>
      </c>
      <c r="B373" s="230"/>
      <c r="C373" s="231">
        <v>0</v>
      </c>
      <c r="D373" s="231">
        <v>4</v>
      </c>
      <c r="E373" s="231">
        <v>0</v>
      </c>
      <c r="F373" s="232">
        <v>0</v>
      </c>
      <c r="G373" s="232">
        <v>-58473.65</v>
      </c>
      <c r="H373" s="233">
        <v>0</v>
      </c>
    </row>
    <row r="374" spans="1:8" ht="18" hidden="1" customHeight="1" outlineLevel="1">
      <c r="A374" s="20" t="s">
        <v>185</v>
      </c>
      <c r="B374" s="230"/>
      <c r="C374" s="231">
        <v>0</v>
      </c>
      <c r="D374" s="231">
        <v>13</v>
      </c>
      <c r="E374" s="231">
        <v>0</v>
      </c>
      <c r="F374" s="232">
        <v>-74840</v>
      </c>
      <c r="G374" s="232">
        <v>34234.870000000003</v>
      </c>
      <c r="H374" s="233">
        <v>0</v>
      </c>
    </row>
    <row r="375" spans="1:8" ht="18" hidden="1" customHeight="1" outlineLevel="1">
      <c r="A375" s="20" t="s">
        <v>186</v>
      </c>
      <c r="B375" s="230"/>
      <c r="C375" s="231">
        <v>1</v>
      </c>
      <c r="D375" s="231">
        <v>2</v>
      </c>
      <c r="E375" s="231">
        <v>0</v>
      </c>
      <c r="F375" s="232">
        <v>38069.410000000003</v>
      </c>
      <c r="G375" s="232">
        <v>10684.24</v>
      </c>
      <c r="H375" s="233"/>
    </row>
    <row r="376" spans="1:8" ht="18" hidden="1" customHeight="1" outlineLevel="1">
      <c r="A376" s="20" t="s">
        <v>190</v>
      </c>
      <c r="B376" s="230"/>
      <c r="C376" s="231">
        <v>74</v>
      </c>
      <c r="D376" s="231">
        <v>22</v>
      </c>
      <c r="E376" s="231"/>
      <c r="F376" s="232">
        <v>49717</v>
      </c>
      <c r="G376" s="232">
        <v>77416</v>
      </c>
      <c r="H376" s="233">
        <v>2000</v>
      </c>
    </row>
    <row r="377" spans="1:8" ht="18" hidden="1" customHeight="1" outlineLevel="1">
      <c r="A377" s="20" t="s">
        <v>193</v>
      </c>
      <c r="B377" s="230"/>
      <c r="C377" s="231">
        <v>1</v>
      </c>
      <c r="D377" s="231">
        <v>0</v>
      </c>
      <c r="E377" s="231">
        <v>0</v>
      </c>
      <c r="F377" s="232">
        <v>11558</v>
      </c>
      <c r="G377" s="232">
        <v>6442</v>
      </c>
      <c r="H377" s="233">
        <v>0</v>
      </c>
    </row>
    <row r="378" spans="1:8" ht="18" hidden="1" customHeight="1" outlineLevel="1">
      <c r="A378" s="20" t="s">
        <v>194</v>
      </c>
      <c r="B378" s="230"/>
      <c r="C378" s="231"/>
      <c r="D378" s="231"/>
      <c r="E378" s="231"/>
      <c r="F378" s="232"/>
      <c r="G378" s="232"/>
      <c r="H378" s="233"/>
    </row>
    <row r="379" spans="1:8" ht="18" hidden="1" customHeight="1" outlineLevel="1">
      <c r="A379" s="20" t="s">
        <v>196</v>
      </c>
      <c r="B379" s="230"/>
      <c r="C379" s="231">
        <v>1</v>
      </c>
      <c r="D379" s="231">
        <v>1</v>
      </c>
      <c r="E379" s="231">
        <v>0</v>
      </c>
      <c r="F379" s="232">
        <v>0</v>
      </c>
      <c r="G379" s="232">
        <v>1694</v>
      </c>
      <c r="H379" s="233"/>
    </row>
    <row r="380" spans="1:8" ht="18" customHeight="1" collapsed="1">
      <c r="A380" s="20"/>
      <c r="B380" s="230" t="s">
        <v>385</v>
      </c>
      <c r="C380" s="234">
        <f>SUM($C$372:$C$379)</f>
        <v>77</v>
      </c>
      <c r="D380" s="234">
        <f>SUM($D$372:$D$379)</f>
        <v>42</v>
      </c>
      <c r="E380" s="234">
        <f>SUM($E$372:$E$379)</f>
        <v>0</v>
      </c>
      <c r="F380" s="235">
        <f>SUM($F$372:$F$379)</f>
        <v>71467.260000000009</v>
      </c>
      <c r="G380" s="235">
        <f>SUM($G$372:$G$379)</f>
        <v>71997.459999999992</v>
      </c>
      <c r="H380" s="236">
        <f>SUM($H$372:$H$379)</f>
        <v>2000</v>
      </c>
    </row>
    <row r="381" spans="1:8" ht="18" hidden="1" customHeight="1" outlineLevel="1">
      <c r="A381" s="20" t="s">
        <v>181</v>
      </c>
      <c r="B381" s="230"/>
      <c r="C381" s="231">
        <v>2</v>
      </c>
      <c r="D381" s="231">
        <v>8</v>
      </c>
      <c r="E381" s="231">
        <v>0</v>
      </c>
      <c r="F381" s="232">
        <v>-2018</v>
      </c>
      <c r="G381" s="232">
        <v>-4746.88</v>
      </c>
      <c r="H381" s="233">
        <v>0</v>
      </c>
    </row>
    <row r="382" spans="1:8" ht="18" hidden="1" customHeight="1" outlineLevel="1">
      <c r="A382" s="20" t="s">
        <v>182</v>
      </c>
      <c r="B382" s="230"/>
      <c r="C382" s="231">
        <v>3</v>
      </c>
      <c r="D382" s="231">
        <v>1</v>
      </c>
      <c r="E382" s="231">
        <v>0</v>
      </c>
      <c r="F382" s="232">
        <v>16000</v>
      </c>
      <c r="G382" s="232">
        <v>0</v>
      </c>
      <c r="H382" s="233"/>
    </row>
    <row r="383" spans="1:8" ht="18" hidden="1" customHeight="1" outlineLevel="1">
      <c r="A383" s="20" t="s">
        <v>183</v>
      </c>
      <c r="B383" s="230"/>
      <c r="C383" s="231">
        <v>4</v>
      </c>
      <c r="D383" s="231">
        <v>6</v>
      </c>
      <c r="E383" s="231">
        <v>0</v>
      </c>
      <c r="F383" s="232">
        <v>-66077</v>
      </c>
      <c r="G383" s="232">
        <v>53045.46</v>
      </c>
      <c r="H383" s="233">
        <v>0</v>
      </c>
    </row>
    <row r="384" spans="1:8" ht="18" hidden="1" customHeight="1" outlineLevel="1">
      <c r="A384" s="20" t="s">
        <v>184</v>
      </c>
      <c r="B384" s="230"/>
      <c r="C384" s="231">
        <v>3</v>
      </c>
      <c r="D384" s="231">
        <v>2</v>
      </c>
      <c r="E384" s="231">
        <v>0</v>
      </c>
      <c r="F384" s="232">
        <v>37472.839999999997</v>
      </c>
      <c r="G384" s="232">
        <v>12047.16</v>
      </c>
      <c r="H384" s="233">
        <v>0</v>
      </c>
    </row>
    <row r="385" spans="1:8" ht="18" hidden="1" customHeight="1" outlineLevel="1">
      <c r="A385" s="20" t="s">
        <v>185</v>
      </c>
      <c r="B385" s="230"/>
      <c r="C385" s="231">
        <v>12</v>
      </c>
      <c r="D385" s="231">
        <v>20</v>
      </c>
      <c r="E385" s="231">
        <v>0</v>
      </c>
      <c r="F385" s="232">
        <v>-222989.01</v>
      </c>
      <c r="G385" s="232">
        <v>-230824.77</v>
      </c>
      <c r="H385" s="233">
        <v>0</v>
      </c>
    </row>
    <row r="386" spans="1:8" ht="18" hidden="1" customHeight="1" outlineLevel="1">
      <c r="A386" s="20" t="s">
        <v>186</v>
      </c>
      <c r="B386" s="230"/>
      <c r="C386" s="231">
        <v>4</v>
      </c>
      <c r="D386" s="231">
        <v>3</v>
      </c>
      <c r="E386" s="231">
        <v>1</v>
      </c>
      <c r="F386" s="232">
        <v>87122.98</v>
      </c>
      <c r="G386" s="232">
        <v>19235.28</v>
      </c>
      <c r="H386" s="233"/>
    </row>
    <row r="387" spans="1:8" ht="18" hidden="1" customHeight="1" outlineLevel="1">
      <c r="A387" s="20" t="s">
        <v>187</v>
      </c>
      <c r="B387" s="230"/>
      <c r="C387" s="231">
        <v>0</v>
      </c>
      <c r="D387" s="231">
        <v>1</v>
      </c>
      <c r="E387" s="231">
        <v>0</v>
      </c>
      <c r="F387" s="232">
        <v>10000</v>
      </c>
      <c r="G387" s="232">
        <v>0</v>
      </c>
      <c r="H387" s="233">
        <v>10000</v>
      </c>
    </row>
    <row r="388" spans="1:8" ht="18" hidden="1" customHeight="1" outlineLevel="1">
      <c r="A388" s="20" t="s">
        <v>187</v>
      </c>
      <c r="B388" s="230"/>
      <c r="C388" s="231">
        <v>0</v>
      </c>
      <c r="D388" s="231">
        <v>0</v>
      </c>
      <c r="E388" s="231">
        <v>0</v>
      </c>
      <c r="F388" s="232">
        <v>-26100</v>
      </c>
      <c r="G388" s="232">
        <v>0</v>
      </c>
      <c r="H388" s="233">
        <v>0</v>
      </c>
    </row>
    <row r="389" spans="1:8" ht="18" hidden="1" customHeight="1" outlineLevel="1">
      <c r="A389" s="20" t="s">
        <v>189</v>
      </c>
      <c r="B389" s="230"/>
      <c r="C389" s="231">
        <v>1</v>
      </c>
      <c r="D389" s="231">
        <v>1</v>
      </c>
      <c r="E389" s="231">
        <v>0</v>
      </c>
      <c r="F389" s="232">
        <v>4783</v>
      </c>
      <c r="G389" s="232">
        <v>0</v>
      </c>
      <c r="H389" s="233">
        <v>0</v>
      </c>
    </row>
    <row r="390" spans="1:8" ht="18" hidden="1" customHeight="1" outlineLevel="1">
      <c r="A390" s="20" t="s">
        <v>190</v>
      </c>
      <c r="B390" s="230"/>
      <c r="C390" s="231">
        <v>1</v>
      </c>
      <c r="D390" s="231">
        <v>2</v>
      </c>
      <c r="E390" s="231"/>
      <c r="F390" s="232">
        <v>0</v>
      </c>
      <c r="G390" s="232">
        <v>-2610</v>
      </c>
      <c r="H390" s="233"/>
    </row>
    <row r="391" spans="1:8" ht="18" hidden="1" customHeight="1" outlineLevel="1">
      <c r="A391" s="20" t="s">
        <v>193</v>
      </c>
      <c r="B391" s="230"/>
      <c r="C391" s="231">
        <v>68</v>
      </c>
      <c r="D391" s="231">
        <v>48</v>
      </c>
      <c r="E391" s="231">
        <v>1</v>
      </c>
      <c r="F391" s="232">
        <v>1725144</v>
      </c>
      <c r="G391" s="232">
        <v>-190531</v>
      </c>
      <c r="H391" s="233">
        <v>501868</v>
      </c>
    </row>
    <row r="392" spans="1:8" ht="18" hidden="1" customHeight="1" outlineLevel="1">
      <c r="A392" s="20" t="s">
        <v>194</v>
      </c>
      <c r="B392" s="230"/>
      <c r="C392" s="231">
        <v>25</v>
      </c>
      <c r="D392" s="231">
        <v>19</v>
      </c>
      <c r="E392" s="231">
        <v>1</v>
      </c>
      <c r="F392" s="232">
        <v>49066.963400000001</v>
      </c>
      <c r="G392" s="232">
        <v>312074.7475</v>
      </c>
      <c r="H392" s="233">
        <v>7500</v>
      </c>
    </row>
    <row r="393" spans="1:8" ht="18" hidden="1" customHeight="1" outlineLevel="1">
      <c r="A393" s="20" t="s">
        <v>195</v>
      </c>
      <c r="B393" s="230"/>
      <c r="C393" s="231">
        <v>2</v>
      </c>
      <c r="D393" s="231"/>
      <c r="E393" s="231"/>
      <c r="F393" s="232"/>
      <c r="G393" s="232"/>
      <c r="H393" s="233"/>
    </row>
    <row r="394" spans="1:8" ht="18" hidden="1" customHeight="1" outlineLevel="1">
      <c r="A394" s="20" t="s">
        <v>195</v>
      </c>
      <c r="B394" s="230"/>
      <c r="C394" s="231">
        <v>1</v>
      </c>
      <c r="D394" s="231">
        <v>1</v>
      </c>
      <c r="E394" s="231"/>
      <c r="F394" s="232"/>
      <c r="G394" s="232">
        <v>6813</v>
      </c>
      <c r="H394" s="233"/>
    </row>
    <row r="395" spans="1:8" ht="18" customHeight="1" collapsed="1">
      <c r="A395" s="20"/>
      <c r="B395" s="230" t="s">
        <v>386</v>
      </c>
      <c r="C395" s="234">
        <f>SUM($C$381:$C$394)</f>
        <v>126</v>
      </c>
      <c r="D395" s="234">
        <f>SUM($D$381:$D$394)</f>
        <v>112</v>
      </c>
      <c r="E395" s="234">
        <f>SUM($E$381:$E$394)</f>
        <v>3</v>
      </c>
      <c r="F395" s="235">
        <f>SUM($F$381:$F$394)</f>
        <v>1612405.7734000001</v>
      </c>
      <c r="G395" s="235">
        <f>SUM($G$381:$G$394)</f>
        <v>-25497.002500000002</v>
      </c>
      <c r="H395" s="236">
        <f>SUM($H$381:$H$394)</f>
        <v>519368</v>
      </c>
    </row>
    <row r="396" spans="1:8" ht="18" hidden="1" customHeight="1" outlineLevel="1">
      <c r="A396" s="20" t="s">
        <v>181</v>
      </c>
      <c r="B396" s="230"/>
      <c r="C396" s="231">
        <v>1</v>
      </c>
      <c r="D396" s="231">
        <v>0</v>
      </c>
      <c r="E396" s="231">
        <v>0</v>
      </c>
      <c r="F396" s="232">
        <v>0</v>
      </c>
      <c r="G396" s="232">
        <v>0</v>
      </c>
      <c r="H396" s="233">
        <v>0</v>
      </c>
    </row>
    <row r="397" spans="1:8" ht="18" hidden="1" customHeight="1" outlineLevel="1">
      <c r="A397" s="20" t="s">
        <v>183</v>
      </c>
      <c r="B397" s="230"/>
      <c r="C397" s="231">
        <v>1</v>
      </c>
      <c r="D397" s="231">
        <v>3</v>
      </c>
      <c r="E397" s="231">
        <v>0</v>
      </c>
      <c r="F397" s="232">
        <v>-287588.5</v>
      </c>
      <c r="G397" s="232">
        <v>18348.78</v>
      </c>
      <c r="H397" s="233">
        <v>0</v>
      </c>
    </row>
    <row r="398" spans="1:8" ht="18" hidden="1" customHeight="1" outlineLevel="1">
      <c r="A398" s="20" t="s">
        <v>184</v>
      </c>
      <c r="B398" s="230"/>
      <c r="C398" s="231">
        <v>1</v>
      </c>
      <c r="D398" s="231">
        <v>0</v>
      </c>
      <c r="E398" s="231">
        <v>0</v>
      </c>
      <c r="F398" s="232">
        <v>548.19000000000005</v>
      </c>
      <c r="G398" s="232">
        <v>0</v>
      </c>
      <c r="H398" s="233">
        <v>0</v>
      </c>
    </row>
    <row r="399" spans="1:8" ht="18" hidden="1" customHeight="1" outlineLevel="1">
      <c r="A399" s="20" t="s">
        <v>185</v>
      </c>
      <c r="B399" s="230"/>
      <c r="C399" s="231">
        <v>1</v>
      </c>
      <c r="D399" s="231">
        <v>0</v>
      </c>
      <c r="E399" s="231">
        <v>0</v>
      </c>
      <c r="F399" s="232">
        <v>0</v>
      </c>
      <c r="G399" s="232">
        <v>0</v>
      </c>
      <c r="H399" s="233">
        <v>0</v>
      </c>
    </row>
    <row r="400" spans="1:8" ht="18" hidden="1" customHeight="1" outlineLevel="1">
      <c r="A400" s="20" t="s">
        <v>186</v>
      </c>
      <c r="B400" s="230"/>
      <c r="C400" s="231">
        <v>1</v>
      </c>
      <c r="D400" s="231">
        <v>0</v>
      </c>
      <c r="E400" s="231">
        <v>0</v>
      </c>
      <c r="F400" s="232">
        <v>0</v>
      </c>
      <c r="G400" s="232">
        <v>0</v>
      </c>
      <c r="H400" s="233"/>
    </row>
    <row r="401" spans="1:8" ht="18" hidden="1" customHeight="1" outlineLevel="1">
      <c r="A401" s="20" t="s">
        <v>191</v>
      </c>
      <c r="B401" s="230"/>
      <c r="C401" s="231">
        <v>1</v>
      </c>
      <c r="D401" s="231">
        <v>1</v>
      </c>
      <c r="E401" s="231"/>
      <c r="F401" s="232"/>
      <c r="G401" s="232">
        <v>225</v>
      </c>
      <c r="H401" s="233">
        <v>-225</v>
      </c>
    </row>
    <row r="402" spans="1:8" ht="18" hidden="1" customHeight="1" outlineLevel="1">
      <c r="A402" s="20" t="s">
        <v>193</v>
      </c>
      <c r="B402" s="230"/>
      <c r="C402" s="231">
        <v>0</v>
      </c>
      <c r="D402" s="231">
        <v>1</v>
      </c>
      <c r="E402" s="231">
        <v>0</v>
      </c>
      <c r="F402" s="232">
        <v>7823</v>
      </c>
      <c r="G402" s="232">
        <v>12176</v>
      </c>
      <c r="H402" s="233">
        <v>0</v>
      </c>
    </row>
    <row r="403" spans="1:8" ht="18" hidden="1" customHeight="1" outlineLevel="1">
      <c r="A403" s="20" t="s">
        <v>194</v>
      </c>
      <c r="B403" s="230"/>
      <c r="C403" s="231"/>
      <c r="D403" s="231"/>
      <c r="E403" s="231"/>
      <c r="F403" s="232"/>
      <c r="G403" s="232"/>
      <c r="H403" s="233"/>
    </row>
    <row r="404" spans="1:8" ht="18" customHeight="1" collapsed="1">
      <c r="A404" s="20"/>
      <c r="B404" s="230" t="s">
        <v>387</v>
      </c>
      <c r="C404" s="234">
        <f>SUM($C$396:$C$403)</f>
        <v>6</v>
      </c>
      <c r="D404" s="234">
        <f>SUM($D$396:$D$403)</f>
        <v>5</v>
      </c>
      <c r="E404" s="234">
        <f>SUM($E$396:$E$403)</f>
        <v>0</v>
      </c>
      <c r="F404" s="235">
        <f>SUM($F$396:$F$403)</f>
        <v>-279217.31</v>
      </c>
      <c r="G404" s="235">
        <f>SUM($G$396:$G$403)</f>
        <v>30749.78</v>
      </c>
      <c r="H404" s="236">
        <f>SUM($H$396:$H$403)</f>
        <v>-225</v>
      </c>
    </row>
    <row r="405" spans="1:8" ht="18" hidden="1" customHeight="1" outlineLevel="1">
      <c r="A405" s="20" t="s">
        <v>181</v>
      </c>
      <c r="B405" s="230"/>
      <c r="C405" s="231">
        <v>9</v>
      </c>
      <c r="D405" s="231">
        <v>14</v>
      </c>
      <c r="E405" s="231">
        <v>0</v>
      </c>
      <c r="F405" s="232">
        <v>-33784</v>
      </c>
      <c r="G405" s="232">
        <v>11714.15</v>
      </c>
      <c r="H405" s="233">
        <v>0</v>
      </c>
    </row>
    <row r="406" spans="1:8" ht="18" hidden="1" customHeight="1" outlineLevel="1">
      <c r="A406" s="20" t="s">
        <v>183</v>
      </c>
      <c r="B406" s="230"/>
      <c r="C406" s="231">
        <v>9</v>
      </c>
      <c r="D406" s="231">
        <v>18</v>
      </c>
      <c r="E406" s="231">
        <v>0</v>
      </c>
      <c r="F406" s="232">
        <v>390404.23</v>
      </c>
      <c r="G406" s="232">
        <v>45672.87</v>
      </c>
      <c r="H406" s="233">
        <v>0</v>
      </c>
    </row>
    <row r="407" spans="1:8" ht="18" hidden="1" customHeight="1" outlineLevel="1">
      <c r="A407" s="20" t="s">
        <v>184</v>
      </c>
      <c r="B407" s="230"/>
      <c r="C407" s="231">
        <v>6</v>
      </c>
      <c r="D407" s="231">
        <v>10</v>
      </c>
      <c r="E407" s="231">
        <v>0</v>
      </c>
      <c r="F407" s="232">
        <v>250104.54</v>
      </c>
      <c r="G407" s="232">
        <v>22769.72</v>
      </c>
      <c r="H407" s="233">
        <v>0</v>
      </c>
    </row>
    <row r="408" spans="1:8" ht="18" hidden="1" customHeight="1" outlineLevel="1">
      <c r="A408" s="20" t="s">
        <v>185</v>
      </c>
      <c r="B408" s="230"/>
      <c r="C408" s="231">
        <v>27</v>
      </c>
      <c r="D408" s="231">
        <v>72</v>
      </c>
      <c r="E408" s="231">
        <v>0</v>
      </c>
      <c r="F408" s="232">
        <v>1236788.6000000001</v>
      </c>
      <c r="G408" s="232">
        <v>280576.32</v>
      </c>
      <c r="H408" s="233">
        <v>0</v>
      </c>
    </row>
    <row r="409" spans="1:8" ht="18" hidden="1" customHeight="1" outlineLevel="1">
      <c r="A409" s="20" t="s">
        <v>186</v>
      </c>
      <c r="B409" s="230"/>
      <c r="C409" s="231">
        <v>6</v>
      </c>
      <c r="D409" s="231">
        <v>8</v>
      </c>
      <c r="E409" s="231">
        <v>0</v>
      </c>
      <c r="F409" s="232">
        <v>227854.3</v>
      </c>
      <c r="G409" s="232">
        <v>82411.19</v>
      </c>
      <c r="H409" s="233"/>
    </row>
    <row r="410" spans="1:8" ht="18" hidden="1" customHeight="1" outlineLevel="1">
      <c r="A410" s="20" t="s">
        <v>193</v>
      </c>
      <c r="B410" s="230"/>
      <c r="C410" s="231">
        <v>0</v>
      </c>
      <c r="D410" s="231">
        <v>0</v>
      </c>
      <c r="E410" s="231">
        <v>0</v>
      </c>
      <c r="F410" s="232">
        <v>-4500</v>
      </c>
      <c r="G410" s="232">
        <v>-5329</v>
      </c>
      <c r="H410" s="233">
        <v>9829</v>
      </c>
    </row>
    <row r="411" spans="1:8" ht="18" hidden="1" customHeight="1" outlineLevel="1">
      <c r="A411" s="20" t="s">
        <v>194</v>
      </c>
      <c r="B411" s="230"/>
      <c r="C411" s="231">
        <v>9</v>
      </c>
      <c r="D411" s="231">
        <v>6</v>
      </c>
      <c r="E411" s="231">
        <v>1</v>
      </c>
      <c r="F411" s="232">
        <v>-5000</v>
      </c>
      <c r="G411" s="232">
        <v>33719.486900000004</v>
      </c>
      <c r="H411" s="233"/>
    </row>
    <row r="412" spans="1:8" ht="18" hidden="1" customHeight="1" outlineLevel="1">
      <c r="A412" s="20" t="s">
        <v>195</v>
      </c>
      <c r="B412" s="230"/>
      <c r="C412" s="231">
        <v>1</v>
      </c>
      <c r="D412" s="231"/>
      <c r="E412" s="231"/>
      <c r="F412" s="232"/>
      <c r="G412" s="232"/>
      <c r="H412" s="233"/>
    </row>
    <row r="413" spans="1:8" ht="18" customHeight="1" collapsed="1">
      <c r="A413" s="20"/>
      <c r="B413" s="230" t="s">
        <v>388</v>
      </c>
      <c r="C413" s="234">
        <f>SUM($C$405:$C$412)</f>
        <v>67</v>
      </c>
      <c r="D413" s="234">
        <f>SUM($D$405:$D$412)</f>
        <v>128</v>
      </c>
      <c r="E413" s="234">
        <f>SUM($E$405:$E$412)</f>
        <v>1</v>
      </c>
      <c r="F413" s="235">
        <f>SUM($F$405:$F$412)</f>
        <v>2061867.6700000002</v>
      </c>
      <c r="G413" s="235">
        <f>SUM($G$405:$G$412)</f>
        <v>471534.73690000002</v>
      </c>
      <c r="H413" s="236">
        <f>SUM($H$405:$H$412)</f>
        <v>9829</v>
      </c>
    </row>
    <row r="414" spans="1:8" s="229" customFormat="1">
      <c r="A414" s="237"/>
      <c r="B414" s="493" t="s">
        <v>389</v>
      </c>
      <c r="C414" s="494"/>
      <c r="D414" s="494"/>
      <c r="E414" s="494"/>
      <c r="F414" s="494"/>
      <c r="G414" s="494"/>
      <c r="H414" s="495"/>
    </row>
    <row r="415" spans="1:8" ht="18" hidden="1" customHeight="1" outlineLevel="1">
      <c r="A415" s="20" t="s">
        <v>193</v>
      </c>
      <c r="B415" s="230"/>
      <c r="C415" s="231">
        <v>0</v>
      </c>
      <c r="D415" s="231">
        <v>0</v>
      </c>
      <c r="E415" s="231">
        <v>0</v>
      </c>
      <c r="F415" s="232">
        <v>10341</v>
      </c>
      <c r="G415" s="232">
        <v>45148</v>
      </c>
      <c r="H415" s="233">
        <v>4488</v>
      </c>
    </row>
    <row r="416" spans="1:8" ht="18" hidden="1" customHeight="1" outlineLevel="1">
      <c r="A416" s="20" t="s">
        <v>194</v>
      </c>
      <c r="B416" s="230"/>
      <c r="C416" s="231">
        <v>7</v>
      </c>
      <c r="D416" s="231"/>
      <c r="E416" s="231">
        <v>1</v>
      </c>
      <c r="F416" s="232"/>
      <c r="G416" s="232"/>
      <c r="H416" s="233"/>
    </row>
    <row r="417" spans="1:8" ht="18" customHeight="1" collapsed="1">
      <c r="A417" s="20"/>
      <c r="B417" s="230" t="s">
        <v>390</v>
      </c>
      <c r="C417" s="234">
        <f>SUM($C$415:$C$416)</f>
        <v>7</v>
      </c>
      <c r="D417" s="234">
        <f>SUM($D$415:$D$416)</f>
        <v>0</v>
      </c>
      <c r="E417" s="234">
        <f>SUM($E$415:$E$416)</f>
        <v>1</v>
      </c>
      <c r="F417" s="235">
        <f>SUM($F$415:$F$416)</f>
        <v>10341</v>
      </c>
      <c r="G417" s="235">
        <f>SUM($G$415:$G$416)</f>
        <v>45148</v>
      </c>
      <c r="H417" s="236">
        <f>SUM($H$415:$H$416)</f>
        <v>4488</v>
      </c>
    </row>
    <row r="418" spans="1:8" ht="18" hidden="1" customHeight="1" outlineLevel="1">
      <c r="A418" s="20" t="s">
        <v>181</v>
      </c>
      <c r="B418" s="230"/>
      <c r="C418" s="231">
        <v>1</v>
      </c>
      <c r="D418" s="231">
        <v>1</v>
      </c>
      <c r="E418" s="231">
        <v>0</v>
      </c>
      <c r="F418" s="232">
        <v>0</v>
      </c>
      <c r="G418" s="232">
        <v>-1000</v>
      </c>
      <c r="H418" s="233">
        <v>0</v>
      </c>
    </row>
    <row r="419" spans="1:8" ht="18" hidden="1" customHeight="1" outlineLevel="1">
      <c r="A419" s="20" t="s">
        <v>182</v>
      </c>
      <c r="B419" s="230"/>
      <c r="C419" s="231">
        <v>1</v>
      </c>
      <c r="D419" s="231">
        <v>0</v>
      </c>
      <c r="E419" s="231">
        <v>0</v>
      </c>
      <c r="F419" s="232">
        <v>0</v>
      </c>
      <c r="G419" s="232">
        <v>0</v>
      </c>
      <c r="H419" s="233"/>
    </row>
    <row r="420" spans="1:8" ht="18" hidden="1" customHeight="1" outlineLevel="1">
      <c r="A420" s="20" t="s">
        <v>183</v>
      </c>
      <c r="B420" s="230"/>
      <c r="C420" s="231">
        <v>7</v>
      </c>
      <c r="D420" s="231">
        <v>2</v>
      </c>
      <c r="E420" s="231">
        <v>0</v>
      </c>
      <c r="F420" s="232">
        <v>-29500</v>
      </c>
      <c r="G420" s="232">
        <v>29532.3</v>
      </c>
      <c r="H420" s="233">
        <v>0</v>
      </c>
    </row>
    <row r="421" spans="1:8" ht="18" hidden="1" customHeight="1" outlineLevel="1">
      <c r="A421" s="20" t="s">
        <v>185</v>
      </c>
      <c r="B421" s="230"/>
      <c r="C421" s="231">
        <v>4</v>
      </c>
      <c r="D421" s="231">
        <v>10</v>
      </c>
      <c r="E421" s="231">
        <v>0</v>
      </c>
      <c r="F421" s="232">
        <v>-60000</v>
      </c>
      <c r="G421" s="232">
        <v>34367.29</v>
      </c>
      <c r="H421" s="233">
        <v>0</v>
      </c>
    </row>
    <row r="422" spans="1:8" ht="18" hidden="1" customHeight="1" outlineLevel="1">
      <c r="A422" s="20" t="s">
        <v>186</v>
      </c>
      <c r="B422" s="230"/>
      <c r="C422" s="231">
        <v>11</v>
      </c>
      <c r="D422" s="231">
        <v>1</v>
      </c>
      <c r="E422" s="231">
        <v>1</v>
      </c>
      <c r="F422" s="232">
        <v>16170</v>
      </c>
      <c r="G422" s="232">
        <v>18704.509999999998</v>
      </c>
      <c r="H422" s="233"/>
    </row>
    <row r="423" spans="1:8" ht="18" hidden="1" customHeight="1" outlineLevel="1">
      <c r="A423" s="20" t="s">
        <v>190</v>
      </c>
      <c r="B423" s="230"/>
      <c r="C423" s="231">
        <v>4</v>
      </c>
      <c r="D423" s="231">
        <v>3</v>
      </c>
      <c r="E423" s="231"/>
      <c r="F423" s="232">
        <v>-100</v>
      </c>
      <c r="G423" s="232">
        <v>55403</v>
      </c>
      <c r="H423" s="233">
        <v>100</v>
      </c>
    </row>
    <row r="424" spans="1:8" ht="18" hidden="1" customHeight="1" outlineLevel="1">
      <c r="A424" s="20" t="s">
        <v>193</v>
      </c>
      <c r="B424" s="230"/>
      <c r="C424" s="231">
        <v>4</v>
      </c>
      <c r="D424" s="231">
        <v>0</v>
      </c>
      <c r="E424" s="231">
        <v>0</v>
      </c>
      <c r="F424" s="232">
        <v>41517</v>
      </c>
      <c r="G424" s="232">
        <v>26264</v>
      </c>
      <c r="H424" s="233">
        <v>38124</v>
      </c>
    </row>
    <row r="425" spans="1:8" ht="18" hidden="1" customHeight="1" outlineLevel="1">
      <c r="A425" s="20" t="s">
        <v>194</v>
      </c>
      <c r="B425" s="230"/>
      <c r="C425" s="231"/>
      <c r="D425" s="231"/>
      <c r="E425" s="231"/>
      <c r="F425" s="232"/>
      <c r="G425" s="232"/>
      <c r="H425" s="233"/>
    </row>
    <row r="426" spans="1:8" ht="18" hidden="1" customHeight="1" outlineLevel="1">
      <c r="A426" s="20" t="s">
        <v>195</v>
      </c>
      <c r="B426" s="230"/>
      <c r="C426" s="231">
        <v>1</v>
      </c>
      <c r="D426" s="231"/>
      <c r="E426" s="231"/>
      <c r="F426" s="232"/>
      <c r="G426" s="232"/>
      <c r="H426" s="233"/>
    </row>
    <row r="427" spans="1:8" ht="18" hidden="1" customHeight="1" outlineLevel="1">
      <c r="A427" s="20" t="s">
        <v>196</v>
      </c>
      <c r="B427" s="230"/>
      <c r="C427" s="231">
        <v>1</v>
      </c>
      <c r="D427" s="231">
        <v>1</v>
      </c>
      <c r="E427" s="231">
        <v>0</v>
      </c>
      <c r="F427" s="232">
        <v>5000</v>
      </c>
      <c r="G427" s="232">
        <v>0</v>
      </c>
      <c r="H427" s="233"/>
    </row>
    <row r="428" spans="1:8" ht="18" customHeight="1" collapsed="1">
      <c r="A428" s="20"/>
      <c r="B428" s="230" t="s">
        <v>391</v>
      </c>
      <c r="C428" s="234">
        <f>SUM($C$418:$C$427)</f>
        <v>34</v>
      </c>
      <c r="D428" s="234">
        <f>SUM($D$418:$D$427)</f>
        <v>18</v>
      </c>
      <c r="E428" s="234">
        <f>SUM($E$418:$E$427)</f>
        <v>1</v>
      </c>
      <c r="F428" s="235">
        <f>SUM($F$418:$F$427)</f>
        <v>-26913</v>
      </c>
      <c r="G428" s="235">
        <f>SUM($G$418:$G$427)</f>
        <v>163271.09999999998</v>
      </c>
      <c r="H428" s="236">
        <f>SUM($H$418:$H$427)</f>
        <v>38224</v>
      </c>
    </row>
    <row r="429" spans="1:8" ht="18" hidden="1" customHeight="1" outlineLevel="1">
      <c r="A429" s="20" t="s">
        <v>181</v>
      </c>
      <c r="B429" s="230"/>
      <c r="C429" s="231">
        <v>1</v>
      </c>
      <c r="D429" s="231">
        <v>0</v>
      </c>
      <c r="E429" s="231">
        <v>0</v>
      </c>
      <c r="F429" s="232">
        <v>0</v>
      </c>
      <c r="G429" s="232">
        <v>0</v>
      </c>
      <c r="H429" s="233">
        <v>0</v>
      </c>
    </row>
    <row r="430" spans="1:8" ht="18" hidden="1" customHeight="1" outlineLevel="1">
      <c r="A430" s="20" t="s">
        <v>183</v>
      </c>
      <c r="B430" s="230"/>
      <c r="C430" s="231">
        <v>2</v>
      </c>
      <c r="D430" s="231">
        <v>4</v>
      </c>
      <c r="E430" s="231">
        <v>0</v>
      </c>
      <c r="F430" s="232">
        <v>-106000</v>
      </c>
      <c r="G430" s="232">
        <v>3312.44</v>
      </c>
      <c r="H430" s="233">
        <v>0</v>
      </c>
    </row>
    <row r="431" spans="1:8" ht="18" hidden="1" customHeight="1" outlineLevel="1">
      <c r="A431" s="20" t="s">
        <v>185</v>
      </c>
      <c r="B431" s="230"/>
      <c r="C431" s="231">
        <v>1</v>
      </c>
      <c r="D431" s="231">
        <v>2</v>
      </c>
      <c r="E431" s="231">
        <v>0</v>
      </c>
      <c r="F431" s="232">
        <v>0</v>
      </c>
      <c r="G431" s="232">
        <v>-1875.92</v>
      </c>
      <c r="H431" s="233">
        <v>0</v>
      </c>
    </row>
    <row r="432" spans="1:8" ht="18" hidden="1" customHeight="1" outlineLevel="1">
      <c r="A432" s="20" t="s">
        <v>186</v>
      </c>
      <c r="B432" s="230"/>
      <c r="C432" s="231">
        <v>16</v>
      </c>
      <c r="D432" s="231">
        <v>4</v>
      </c>
      <c r="E432" s="231">
        <v>3</v>
      </c>
      <c r="F432" s="232">
        <v>155015.95000000001</v>
      </c>
      <c r="G432" s="232">
        <v>59721.54</v>
      </c>
      <c r="H432" s="233"/>
    </row>
    <row r="433" spans="1:8" ht="18" hidden="1" customHeight="1" outlineLevel="1">
      <c r="A433" s="20" t="s">
        <v>193</v>
      </c>
      <c r="B433" s="230"/>
      <c r="C433" s="231">
        <v>1</v>
      </c>
      <c r="D433" s="231">
        <v>1</v>
      </c>
      <c r="E433" s="231">
        <v>0</v>
      </c>
      <c r="F433" s="232">
        <v>12070</v>
      </c>
      <c r="G433" s="232">
        <v>7929</v>
      </c>
      <c r="H433" s="233">
        <v>0</v>
      </c>
    </row>
    <row r="434" spans="1:8" ht="18" hidden="1" customHeight="1" outlineLevel="1">
      <c r="A434" s="20" t="s">
        <v>194</v>
      </c>
      <c r="B434" s="230"/>
      <c r="C434" s="231">
        <v>2</v>
      </c>
      <c r="D434" s="231"/>
      <c r="E434" s="231"/>
      <c r="F434" s="232"/>
      <c r="G434" s="232"/>
      <c r="H434" s="233"/>
    </row>
    <row r="435" spans="1:8" ht="18" hidden="1" customHeight="1" outlineLevel="1">
      <c r="A435" s="20" t="s">
        <v>196</v>
      </c>
      <c r="B435" s="230"/>
      <c r="C435" s="231">
        <v>1</v>
      </c>
      <c r="D435" s="231">
        <v>1</v>
      </c>
      <c r="E435" s="231">
        <v>0</v>
      </c>
      <c r="F435" s="232">
        <v>-44219</v>
      </c>
      <c r="G435" s="232">
        <v>5222</v>
      </c>
      <c r="H435" s="233"/>
    </row>
    <row r="436" spans="1:8" ht="18" customHeight="1" collapsed="1">
      <c r="A436" s="20"/>
      <c r="B436" s="230" t="s">
        <v>392</v>
      </c>
      <c r="C436" s="234">
        <f>SUM($C$429:$C$435)</f>
        <v>24</v>
      </c>
      <c r="D436" s="234">
        <f>SUM($D$429:$D$435)</f>
        <v>12</v>
      </c>
      <c r="E436" s="234">
        <f>SUM($E$429:$E$435)</f>
        <v>3</v>
      </c>
      <c r="F436" s="235">
        <f>SUM($F$429:$F$435)</f>
        <v>16866.950000000012</v>
      </c>
      <c r="G436" s="235">
        <f>SUM($G$429:$G$435)</f>
        <v>74309.06</v>
      </c>
      <c r="H436" s="236">
        <f>SUM($H$429:$H$435)</f>
        <v>0</v>
      </c>
    </row>
    <row r="437" spans="1:8" ht="18" hidden="1" customHeight="1" outlineLevel="1">
      <c r="A437" s="20" t="s">
        <v>181</v>
      </c>
      <c r="B437" s="230"/>
      <c r="C437" s="231">
        <v>1</v>
      </c>
      <c r="D437" s="231">
        <v>15</v>
      </c>
      <c r="E437" s="231">
        <v>0</v>
      </c>
      <c r="F437" s="232">
        <v>49030.58</v>
      </c>
      <c r="G437" s="232">
        <v>14264.27</v>
      </c>
      <c r="H437" s="233">
        <v>0</v>
      </c>
    </row>
    <row r="438" spans="1:8" ht="18" hidden="1" customHeight="1" outlineLevel="1">
      <c r="A438" s="20" t="s">
        <v>182</v>
      </c>
      <c r="B438" s="230"/>
      <c r="C438" s="231">
        <v>4</v>
      </c>
      <c r="D438" s="231">
        <v>1</v>
      </c>
      <c r="E438" s="231">
        <v>0</v>
      </c>
      <c r="F438" s="232">
        <v>0</v>
      </c>
      <c r="G438" s="232">
        <v>24867</v>
      </c>
      <c r="H438" s="233">
        <v>40000</v>
      </c>
    </row>
    <row r="439" spans="1:8" ht="18" hidden="1" customHeight="1" outlineLevel="1">
      <c r="A439" s="20" t="s">
        <v>183</v>
      </c>
      <c r="B439" s="230"/>
      <c r="C439" s="231">
        <v>1</v>
      </c>
      <c r="D439" s="231">
        <v>7</v>
      </c>
      <c r="E439" s="231">
        <v>0</v>
      </c>
      <c r="F439" s="232">
        <v>146544.43</v>
      </c>
      <c r="G439" s="232">
        <v>-45245.49</v>
      </c>
      <c r="H439" s="233">
        <v>0</v>
      </c>
    </row>
    <row r="440" spans="1:8" ht="18" hidden="1" customHeight="1" outlineLevel="1">
      <c r="A440" s="20" t="s">
        <v>184</v>
      </c>
      <c r="B440" s="230"/>
      <c r="C440" s="231">
        <v>2</v>
      </c>
      <c r="D440" s="231">
        <v>1</v>
      </c>
      <c r="E440" s="231">
        <v>0</v>
      </c>
      <c r="F440" s="232">
        <v>0</v>
      </c>
      <c r="G440" s="232">
        <v>1662.37</v>
      </c>
      <c r="H440" s="233">
        <v>0</v>
      </c>
    </row>
    <row r="441" spans="1:8" ht="18" hidden="1" customHeight="1" outlineLevel="1">
      <c r="A441" s="20" t="s">
        <v>185</v>
      </c>
      <c r="B441" s="230"/>
      <c r="C441" s="231">
        <v>4</v>
      </c>
      <c r="D441" s="231">
        <v>14</v>
      </c>
      <c r="E441" s="231">
        <v>0</v>
      </c>
      <c r="F441" s="232">
        <v>-98926.92</v>
      </c>
      <c r="G441" s="232">
        <v>49501.48</v>
      </c>
      <c r="H441" s="233">
        <v>0</v>
      </c>
    </row>
    <row r="442" spans="1:8" ht="18" hidden="1" customHeight="1" outlineLevel="1">
      <c r="A442" s="20" t="s">
        <v>186</v>
      </c>
      <c r="B442" s="230"/>
      <c r="C442" s="231">
        <v>631</v>
      </c>
      <c r="D442" s="231">
        <v>57</v>
      </c>
      <c r="E442" s="231">
        <v>67</v>
      </c>
      <c r="F442" s="232">
        <v>1183847.9099999999</v>
      </c>
      <c r="G442" s="232">
        <v>1138020.9099999999</v>
      </c>
      <c r="H442" s="233"/>
    </row>
    <row r="443" spans="1:8" ht="18" hidden="1" customHeight="1" outlineLevel="1">
      <c r="A443" s="20" t="s">
        <v>193</v>
      </c>
      <c r="B443" s="230"/>
      <c r="C443" s="231">
        <v>12</v>
      </c>
      <c r="D443" s="231">
        <v>7</v>
      </c>
      <c r="E443" s="231">
        <v>0</v>
      </c>
      <c r="F443" s="232">
        <v>284890</v>
      </c>
      <c r="G443" s="232">
        <v>42219</v>
      </c>
      <c r="H443" s="233">
        <v>78026</v>
      </c>
    </row>
    <row r="444" spans="1:8" ht="18" hidden="1" customHeight="1" outlineLevel="1">
      <c r="A444" s="20" t="s">
        <v>194</v>
      </c>
      <c r="B444" s="230"/>
      <c r="C444" s="231">
        <v>9</v>
      </c>
      <c r="D444" s="231">
        <v>6</v>
      </c>
      <c r="E444" s="231"/>
      <c r="F444" s="232">
        <v>635</v>
      </c>
      <c r="G444" s="232">
        <v>43588.641499999998</v>
      </c>
      <c r="H444" s="233">
        <v>1500</v>
      </c>
    </row>
    <row r="445" spans="1:8" ht="18" customHeight="1" collapsed="1">
      <c r="A445" s="20"/>
      <c r="B445" s="230" t="s">
        <v>393</v>
      </c>
      <c r="C445" s="234">
        <f>SUM($C$437:$C$444)</f>
        <v>664</v>
      </c>
      <c r="D445" s="234">
        <f>SUM($D$437:$D$444)</f>
        <v>108</v>
      </c>
      <c r="E445" s="234">
        <f>SUM($E$437:$E$444)</f>
        <v>67</v>
      </c>
      <c r="F445" s="235">
        <f>SUM($F$437:$F$444)</f>
        <v>1566021</v>
      </c>
      <c r="G445" s="235">
        <f>SUM($G$437:$G$444)</f>
        <v>1268878.1814999999</v>
      </c>
      <c r="H445" s="236">
        <f>SUM($H$437:$H$444)</f>
        <v>119526</v>
      </c>
    </row>
    <row r="446" spans="1:8" s="229" customFormat="1">
      <c r="A446" s="237"/>
      <c r="B446" s="493" t="s">
        <v>394</v>
      </c>
      <c r="C446" s="494"/>
      <c r="D446" s="494"/>
      <c r="E446" s="494"/>
      <c r="F446" s="494"/>
      <c r="G446" s="494"/>
      <c r="H446" s="495"/>
    </row>
    <row r="447" spans="1:8" ht="18" hidden="1" customHeight="1" outlineLevel="1">
      <c r="A447" s="20" t="s">
        <v>181</v>
      </c>
      <c r="B447" s="230"/>
      <c r="C447" s="231">
        <v>4</v>
      </c>
      <c r="D447" s="231">
        <v>4</v>
      </c>
      <c r="E447" s="231">
        <v>0</v>
      </c>
      <c r="F447" s="232">
        <v>-60000</v>
      </c>
      <c r="G447" s="232">
        <v>-2965.87</v>
      </c>
      <c r="H447" s="233">
        <v>0</v>
      </c>
    </row>
    <row r="448" spans="1:8" ht="18" hidden="1" customHeight="1" outlineLevel="1">
      <c r="A448" s="20" t="s">
        <v>182</v>
      </c>
      <c r="B448" s="230"/>
      <c r="C448" s="231">
        <v>2</v>
      </c>
      <c r="D448" s="231">
        <v>1</v>
      </c>
      <c r="E448" s="231"/>
      <c r="F448" s="232">
        <v>0</v>
      </c>
      <c r="G448" s="232">
        <v>-6306</v>
      </c>
      <c r="H448" s="233"/>
    </row>
    <row r="449" spans="1:8" ht="18" hidden="1" customHeight="1" outlineLevel="1">
      <c r="A449" s="20" t="s">
        <v>183</v>
      </c>
      <c r="B449" s="230"/>
      <c r="C449" s="231">
        <v>3</v>
      </c>
      <c r="D449" s="231">
        <v>4</v>
      </c>
      <c r="E449" s="231">
        <v>0</v>
      </c>
      <c r="F449" s="232">
        <v>251893.66</v>
      </c>
      <c r="G449" s="232">
        <v>11105.56</v>
      </c>
      <c r="H449" s="233">
        <v>0</v>
      </c>
    </row>
    <row r="450" spans="1:8" ht="18" hidden="1" customHeight="1" outlineLevel="1">
      <c r="A450" s="20" t="s">
        <v>184</v>
      </c>
      <c r="B450" s="230"/>
      <c r="C450" s="231">
        <v>4</v>
      </c>
      <c r="D450" s="231">
        <v>1</v>
      </c>
      <c r="E450" s="231">
        <v>0</v>
      </c>
      <c r="F450" s="232">
        <v>0</v>
      </c>
      <c r="G450" s="232">
        <v>2524</v>
      </c>
      <c r="H450" s="233">
        <v>0</v>
      </c>
    </row>
    <row r="451" spans="1:8" ht="18" hidden="1" customHeight="1" outlineLevel="1">
      <c r="A451" s="20" t="s">
        <v>185</v>
      </c>
      <c r="B451" s="230"/>
      <c r="C451" s="231">
        <v>4</v>
      </c>
      <c r="D451" s="231">
        <v>10</v>
      </c>
      <c r="E451" s="231">
        <v>0</v>
      </c>
      <c r="F451" s="232">
        <v>40600</v>
      </c>
      <c r="G451" s="232">
        <v>68153.149999999994</v>
      </c>
      <c r="H451" s="233">
        <v>0</v>
      </c>
    </row>
    <row r="452" spans="1:8" ht="18" hidden="1" customHeight="1" outlineLevel="1">
      <c r="A452" s="20" t="s">
        <v>186</v>
      </c>
      <c r="B452" s="230"/>
      <c r="C452" s="231">
        <v>1</v>
      </c>
      <c r="D452" s="231">
        <v>3</v>
      </c>
      <c r="E452" s="231">
        <v>0</v>
      </c>
      <c r="F452" s="232">
        <v>30595</v>
      </c>
      <c r="G452" s="232">
        <v>7936.72</v>
      </c>
      <c r="H452" s="233"/>
    </row>
    <row r="453" spans="1:8" ht="18" hidden="1" customHeight="1" outlineLevel="1">
      <c r="A453" s="20" t="s">
        <v>190</v>
      </c>
      <c r="B453" s="230"/>
      <c r="C453" s="231">
        <v>2</v>
      </c>
      <c r="D453" s="231">
        <v>0</v>
      </c>
      <c r="E453" s="231"/>
      <c r="F453" s="232">
        <v>0</v>
      </c>
      <c r="G453" s="232">
        <v>0</v>
      </c>
      <c r="H453" s="233"/>
    </row>
    <row r="454" spans="1:8" ht="18" hidden="1" customHeight="1" outlineLevel="1">
      <c r="A454" s="20" t="s">
        <v>191</v>
      </c>
      <c r="B454" s="230"/>
      <c r="C454" s="231">
        <v>1</v>
      </c>
      <c r="D454" s="231">
        <v>1</v>
      </c>
      <c r="E454" s="231"/>
      <c r="F454" s="232">
        <v>6198.25</v>
      </c>
      <c r="G454" s="232">
        <v>2793.4</v>
      </c>
      <c r="H454" s="233">
        <v>-5000</v>
      </c>
    </row>
    <row r="455" spans="1:8" ht="18" hidden="1" customHeight="1" outlineLevel="1">
      <c r="A455" s="20" t="s">
        <v>193</v>
      </c>
      <c r="B455" s="230"/>
      <c r="C455" s="231">
        <v>5</v>
      </c>
      <c r="D455" s="231">
        <v>7</v>
      </c>
      <c r="E455" s="231">
        <v>0</v>
      </c>
      <c r="F455" s="232">
        <v>32675</v>
      </c>
      <c r="G455" s="232">
        <v>19870</v>
      </c>
      <c r="H455" s="233">
        <v>0</v>
      </c>
    </row>
    <row r="456" spans="1:8" ht="18" hidden="1" customHeight="1" outlineLevel="1">
      <c r="A456" s="20" t="s">
        <v>194</v>
      </c>
      <c r="B456" s="230"/>
      <c r="C456" s="231">
        <v>3</v>
      </c>
      <c r="D456" s="231"/>
      <c r="E456" s="231"/>
      <c r="F456" s="232"/>
      <c r="G456" s="232"/>
      <c r="H456" s="233"/>
    </row>
    <row r="457" spans="1:8" ht="18" hidden="1" customHeight="1" outlineLevel="1">
      <c r="A457" s="20" t="s">
        <v>195</v>
      </c>
      <c r="B457" s="230"/>
      <c r="C457" s="231">
        <v>1</v>
      </c>
      <c r="D457" s="231">
        <v>1</v>
      </c>
      <c r="E457" s="231"/>
      <c r="F457" s="232"/>
      <c r="G457" s="232">
        <v>20185</v>
      </c>
      <c r="H457" s="233"/>
    </row>
    <row r="458" spans="1:8" ht="18" customHeight="1" collapsed="1">
      <c r="A458" s="20"/>
      <c r="B458" s="230" t="s">
        <v>396</v>
      </c>
      <c r="C458" s="234">
        <f>SUM($C$447:$C$457)</f>
        <v>30</v>
      </c>
      <c r="D458" s="234">
        <f>SUM($D$447:$D$457)</f>
        <v>32</v>
      </c>
      <c r="E458" s="234">
        <f>SUM($E$447:$E$457)</f>
        <v>0</v>
      </c>
      <c r="F458" s="235">
        <f>SUM($F$447:$F$457)</f>
        <v>301961.91000000003</v>
      </c>
      <c r="G458" s="235">
        <f>SUM($G$447:$G$457)</f>
        <v>123295.95999999999</v>
      </c>
      <c r="H458" s="236">
        <f>SUM($H$447:$H$457)</f>
        <v>-5000</v>
      </c>
    </row>
    <row r="459" spans="1:8" ht="18" hidden="1" customHeight="1" outlineLevel="1">
      <c r="A459" s="20" t="s">
        <v>181</v>
      </c>
      <c r="B459" s="230"/>
      <c r="C459" s="231">
        <v>14</v>
      </c>
      <c r="D459" s="231">
        <v>8</v>
      </c>
      <c r="E459" s="231">
        <v>0</v>
      </c>
      <c r="F459" s="232">
        <v>3647</v>
      </c>
      <c r="G459" s="232">
        <v>8822.4599999999991</v>
      </c>
      <c r="H459" s="233">
        <v>0</v>
      </c>
    </row>
    <row r="460" spans="1:8" ht="18" hidden="1" customHeight="1" outlineLevel="1">
      <c r="A460" s="20" t="s">
        <v>182</v>
      </c>
      <c r="B460" s="230"/>
      <c r="C460" s="231">
        <v>2</v>
      </c>
      <c r="D460" s="231">
        <v>2</v>
      </c>
      <c r="E460" s="231">
        <v>0</v>
      </c>
      <c r="F460" s="232">
        <v>160</v>
      </c>
      <c r="G460" s="232">
        <v>32500</v>
      </c>
      <c r="H460" s="233"/>
    </row>
    <row r="461" spans="1:8" ht="18" hidden="1" customHeight="1" outlineLevel="1">
      <c r="A461" s="20" t="s">
        <v>183</v>
      </c>
      <c r="B461" s="230"/>
      <c r="C461" s="231">
        <v>28</v>
      </c>
      <c r="D461" s="231">
        <v>12</v>
      </c>
      <c r="E461" s="231">
        <v>0</v>
      </c>
      <c r="F461" s="232">
        <v>-9682.5499999999993</v>
      </c>
      <c r="G461" s="232">
        <v>-2651.08</v>
      </c>
      <c r="H461" s="233">
        <v>0</v>
      </c>
    </row>
    <row r="462" spans="1:8" ht="18" hidden="1" customHeight="1" outlineLevel="1">
      <c r="A462" s="20" t="s">
        <v>184</v>
      </c>
      <c r="B462" s="230"/>
      <c r="C462" s="231">
        <v>21</v>
      </c>
      <c r="D462" s="231">
        <v>8</v>
      </c>
      <c r="E462" s="231">
        <v>0</v>
      </c>
      <c r="F462" s="232">
        <v>12632.75</v>
      </c>
      <c r="G462" s="232">
        <v>22618.46</v>
      </c>
      <c r="H462" s="233">
        <v>0</v>
      </c>
    </row>
    <row r="463" spans="1:8" ht="18" hidden="1" customHeight="1" outlineLevel="1">
      <c r="A463" s="20" t="s">
        <v>185</v>
      </c>
      <c r="B463" s="230"/>
      <c r="C463" s="231">
        <v>92</v>
      </c>
      <c r="D463" s="231">
        <v>66</v>
      </c>
      <c r="E463" s="231">
        <v>0</v>
      </c>
      <c r="F463" s="232">
        <v>297524.7</v>
      </c>
      <c r="G463" s="232">
        <v>225757.71</v>
      </c>
      <c r="H463" s="233">
        <v>0</v>
      </c>
    </row>
    <row r="464" spans="1:8" ht="18" hidden="1" customHeight="1" outlineLevel="1">
      <c r="A464" s="20" t="s">
        <v>186</v>
      </c>
      <c r="B464" s="230"/>
      <c r="C464" s="231">
        <v>8</v>
      </c>
      <c r="D464" s="231">
        <v>4</v>
      </c>
      <c r="E464" s="231">
        <v>2</v>
      </c>
      <c r="F464" s="232">
        <v>93133.73</v>
      </c>
      <c r="G464" s="232">
        <v>43882.34</v>
      </c>
      <c r="H464" s="233"/>
    </row>
    <row r="465" spans="1:8" ht="18" hidden="1" customHeight="1" outlineLevel="1">
      <c r="A465" s="20" t="s">
        <v>188</v>
      </c>
      <c r="B465" s="230"/>
      <c r="C465" s="231">
        <v>1</v>
      </c>
      <c r="D465" s="231">
        <v>1</v>
      </c>
      <c r="E465" s="231"/>
      <c r="F465" s="232">
        <v>964</v>
      </c>
      <c r="G465" s="232">
        <v>964</v>
      </c>
      <c r="H465" s="233"/>
    </row>
    <row r="466" spans="1:8" ht="18" hidden="1" customHeight="1" outlineLevel="1">
      <c r="A466" s="20" t="s">
        <v>190</v>
      </c>
      <c r="B466" s="230"/>
      <c r="C466" s="231">
        <v>8</v>
      </c>
      <c r="D466" s="231">
        <v>4</v>
      </c>
      <c r="E466" s="231"/>
      <c r="F466" s="232">
        <v>1243</v>
      </c>
      <c r="G466" s="232">
        <v>15098</v>
      </c>
      <c r="H466" s="233"/>
    </row>
    <row r="467" spans="1:8" ht="18" hidden="1" customHeight="1" outlineLevel="1">
      <c r="A467" s="20" t="s">
        <v>191</v>
      </c>
      <c r="B467" s="230"/>
      <c r="C467" s="231">
        <v>8</v>
      </c>
      <c r="D467" s="231">
        <v>2</v>
      </c>
      <c r="E467" s="231"/>
      <c r="F467" s="232"/>
      <c r="G467" s="232">
        <v>2073.54</v>
      </c>
      <c r="H467" s="233">
        <v>-2073.54</v>
      </c>
    </row>
    <row r="468" spans="1:8" ht="18" hidden="1" customHeight="1" outlineLevel="1">
      <c r="A468" s="20" t="s">
        <v>193</v>
      </c>
      <c r="B468" s="230"/>
      <c r="C468" s="231">
        <v>5</v>
      </c>
      <c r="D468" s="231">
        <v>0</v>
      </c>
      <c r="E468" s="231">
        <v>0</v>
      </c>
      <c r="F468" s="232">
        <v>-18193</v>
      </c>
      <c r="G468" s="232">
        <v>-20301</v>
      </c>
      <c r="H468" s="233">
        <v>15472</v>
      </c>
    </row>
    <row r="469" spans="1:8" ht="18" hidden="1" customHeight="1" outlineLevel="1">
      <c r="A469" s="20" t="s">
        <v>194</v>
      </c>
      <c r="B469" s="230"/>
      <c r="C469" s="231">
        <v>96</v>
      </c>
      <c r="D469" s="231">
        <v>24</v>
      </c>
      <c r="E469" s="231">
        <v>3</v>
      </c>
      <c r="F469" s="232">
        <v>-3500</v>
      </c>
      <c r="G469" s="232">
        <v>42679.598100000003</v>
      </c>
      <c r="H469" s="233"/>
    </row>
    <row r="470" spans="1:8" ht="18" hidden="1" customHeight="1" outlineLevel="1">
      <c r="A470" s="20" t="s">
        <v>195</v>
      </c>
      <c r="B470" s="230"/>
      <c r="C470" s="231">
        <v>3</v>
      </c>
      <c r="D470" s="231">
        <v>2</v>
      </c>
      <c r="E470" s="231"/>
      <c r="F470" s="232"/>
      <c r="G470" s="232">
        <v>11980</v>
      </c>
      <c r="H470" s="233"/>
    </row>
    <row r="471" spans="1:8" ht="18" customHeight="1" collapsed="1">
      <c r="A471" s="20"/>
      <c r="B471" s="230" t="s">
        <v>397</v>
      </c>
      <c r="C471" s="234">
        <f>SUM($C$459:$C$470)</f>
        <v>286</v>
      </c>
      <c r="D471" s="234">
        <f>SUM($D$459:$D$470)</f>
        <v>133</v>
      </c>
      <c r="E471" s="234">
        <f>SUM($E$459:$E$470)</f>
        <v>5</v>
      </c>
      <c r="F471" s="235">
        <f>SUM($F$459:$F$470)</f>
        <v>377929.63</v>
      </c>
      <c r="G471" s="235">
        <f>SUM($G$459:$G$470)</f>
        <v>383424.0281</v>
      </c>
      <c r="H471" s="236">
        <f>SUM($H$459:$H$470)</f>
        <v>13398.46</v>
      </c>
    </row>
    <row r="472" spans="1:8" s="229" customFormat="1">
      <c r="A472" s="237"/>
      <c r="B472" s="493" t="s">
        <v>398</v>
      </c>
      <c r="C472" s="494"/>
      <c r="D472" s="494"/>
      <c r="E472" s="494"/>
      <c r="F472" s="494"/>
      <c r="G472" s="494"/>
      <c r="H472" s="495"/>
    </row>
    <row r="473" spans="1:8" ht="18" hidden="1" customHeight="1" outlineLevel="1">
      <c r="A473" s="20" t="s">
        <v>183</v>
      </c>
      <c r="B473" s="230"/>
      <c r="C473" s="231">
        <v>1</v>
      </c>
      <c r="D473" s="231">
        <v>1</v>
      </c>
      <c r="E473" s="231">
        <v>0</v>
      </c>
      <c r="F473" s="232">
        <v>328.12</v>
      </c>
      <c r="G473" s="232">
        <v>-2374.64</v>
      </c>
      <c r="H473" s="233">
        <v>0</v>
      </c>
    </row>
    <row r="474" spans="1:8" ht="18" hidden="1" customHeight="1" outlineLevel="1">
      <c r="A474" s="20" t="s">
        <v>184</v>
      </c>
      <c r="B474" s="230"/>
      <c r="C474" s="231">
        <v>0</v>
      </c>
      <c r="D474" s="231">
        <v>1</v>
      </c>
      <c r="E474" s="231">
        <v>0</v>
      </c>
      <c r="F474" s="232">
        <v>0</v>
      </c>
      <c r="G474" s="232">
        <v>-4611.87</v>
      </c>
      <c r="H474" s="233">
        <v>0</v>
      </c>
    </row>
    <row r="475" spans="1:8" ht="18" hidden="1" customHeight="1" outlineLevel="1">
      <c r="A475" s="20" t="s">
        <v>185</v>
      </c>
      <c r="B475" s="230"/>
      <c r="C475" s="231">
        <v>0</v>
      </c>
      <c r="D475" s="231">
        <v>6</v>
      </c>
      <c r="E475" s="231">
        <v>0</v>
      </c>
      <c r="F475" s="232">
        <v>-21973</v>
      </c>
      <c r="G475" s="232">
        <v>-3140.19</v>
      </c>
      <c r="H475" s="233">
        <v>0</v>
      </c>
    </row>
    <row r="476" spans="1:8" ht="18" hidden="1" customHeight="1" outlineLevel="1">
      <c r="A476" s="20" t="s">
        <v>186</v>
      </c>
      <c r="B476" s="230"/>
      <c r="C476" s="231">
        <v>1</v>
      </c>
      <c r="D476" s="231">
        <v>2</v>
      </c>
      <c r="E476" s="231">
        <v>0</v>
      </c>
      <c r="F476" s="232">
        <v>10000</v>
      </c>
      <c r="G476" s="232">
        <v>101368.01</v>
      </c>
      <c r="H476" s="233"/>
    </row>
    <row r="477" spans="1:8" ht="18" hidden="1" customHeight="1" outlineLevel="1">
      <c r="A477" s="20" t="s">
        <v>194</v>
      </c>
      <c r="B477" s="230"/>
      <c r="C477" s="231"/>
      <c r="D477" s="231"/>
      <c r="E477" s="231"/>
      <c r="F477" s="232"/>
      <c r="G477" s="232"/>
      <c r="H477" s="233"/>
    </row>
    <row r="478" spans="1:8" ht="18" customHeight="1" collapsed="1">
      <c r="A478" s="20"/>
      <c r="B478" s="230" t="s">
        <v>399</v>
      </c>
      <c r="C478" s="234">
        <f>SUM($C$473:$C$477)</f>
        <v>2</v>
      </c>
      <c r="D478" s="234">
        <f>SUM($D$473:$D$477)</f>
        <v>10</v>
      </c>
      <c r="E478" s="234">
        <f>SUM($E$473:$E$477)</f>
        <v>0</v>
      </c>
      <c r="F478" s="235">
        <f>SUM($F$473:$F$477)</f>
        <v>-11644.880000000001</v>
      </c>
      <c r="G478" s="235">
        <f>SUM($G$473:$G$477)</f>
        <v>91241.31</v>
      </c>
      <c r="H478" s="236">
        <f>SUM($H$473:$H$477)</f>
        <v>0</v>
      </c>
    </row>
    <row r="479" spans="1:8" ht="18" hidden="1" customHeight="1" outlineLevel="1">
      <c r="A479" s="20" t="s">
        <v>183</v>
      </c>
      <c r="B479" s="230"/>
      <c r="C479" s="231">
        <v>3</v>
      </c>
      <c r="D479" s="231">
        <v>2</v>
      </c>
      <c r="E479" s="231">
        <v>0</v>
      </c>
      <c r="F479" s="232">
        <v>107369</v>
      </c>
      <c r="G479" s="232">
        <v>11375.19</v>
      </c>
      <c r="H479" s="233">
        <v>0</v>
      </c>
    </row>
    <row r="480" spans="1:8" ht="18" hidden="1" customHeight="1" outlineLevel="1">
      <c r="A480" s="20" t="s">
        <v>184</v>
      </c>
      <c r="B480" s="230"/>
      <c r="C480" s="231">
        <v>0</v>
      </c>
      <c r="D480" s="231">
        <v>3</v>
      </c>
      <c r="E480" s="231">
        <v>0</v>
      </c>
      <c r="F480" s="232">
        <v>0</v>
      </c>
      <c r="G480" s="232">
        <v>-2669.21</v>
      </c>
      <c r="H480" s="233">
        <v>0</v>
      </c>
    </row>
    <row r="481" spans="1:8" ht="18" hidden="1" customHeight="1" outlineLevel="1">
      <c r="A481" s="20" t="s">
        <v>185</v>
      </c>
      <c r="B481" s="230"/>
      <c r="C481" s="231">
        <v>4</v>
      </c>
      <c r="D481" s="231">
        <v>17</v>
      </c>
      <c r="E481" s="231">
        <v>0</v>
      </c>
      <c r="F481" s="232">
        <v>1800.01</v>
      </c>
      <c r="G481" s="232">
        <v>712650.83</v>
      </c>
      <c r="H481" s="233">
        <v>0</v>
      </c>
    </row>
    <row r="482" spans="1:8" ht="18" hidden="1" customHeight="1" outlineLevel="1">
      <c r="A482" s="20" t="s">
        <v>186</v>
      </c>
      <c r="B482" s="230"/>
      <c r="C482" s="231">
        <v>908</v>
      </c>
      <c r="D482" s="231">
        <v>814</v>
      </c>
      <c r="E482" s="231">
        <v>1</v>
      </c>
      <c r="F482" s="232">
        <v>358806.94</v>
      </c>
      <c r="G482" s="232">
        <v>129027.59</v>
      </c>
      <c r="H482" s="233"/>
    </row>
    <row r="483" spans="1:8" ht="18" hidden="1" customHeight="1" outlineLevel="1">
      <c r="A483" s="20" t="s">
        <v>187</v>
      </c>
      <c r="B483" s="230"/>
      <c r="C483" s="231">
        <v>3</v>
      </c>
      <c r="D483" s="231">
        <v>1</v>
      </c>
      <c r="E483" s="231">
        <v>0</v>
      </c>
      <c r="F483" s="232">
        <v>3457</v>
      </c>
      <c r="G483" s="232">
        <v>0</v>
      </c>
      <c r="H483" s="233">
        <v>2341</v>
      </c>
    </row>
    <row r="484" spans="1:8" ht="18" hidden="1" customHeight="1" outlineLevel="1">
      <c r="A484" s="20" t="s">
        <v>190</v>
      </c>
      <c r="B484" s="230"/>
      <c r="C484" s="231">
        <v>4</v>
      </c>
      <c r="D484" s="231">
        <v>0</v>
      </c>
      <c r="E484" s="231"/>
      <c r="F484" s="232">
        <v>0</v>
      </c>
      <c r="G484" s="232">
        <v>0</v>
      </c>
      <c r="H484" s="233"/>
    </row>
    <row r="485" spans="1:8" ht="18" hidden="1" customHeight="1" outlineLevel="1">
      <c r="A485" s="20" t="s">
        <v>191</v>
      </c>
      <c r="B485" s="230"/>
      <c r="C485" s="231">
        <v>2</v>
      </c>
      <c r="D485" s="231">
        <v>1</v>
      </c>
      <c r="E485" s="231"/>
      <c r="F485" s="232"/>
      <c r="G485" s="232">
        <v>2612.5300000000002</v>
      </c>
      <c r="H485" s="233">
        <v>-2612.5300000000002</v>
      </c>
    </row>
    <row r="486" spans="1:8" ht="18" hidden="1" customHeight="1" outlineLevel="1">
      <c r="A486" s="20" t="s">
        <v>193</v>
      </c>
      <c r="B486" s="230"/>
      <c r="C486" s="231">
        <v>5</v>
      </c>
      <c r="D486" s="231">
        <v>1</v>
      </c>
      <c r="E486" s="231">
        <v>0</v>
      </c>
      <c r="F486" s="232">
        <v>457492</v>
      </c>
      <c r="G486" s="232">
        <v>106539</v>
      </c>
      <c r="H486" s="233">
        <v>11404</v>
      </c>
    </row>
    <row r="487" spans="1:8" ht="18" hidden="1" customHeight="1" outlineLevel="1">
      <c r="A487" s="20" t="s">
        <v>194</v>
      </c>
      <c r="B487" s="230"/>
      <c r="C487" s="231">
        <v>6</v>
      </c>
      <c r="D487" s="231">
        <v>4</v>
      </c>
      <c r="E487" s="231">
        <v>1</v>
      </c>
      <c r="F487" s="232">
        <v>595.33519999999999</v>
      </c>
      <c r="G487" s="232">
        <v>9389.5385000000006</v>
      </c>
      <c r="H487" s="233">
        <v>552.78</v>
      </c>
    </row>
    <row r="488" spans="1:8" ht="18" hidden="1" customHeight="1" outlineLevel="1">
      <c r="A488" s="20" t="s">
        <v>195</v>
      </c>
      <c r="B488" s="230"/>
      <c r="C488" s="231">
        <v>3</v>
      </c>
      <c r="D488" s="231"/>
      <c r="E488" s="231"/>
      <c r="F488" s="232"/>
      <c r="G488" s="232"/>
      <c r="H488" s="233"/>
    </row>
    <row r="489" spans="1:8" ht="18" customHeight="1" collapsed="1">
      <c r="A489" s="20"/>
      <c r="B489" s="230" t="s">
        <v>400</v>
      </c>
      <c r="C489" s="234">
        <f>SUM($C$479:$C$488)</f>
        <v>938</v>
      </c>
      <c r="D489" s="234">
        <f>SUM($D$479:$D$488)</f>
        <v>843</v>
      </c>
      <c r="E489" s="234">
        <f>SUM($E$479:$E$488)</f>
        <v>2</v>
      </c>
      <c r="F489" s="235">
        <f>SUM($F$479:$F$488)</f>
        <v>929520.28519999993</v>
      </c>
      <c r="G489" s="235">
        <f>SUM($G$479:$G$488)</f>
        <v>968925.46849999996</v>
      </c>
      <c r="H489" s="236">
        <f>SUM($H$479:$H$488)</f>
        <v>11685.25</v>
      </c>
    </row>
    <row r="490" spans="1:8" ht="18" hidden="1" customHeight="1" outlineLevel="1">
      <c r="A490" s="20" t="s">
        <v>181</v>
      </c>
      <c r="B490" s="230"/>
      <c r="C490" s="231">
        <v>0</v>
      </c>
      <c r="D490" s="231">
        <v>4</v>
      </c>
      <c r="E490" s="231">
        <v>0</v>
      </c>
      <c r="F490" s="232">
        <v>0</v>
      </c>
      <c r="G490" s="232">
        <v>8024.85</v>
      </c>
      <c r="H490" s="233">
        <v>0</v>
      </c>
    </row>
    <row r="491" spans="1:8" ht="18" hidden="1" customHeight="1" outlineLevel="1">
      <c r="A491" s="20" t="s">
        <v>182</v>
      </c>
      <c r="B491" s="230"/>
      <c r="C491" s="231">
        <v>1</v>
      </c>
      <c r="D491" s="231">
        <v>1</v>
      </c>
      <c r="E491" s="231">
        <v>0</v>
      </c>
      <c r="F491" s="232">
        <v>3528</v>
      </c>
      <c r="G491" s="232">
        <v>0</v>
      </c>
      <c r="H491" s="233"/>
    </row>
    <row r="492" spans="1:8" ht="18" hidden="1" customHeight="1" outlineLevel="1">
      <c r="A492" s="20" t="s">
        <v>183</v>
      </c>
      <c r="B492" s="230"/>
      <c r="C492" s="231">
        <v>6</v>
      </c>
      <c r="D492" s="231">
        <v>5</v>
      </c>
      <c r="E492" s="231">
        <v>0</v>
      </c>
      <c r="F492" s="232">
        <v>45578.34</v>
      </c>
      <c r="G492" s="232">
        <v>127983.46</v>
      </c>
      <c r="H492" s="233">
        <v>0</v>
      </c>
    </row>
    <row r="493" spans="1:8" ht="18" hidden="1" customHeight="1" outlineLevel="1">
      <c r="A493" s="20" t="s">
        <v>184</v>
      </c>
      <c r="B493" s="230"/>
      <c r="C493" s="231">
        <v>2</v>
      </c>
      <c r="D493" s="231">
        <v>5</v>
      </c>
      <c r="E493" s="231">
        <v>0</v>
      </c>
      <c r="F493" s="232">
        <v>-143132.73000000001</v>
      </c>
      <c r="G493" s="232">
        <v>-6896.12</v>
      </c>
      <c r="H493" s="233">
        <v>0</v>
      </c>
    </row>
    <row r="494" spans="1:8" ht="18" hidden="1" customHeight="1" outlineLevel="1">
      <c r="A494" s="20" t="s">
        <v>185</v>
      </c>
      <c r="B494" s="230"/>
      <c r="C494" s="231">
        <v>8</v>
      </c>
      <c r="D494" s="231">
        <v>32</v>
      </c>
      <c r="E494" s="231">
        <v>0</v>
      </c>
      <c r="F494" s="232">
        <v>39973.449999999997</v>
      </c>
      <c r="G494" s="232">
        <v>164459.26999999999</v>
      </c>
      <c r="H494" s="233">
        <v>0</v>
      </c>
    </row>
    <row r="495" spans="1:8" ht="18" hidden="1" customHeight="1" outlineLevel="1">
      <c r="A495" s="20" t="s">
        <v>186</v>
      </c>
      <c r="B495" s="230"/>
      <c r="C495" s="231">
        <v>45</v>
      </c>
      <c r="D495" s="231">
        <v>39</v>
      </c>
      <c r="E495" s="231">
        <v>4</v>
      </c>
      <c r="F495" s="232">
        <v>-40714.89</v>
      </c>
      <c r="G495" s="232">
        <v>152812.22</v>
      </c>
      <c r="H495" s="233"/>
    </row>
    <row r="496" spans="1:8" ht="18" hidden="1" customHeight="1" outlineLevel="1">
      <c r="A496" s="20" t="s">
        <v>189</v>
      </c>
      <c r="B496" s="230"/>
      <c r="C496" s="231">
        <v>1</v>
      </c>
      <c r="D496" s="231">
        <v>1</v>
      </c>
      <c r="E496" s="231">
        <v>0</v>
      </c>
      <c r="F496" s="232">
        <v>3234</v>
      </c>
      <c r="G496" s="232">
        <v>0</v>
      </c>
      <c r="H496" s="233">
        <v>0</v>
      </c>
    </row>
    <row r="497" spans="1:8" ht="18" hidden="1" customHeight="1" outlineLevel="1">
      <c r="A497" s="20" t="s">
        <v>190</v>
      </c>
      <c r="B497" s="230"/>
      <c r="C497" s="231">
        <v>3</v>
      </c>
      <c r="D497" s="231">
        <v>3</v>
      </c>
      <c r="E497" s="231"/>
      <c r="F497" s="232">
        <v>14638</v>
      </c>
      <c r="G497" s="232">
        <v>10000</v>
      </c>
      <c r="H497" s="233">
        <v>1362</v>
      </c>
    </row>
    <row r="498" spans="1:8" ht="18" hidden="1" customHeight="1" outlineLevel="1">
      <c r="A498" s="20" t="s">
        <v>193</v>
      </c>
      <c r="B498" s="230"/>
      <c r="C498" s="231">
        <v>5</v>
      </c>
      <c r="D498" s="231">
        <v>3</v>
      </c>
      <c r="E498" s="231">
        <v>1</v>
      </c>
      <c r="F498" s="232">
        <v>62702</v>
      </c>
      <c r="G498" s="232">
        <v>28272</v>
      </c>
      <c r="H498" s="233">
        <v>20208</v>
      </c>
    </row>
    <row r="499" spans="1:8" ht="18" hidden="1" customHeight="1" outlineLevel="1">
      <c r="A499" s="20" t="s">
        <v>194</v>
      </c>
      <c r="B499" s="230"/>
      <c r="C499" s="231">
        <v>1</v>
      </c>
      <c r="D499" s="231"/>
      <c r="E499" s="231"/>
      <c r="F499" s="232"/>
      <c r="G499" s="232"/>
      <c r="H499" s="233"/>
    </row>
    <row r="500" spans="1:8" ht="18" hidden="1" customHeight="1" outlineLevel="1">
      <c r="A500" s="20" t="s">
        <v>195</v>
      </c>
      <c r="B500" s="230"/>
      <c r="C500" s="231">
        <v>1</v>
      </c>
      <c r="D500" s="231">
        <v>1</v>
      </c>
      <c r="E500" s="231"/>
      <c r="F500" s="232">
        <v>18860</v>
      </c>
      <c r="G500" s="232">
        <v>19335</v>
      </c>
      <c r="H500" s="233"/>
    </row>
    <row r="501" spans="1:8" ht="18" customHeight="1" collapsed="1">
      <c r="A501" s="20"/>
      <c r="B501" s="230" t="s">
        <v>401</v>
      </c>
      <c r="C501" s="234">
        <f>SUM($C$490:$C$500)</f>
        <v>73</v>
      </c>
      <c r="D501" s="234">
        <f>SUM($D$490:$D$500)</f>
        <v>94</v>
      </c>
      <c r="E501" s="234">
        <f>SUM($E$490:$E$500)</f>
        <v>5</v>
      </c>
      <c r="F501" s="235">
        <f>SUM($F$490:$F$500)</f>
        <v>4666.1699999999837</v>
      </c>
      <c r="G501" s="235">
        <f>SUM($G$490:$G$500)</f>
        <v>503990.67999999993</v>
      </c>
      <c r="H501" s="236">
        <f>SUM($H$490:$H$500)</f>
        <v>21570</v>
      </c>
    </row>
    <row r="502" spans="1:8" ht="18" hidden="1" customHeight="1" outlineLevel="1">
      <c r="A502" s="20" t="s">
        <v>184</v>
      </c>
      <c r="B502" s="230"/>
      <c r="C502" s="231">
        <v>0</v>
      </c>
      <c r="D502" s="231">
        <v>5</v>
      </c>
      <c r="E502" s="231">
        <v>0</v>
      </c>
      <c r="F502" s="232">
        <v>-7500</v>
      </c>
      <c r="G502" s="232">
        <v>-3231.61</v>
      </c>
      <c r="H502" s="233">
        <v>0</v>
      </c>
    </row>
    <row r="503" spans="1:8" ht="18" hidden="1" customHeight="1" outlineLevel="1">
      <c r="A503" s="20" t="s">
        <v>185</v>
      </c>
      <c r="B503" s="230"/>
      <c r="C503" s="231">
        <v>0</v>
      </c>
      <c r="D503" s="231">
        <v>11</v>
      </c>
      <c r="E503" s="231">
        <v>0</v>
      </c>
      <c r="F503" s="232">
        <v>5458.33</v>
      </c>
      <c r="G503" s="232">
        <v>-5196.28</v>
      </c>
      <c r="H503" s="233">
        <v>0</v>
      </c>
    </row>
    <row r="504" spans="1:8" ht="18" hidden="1" customHeight="1" outlineLevel="1">
      <c r="A504" s="20" t="s">
        <v>186</v>
      </c>
      <c r="B504" s="230"/>
      <c r="C504" s="231">
        <v>1</v>
      </c>
      <c r="D504" s="231">
        <v>0</v>
      </c>
      <c r="E504" s="231">
        <v>1</v>
      </c>
      <c r="F504" s="232">
        <v>0</v>
      </c>
      <c r="G504" s="232">
        <v>0</v>
      </c>
      <c r="H504" s="233"/>
    </row>
    <row r="505" spans="1:8" ht="18" hidden="1" customHeight="1" outlineLevel="1">
      <c r="A505" s="20" t="s">
        <v>187</v>
      </c>
      <c r="B505" s="230"/>
      <c r="C505" s="231">
        <v>2</v>
      </c>
      <c r="D505" s="231">
        <v>0</v>
      </c>
      <c r="E505" s="231">
        <v>0</v>
      </c>
      <c r="F505" s="232">
        <v>0</v>
      </c>
      <c r="G505" s="232">
        <v>0</v>
      </c>
      <c r="H505" s="233">
        <v>0</v>
      </c>
    </row>
    <row r="506" spans="1:8" ht="18" hidden="1" customHeight="1" outlineLevel="1">
      <c r="A506" s="20" t="s">
        <v>190</v>
      </c>
      <c r="B506" s="230"/>
      <c r="C506" s="231">
        <v>85</v>
      </c>
      <c r="D506" s="231">
        <v>7</v>
      </c>
      <c r="E506" s="231"/>
      <c r="F506" s="232">
        <v>67984</v>
      </c>
      <c r="G506" s="232">
        <v>-1352</v>
      </c>
      <c r="H506" s="233">
        <v>232</v>
      </c>
    </row>
    <row r="507" spans="1:8" ht="18" hidden="1" customHeight="1" outlineLevel="1">
      <c r="A507" s="20" t="s">
        <v>194</v>
      </c>
      <c r="B507" s="230"/>
      <c r="C507" s="231"/>
      <c r="D507" s="231"/>
      <c r="E507" s="231"/>
      <c r="F507" s="232"/>
      <c r="G507" s="232"/>
      <c r="H507" s="233"/>
    </row>
    <row r="508" spans="1:8" ht="18" customHeight="1" collapsed="1">
      <c r="A508" s="20"/>
      <c r="B508" s="230" t="s">
        <v>402</v>
      </c>
      <c r="C508" s="234">
        <f>SUM($C$502:$C$507)</f>
        <v>88</v>
      </c>
      <c r="D508" s="234">
        <f>SUM($D$502:$D$507)</f>
        <v>23</v>
      </c>
      <c r="E508" s="234">
        <f>SUM($E$502:$E$507)</f>
        <v>1</v>
      </c>
      <c r="F508" s="235">
        <f>SUM($F$502:$F$507)</f>
        <v>65942.33</v>
      </c>
      <c r="G508" s="235">
        <f>SUM($G$502:$G$507)</f>
        <v>-9779.89</v>
      </c>
      <c r="H508" s="236">
        <f>SUM($H$502:$H$507)</f>
        <v>232</v>
      </c>
    </row>
    <row r="509" spans="1:8" ht="18" hidden="1" customHeight="1" outlineLevel="1">
      <c r="A509" s="20" t="s">
        <v>181</v>
      </c>
      <c r="B509" s="230"/>
      <c r="C509" s="231">
        <v>15</v>
      </c>
      <c r="D509" s="231">
        <v>7</v>
      </c>
      <c r="E509" s="231">
        <v>0</v>
      </c>
      <c r="F509" s="232">
        <v>-35024.93</v>
      </c>
      <c r="G509" s="232">
        <v>-3961.45</v>
      </c>
      <c r="H509" s="233">
        <v>0</v>
      </c>
    </row>
    <row r="510" spans="1:8" ht="18" hidden="1" customHeight="1" outlineLevel="1">
      <c r="A510" s="20" t="s">
        <v>182</v>
      </c>
      <c r="B510" s="230"/>
      <c r="C510" s="231">
        <v>5</v>
      </c>
      <c r="D510" s="231">
        <v>5</v>
      </c>
      <c r="E510" s="231">
        <v>0</v>
      </c>
      <c r="F510" s="232">
        <v>4313</v>
      </c>
      <c r="G510" s="232">
        <v>24</v>
      </c>
      <c r="H510" s="233">
        <v>25</v>
      </c>
    </row>
    <row r="511" spans="1:8" ht="18" hidden="1" customHeight="1" outlineLevel="1">
      <c r="A511" s="20" t="s">
        <v>183</v>
      </c>
      <c r="B511" s="230"/>
      <c r="C511" s="231">
        <v>36</v>
      </c>
      <c r="D511" s="231">
        <v>5</v>
      </c>
      <c r="E511" s="231">
        <v>0</v>
      </c>
      <c r="F511" s="232">
        <v>15660</v>
      </c>
      <c r="G511" s="232">
        <v>74462</v>
      </c>
      <c r="H511" s="233">
        <v>0</v>
      </c>
    </row>
    <row r="512" spans="1:8" ht="18" hidden="1" customHeight="1" outlineLevel="1">
      <c r="A512" s="20" t="s">
        <v>184</v>
      </c>
      <c r="B512" s="230"/>
      <c r="C512" s="231">
        <v>23</v>
      </c>
      <c r="D512" s="231">
        <v>9</v>
      </c>
      <c r="E512" s="231">
        <v>0</v>
      </c>
      <c r="F512" s="232">
        <v>2016.6</v>
      </c>
      <c r="G512" s="232">
        <v>-1710.8</v>
      </c>
      <c r="H512" s="233">
        <v>0</v>
      </c>
    </row>
    <row r="513" spans="1:8" ht="18" hidden="1" customHeight="1" outlineLevel="1">
      <c r="A513" s="20" t="s">
        <v>185</v>
      </c>
      <c r="B513" s="230"/>
      <c r="C513" s="231">
        <v>51</v>
      </c>
      <c r="D513" s="231">
        <v>46</v>
      </c>
      <c r="E513" s="231">
        <v>0</v>
      </c>
      <c r="F513" s="232">
        <v>-716734.95</v>
      </c>
      <c r="G513" s="232">
        <v>48120.29</v>
      </c>
      <c r="H513" s="233">
        <v>0</v>
      </c>
    </row>
    <row r="514" spans="1:8" ht="18" hidden="1" customHeight="1" outlineLevel="1">
      <c r="A514" s="20" t="s">
        <v>186</v>
      </c>
      <c r="B514" s="230"/>
      <c r="C514" s="231">
        <v>79</v>
      </c>
      <c r="D514" s="231">
        <v>8</v>
      </c>
      <c r="E514" s="231">
        <v>12</v>
      </c>
      <c r="F514" s="232">
        <v>87060.22</v>
      </c>
      <c r="G514" s="232">
        <v>299167.75</v>
      </c>
      <c r="H514" s="233"/>
    </row>
    <row r="515" spans="1:8" ht="18" hidden="1" customHeight="1" outlineLevel="1">
      <c r="A515" s="20" t="s">
        <v>193</v>
      </c>
      <c r="B515" s="230"/>
      <c r="C515" s="231">
        <v>50</v>
      </c>
      <c r="D515" s="231">
        <v>41</v>
      </c>
      <c r="E515" s="231">
        <v>0</v>
      </c>
      <c r="F515" s="232">
        <v>95285</v>
      </c>
      <c r="G515" s="232">
        <v>64570</v>
      </c>
      <c r="H515" s="233">
        <v>16148</v>
      </c>
    </row>
    <row r="516" spans="1:8" ht="18" hidden="1" customHeight="1" outlineLevel="1">
      <c r="A516" s="20" t="s">
        <v>194</v>
      </c>
      <c r="B516" s="230"/>
      <c r="C516" s="231"/>
      <c r="D516" s="231"/>
      <c r="E516" s="231"/>
      <c r="F516" s="232"/>
      <c r="G516" s="232"/>
      <c r="H516" s="233"/>
    </row>
    <row r="517" spans="1:8" ht="18" hidden="1" customHeight="1" outlineLevel="1">
      <c r="A517" s="20" t="s">
        <v>195</v>
      </c>
      <c r="B517" s="230"/>
      <c r="C517" s="231">
        <v>4</v>
      </c>
      <c r="D517" s="231">
        <v>1</v>
      </c>
      <c r="E517" s="231"/>
      <c r="F517" s="232"/>
      <c r="G517" s="232">
        <v>330</v>
      </c>
      <c r="H517" s="233"/>
    </row>
    <row r="518" spans="1:8" ht="18" customHeight="1" collapsed="1">
      <c r="A518" s="20"/>
      <c r="B518" s="230" t="s">
        <v>403</v>
      </c>
      <c r="C518" s="234">
        <f>SUM($C$509:$C$517)</f>
        <v>263</v>
      </c>
      <c r="D518" s="234">
        <f>SUM($D$509:$D$517)</f>
        <v>122</v>
      </c>
      <c r="E518" s="234">
        <f>SUM($E$509:$E$517)</f>
        <v>12</v>
      </c>
      <c r="F518" s="235">
        <f>SUM($F$509:$F$517)</f>
        <v>-547425.05999999994</v>
      </c>
      <c r="G518" s="235">
        <f>SUM($G$509:$G$517)</f>
        <v>481001.79000000004</v>
      </c>
      <c r="H518" s="236">
        <f>SUM($H$509:$H$517)</f>
        <v>16173</v>
      </c>
    </row>
    <row r="519" spans="1:8" ht="18" hidden="1" customHeight="1" outlineLevel="1">
      <c r="A519" s="20" t="s">
        <v>181</v>
      </c>
      <c r="B519" s="230"/>
      <c r="C519" s="231">
        <v>6</v>
      </c>
      <c r="D519" s="231">
        <v>5</v>
      </c>
      <c r="E519" s="231">
        <v>0</v>
      </c>
      <c r="F519" s="232">
        <v>24580.55</v>
      </c>
      <c r="G519" s="232">
        <v>6863.33</v>
      </c>
      <c r="H519" s="233">
        <v>0</v>
      </c>
    </row>
    <row r="520" spans="1:8" ht="18" hidden="1" customHeight="1" outlineLevel="1">
      <c r="A520" s="20" t="s">
        <v>183</v>
      </c>
      <c r="B520" s="230"/>
      <c r="C520" s="231">
        <v>3</v>
      </c>
      <c r="D520" s="231">
        <v>6</v>
      </c>
      <c r="E520" s="231">
        <v>0</v>
      </c>
      <c r="F520" s="232">
        <v>-16542</v>
      </c>
      <c r="G520" s="232">
        <v>-8796.75</v>
      </c>
      <c r="H520" s="233">
        <v>0</v>
      </c>
    </row>
    <row r="521" spans="1:8" ht="18" hidden="1" customHeight="1" outlineLevel="1">
      <c r="A521" s="20" t="s">
        <v>184</v>
      </c>
      <c r="B521" s="230"/>
      <c r="C521" s="231">
        <v>4</v>
      </c>
      <c r="D521" s="231">
        <v>1</v>
      </c>
      <c r="E521" s="231">
        <v>0</v>
      </c>
      <c r="F521" s="232">
        <v>12863</v>
      </c>
      <c r="G521" s="232">
        <v>-19980.419999999998</v>
      </c>
      <c r="H521" s="233">
        <v>0</v>
      </c>
    </row>
    <row r="522" spans="1:8" ht="18" hidden="1" customHeight="1" outlineLevel="1">
      <c r="A522" s="20" t="s">
        <v>185</v>
      </c>
      <c r="B522" s="230"/>
      <c r="C522" s="231">
        <v>14</v>
      </c>
      <c r="D522" s="231">
        <v>9</v>
      </c>
      <c r="E522" s="231">
        <v>0</v>
      </c>
      <c r="F522" s="232">
        <v>2384.1</v>
      </c>
      <c r="G522" s="232">
        <v>9059.1</v>
      </c>
      <c r="H522" s="233">
        <v>0</v>
      </c>
    </row>
    <row r="523" spans="1:8" ht="18" hidden="1" customHeight="1" outlineLevel="1">
      <c r="A523" s="20" t="s">
        <v>186</v>
      </c>
      <c r="B523" s="230"/>
      <c r="C523" s="231">
        <v>124</v>
      </c>
      <c r="D523" s="231">
        <v>10</v>
      </c>
      <c r="E523" s="231">
        <v>9</v>
      </c>
      <c r="F523" s="232">
        <v>387973.17</v>
      </c>
      <c r="G523" s="232">
        <v>222865.46</v>
      </c>
      <c r="H523" s="233"/>
    </row>
    <row r="524" spans="1:8" ht="18" hidden="1" customHeight="1" outlineLevel="1">
      <c r="A524" s="20" t="s">
        <v>190</v>
      </c>
      <c r="B524" s="230"/>
      <c r="C524" s="231">
        <v>1</v>
      </c>
      <c r="D524" s="231">
        <v>3</v>
      </c>
      <c r="E524" s="231"/>
      <c r="F524" s="232">
        <v>-5669</v>
      </c>
      <c r="G524" s="232">
        <v>5441</v>
      </c>
      <c r="H524" s="233">
        <v>5669</v>
      </c>
    </row>
    <row r="525" spans="1:8" ht="18" hidden="1" customHeight="1" outlineLevel="1">
      <c r="A525" s="20" t="s">
        <v>191</v>
      </c>
      <c r="B525" s="230"/>
      <c r="C525" s="231">
        <v>6</v>
      </c>
      <c r="D525" s="231">
        <v>2</v>
      </c>
      <c r="E525" s="231">
        <v>2</v>
      </c>
      <c r="F525" s="232"/>
      <c r="G525" s="232">
        <v>4879.5600000000004</v>
      </c>
      <c r="H525" s="233">
        <v>-4982.32</v>
      </c>
    </row>
    <row r="526" spans="1:8" ht="18" hidden="1" customHeight="1" outlineLevel="1">
      <c r="A526" s="20" t="s">
        <v>194</v>
      </c>
      <c r="B526" s="230"/>
      <c r="C526" s="231">
        <v>2</v>
      </c>
      <c r="D526" s="231">
        <v>2</v>
      </c>
      <c r="E526" s="231"/>
      <c r="F526" s="232">
        <v>4300.7578000000003</v>
      </c>
      <c r="G526" s="232"/>
      <c r="H526" s="233">
        <v>3385</v>
      </c>
    </row>
    <row r="527" spans="1:8" ht="18" customHeight="1" collapsed="1">
      <c r="A527" s="20"/>
      <c r="B527" s="230" t="s">
        <v>404</v>
      </c>
      <c r="C527" s="234">
        <f>SUM($C$519:$C$526)</f>
        <v>160</v>
      </c>
      <c r="D527" s="234">
        <f>SUM($D$519:$D$526)</f>
        <v>38</v>
      </c>
      <c r="E527" s="234">
        <f>SUM($E$519:$E$526)</f>
        <v>11</v>
      </c>
      <c r="F527" s="235">
        <f>SUM($F$519:$F$526)</f>
        <v>409890.57780000003</v>
      </c>
      <c r="G527" s="235">
        <f>SUM($G$519:$G$526)</f>
        <v>220331.28</v>
      </c>
      <c r="H527" s="236">
        <f>SUM($H$519:$H$526)</f>
        <v>4071.6800000000003</v>
      </c>
    </row>
    <row r="528" spans="1:8" s="229" customFormat="1">
      <c r="A528" s="237"/>
      <c r="B528" s="493" t="s">
        <v>405</v>
      </c>
      <c r="C528" s="494"/>
      <c r="D528" s="494"/>
      <c r="E528" s="494"/>
      <c r="F528" s="494"/>
      <c r="G528" s="494"/>
      <c r="H528" s="495"/>
    </row>
    <row r="529" spans="1:8" ht="18" hidden="1" customHeight="1" outlineLevel="1">
      <c r="A529" s="20" t="s">
        <v>181</v>
      </c>
      <c r="B529" s="230"/>
      <c r="C529" s="231">
        <v>0</v>
      </c>
      <c r="D529" s="231">
        <v>0</v>
      </c>
      <c r="E529" s="231">
        <v>0</v>
      </c>
      <c r="F529" s="232">
        <v>0</v>
      </c>
      <c r="G529" s="232">
        <v>0</v>
      </c>
      <c r="H529" s="233">
        <v>0</v>
      </c>
    </row>
    <row r="530" spans="1:8" ht="18" hidden="1" customHeight="1" outlineLevel="1">
      <c r="A530" s="20" t="s">
        <v>184</v>
      </c>
      <c r="B530" s="230"/>
      <c r="C530" s="231">
        <v>1</v>
      </c>
      <c r="D530" s="231">
        <v>0</v>
      </c>
      <c r="E530" s="231">
        <v>0</v>
      </c>
      <c r="F530" s="232">
        <v>0</v>
      </c>
      <c r="G530" s="232">
        <v>600</v>
      </c>
      <c r="H530" s="233">
        <v>0</v>
      </c>
    </row>
    <row r="531" spans="1:8" ht="18" hidden="1" customHeight="1" outlineLevel="1">
      <c r="A531" s="20" t="s">
        <v>185</v>
      </c>
      <c r="B531" s="230"/>
      <c r="C531" s="231">
        <v>1</v>
      </c>
      <c r="D531" s="231">
        <v>0</v>
      </c>
      <c r="E531" s="231">
        <v>0</v>
      </c>
      <c r="F531" s="232">
        <v>0</v>
      </c>
      <c r="G531" s="232">
        <v>0</v>
      </c>
      <c r="H531" s="233">
        <v>0</v>
      </c>
    </row>
    <row r="532" spans="1:8" ht="18" hidden="1" customHeight="1" outlineLevel="1">
      <c r="A532" s="20" t="s">
        <v>186</v>
      </c>
      <c r="B532" s="230"/>
      <c r="C532" s="231">
        <v>9</v>
      </c>
      <c r="D532" s="231">
        <v>0</v>
      </c>
      <c r="E532" s="231">
        <v>0</v>
      </c>
      <c r="F532" s="232">
        <v>0</v>
      </c>
      <c r="G532" s="232">
        <v>12609.41</v>
      </c>
      <c r="H532" s="233"/>
    </row>
    <row r="533" spans="1:8" ht="18" hidden="1" customHeight="1" outlineLevel="1">
      <c r="A533" s="20" t="s">
        <v>187</v>
      </c>
      <c r="B533" s="230"/>
      <c r="C533" s="231">
        <v>1</v>
      </c>
      <c r="D533" s="231">
        <v>0</v>
      </c>
      <c r="E533" s="231">
        <v>0</v>
      </c>
      <c r="F533" s="232">
        <v>0</v>
      </c>
      <c r="G533" s="232">
        <v>0</v>
      </c>
      <c r="H533" s="233">
        <v>0</v>
      </c>
    </row>
    <row r="534" spans="1:8" ht="18" hidden="1" customHeight="1" outlineLevel="1">
      <c r="A534" s="20" t="s">
        <v>190</v>
      </c>
      <c r="B534" s="230"/>
      <c r="C534" s="231">
        <v>1</v>
      </c>
      <c r="D534" s="231">
        <v>0</v>
      </c>
      <c r="E534" s="231"/>
      <c r="F534" s="232">
        <v>0</v>
      </c>
      <c r="G534" s="232">
        <v>0</v>
      </c>
      <c r="H534" s="233"/>
    </row>
    <row r="535" spans="1:8" ht="18" hidden="1" customHeight="1" outlineLevel="1">
      <c r="A535" s="20" t="s">
        <v>193</v>
      </c>
      <c r="B535" s="230"/>
      <c r="C535" s="231">
        <v>0</v>
      </c>
      <c r="D535" s="231">
        <v>0</v>
      </c>
      <c r="E535" s="231">
        <v>0</v>
      </c>
      <c r="F535" s="232">
        <v>-1275</v>
      </c>
      <c r="G535" s="232">
        <v>1275</v>
      </c>
      <c r="H535" s="233">
        <v>0</v>
      </c>
    </row>
    <row r="536" spans="1:8" ht="18" hidden="1" customHeight="1" outlineLevel="1">
      <c r="A536" s="20" t="s">
        <v>194</v>
      </c>
      <c r="B536" s="230"/>
      <c r="C536" s="231">
        <v>5</v>
      </c>
      <c r="D536" s="231"/>
      <c r="E536" s="231"/>
      <c r="F536" s="232"/>
      <c r="G536" s="232"/>
      <c r="H536" s="233"/>
    </row>
    <row r="537" spans="1:8" ht="18" customHeight="1" collapsed="1">
      <c r="A537" s="20"/>
      <c r="B537" s="230" t="s">
        <v>406</v>
      </c>
      <c r="C537" s="234">
        <f>SUM($C$529:$C$536)</f>
        <v>18</v>
      </c>
      <c r="D537" s="234">
        <f>SUM($D$529:$D$536)</f>
        <v>0</v>
      </c>
      <c r="E537" s="234">
        <f>SUM($E$529:$E$536)</f>
        <v>0</v>
      </c>
      <c r="F537" s="235">
        <f>SUM($F$529:$F$536)</f>
        <v>-1275</v>
      </c>
      <c r="G537" s="235">
        <f>SUM($G$529:$G$536)</f>
        <v>14484.41</v>
      </c>
      <c r="H537" s="236">
        <f>SUM($H$529:$H$536)</f>
        <v>0</v>
      </c>
    </row>
    <row r="538" spans="1:8" s="229" customFormat="1">
      <c r="A538" s="237"/>
      <c r="B538" s="493" t="s">
        <v>407</v>
      </c>
      <c r="C538" s="494"/>
      <c r="D538" s="494"/>
      <c r="E538" s="494"/>
      <c r="F538" s="494"/>
      <c r="G538" s="494"/>
      <c r="H538" s="495"/>
    </row>
    <row r="539" spans="1:8" ht="18" hidden="1" customHeight="1" outlineLevel="1">
      <c r="A539" s="20" t="s">
        <v>181</v>
      </c>
      <c r="B539" s="230"/>
      <c r="C539" s="231">
        <v>22</v>
      </c>
      <c r="D539" s="231">
        <v>27</v>
      </c>
      <c r="E539" s="231">
        <v>0</v>
      </c>
      <c r="F539" s="232">
        <v>12150.64</v>
      </c>
      <c r="G539" s="232">
        <v>23721.65</v>
      </c>
      <c r="H539" s="233">
        <v>0</v>
      </c>
    </row>
    <row r="540" spans="1:8" ht="18" hidden="1" customHeight="1" outlineLevel="1">
      <c r="A540" s="20" t="s">
        <v>182</v>
      </c>
      <c r="B540" s="230"/>
      <c r="C540" s="231">
        <v>21</v>
      </c>
      <c r="D540" s="231">
        <v>9</v>
      </c>
      <c r="E540" s="231">
        <v>0</v>
      </c>
      <c r="F540" s="232">
        <v>20711</v>
      </c>
      <c r="G540" s="232">
        <v>20268</v>
      </c>
      <c r="H540" s="233">
        <v>6125</v>
      </c>
    </row>
    <row r="541" spans="1:8" ht="18" hidden="1" customHeight="1" outlineLevel="1">
      <c r="A541" s="20" t="s">
        <v>183</v>
      </c>
      <c r="B541" s="230"/>
      <c r="C541" s="231">
        <v>52</v>
      </c>
      <c r="D541" s="231">
        <v>32</v>
      </c>
      <c r="E541" s="231">
        <v>0</v>
      </c>
      <c r="F541" s="232">
        <v>279147</v>
      </c>
      <c r="G541" s="232">
        <v>41071.97</v>
      </c>
      <c r="H541" s="233">
        <v>0</v>
      </c>
    </row>
    <row r="542" spans="1:8" ht="18" hidden="1" customHeight="1" outlineLevel="1">
      <c r="A542" s="20" t="s">
        <v>184</v>
      </c>
      <c r="B542" s="230"/>
      <c r="C542" s="231">
        <v>16</v>
      </c>
      <c r="D542" s="231">
        <v>18</v>
      </c>
      <c r="E542" s="231">
        <v>0</v>
      </c>
      <c r="F542" s="232">
        <v>96312.62</v>
      </c>
      <c r="G542" s="232">
        <v>-2168.71</v>
      </c>
      <c r="H542" s="233">
        <v>0</v>
      </c>
    </row>
    <row r="543" spans="1:8" ht="18" hidden="1" customHeight="1" outlineLevel="1">
      <c r="A543" s="20" t="s">
        <v>185</v>
      </c>
      <c r="B543" s="230"/>
      <c r="C543" s="231">
        <v>97</v>
      </c>
      <c r="D543" s="231">
        <v>87</v>
      </c>
      <c r="E543" s="231">
        <v>0</v>
      </c>
      <c r="F543" s="232">
        <v>255302.36</v>
      </c>
      <c r="G543" s="232">
        <v>7337.79</v>
      </c>
      <c r="H543" s="233">
        <v>0</v>
      </c>
    </row>
    <row r="544" spans="1:8" ht="18" hidden="1" customHeight="1" outlineLevel="1">
      <c r="A544" s="20" t="s">
        <v>186</v>
      </c>
      <c r="B544" s="230"/>
      <c r="C544" s="231">
        <v>10</v>
      </c>
      <c r="D544" s="231">
        <v>6</v>
      </c>
      <c r="E544" s="231">
        <v>5</v>
      </c>
      <c r="F544" s="232">
        <v>41490.43</v>
      </c>
      <c r="G544" s="232">
        <v>3000</v>
      </c>
      <c r="H544" s="233"/>
    </row>
    <row r="545" spans="1:8" ht="18" hidden="1" customHeight="1" outlineLevel="1">
      <c r="A545" s="20" t="s">
        <v>187</v>
      </c>
      <c r="B545" s="230"/>
      <c r="C545" s="231">
        <v>5</v>
      </c>
      <c r="D545" s="231">
        <v>5</v>
      </c>
      <c r="E545" s="231">
        <v>0</v>
      </c>
      <c r="F545" s="232">
        <v>9470</v>
      </c>
      <c r="G545" s="232">
        <v>16</v>
      </c>
      <c r="H545" s="233">
        <v>1708</v>
      </c>
    </row>
    <row r="546" spans="1:8" ht="18" hidden="1" customHeight="1" outlineLevel="1">
      <c r="A546" s="20" t="s">
        <v>188</v>
      </c>
      <c r="B546" s="230"/>
      <c r="C546" s="231">
        <v>1</v>
      </c>
      <c r="D546" s="231">
        <v>1</v>
      </c>
      <c r="E546" s="231"/>
      <c r="F546" s="232">
        <v>6122</v>
      </c>
      <c r="G546" s="232">
        <v>0</v>
      </c>
      <c r="H546" s="233"/>
    </row>
    <row r="547" spans="1:8" ht="18" hidden="1" customHeight="1" outlineLevel="1">
      <c r="A547" s="20" t="s">
        <v>189</v>
      </c>
      <c r="B547" s="230"/>
      <c r="C547" s="231">
        <v>2</v>
      </c>
      <c r="D547" s="231">
        <v>2</v>
      </c>
      <c r="E547" s="231">
        <v>0</v>
      </c>
      <c r="F547" s="232">
        <v>7848</v>
      </c>
      <c r="G547" s="232">
        <v>1</v>
      </c>
      <c r="H547" s="233">
        <v>0</v>
      </c>
    </row>
    <row r="548" spans="1:8" ht="18" hidden="1" customHeight="1" outlineLevel="1">
      <c r="A548" s="20" t="s">
        <v>190</v>
      </c>
      <c r="B548" s="230"/>
      <c r="C548" s="231">
        <v>2</v>
      </c>
      <c r="D548" s="231">
        <v>1</v>
      </c>
      <c r="E548" s="231"/>
      <c r="F548" s="232">
        <v>-1380</v>
      </c>
      <c r="G548" s="232">
        <v>2037</v>
      </c>
      <c r="H548" s="233">
        <v>1927</v>
      </c>
    </row>
    <row r="549" spans="1:8" ht="18" hidden="1" customHeight="1" outlineLevel="1">
      <c r="A549" s="20" t="s">
        <v>193</v>
      </c>
      <c r="B549" s="230"/>
      <c r="C549" s="231">
        <v>58</v>
      </c>
      <c r="D549" s="231">
        <v>51</v>
      </c>
      <c r="E549" s="231">
        <v>2</v>
      </c>
      <c r="F549" s="232">
        <v>429939</v>
      </c>
      <c r="G549" s="232">
        <v>83328</v>
      </c>
      <c r="H549" s="233">
        <v>42854</v>
      </c>
    </row>
    <row r="550" spans="1:8" ht="18" hidden="1" customHeight="1" outlineLevel="1">
      <c r="A550" s="20" t="s">
        <v>194</v>
      </c>
      <c r="B550" s="230"/>
      <c r="C550" s="231">
        <v>44</v>
      </c>
      <c r="D550" s="231">
        <v>49</v>
      </c>
      <c r="E550" s="231">
        <v>3</v>
      </c>
      <c r="F550" s="232">
        <v>160778.2868</v>
      </c>
      <c r="G550" s="232">
        <v>38974.653899999998</v>
      </c>
      <c r="H550" s="233">
        <v>163765.83240000001</v>
      </c>
    </row>
    <row r="551" spans="1:8" ht="18" hidden="1" customHeight="1" outlineLevel="1">
      <c r="A551" s="20" t="s">
        <v>195</v>
      </c>
      <c r="B551" s="230"/>
      <c r="C551" s="231">
        <v>6</v>
      </c>
      <c r="D551" s="231">
        <v>3</v>
      </c>
      <c r="E551" s="231"/>
      <c r="F551" s="232">
        <v>4630</v>
      </c>
      <c r="G551" s="232">
        <v>-997</v>
      </c>
      <c r="H551" s="233"/>
    </row>
    <row r="552" spans="1:8" ht="18" customHeight="1" collapsed="1">
      <c r="A552" s="20"/>
      <c r="B552" s="230" t="s">
        <v>408</v>
      </c>
      <c r="C552" s="234">
        <f>SUM($C$539:$C$551)</f>
        <v>336</v>
      </c>
      <c r="D552" s="234">
        <f>SUM($D$539:$D$551)</f>
        <v>291</v>
      </c>
      <c r="E552" s="234">
        <f>SUM($E$539:$E$551)</f>
        <v>10</v>
      </c>
      <c r="F552" s="235">
        <f>SUM($F$539:$F$551)</f>
        <v>1322521.3368000002</v>
      </c>
      <c r="G552" s="235">
        <f>SUM($G$539:$G$551)</f>
        <v>216590.35389999999</v>
      </c>
      <c r="H552" s="236">
        <f>SUM($H$539:$H$551)</f>
        <v>216379.83240000001</v>
      </c>
    </row>
    <row r="553" spans="1:8" s="229" customFormat="1">
      <c r="A553" s="237"/>
      <c r="B553" s="493" t="s">
        <v>409</v>
      </c>
      <c r="C553" s="494"/>
      <c r="D553" s="494"/>
      <c r="E553" s="494"/>
      <c r="F553" s="494"/>
      <c r="G553" s="494"/>
      <c r="H553" s="495"/>
    </row>
    <row r="554" spans="1:8" ht="18" hidden="1" customHeight="1" outlineLevel="1">
      <c r="A554" s="20" t="s">
        <v>181</v>
      </c>
      <c r="B554" s="230"/>
      <c r="C554" s="231">
        <v>8</v>
      </c>
      <c r="D554" s="231">
        <v>1</v>
      </c>
      <c r="E554" s="231">
        <v>0</v>
      </c>
      <c r="F554" s="232">
        <v>0</v>
      </c>
      <c r="G554" s="232">
        <v>78</v>
      </c>
      <c r="H554" s="233">
        <v>0</v>
      </c>
    </row>
    <row r="555" spans="1:8" ht="18" hidden="1" customHeight="1" outlineLevel="1">
      <c r="A555" s="20" t="s">
        <v>183</v>
      </c>
      <c r="B555" s="230"/>
      <c r="C555" s="231">
        <v>7</v>
      </c>
      <c r="D555" s="231">
        <v>2</v>
      </c>
      <c r="E555" s="231">
        <v>0</v>
      </c>
      <c r="F555" s="232">
        <v>0</v>
      </c>
      <c r="G555" s="232">
        <v>-3083.07</v>
      </c>
      <c r="H555" s="233">
        <v>0</v>
      </c>
    </row>
    <row r="556" spans="1:8" ht="18" hidden="1" customHeight="1" outlineLevel="1">
      <c r="A556" s="20" t="s">
        <v>184</v>
      </c>
      <c r="B556" s="230"/>
      <c r="C556" s="231">
        <v>4</v>
      </c>
      <c r="D556" s="231">
        <v>1</v>
      </c>
      <c r="E556" s="231">
        <v>0</v>
      </c>
      <c r="F556" s="232">
        <v>0</v>
      </c>
      <c r="G556" s="232">
        <v>0</v>
      </c>
      <c r="H556" s="233">
        <v>0</v>
      </c>
    </row>
    <row r="557" spans="1:8" ht="18" hidden="1" customHeight="1" outlineLevel="1">
      <c r="A557" s="20" t="s">
        <v>185</v>
      </c>
      <c r="B557" s="230"/>
      <c r="C557" s="231">
        <v>9</v>
      </c>
      <c r="D557" s="231">
        <v>8</v>
      </c>
      <c r="E557" s="231">
        <v>0</v>
      </c>
      <c r="F557" s="232">
        <v>-21854.38</v>
      </c>
      <c r="G557" s="232">
        <v>-7736.94</v>
      </c>
      <c r="H557" s="233">
        <v>0</v>
      </c>
    </row>
    <row r="558" spans="1:8" ht="18" hidden="1" customHeight="1" outlineLevel="1">
      <c r="A558" s="20" t="s">
        <v>186</v>
      </c>
      <c r="B558" s="230"/>
      <c r="C558" s="231">
        <v>17</v>
      </c>
      <c r="D558" s="231">
        <v>0</v>
      </c>
      <c r="E558" s="231">
        <v>12</v>
      </c>
      <c r="F558" s="232">
        <v>0</v>
      </c>
      <c r="G558" s="232">
        <v>0</v>
      </c>
      <c r="H558" s="233"/>
    </row>
    <row r="559" spans="1:8" ht="18" hidden="1" customHeight="1" outlineLevel="1">
      <c r="A559" s="20" t="s">
        <v>194</v>
      </c>
      <c r="B559" s="230"/>
      <c r="C559" s="231">
        <v>6</v>
      </c>
      <c r="D559" s="231"/>
      <c r="E559" s="231">
        <v>6</v>
      </c>
      <c r="F559" s="232"/>
      <c r="G559" s="232"/>
      <c r="H559" s="233"/>
    </row>
    <row r="560" spans="1:8" ht="18" customHeight="1" collapsed="1">
      <c r="A560" s="20"/>
      <c r="B560" s="230" t="s">
        <v>411</v>
      </c>
      <c r="C560" s="234">
        <f>SUM($C$554:$C$559)</f>
        <v>51</v>
      </c>
      <c r="D560" s="234">
        <f>SUM($D$554:$D$559)</f>
        <v>12</v>
      </c>
      <c r="E560" s="234">
        <f>SUM($E$554:$E$559)</f>
        <v>18</v>
      </c>
      <c r="F560" s="235">
        <f>SUM($F$554:$F$559)</f>
        <v>-21854.38</v>
      </c>
      <c r="G560" s="235">
        <f>SUM($G$554:$G$559)</f>
        <v>-10742.01</v>
      </c>
      <c r="H560" s="236">
        <f>SUM($H$554:$H$559)</f>
        <v>0</v>
      </c>
    </row>
    <row r="561" spans="1:8" ht="18" hidden="1" customHeight="1" outlineLevel="1">
      <c r="A561" s="20" t="s">
        <v>181</v>
      </c>
      <c r="B561" s="230"/>
      <c r="C561" s="231">
        <v>5</v>
      </c>
      <c r="D561" s="231">
        <v>1</v>
      </c>
      <c r="E561" s="231">
        <v>0</v>
      </c>
      <c r="F561" s="232">
        <v>0</v>
      </c>
      <c r="G561" s="232">
        <v>295</v>
      </c>
      <c r="H561" s="233">
        <v>0</v>
      </c>
    </row>
    <row r="562" spans="1:8" ht="18" hidden="1" customHeight="1" outlineLevel="1">
      <c r="A562" s="20" t="s">
        <v>182</v>
      </c>
      <c r="B562" s="230"/>
      <c r="C562" s="231">
        <v>1</v>
      </c>
      <c r="D562" s="231">
        <v>0</v>
      </c>
      <c r="E562" s="231">
        <v>0</v>
      </c>
      <c r="F562" s="232">
        <v>0</v>
      </c>
      <c r="G562" s="232">
        <v>0</v>
      </c>
      <c r="H562" s="233"/>
    </row>
    <row r="563" spans="1:8" ht="18" hidden="1" customHeight="1" outlineLevel="1">
      <c r="A563" s="20" t="s">
        <v>183</v>
      </c>
      <c r="B563" s="230"/>
      <c r="C563" s="231">
        <v>5</v>
      </c>
      <c r="D563" s="231">
        <v>2</v>
      </c>
      <c r="E563" s="231">
        <v>0</v>
      </c>
      <c r="F563" s="232">
        <v>0</v>
      </c>
      <c r="G563" s="232">
        <v>10939.11</v>
      </c>
      <c r="H563" s="233">
        <v>0</v>
      </c>
    </row>
    <row r="564" spans="1:8" ht="18" hidden="1" customHeight="1" outlineLevel="1">
      <c r="A564" s="20" t="s">
        <v>184</v>
      </c>
      <c r="B564" s="230"/>
      <c r="C564" s="231">
        <v>2</v>
      </c>
      <c r="D564" s="231">
        <v>1</v>
      </c>
      <c r="E564" s="231">
        <v>0</v>
      </c>
      <c r="F564" s="232">
        <v>0</v>
      </c>
      <c r="G564" s="232">
        <v>475</v>
      </c>
      <c r="H564" s="233">
        <v>0</v>
      </c>
    </row>
    <row r="565" spans="1:8" ht="18" hidden="1" customHeight="1" outlineLevel="1">
      <c r="A565" s="20" t="s">
        <v>185</v>
      </c>
      <c r="B565" s="230"/>
      <c r="C565" s="231">
        <v>16</v>
      </c>
      <c r="D565" s="231">
        <v>3</v>
      </c>
      <c r="E565" s="231">
        <v>0</v>
      </c>
      <c r="F565" s="232">
        <v>-6000</v>
      </c>
      <c r="G565" s="232">
        <v>30000</v>
      </c>
      <c r="H565" s="233">
        <v>0</v>
      </c>
    </row>
    <row r="566" spans="1:8" ht="18" hidden="1" customHeight="1" outlineLevel="1">
      <c r="A566" s="20" t="s">
        <v>186</v>
      </c>
      <c r="B566" s="230"/>
      <c r="C566" s="231">
        <v>7</v>
      </c>
      <c r="D566" s="231">
        <v>1</v>
      </c>
      <c r="E566" s="231">
        <v>4</v>
      </c>
      <c r="F566" s="232">
        <v>3700</v>
      </c>
      <c r="G566" s="232">
        <v>0</v>
      </c>
      <c r="H566" s="233"/>
    </row>
    <row r="567" spans="1:8" ht="18" hidden="1" customHeight="1" outlineLevel="1">
      <c r="A567" s="20" t="s">
        <v>187</v>
      </c>
      <c r="B567" s="230"/>
      <c r="C567" s="231">
        <v>1</v>
      </c>
      <c r="D567" s="231">
        <v>0</v>
      </c>
      <c r="E567" s="231">
        <v>1</v>
      </c>
      <c r="F567" s="232">
        <v>0</v>
      </c>
      <c r="G567" s="232">
        <v>0</v>
      </c>
      <c r="H567" s="233">
        <v>0</v>
      </c>
    </row>
    <row r="568" spans="1:8" ht="18" hidden="1" customHeight="1" outlineLevel="1">
      <c r="A568" s="20" t="s">
        <v>194</v>
      </c>
      <c r="B568" s="230"/>
      <c r="C568" s="231">
        <v>4</v>
      </c>
      <c r="D568" s="231"/>
      <c r="E568" s="231">
        <v>2</v>
      </c>
      <c r="F568" s="232"/>
      <c r="G568" s="232"/>
      <c r="H568" s="233"/>
    </row>
    <row r="569" spans="1:8" ht="18" customHeight="1" collapsed="1">
      <c r="A569" s="20"/>
      <c r="B569" s="230" t="s">
        <v>412</v>
      </c>
      <c r="C569" s="234">
        <f>SUM($C$561:$C$568)</f>
        <v>41</v>
      </c>
      <c r="D569" s="234">
        <f>SUM($D$561:$D$568)</f>
        <v>8</v>
      </c>
      <c r="E569" s="234">
        <f>SUM($E$561:$E$568)</f>
        <v>7</v>
      </c>
      <c r="F569" s="235">
        <f>SUM($F$561:$F$568)</f>
        <v>-2300</v>
      </c>
      <c r="G569" s="235">
        <f>SUM($G$561:$G$568)</f>
        <v>41709.11</v>
      </c>
      <c r="H569" s="236">
        <f>SUM($H$561:$H$568)</f>
        <v>0</v>
      </c>
    </row>
    <row r="570" spans="1:8" ht="18" hidden="1" customHeight="1" outlineLevel="1">
      <c r="A570" s="20" t="s">
        <v>183</v>
      </c>
      <c r="B570" s="230"/>
      <c r="C570" s="231">
        <v>1</v>
      </c>
      <c r="D570" s="231">
        <v>0</v>
      </c>
      <c r="E570" s="231">
        <v>0</v>
      </c>
      <c r="F570" s="232">
        <v>0</v>
      </c>
      <c r="G570" s="232">
        <v>0</v>
      </c>
      <c r="H570" s="233">
        <v>0</v>
      </c>
    </row>
    <row r="571" spans="1:8" ht="18" hidden="1" customHeight="1" outlineLevel="1">
      <c r="A571" s="20" t="s">
        <v>184</v>
      </c>
      <c r="B571" s="230"/>
      <c r="C571" s="231">
        <v>1</v>
      </c>
      <c r="D571" s="231">
        <v>0</v>
      </c>
      <c r="E571" s="231">
        <v>0</v>
      </c>
      <c r="F571" s="232">
        <v>0</v>
      </c>
      <c r="G571" s="232">
        <v>0</v>
      </c>
      <c r="H571" s="233">
        <v>0</v>
      </c>
    </row>
    <row r="572" spans="1:8" ht="18" hidden="1" customHeight="1" outlineLevel="1">
      <c r="A572" s="20" t="s">
        <v>185</v>
      </c>
      <c r="B572" s="230"/>
      <c r="C572" s="231">
        <v>3</v>
      </c>
      <c r="D572" s="231">
        <v>2</v>
      </c>
      <c r="E572" s="231">
        <v>0</v>
      </c>
      <c r="F572" s="232">
        <v>-4618.6000000000004</v>
      </c>
      <c r="G572" s="232">
        <v>16</v>
      </c>
      <c r="H572" s="233">
        <v>0</v>
      </c>
    </row>
    <row r="573" spans="1:8" ht="18" hidden="1" customHeight="1" outlineLevel="1">
      <c r="A573" s="20" t="s">
        <v>186</v>
      </c>
      <c r="B573" s="230"/>
      <c r="C573" s="231">
        <v>3</v>
      </c>
      <c r="D573" s="231">
        <v>1</v>
      </c>
      <c r="E573" s="231">
        <v>2</v>
      </c>
      <c r="F573" s="232">
        <v>186638.41</v>
      </c>
      <c r="G573" s="232">
        <v>48030</v>
      </c>
      <c r="H573" s="233"/>
    </row>
    <row r="574" spans="1:8" ht="18" hidden="1" customHeight="1" outlineLevel="1">
      <c r="A574" s="20" t="s">
        <v>194</v>
      </c>
      <c r="B574" s="230"/>
      <c r="C574" s="231"/>
      <c r="D574" s="231"/>
      <c r="E574" s="231"/>
      <c r="F574" s="232"/>
      <c r="G574" s="232"/>
      <c r="H574" s="233"/>
    </row>
    <row r="575" spans="1:8" ht="18" customHeight="1" collapsed="1">
      <c r="A575" s="20"/>
      <c r="B575" s="230" t="s">
        <v>413</v>
      </c>
      <c r="C575" s="234">
        <f>SUM($C$570:$C$574)</f>
        <v>8</v>
      </c>
      <c r="D575" s="234">
        <f>SUM($D$570:$D$574)</f>
        <v>3</v>
      </c>
      <c r="E575" s="234">
        <f>SUM($E$570:$E$574)</f>
        <v>2</v>
      </c>
      <c r="F575" s="235">
        <f>SUM($F$570:$F$574)</f>
        <v>182019.81</v>
      </c>
      <c r="G575" s="235">
        <f>SUM($G$570:$G$574)</f>
        <v>48046</v>
      </c>
      <c r="H575" s="236">
        <f>SUM($H$570:$H$574)</f>
        <v>0</v>
      </c>
    </row>
    <row r="576" spans="1:8" ht="18" hidden="1" customHeight="1" outlineLevel="1">
      <c r="A576" s="20" t="s">
        <v>181</v>
      </c>
      <c r="B576" s="230"/>
      <c r="C576" s="231">
        <v>10</v>
      </c>
      <c r="D576" s="231">
        <v>8</v>
      </c>
      <c r="E576" s="231">
        <v>0</v>
      </c>
      <c r="F576" s="232">
        <v>80854.210000000006</v>
      </c>
      <c r="G576" s="232">
        <v>-27146.21</v>
      </c>
      <c r="H576" s="233">
        <v>0</v>
      </c>
    </row>
    <row r="577" spans="1:8" ht="18" hidden="1" customHeight="1" outlineLevel="1">
      <c r="A577" s="20" t="s">
        <v>183</v>
      </c>
      <c r="B577" s="230"/>
      <c r="C577" s="231">
        <v>22</v>
      </c>
      <c r="D577" s="231">
        <v>13</v>
      </c>
      <c r="E577" s="231">
        <v>0</v>
      </c>
      <c r="F577" s="232">
        <v>64928.52</v>
      </c>
      <c r="G577" s="232">
        <v>211210.97</v>
      </c>
      <c r="H577" s="233">
        <v>0</v>
      </c>
    </row>
    <row r="578" spans="1:8" ht="18" hidden="1" customHeight="1" outlineLevel="1">
      <c r="A578" s="20" t="s">
        <v>184</v>
      </c>
      <c r="B578" s="230"/>
      <c r="C578" s="231">
        <v>9</v>
      </c>
      <c r="D578" s="231">
        <v>5</v>
      </c>
      <c r="E578" s="231">
        <v>0</v>
      </c>
      <c r="F578" s="232">
        <v>-6000</v>
      </c>
      <c r="G578" s="232">
        <v>31231.65</v>
      </c>
      <c r="H578" s="233">
        <v>0</v>
      </c>
    </row>
    <row r="579" spans="1:8" ht="18" hidden="1" customHeight="1" outlineLevel="1">
      <c r="A579" s="20" t="s">
        <v>185</v>
      </c>
      <c r="B579" s="230"/>
      <c r="C579" s="231">
        <v>27</v>
      </c>
      <c r="D579" s="231">
        <v>29</v>
      </c>
      <c r="E579" s="231">
        <v>0</v>
      </c>
      <c r="F579" s="232">
        <v>84610.85</v>
      </c>
      <c r="G579" s="232">
        <v>162212.19</v>
      </c>
      <c r="H579" s="233">
        <v>0</v>
      </c>
    </row>
    <row r="580" spans="1:8" ht="18" hidden="1" customHeight="1" outlineLevel="1">
      <c r="A580" s="20" t="s">
        <v>186</v>
      </c>
      <c r="B580" s="230"/>
      <c r="C580" s="231">
        <v>74</v>
      </c>
      <c r="D580" s="231">
        <v>0</v>
      </c>
      <c r="E580" s="231">
        <v>61</v>
      </c>
      <c r="F580" s="232">
        <v>0</v>
      </c>
      <c r="G580" s="232">
        <v>38414.71</v>
      </c>
      <c r="H580" s="233"/>
    </row>
    <row r="581" spans="1:8" ht="18" hidden="1" customHeight="1" outlineLevel="1">
      <c r="A581" s="20" t="s">
        <v>191</v>
      </c>
      <c r="B581" s="230"/>
      <c r="C581" s="231">
        <v>1</v>
      </c>
      <c r="D581" s="231"/>
      <c r="E581" s="231">
        <v>1</v>
      </c>
      <c r="F581" s="232"/>
      <c r="G581" s="232"/>
      <c r="H581" s="233"/>
    </row>
    <row r="582" spans="1:8" ht="18" hidden="1" customHeight="1" outlineLevel="1">
      <c r="A582" s="20" t="s">
        <v>194</v>
      </c>
      <c r="B582" s="230"/>
      <c r="C582" s="231">
        <v>1</v>
      </c>
      <c r="D582" s="231"/>
      <c r="E582" s="231"/>
      <c r="F582" s="232"/>
      <c r="G582" s="232"/>
      <c r="H582" s="233"/>
    </row>
    <row r="583" spans="1:8" ht="18" customHeight="1" collapsed="1">
      <c r="A583" s="20"/>
      <c r="B583" s="230" t="s">
        <v>414</v>
      </c>
      <c r="C583" s="234">
        <f>SUM($C$576:$C$582)</f>
        <v>144</v>
      </c>
      <c r="D583" s="234">
        <f>SUM($D$576:$D$582)</f>
        <v>55</v>
      </c>
      <c r="E583" s="234">
        <f>SUM($E$576:$E$582)</f>
        <v>62</v>
      </c>
      <c r="F583" s="235">
        <f>SUM($F$576:$F$582)</f>
        <v>224393.58000000002</v>
      </c>
      <c r="G583" s="235">
        <f>SUM($G$576:$G$582)</f>
        <v>415923.31</v>
      </c>
      <c r="H583" s="236">
        <f>SUM($H$576:$H$582)</f>
        <v>0</v>
      </c>
    </row>
    <row r="584" spans="1:8" s="229" customFormat="1">
      <c r="A584" s="237"/>
      <c r="B584" s="493" t="s">
        <v>415</v>
      </c>
      <c r="C584" s="494"/>
      <c r="D584" s="494"/>
      <c r="E584" s="494"/>
      <c r="F584" s="494"/>
      <c r="G584" s="494"/>
      <c r="H584" s="495"/>
    </row>
    <row r="585" spans="1:8" ht="18" hidden="1" customHeight="1" outlineLevel="1">
      <c r="A585" s="20" t="s">
        <v>186</v>
      </c>
      <c r="B585" s="230"/>
      <c r="C585" s="231">
        <v>5</v>
      </c>
      <c r="D585" s="231">
        <v>2</v>
      </c>
      <c r="E585" s="231">
        <v>2</v>
      </c>
      <c r="F585" s="232">
        <v>374625</v>
      </c>
      <c r="G585" s="232">
        <v>188858.42</v>
      </c>
      <c r="H585" s="233"/>
    </row>
    <row r="586" spans="1:8" ht="18" hidden="1" customHeight="1" outlineLevel="1">
      <c r="A586" s="20" t="s">
        <v>194</v>
      </c>
      <c r="B586" s="230"/>
      <c r="C586" s="231"/>
      <c r="D586" s="231"/>
      <c r="E586" s="231"/>
      <c r="F586" s="232"/>
      <c r="G586" s="232"/>
      <c r="H586" s="233"/>
    </row>
    <row r="587" spans="1:8" ht="18" customHeight="1" collapsed="1">
      <c r="A587" s="20"/>
      <c r="B587" s="230" t="s">
        <v>416</v>
      </c>
      <c r="C587" s="234">
        <f>SUM($C$585:$C$586)</f>
        <v>5</v>
      </c>
      <c r="D587" s="234">
        <f>SUM($D$585:$D$586)</f>
        <v>2</v>
      </c>
      <c r="E587" s="234">
        <f>SUM($E$585:$E$586)</f>
        <v>2</v>
      </c>
      <c r="F587" s="235">
        <f>SUM($F$585:$F$586)</f>
        <v>374625</v>
      </c>
      <c r="G587" s="235">
        <f>SUM($G$585:$G$586)</f>
        <v>188858.42</v>
      </c>
      <c r="H587" s="236">
        <f>SUM($H$585:$H$586)</f>
        <v>0</v>
      </c>
    </row>
    <row r="588" spans="1:8" s="229" customFormat="1">
      <c r="A588" s="237"/>
      <c r="B588" s="493" t="s">
        <v>417</v>
      </c>
      <c r="C588" s="494"/>
      <c r="D588" s="494"/>
      <c r="E588" s="494"/>
      <c r="F588" s="494"/>
      <c r="G588" s="494"/>
      <c r="H588" s="495"/>
    </row>
    <row r="589" spans="1:8" ht="18" hidden="1" customHeight="1" outlineLevel="1">
      <c r="A589" s="20" t="s">
        <v>182</v>
      </c>
      <c r="B589" s="230"/>
      <c r="C589" s="231">
        <v>2</v>
      </c>
      <c r="D589" s="231">
        <v>2</v>
      </c>
      <c r="E589" s="231">
        <v>0</v>
      </c>
      <c r="F589" s="232">
        <v>0</v>
      </c>
      <c r="G589" s="232">
        <v>15779</v>
      </c>
      <c r="H589" s="233"/>
    </row>
    <row r="590" spans="1:8" ht="18" hidden="1" customHeight="1" outlineLevel="1">
      <c r="A590" s="20" t="s">
        <v>186</v>
      </c>
      <c r="B590" s="230"/>
      <c r="C590" s="231">
        <v>0</v>
      </c>
      <c r="D590" s="231">
        <v>0</v>
      </c>
      <c r="E590" s="231">
        <v>0</v>
      </c>
      <c r="F590" s="232">
        <v>0</v>
      </c>
      <c r="G590" s="232">
        <v>33978.550000000003</v>
      </c>
      <c r="H590" s="233"/>
    </row>
    <row r="591" spans="1:8" ht="18" hidden="1" customHeight="1" outlineLevel="1">
      <c r="A591" s="20" t="s">
        <v>194</v>
      </c>
      <c r="B591" s="230"/>
      <c r="C591" s="231"/>
      <c r="D591" s="231">
        <v>1</v>
      </c>
      <c r="E591" s="231"/>
      <c r="F591" s="232">
        <v>10000</v>
      </c>
      <c r="G591" s="232">
        <v>15284.159799999999</v>
      </c>
      <c r="H591" s="233"/>
    </row>
    <row r="592" spans="1:8" ht="18" customHeight="1" collapsed="1">
      <c r="A592" s="20"/>
      <c r="B592" s="230" t="s">
        <v>418</v>
      </c>
      <c r="C592" s="234">
        <f>SUM($C$589:$C$591)</f>
        <v>2</v>
      </c>
      <c r="D592" s="234">
        <f>SUM($D$589:$D$591)</f>
        <v>3</v>
      </c>
      <c r="E592" s="234">
        <f>SUM($E$589:$E$591)</f>
        <v>0</v>
      </c>
      <c r="F592" s="235">
        <f>SUM($F$589:$F$591)</f>
        <v>10000</v>
      </c>
      <c r="G592" s="235">
        <f>SUM($G$589:$G$591)</f>
        <v>65041.709800000004</v>
      </c>
      <c r="H592" s="236">
        <f>SUM($H$589:$H$591)</f>
        <v>0</v>
      </c>
    </row>
    <row r="593" spans="1:8" ht="18" hidden="1" customHeight="1" outlineLevel="1">
      <c r="A593" s="20" t="s">
        <v>186</v>
      </c>
      <c r="B593" s="230"/>
      <c r="C593" s="231">
        <v>1</v>
      </c>
      <c r="D593" s="231">
        <v>0</v>
      </c>
      <c r="E593" s="231">
        <v>0</v>
      </c>
      <c r="F593" s="232">
        <v>0</v>
      </c>
      <c r="G593" s="232">
        <v>0</v>
      </c>
      <c r="H593" s="233"/>
    </row>
    <row r="594" spans="1:8" ht="18" hidden="1" customHeight="1" outlineLevel="1">
      <c r="A594" s="20" t="s">
        <v>194</v>
      </c>
      <c r="B594" s="230"/>
      <c r="C594" s="231"/>
      <c r="D594" s="231"/>
      <c r="E594" s="231"/>
      <c r="F594" s="232"/>
      <c r="G594" s="232"/>
      <c r="H594" s="233"/>
    </row>
    <row r="595" spans="1:8" ht="18" customHeight="1" collapsed="1">
      <c r="A595" s="20"/>
      <c r="B595" s="230" t="s">
        <v>436</v>
      </c>
      <c r="C595" s="234">
        <f>SUM($C$593:$C$594)</f>
        <v>1</v>
      </c>
      <c r="D595" s="234">
        <f>SUM($D$593:$D$594)</f>
        <v>0</v>
      </c>
      <c r="E595" s="234">
        <f>SUM($E$593:$E$594)</f>
        <v>0</v>
      </c>
      <c r="F595" s="235">
        <f>SUM($F$593:$F$594)</f>
        <v>0</v>
      </c>
      <c r="G595" s="235">
        <f>SUM($G$593:$G$594)</f>
        <v>0</v>
      </c>
      <c r="H595" s="236">
        <f>SUM($H$593:$H$594)</f>
        <v>0</v>
      </c>
    </row>
    <row r="596" spans="1:8" ht="18" hidden="1" customHeight="1" outlineLevel="1">
      <c r="A596" s="20" t="s">
        <v>186</v>
      </c>
      <c r="B596" s="230"/>
      <c r="C596" s="231">
        <v>2</v>
      </c>
      <c r="D596" s="231">
        <v>1</v>
      </c>
      <c r="E596" s="231">
        <v>1</v>
      </c>
      <c r="F596" s="232">
        <v>125000</v>
      </c>
      <c r="G596" s="232">
        <v>101287.96</v>
      </c>
      <c r="H596" s="233"/>
    </row>
    <row r="597" spans="1:8" ht="18" hidden="1" customHeight="1" outlineLevel="1">
      <c r="A597" s="20" t="s">
        <v>194</v>
      </c>
      <c r="B597" s="230"/>
      <c r="C597" s="231"/>
      <c r="D597" s="231"/>
      <c r="E597" s="231"/>
      <c r="F597" s="232"/>
      <c r="G597" s="232"/>
      <c r="H597" s="233"/>
    </row>
    <row r="598" spans="1:8" ht="18" customHeight="1" collapsed="1">
      <c r="A598" s="20"/>
      <c r="B598" s="230" t="s">
        <v>419</v>
      </c>
      <c r="C598" s="234">
        <f>SUM($C$596:$C$597)</f>
        <v>2</v>
      </c>
      <c r="D598" s="234">
        <f>SUM($D$596:$D$597)</f>
        <v>1</v>
      </c>
      <c r="E598" s="234">
        <f>SUM($E$596:$E$597)</f>
        <v>1</v>
      </c>
      <c r="F598" s="235">
        <f>SUM($F$596:$F$597)</f>
        <v>125000</v>
      </c>
      <c r="G598" s="235">
        <f>SUM($G$596:$G$597)</f>
        <v>101287.96</v>
      </c>
      <c r="H598" s="236">
        <f>SUM($H$596:$H$597)</f>
        <v>0</v>
      </c>
    </row>
    <row r="599" spans="1:8" s="229" customFormat="1">
      <c r="A599" s="237"/>
      <c r="B599" s="493" t="s">
        <v>420</v>
      </c>
      <c r="C599" s="494"/>
      <c r="D599" s="494"/>
      <c r="E599" s="494"/>
      <c r="F599" s="494"/>
      <c r="G599" s="494"/>
      <c r="H599" s="495"/>
    </row>
    <row r="600" spans="1:8" s="229" customFormat="1">
      <c r="A600" s="237"/>
      <c r="B600" s="493" t="s">
        <v>421</v>
      </c>
      <c r="C600" s="494"/>
      <c r="D600" s="494"/>
      <c r="E600" s="494"/>
      <c r="F600" s="494"/>
      <c r="G600" s="494"/>
      <c r="H600" s="495"/>
    </row>
    <row r="601" spans="1:8" s="229" customFormat="1">
      <c r="A601" s="237"/>
      <c r="B601" s="493" t="s">
        <v>422</v>
      </c>
      <c r="C601" s="494"/>
      <c r="D601" s="494"/>
      <c r="E601" s="494"/>
      <c r="F601" s="494"/>
      <c r="G601" s="494"/>
      <c r="H601" s="495"/>
    </row>
    <row r="602" spans="1:8" s="229" customFormat="1">
      <c r="A602" s="237"/>
      <c r="B602" s="493" t="s">
        <v>423</v>
      </c>
      <c r="C602" s="494"/>
      <c r="D602" s="494"/>
      <c r="E602" s="494"/>
      <c r="F602" s="494"/>
      <c r="G602" s="494"/>
      <c r="H602" s="495"/>
    </row>
    <row r="603" spans="1:8" s="229" customFormat="1">
      <c r="A603" s="237"/>
      <c r="B603" s="493" t="s">
        <v>424</v>
      </c>
      <c r="C603" s="494"/>
      <c r="D603" s="494"/>
      <c r="E603" s="494"/>
      <c r="F603" s="494"/>
      <c r="G603" s="494"/>
      <c r="H603" s="495"/>
    </row>
    <row r="604" spans="1:8" ht="18" hidden="1" customHeight="1" outlineLevel="1">
      <c r="A604" s="20" t="s">
        <v>181</v>
      </c>
      <c r="B604" s="230"/>
      <c r="C604" s="231">
        <v>193</v>
      </c>
      <c r="D604" s="231">
        <v>247</v>
      </c>
      <c r="E604" s="231">
        <v>0</v>
      </c>
      <c r="F604" s="232">
        <v>786552.51</v>
      </c>
      <c r="G604" s="232">
        <v>129948.3</v>
      </c>
      <c r="H604" s="233">
        <v>0</v>
      </c>
    </row>
    <row r="605" spans="1:8" ht="18" hidden="1" customHeight="1" outlineLevel="1">
      <c r="A605" s="20" t="s">
        <v>182</v>
      </c>
      <c r="B605" s="230"/>
      <c r="C605" s="231">
        <v>70</v>
      </c>
      <c r="D605" s="231">
        <v>33</v>
      </c>
      <c r="E605" s="231">
        <v>0</v>
      </c>
      <c r="F605" s="232">
        <v>108585</v>
      </c>
      <c r="G605" s="232">
        <v>195817</v>
      </c>
      <c r="H605" s="233">
        <v>51306</v>
      </c>
    </row>
    <row r="606" spans="1:8" ht="18" hidden="1" customHeight="1" outlineLevel="1">
      <c r="A606" s="20" t="s">
        <v>183</v>
      </c>
      <c r="B606" s="230"/>
      <c r="C606" s="231">
        <v>334</v>
      </c>
      <c r="D606" s="231">
        <v>219</v>
      </c>
      <c r="E606" s="231">
        <v>0</v>
      </c>
      <c r="F606" s="232">
        <v>1682813.46</v>
      </c>
      <c r="G606" s="232">
        <v>1074675.92</v>
      </c>
      <c r="H606" s="233">
        <v>0</v>
      </c>
    </row>
    <row r="607" spans="1:8" ht="18" hidden="1" customHeight="1" outlineLevel="1">
      <c r="A607" s="20" t="s">
        <v>184</v>
      </c>
      <c r="B607" s="230"/>
      <c r="C607" s="231">
        <v>144</v>
      </c>
      <c r="D607" s="231">
        <v>119</v>
      </c>
      <c r="E607" s="231">
        <v>0</v>
      </c>
      <c r="F607" s="232">
        <v>1264498.96</v>
      </c>
      <c r="G607" s="232">
        <v>318940.43</v>
      </c>
      <c r="H607" s="233">
        <v>0</v>
      </c>
    </row>
    <row r="608" spans="1:8" ht="18" hidden="1" customHeight="1" outlineLevel="1">
      <c r="A608" s="20" t="s">
        <v>185</v>
      </c>
      <c r="B608" s="230"/>
      <c r="C608" s="231">
        <v>690</v>
      </c>
      <c r="D608" s="231">
        <v>870</v>
      </c>
      <c r="E608" s="231">
        <v>0</v>
      </c>
      <c r="F608" s="232">
        <v>4370180.59</v>
      </c>
      <c r="G608" s="232">
        <v>3373057.27</v>
      </c>
      <c r="H608" s="233">
        <v>0</v>
      </c>
    </row>
    <row r="609" spans="1:8" ht="18" hidden="1" customHeight="1" outlineLevel="1">
      <c r="A609" s="20" t="s">
        <v>186</v>
      </c>
      <c r="B609" s="230"/>
      <c r="C609" s="231">
        <v>2121</v>
      </c>
      <c r="D609" s="231">
        <v>982</v>
      </c>
      <c r="E609" s="231">
        <v>240</v>
      </c>
      <c r="F609" s="232">
        <v>3783911.79</v>
      </c>
      <c r="G609" s="232">
        <v>3077354.27</v>
      </c>
      <c r="H609" s="233">
        <v>0</v>
      </c>
    </row>
    <row r="610" spans="1:8" ht="18" hidden="1" customHeight="1" outlineLevel="1">
      <c r="A610" s="20" t="s">
        <v>244</v>
      </c>
      <c r="B610" s="230"/>
      <c r="C610" s="231">
        <v>2</v>
      </c>
      <c r="D610" s="231">
        <v>0</v>
      </c>
      <c r="E610" s="231">
        <v>0</v>
      </c>
      <c r="F610" s="232">
        <v>0</v>
      </c>
      <c r="G610" s="232">
        <v>56935</v>
      </c>
      <c r="H610" s="233">
        <v>0</v>
      </c>
    </row>
    <row r="611" spans="1:8" ht="18" hidden="1" customHeight="1" outlineLevel="1">
      <c r="A611" s="20" t="s">
        <v>187</v>
      </c>
      <c r="B611" s="230"/>
      <c r="C611" s="231">
        <v>15</v>
      </c>
      <c r="D611" s="231">
        <v>8</v>
      </c>
      <c r="E611" s="231">
        <v>1</v>
      </c>
      <c r="F611" s="232">
        <v>19200</v>
      </c>
      <c r="G611" s="232">
        <v>16</v>
      </c>
      <c r="H611" s="233">
        <v>14049</v>
      </c>
    </row>
    <row r="612" spans="1:8" ht="18" hidden="1" customHeight="1" outlineLevel="1">
      <c r="A612" s="20" t="s">
        <v>188</v>
      </c>
      <c r="B612" s="230"/>
      <c r="C612" s="231">
        <v>5</v>
      </c>
      <c r="D612" s="231">
        <v>5</v>
      </c>
      <c r="E612" s="231">
        <v>0</v>
      </c>
      <c r="F612" s="232">
        <v>37623</v>
      </c>
      <c r="G612" s="232">
        <v>21652</v>
      </c>
      <c r="H612" s="233">
        <v>0</v>
      </c>
    </row>
    <row r="613" spans="1:8" ht="18" hidden="1" customHeight="1" outlineLevel="1">
      <c r="A613" s="20" t="s">
        <v>189</v>
      </c>
      <c r="B613" s="230"/>
      <c r="C613" s="231">
        <v>13</v>
      </c>
      <c r="D613" s="231">
        <v>13</v>
      </c>
      <c r="E613" s="231">
        <v>0</v>
      </c>
      <c r="F613" s="232">
        <v>9941</v>
      </c>
      <c r="G613" s="232">
        <v>69695.34</v>
      </c>
      <c r="H613" s="233">
        <v>0</v>
      </c>
    </row>
    <row r="614" spans="1:8" ht="18" hidden="1" customHeight="1" outlineLevel="1">
      <c r="A614" s="20" t="s">
        <v>190</v>
      </c>
      <c r="B614" s="230"/>
      <c r="C614" s="231">
        <v>240</v>
      </c>
      <c r="D614" s="231">
        <v>93</v>
      </c>
      <c r="E614" s="231">
        <v>0</v>
      </c>
      <c r="F614" s="232">
        <v>574724</v>
      </c>
      <c r="G614" s="232">
        <v>393260</v>
      </c>
      <c r="H614" s="233">
        <v>59497</v>
      </c>
    </row>
    <row r="615" spans="1:8" ht="18" hidden="1" customHeight="1" outlineLevel="1">
      <c r="A615" s="20" t="s">
        <v>191</v>
      </c>
      <c r="B615" s="230"/>
      <c r="C615" s="231">
        <v>37</v>
      </c>
      <c r="D615" s="231">
        <v>12</v>
      </c>
      <c r="E615" s="231">
        <v>18</v>
      </c>
      <c r="F615" s="232">
        <v>5765.1</v>
      </c>
      <c r="G615" s="232">
        <v>-329404.52</v>
      </c>
      <c r="H615" s="233">
        <v>-16828.099999999999</v>
      </c>
    </row>
    <row r="616" spans="1:8" ht="18" hidden="1" customHeight="1" outlineLevel="1">
      <c r="A616" s="20" t="s">
        <v>192</v>
      </c>
      <c r="B616" s="230"/>
      <c r="C616" s="231">
        <v>0</v>
      </c>
      <c r="D616" s="231">
        <v>0</v>
      </c>
      <c r="E616" s="231">
        <v>0</v>
      </c>
      <c r="F616" s="232">
        <v>0</v>
      </c>
      <c r="G616" s="232">
        <v>0</v>
      </c>
      <c r="H616" s="233">
        <v>0</v>
      </c>
    </row>
    <row r="617" spans="1:8" ht="18" hidden="1" customHeight="1" outlineLevel="1">
      <c r="A617" s="20" t="s">
        <v>193</v>
      </c>
      <c r="B617" s="230"/>
      <c r="C617" s="231">
        <v>248</v>
      </c>
      <c r="D617" s="231">
        <v>181</v>
      </c>
      <c r="E617" s="231">
        <v>4</v>
      </c>
      <c r="F617" s="232">
        <v>3837877</v>
      </c>
      <c r="G617" s="232">
        <v>757866</v>
      </c>
      <c r="H617" s="233">
        <v>843971</v>
      </c>
    </row>
    <row r="618" spans="1:8" ht="18" hidden="1" customHeight="1" outlineLevel="1">
      <c r="A618" s="20" t="s">
        <v>194</v>
      </c>
      <c r="B618" s="230"/>
      <c r="C618" s="231">
        <v>574</v>
      </c>
      <c r="D618" s="231">
        <v>196</v>
      </c>
      <c r="E618" s="231">
        <v>29</v>
      </c>
      <c r="F618" s="232">
        <v>912660</v>
      </c>
      <c r="G618" s="232">
        <v>1412963</v>
      </c>
      <c r="H618" s="233">
        <v>589885.11</v>
      </c>
    </row>
    <row r="619" spans="1:8" ht="18" hidden="1" customHeight="1" outlineLevel="1">
      <c r="A619" s="20" t="s">
        <v>195</v>
      </c>
      <c r="B619" s="230"/>
      <c r="C619" s="231">
        <v>28</v>
      </c>
      <c r="D619" s="231">
        <v>11</v>
      </c>
      <c r="E619" s="231">
        <v>0</v>
      </c>
      <c r="F619" s="232">
        <v>23490</v>
      </c>
      <c r="G619" s="232">
        <v>122034</v>
      </c>
      <c r="H619" s="233">
        <v>0</v>
      </c>
    </row>
    <row r="620" spans="1:8" ht="18" hidden="1" customHeight="1" outlineLevel="1">
      <c r="A620" s="20" t="s">
        <v>196</v>
      </c>
      <c r="B620" s="230"/>
      <c r="C620" s="231">
        <v>5</v>
      </c>
      <c r="D620" s="231">
        <v>5</v>
      </c>
      <c r="E620" s="231">
        <v>0</v>
      </c>
      <c r="F620" s="232">
        <v>-43900</v>
      </c>
      <c r="G620" s="232">
        <v>8974</v>
      </c>
      <c r="H620" s="233">
        <v>0</v>
      </c>
    </row>
    <row r="621" spans="1:8" ht="18" customHeight="1" collapsed="1">
      <c r="A621" s="20"/>
      <c r="B621" s="230" t="s">
        <v>425</v>
      </c>
      <c r="C621" s="234">
        <f>SUM($C$604:$C$620)</f>
        <v>4719</v>
      </c>
      <c r="D621" s="234">
        <f>SUM($D$604:$D$620)</f>
        <v>2994</v>
      </c>
      <c r="E621" s="234">
        <f>SUM($E$604:$E$620)</f>
        <v>292</v>
      </c>
      <c r="F621" s="235">
        <f>SUM($F$604:$F$620)</f>
        <v>17373922.409999996</v>
      </c>
      <c r="G621" s="235">
        <f>SUM($G$604:$G$620)</f>
        <v>10683784.01</v>
      </c>
      <c r="H621" s="236">
        <f>SUM($H$604:$H$620)</f>
        <v>1541880.01</v>
      </c>
    </row>
    <row r="622" spans="1:8" ht="18" customHeight="1"/>
  </sheetData>
  <sheetProtection insertRows="0" deleteRows="0" selectLockedCells="1" sort="0"/>
  <mergeCells count="21">
    <mergeCell ref="B528:H528"/>
    <mergeCell ref="B1:H1"/>
    <mergeCell ref="B2:H2"/>
    <mergeCell ref="B3:H3"/>
    <mergeCell ref="B6:H6"/>
    <mergeCell ref="G8:G9"/>
    <mergeCell ref="B10:H10"/>
    <mergeCell ref="B197:H197"/>
    <mergeCell ref="B364:H364"/>
    <mergeCell ref="B414:H414"/>
    <mergeCell ref="B446:H446"/>
    <mergeCell ref="B472:H472"/>
    <mergeCell ref="B601:H601"/>
    <mergeCell ref="B602:H602"/>
    <mergeCell ref="B603:H603"/>
    <mergeCell ref="B538:H538"/>
    <mergeCell ref="B553:H553"/>
    <mergeCell ref="B584:H584"/>
    <mergeCell ref="B588:H588"/>
    <mergeCell ref="B599:H599"/>
    <mergeCell ref="B600:H600"/>
  </mergeCells>
  <pageMargins left="0.75" right="0.75" top="1" bottom="1" header="0.5" footer="0.5"/>
  <pageSetup scale="88" firstPageNumber="38" orientation="portrait" useFirstPageNumber="1" r:id="rId1"/>
  <headerFooter alignWithMargins="0">
    <oddFooter>&amp;C&amp;"-,Regular"&amp;P</oddFooter>
  </headerFooter>
  <rowBreaks count="2" manualBreakCount="2">
    <brk id="196" min="1" max="7" man="1"/>
    <brk id="363" min="1" max="7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3"/>
  <sheetViews>
    <sheetView showGridLines="0" zoomScaleNormal="100" workbookViewId="0"/>
  </sheetViews>
  <sheetFormatPr defaultRowHeight="12.75" outlineLevelRow="1"/>
  <cols>
    <col min="1" max="1" width="43" style="22" bestFit="1" customWidth="1"/>
    <col min="2" max="2" width="11.85546875" style="22" bestFit="1" customWidth="1"/>
    <col min="3" max="3" width="12.7109375" style="22" bestFit="1" customWidth="1"/>
    <col min="4" max="4" width="11.5703125" style="22" bestFit="1" customWidth="1"/>
    <col min="5" max="5" width="13.7109375" style="22" bestFit="1" customWidth="1"/>
    <col min="6" max="7" width="12.5703125" style="22" bestFit="1" customWidth="1"/>
    <col min="8" max="8" width="12.28515625" style="22" bestFit="1" customWidth="1"/>
    <col min="9" max="254" width="9.140625" style="22"/>
    <col min="255" max="255" width="12.7109375" style="22" customWidth="1"/>
    <col min="256" max="256" width="12.85546875" style="22" customWidth="1"/>
    <col min="257" max="257" width="12.7109375" style="22" customWidth="1"/>
    <col min="258" max="258" width="13.28515625" style="22" customWidth="1"/>
    <col min="259" max="259" width="11.140625" style="22" bestFit="1" customWidth="1"/>
    <col min="260" max="260" width="10.140625" style="22" bestFit="1" customWidth="1"/>
    <col min="261" max="261" width="11.7109375" style="22" customWidth="1"/>
    <col min="262" max="510" width="9.140625" style="22"/>
    <col min="511" max="511" width="12.7109375" style="22" customWidth="1"/>
    <col min="512" max="512" width="12.85546875" style="22" customWidth="1"/>
    <col min="513" max="513" width="12.7109375" style="22" customWidth="1"/>
    <col min="514" max="514" width="13.28515625" style="22" customWidth="1"/>
    <col min="515" max="515" width="11.140625" style="22" bestFit="1" customWidth="1"/>
    <col min="516" max="516" width="10.140625" style="22" bestFit="1" customWidth="1"/>
    <col min="517" max="517" width="11.7109375" style="22" customWidth="1"/>
    <col min="518" max="766" width="9.140625" style="22"/>
    <col min="767" max="767" width="12.7109375" style="22" customWidth="1"/>
    <col min="768" max="768" width="12.85546875" style="22" customWidth="1"/>
    <col min="769" max="769" width="12.7109375" style="22" customWidth="1"/>
    <col min="770" max="770" width="13.28515625" style="22" customWidth="1"/>
    <col min="771" max="771" width="11.140625" style="22" bestFit="1" customWidth="1"/>
    <col min="772" max="772" width="10.140625" style="22" bestFit="1" customWidth="1"/>
    <col min="773" max="773" width="11.7109375" style="22" customWidth="1"/>
    <col min="774" max="1022" width="9.140625" style="22"/>
    <col min="1023" max="1023" width="12.7109375" style="22" customWidth="1"/>
    <col min="1024" max="1024" width="12.85546875" style="22" customWidth="1"/>
    <col min="1025" max="1025" width="12.7109375" style="22" customWidth="1"/>
    <col min="1026" max="1026" width="13.28515625" style="22" customWidth="1"/>
    <col min="1027" max="1027" width="11.140625" style="22" bestFit="1" customWidth="1"/>
    <col min="1028" max="1028" width="10.140625" style="22" bestFit="1" customWidth="1"/>
    <col min="1029" max="1029" width="11.7109375" style="22" customWidth="1"/>
    <col min="1030" max="1278" width="9.140625" style="22"/>
    <col min="1279" max="1279" width="12.7109375" style="22" customWidth="1"/>
    <col min="1280" max="1280" width="12.85546875" style="22" customWidth="1"/>
    <col min="1281" max="1281" width="12.7109375" style="22" customWidth="1"/>
    <col min="1282" max="1282" width="13.28515625" style="22" customWidth="1"/>
    <col min="1283" max="1283" width="11.140625" style="22" bestFit="1" customWidth="1"/>
    <col min="1284" max="1284" width="10.140625" style="22" bestFit="1" customWidth="1"/>
    <col min="1285" max="1285" width="11.7109375" style="22" customWidth="1"/>
    <col min="1286" max="1534" width="9.140625" style="22"/>
    <col min="1535" max="1535" width="12.7109375" style="22" customWidth="1"/>
    <col min="1536" max="1536" width="12.85546875" style="22" customWidth="1"/>
    <col min="1537" max="1537" width="12.7109375" style="22" customWidth="1"/>
    <col min="1538" max="1538" width="13.28515625" style="22" customWidth="1"/>
    <col min="1539" max="1539" width="11.140625" style="22" bestFit="1" customWidth="1"/>
    <col min="1540" max="1540" width="10.140625" style="22" bestFit="1" customWidth="1"/>
    <col min="1541" max="1541" width="11.7109375" style="22" customWidth="1"/>
    <col min="1542" max="1790" width="9.140625" style="22"/>
    <col min="1791" max="1791" width="12.7109375" style="22" customWidth="1"/>
    <col min="1792" max="1792" width="12.85546875" style="22" customWidth="1"/>
    <col min="1793" max="1793" width="12.7109375" style="22" customWidth="1"/>
    <col min="1794" max="1794" width="13.28515625" style="22" customWidth="1"/>
    <col min="1795" max="1795" width="11.140625" style="22" bestFit="1" customWidth="1"/>
    <col min="1796" max="1796" width="10.140625" style="22" bestFit="1" customWidth="1"/>
    <col min="1797" max="1797" width="11.7109375" style="22" customWidth="1"/>
    <col min="1798" max="2046" width="9.140625" style="22"/>
    <col min="2047" max="2047" width="12.7109375" style="22" customWidth="1"/>
    <col min="2048" max="2048" width="12.85546875" style="22" customWidth="1"/>
    <col min="2049" max="2049" width="12.7109375" style="22" customWidth="1"/>
    <col min="2050" max="2050" width="13.28515625" style="22" customWidth="1"/>
    <col min="2051" max="2051" width="11.140625" style="22" bestFit="1" customWidth="1"/>
    <col min="2052" max="2052" width="10.140625" style="22" bestFit="1" customWidth="1"/>
    <col min="2053" max="2053" width="11.7109375" style="22" customWidth="1"/>
    <col min="2054" max="2302" width="9.140625" style="22"/>
    <col min="2303" max="2303" width="12.7109375" style="22" customWidth="1"/>
    <col min="2304" max="2304" width="12.85546875" style="22" customWidth="1"/>
    <col min="2305" max="2305" width="12.7109375" style="22" customWidth="1"/>
    <col min="2306" max="2306" width="13.28515625" style="22" customWidth="1"/>
    <col min="2307" max="2307" width="11.140625" style="22" bestFit="1" customWidth="1"/>
    <col min="2308" max="2308" width="10.140625" style="22" bestFit="1" customWidth="1"/>
    <col min="2309" max="2309" width="11.7109375" style="22" customWidth="1"/>
    <col min="2310" max="2558" width="9.140625" style="22"/>
    <col min="2559" max="2559" width="12.7109375" style="22" customWidth="1"/>
    <col min="2560" max="2560" width="12.85546875" style="22" customWidth="1"/>
    <col min="2561" max="2561" width="12.7109375" style="22" customWidth="1"/>
    <col min="2562" max="2562" width="13.28515625" style="22" customWidth="1"/>
    <col min="2563" max="2563" width="11.140625" style="22" bestFit="1" customWidth="1"/>
    <col min="2564" max="2564" width="10.140625" style="22" bestFit="1" customWidth="1"/>
    <col min="2565" max="2565" width="11.7109375" style="22" customWidth="1"/>
    <col min="2566" max="2814" width="9.140625" style="22"/>
    <col min="2815" max="2815" width="12.7109375" style="22" customWidth="1"/>
    <col min="2816" max="2816" width="12.85546875" style="22" customWidth="1"/>
    <col min="2817" max="2817" width="12.7109375" style="22" customWidth="1"/>
    <col min="2818" max="2818" width="13.28515625" style="22" customWidth="1"/>
    <col min="2819" max="2819" width="11.140625" style="22" bestFit="1" customWidth="1"/>
    <col min="2820" max="2820" width="10.140625" style="22" bestFit="1" customWidth="1"/>
    <col min="2821" max="2821" width="11.7109375" style="22" customWidth="1"/>
    <col min="2822" max="3070" width="9.140625" style="22"/>
    <col min="3071" max="3071" width="12.7109375" style="22" customWidth="1"/>
    <col min="3072" max="3072" width="12.85546875" style="22" customWidth="1"/>
    <col min="3073" max="3073" width="12.7109375" style="22" customWidth="1"/>
    <col min="3074" max="3074" width="13.28515625" style="22" customWidth="1"/>
    <col min="3075" max="3075" width="11.140625" style="22" bestFit="1" customWidth="1"/>
    <col min="3076" max="3076" width="10.140625" style="22" bestFit="1" customWidth="1"/>
    <col min="3077" max="3077" width="11.7109375" style="22" customWidth="1"/>
    <col min="3078" max="3326" width="9.140625" style="22"/>
    <col min="3327" max="3327" width="12.7109375" style="22" customWidth="1"/>
    <col min="3328" max="3328" width="12.85546875" style="22" customWidth="1"/>
    <col min="3329" max="3329" width="12.7109375" style="22" customWidth="1"/>
    <col min="3330" max="3330" width="13.28515625" style="22" customWidth="1"/>
    <col min="3331" max="3331" width="11.140625" style="22" bestFit="1" customWidth="1"/>
    <col min="3332" max="3332" width="10.140625" style="22" bestFit="1" customWidth="1"/>
    <col min="3333" max="3333" width="11.7109375" style="22" customWidth="1"/>
    <col min="3334" max="3582" width="9.140625" style="22"/>
    <col min="3583" max="3583" width="12.7109375" style="22" customWidth="1"/>
    <col min="3584" max="3584" width="12.85546875" style="22" customWidth="1"/>
    <col min="3585" max="3585" width="12.7109375" style="22" customWidth="1"/>
    <col min="3586" max="3586" width="13.28515625" style="22" customWidth="1"/>
    <col min="3587" max="3587" width="11.140625" style="22" bestFit="1" customWidth="1"/>
    <col min="3588" max="3588" width="10.140625" style="22" bestFit="1" customWidth="1"/>
    <col min="3589" max="3589" width="11.7109375" style="22" customWidth="1"/>
    <col min="3590" max="3838" width="9.140625" style="22"/>
    <col min="3839" max="3839" width="12.7109375" style="22" customWidth="1"/>
    <col min="3840" max="3840" width="12.85546875" style="22" customWidth="1"/>
    <col min="3841" max="3841" width="12.7109375" style="22" customWidth="1"/>
    <col min="3842" max="3842" width="13.28515625" style="22" customWidth="1"/>
    <col min="3843" max="3843" width="11.140625" style="22" bestFit="1" customWidth="1"/>
    <col min="3844" max="3844" width="10.140625" style="22" bestFit="1" customWidth="1"/>
    <col min="3845" max="3845" width="11.7109375" style="22" customWidth="1"/>
    <col min="3846" max="4094" width="9.140625" style="22"/>
    <col min="4095" max="4095" width="12.7109375" style="22" customWidth="1"/>
    <col min="4096" max="4096" width="12.85546875" style="22" customWidth="1"/>
    <col min="4097" max="4097" width="12.7109375" style="22" customWidth="1"/>
    <col min="4098" max="4098" width="13.28515625" style="22" customWidth="1"/>
    <col min="4099" max="4099" width="11.140625" style="22" bestFit="1" customWidth="1"/>
    <col min="4100" max="4100" width="10.140625" style="22" bestFit="1" customWidth="1"/>
    <col min="4101" max="4101" width="11.7109375" style="22" customWidth="1"/>
    <col min="4102" max="4350" width="9.140625" style="22"/>
    <col min="4351" max="4351" width="12.7109375" style="22" customWidth="1"/>
    <col min="4352" max="4352" width="12.85546875" style="22" customWidth="1"/>
    <col min="4353" max="4353" width="12.7109375" style="22" customWidth="1"/>
    <col min="4354" max="4354" width="13.28515625" style="22" customWidth="1"/>
    <col min="4355" max="4355" width="11.140625" style="22" bestFit="1" customWidth="1"/>
    <col min="4356" max="4356" width="10.140625" style="22" bestFit="1" customWidth="1"/>
    <col min="4357" max="4357" width="11.7109375" style="22" customWidth="1"/>
    <col min="4358" max="4606" width="9.140625" style="22"/>
    <col min="4607" max="4607" width="12.7109375" style="22" customWidth="1"/>
    <col min="4608" max="4608" width="12.85546875" style="22" customWidth="1"/>
    <col min="4609" max="4609" width="12.7109375" style="22" customWidth="1"/>
    <col min="4610" max="4610" width="13.28515625" style="22" customWidth="1"/>
    <col min="4611" max="4611" width="11.140625" style="22" bestFit="1" customWidth="1"/>
    <col min="4612" max="4612" width="10.140625" style="22" bestFit="1" customWidth="1"/>
    <col min="4613" max="4613" width="11.7109375" style="22" customWidth="1"/>
    <col min="4614" max="4862" width="9.140625" style="22"/>
    <col min="4863" max="4863" width="12.7109375" style="22" customWidth="1"/>
    <col min="4864" max="4864" width="12.85546875" style="22" customWidth="1"/>
    <col min="4865" max="4865" width="12.7109375" style="22" customWidth="1"/>
    <col min="4866" max="4866" width="13.28515625" style="22" customWidth="1"/>
    <col min="4867" max="4867" width="11.140625" style="22" bestFit="1" customWidth="1"/>
    <col min="4868" max="4868" width="10.140625" style="22" bestFit="1" customWidth="1"/>
    <col min="4869" max="4869" width="11.7109375" style="22" customWidth="1"/>
    <col min="4870" max="5118" width="9.140625" style="22"/>
    <col min="5119" max="5119" width="12.7109375" style="22" customWidth="1"/>
    <col min="5120" max="5120" width="12.85546875" style="22" customWidth="1"/>
    <col min="5121" max="5121" width="12.7109375" style="22" customWidth="1"/>
    <col min="5122" max="5122" width="13.28515625" style="22" customWidth="1"/>
    <col min="5123" max="5123" width="11.140625" style="22" bestFit="1" customWidth="1"/>
    <col min="5124" max="5124" width="10.140625" style="22" bestFit="1" customWidth="1"/>
    <col min="5125" max="5125" width="11.7109375" style="22" customWidth="1"/>
    <col min="5126" max="5374" width="9.140625" style="22"/>
    <col min="5375" max="5375" width="12.7109375" style="22" customWidth="1"/>
    <col min="5376" max="5376" width="12.85546875" style="22" customWidth="1"/>
    <col min="5377" max="5377" width="12.7109375" style="22" customWidth="1"/>
    <col min="5378" max="5378" width="13.28515625" style="22" customWidth="1"/>
    <col min="5379" max="5379" width="11.140625" style="22" bestFit="1" customWidth="1"/>
    <col min="5380" max="5380" width="10.140625" style="22" bestFit="1" customWidth="1"/>
    <col min="5381" max="5381" width="11.7109375" style="22" customWidth="1"/>
    <col min="5382" max="5630" width="9.140625" style="22"/>
    <col min="5631" max="5631" width="12.7109375" style="22" customWidth="1"/>
    <col min="5632" max="5632" width="12.85546875" style="22" customWidth="1"/>
    <col min="5633" max="5633" width="12.7109375" style="22" customWidth="1"/>
    <col min="5634" max="5634" width="13.28515625" style="22" customWidth="1"/>
    <col min="5635" max="5635" width="11.140625" style="22" bestFit="1" customWidth="1"/>
    <col min="5636" max="5636" width="10.140625" style="22" bestFit="1" customWidth="1"/>
    <col min="5637" max="5637" width="11.7109375" style="22" customWidth="1"/>
    <col min="5638" max="5886" width="9.140625" style="22"/>
    <col min="5887" max="5887" width="12.7109375" style="22" customWidth="1"/>
    <col min="5888" max="5888" width="12.85546875" style="22" customWidth="1"/>
    <col min="5889" max="5889" width="12.7109375" style="22" customWidth="1"/>
    <col min="5890" max="5890" width="13.28515625" style="22" customWidth="1"/>
    <col min="5891" max="5891" width="11.140625" style="22" bestFit="1" customWidth="1"/>
    <col min="5892" max="5892" width="10.140625" style="22" bestFit="1" customWidth="1"/>
    <col min="5893" max="5893" width="11.7109375" style="22" customWidth="1"/>
    <col min="5894" max="6142" width="9.140625" style="22"/>
    <col min="6143" max="6143" width="12.7109375" style="22" customWidth="1"/>
    <col min="6144" max="6144" width="12.85546875" style="22" customWidth="1"/>
    <col min="6145" max="6145" width="12.7109375" style="22" customWidth="1"/>
    <col min="6146" max="6146" width="13.28515625" style="22" customWidth="1"/>
    <col min="6147" max="6147" width="11.140625" style="22" bestFit="1" customWidth="1"/>
    <col min="6148" max="6148" width="10.140625" style="22" bestFit="1" customWidth="1"/>
    <col min="6149" max="6149" width="11.7109375" style="22" customWidth="1"/>
    <col min="6150" max="6398" width="9.140625" style="22"/>
    <col min="6399" max="6399" width="12.7109375" style="22" customWidth="1"/>
    <col min="6400" max="6400" width="12.85546875" style="22" customWidth="1"/>
    <col min="6401" max="6401" width="12.7109375" style="22" customWidth="1"/>
    <col min="6402" max="6402" width="13.28515625" style="22" customWidth="1"/>
    <col min="6403" max="6403" width="11.140625" style="22" bestFit="1" customWidth="1"/>
    <col min="6404" max="6404" width="10.140625" style="22" bestFit="1" customWidth="1"/>
    <col min="6405" max="6405" width="11.7109375" style="22" customWidth="1"/>
    <col min="6406" max="6654" width="9.140625" style="22"/>
    <col min="6655" max="6655" width="12.7109375" style="22" customWidth="1"/>
    <col min="6656" max="6656" width="12.85546875" style="22" customWidth="1"/>
    <col min="6657" max="6657" width="12.7109375" style="22" customWidth="1"/>
    <col min="6658" max="6658" width="13.28515625" style="22" customWidth="1"/>
    <col min="6659" max="6659" width="11.140625" style="22" bestFit="1" customWidth="1"/>
    <col min="6660" max="6660" width="10.140625" style="22" bestFit="1" customWidth="1"/>
    <col min="6661" max="6661" width="11.7109375" style="22" customWidth="1"/>
    <col min="6662" max="6910" width="9.140625" style="22"/>
    <col min="6911" max="6911" width="12.7109375" style="22" customWidth="1"/>
    <col min="6912" max="6912" width="12.85546875" style="22" customWidth="1"/>
    <col min="6913" max="6913" width="12.7109375" style="22" customWidth="1"/>
    <col min="6914" max="6914" width="13.28515625" style="22" customWidth="1"/>
    <col min="6915" max="6915" width="11.140625" style="22" bestFit="1" customWidth="1"/>
    <col min="6916" max="6916" width="10.140625" style="22" bestFit="1" customWidth="1"/>
    <col min="6917" max="6917" width="11.7109375" style="22" customWidth="1"/>
    <col min="6918" max="7166" width="9.140625" style="22"/>
    <col min="7167" max="7167" width="12.7109375" style="22" customWidth="1"/>
    <col min="7168" max="7168" width="12.85546875" style="22" customWidth="1"/>
    <col min="7169" max="7169" width="12.7109375" style="22" customWidth="1"/>
    <col min="7170" max="7170" width="13.28515625" style="22" customWidth="1"/>
    <col min="7171" max="7171" width="11.140625" style="22" bestFit="1" customWidth="1"/>
    <col min="7172" max="7172" width="10.140625" style="22" bestFit="1" customWidth="1"/>
    <col min="7173" max="7173" width="11.7109375" style="22" customWidth="1"/>
    <col min="7174" max="7422" width="9.140625" style="22"/>
    <col min="7423" max="7423" width="12.7109375" style="22" customWidth="1"/>
    <col min="7424" max="7424" width="12.85546875" style="22" customWidth="1"/>
    <col min="7425" max="7425" width="12.7109375" style="22" customWidth="1"/>
    <col min="7426" max="7426" width="13.28515625" style="22" customWidth="1"/>
    <col min="7427" max="7427" width="11.140625" style="22" bestFit="1" customWidth="1"/>
    <col min="7428" max="7428" width="10.140625" style="22" bestFit="1" customWidth="1"/>
    <col min="7429" max="7429" width="11.7109375" style="22" customWidth="1"/>
    <col min="7430" max="7678" width="9.140625" style="22"/>
    <col min="7679" max="7679" width="12.7109375" style="22" customWidth="1"/>
    <col min="7680" max="7680" width="12.85546875" style="22" customWidth="1"/>
    <col min="7681" max="7681" width="12.7109375" style="22" customWidth="1"/>
    <col min="7682" max="7682" width="13.28515625" style="22" customWidth="1"/>
    <col min="7683" max="7683" width="11.140625" style="22" bestFit="1" customWidth="1"/>
    <col min="7684" max="7684" width="10.140625" style="22" bestFit="1" customWidth="1"/>
    <col min="7685" max="7685" width="11.7109375" style="22" customWidth="1"/>
    <col min="7686" max="7934" width="9.140625" style="22"/>
    <col min="7935" max="7935" width="12.7109375" style="22" customWidth="1"/>
    <col min="7936" max="7936" width="12.85546875" style="22" customWidth="1"/>
    <col min="7937" max="7937" width="12.7109375" style="22" customWidth="1"/>
    <col min="7938" max="7938" width="13.28515625" style="22" customWidth="1"/>
    <col min="7939" max="7939" width="11.140625" style="22" bestFit="1" customWidth="1"/>
    <col min="7940" max="7940" width="10.140625" style="22" bestFit="1" customWidth="1"/>
    <col min="7941" max="7941" width="11.7109375" style="22" customWidth="1"/>
    <col min="7942" max="8190" width="9.140625" style="22"/>
    <col min="8191" max="8191" width="12.7109375" style="22" customWidth="1"/>
    <col min="8192" max="8192" width="12.85546875" style="22" customWidth="1"/>
    <col min="8193" max="8193" width="12.7109375" style="22" customWidth="1"/>
    <col min="8194" max="8194" width="13.28515625" style="22" customWidth="1"/>
    <col min="8195" max="8195" width="11.140625" style="22" bestFit="1" customWidth="1"/>
    <col min="8196" max="8196" width="10.140625" style="22" bestFit="1" customWidth="1"/>
    <col min="8197" max="8197" width="11.7109375" style="22" customWidth="1"/>
    <col min="8198" max="8446" width="9.140625" style="22"/>
    <col min="8447" max="8447" width="12.7109375" style="22" customWidth="1"/>
    <col min="8448" max="8448" width="12.85546875" style="22" customWidth="1"/>
    <col min="8449" max="8449" width="12.7109375" style="22" customWidth="1"/>
    <col min="8450" max="8450" width="13.28515625" style="22" customWidth="1"/>
    <col min="8451" max="8451" width="11.140625" style="22" bestFit="1" customWidth="1"/>
    <col min="8452" max="8452" width="10.140625" style="22" bestFit="1" customWidth="1"/>
    <col min="8453" max="8453" width="11.7109375" style="22" customWidth="1"/>
    <col min="8454" max="8702" width="9.140625" style="22"/>
    <col min="8703" max="8703" width="12.7109375" style="22" customWidth="1"/>
    <col min="8704" max="8704" width="12.85546875" style="22" customWidth="1"/>
    <col min="8705" max="8705" width="12.7109375" style="22" customWidth="1"/>
    <col min="8706" max="8706" width="13.28515625" style="22" customWidth="1"/>
    <col min="8707" max="8707" width="11.140625" style="22" bestFit="1" customWidth="1"/>
    <col min="8708" max="8708" width="10.140625" style="22" bestFit="1" customWidth="1"/>
    <col min="8709" max="8709" width="11.7109375" style="22" customWidth="1"/>
    <col min="8710" max="8958" width="9.140625" style="22"/>
    <col min="8959" max="8959" width="12.7109375" style="22" customWidth="1"/>
    <col min="8960" max="8960" width="12.85546875" style="22" customWidth="1"/>
    <col min="8961" max="8961" width="12.7109375" style="22" customWidth="1"/>
    <col min="8962" max="8962" width="13.28515625" style="22" customWidth="1"/>
    <col min="8963" max="8963" width="11.140625" style="22" bestFit="1" customWidth="1"/>
    <col min="8964" max="8964" width="10.140625" style="22" bestFit="1" customWidth="1"/>
    <col min="8965" max="8965" width="11.7109375" style="22" customWidth="1"/>
    <col min="8966" max="9214" width="9.140625" style="22"/>
    <col min="9215" max="9215" width="12.7109375" style="22" customWidth="1"/>
    <col min="9216" max="9216" width="12.85546875" style="22" customWidth="1"/>
    <col min="9217" max="9217" width="12.7109375" style="22" customWidth="1"/>
    <col min="9218" max="9218" width="13.28515625" style="22" customWidth="1"/>
    <col min="9219" max="9219" width="11.140625" style="22" bestFit="1" customWidth="1"/>
    <col min="9220" max="9220" width="10.140625" style="22" bestFit="1" customWidth="1"/>
    <col min="9221" max="9221" width="11.7109375" style="22" customWidth="1"/>
    <col min="9222" max="9470" width="9.140625" style="22"/>
    <col min="9471" max="9471" width="12.7109375" style="22" customWidth="1"/>
    <col min="9472" max="9472" width="12.85546875" style="22" customWidth="1"/>
    <col min="9473" max="9473" width="12.7109375" style="22" customWidth="1"/>
    <col min="9474" max="9474" width="13.28515625" style="22" customWidth="1"/>
    <col min="9475" max="9475" width="11.140625" style="22" bestFit="1" customWidth="1"/>
    <col min="9476" max="9476" width="10.140625" style="22" bestFit="1" customWidth="1"/>
    <col min="9477" max="9477" width="11.7109375" style="22" customWidth="1"/>
    <col min="9478" max="9726" width="9.140625" style="22"/>
    <col min="9727" max="9727" width="12.7109375" style="22" customWidth="1"/>
    <col min="9728" max="9728" width="12.85546875" style="22" customWidth="1"/>
    <col min="9729" max="9729" width="12.7109375" style="22" customWidth="1"/>
    <col min="9730" max="9730" width="13.28515625" style="22" customWidth="1"/>
    <col min="9731" max="9731" width="11.140625" style="22" bestFit="1" customWidth="1"/>
    <col min="9732" max="9732" width="10.140625" style="22" bestFit="1" customWidth="1"/>
    <col min="9733" max="9733" width="11.7109375" style="22" customWidth="1"/>
    <col min="9734" max="9982" width="9.140625" style="22"/>
    <col min="9983" max="9983" width="12.7109375" style="22" customWidth="1"/>
    <col min="9984" max="9984" width="12.85546875" style="22" customWidth="1"/>
    <col min="9985" max="9985" width="12.7109375" style="22" customWidth="1"/>
    <col min="9986" max="9986" width="13.28515625" style="22" customWidth="1"/>
    <col min="9987" max="9987" width="11.140625" style="22" bestFit="1" customWidth="1"/>
    <col min="9988" max="9988" width="10.140625" style="22" bestFit="1" customWidth="1"/>
    <col min="9989" max="9989" width="11.7109375" style="22" customWidth="1"/>
    <col min="9990" max="10238" width="9.140625" style="22"/>
    <col min="10239" max="10239" width="12.7109375" style="22" customWidth="1"/>
    <col min="10240" max="10240" width="12.85546875" style="22" customWidth="1"/>
    <col min="10241" max="10241" width="12.7109375" style="22" customWidth="1"/>
    <col min="10242" max="10242" width="13.28515625" style="22" customWidth="1"/>
    <col min="10243" max="10243" width="11.140625" style="22" bestFit="1" customWidth="1"/>
    <col min="10244" max="10244" width="10.140625" style="22" bestFit="1" customWidth="1"/>
    <col min="10245" max="10245" width="11.7109375" style="22" customWidth="1"/>
    <col min="10246" max="10494" width="9.140625" style="22"/>
    <col min="10495" max="10495" width="12.7109375" style="22" customWidth="1"/>
    <col min="10496" max="10496" width="12.85546875" style="22" customWidth="1"/>
    <col min="10497" max="10497" width="12.7109375" style="22" customWidth="1"/>
    <col min="10498" max="10498" width="13.28515625" style="22" customWidth="1"/>
    <col min="10499" max="10499" width="11.140625" style="22" bestFit="1" customWidth="1"/>
    <col min="10500" max="10500" width="10.140625" style="22" bestFit="1" customWidth="1"/>
    <col min="10501" max="10501" width="11.7109375" style="22" customWidth="1"/>
    <col min="10502" max="10750" width="9.140625" style="22"/>
    <col min="10751" max="10751" width="12.7109375" style="22" customWidth="1"/>
    <col min="10752" max="10752" width="12.85546875" style="22" customWidth="1"/>
    <col min="10753" max="10753" width="12.7109375" style="22" customWidth="1"/>
    <col min="10754" max="10754" width="13.28515625" style="22" customWidth="1"/>
    <col min="10755" max="10755" width="11.140625" style="22" bestFit="1" customWidth="1"/>
    <col min="10756" max="10756" width="10.140625" style="22" bestFit="1" customWidth="1"/>
    <col min="10757" max="10757" width="11.7109375" style="22" customWidth="1"/>
    <col min="10758" max="11006" width="9.140625" style="22"/>
    <col min="11007" max="11007" width="12.7109375" style="22" customWidth="1"/>
    <col min="11008" max="11008" width="12.85546875" style="22" customWidth="1"/>
    <col min="11009" max="11009" width="12.7109375" style="22" customWidth="1"/>
    <col min="11010" max="11010" width="13.28515625" style="22" customWidth="1"/>
    <col min="11011" max="11011" width="11.140625" style="22" bestFit="1" customWidth="1"/>
    <col min="11012" max="11012" width="10.140625" style="22" bestFit="1" customWidth="1"/>
    <col min="11013" max="11013" width="11.7109375" style="22" customWidth="1"/>
    <col min="11014" max="11262" width="9.140625" style="22"/>
    <col min="11263" max="11263" width="12.7109375" style="22" customWidth="1"/>
    <col min="11264" max="11264" width="12.85546875" style="22" customWidth="1"/>
    <col min="11265" max="11265" width="12.7109375" style="22" customWidth="1"/>
    <col min="11266" max="11266" width="13.28515625" style="22" customWidth="1"/>
    <col min="11267" max="11267" width="11.140625" style="22" bestFit="1" customWidth="1"/>
    <col min="11268" max="11268" width="10.140625" style="22" bestFit="1" customWidth="1"/>
    <col min="11269" max="11269" width="11.7109375" style="22" customWidth="1"/>
    <col min="11270" max="11518" width="9.140625" style="22"/>
    <col min="11519" max="11519" width="12.7109375" style="22" customWidth="1"/>
    <col min="11520" max="11520" width="12.85546875" style="22" customWidth="1"/>
    <col min="11521" max="11521" width="12.7109375" style="22" customWidth="1"/>
    <col min="11522" max="11522" width="13.28515625" style="22" customWidth="1"/>
    <col min="11523" max="11523" width="11.140625" style="22" bestFit="1" customWidth="1"/>
    <col min="11524" max="11524" width="10.140625" style="22" bestFit="1" customWidth="1"/>
    <col min="11525" max="11525" width="11.7109375" style="22" customWidth="1"/>
    <col min="11526" max="11774" width="9.140625" style="22"/>
    <col min="11775" max="11775" width="12.7109375" style="22" customWidth="1"/>
    <col min="11776" max="11776" width="12.85546875" style="22" customWidth="1"/>
    <col min="11777" max="11777" width="12.7109375" style="22" customWidth="1"/>
    <col min="11778" max="11778" width="13.28515625" style="22" customWidth="1"/>
    <col min="11779" max="11779" width="11.140625" style="22" bestFit="1" customWidth="1"/>
    <col min="11780" max="11780" width="10.140625" style="22" bestFit="1" customWidth="1"/>
    <col min="11781" max="11781" width="11.7109375" style="22" customWidth="1"/>
    <col min="11782" max="12030" width="9.140625" style="22"/>
    <col min="12031" max="12031" width="12.7109375" style="22" customWidth="1"/>
    <col min="12032" max="12032" width="12.85546875" style="22" customWidth="1"/>
    <col min="12033" max="12033" width="12.7109375" style="22" customWidth="1"/>
    <col min="12034" max="12034" width="13.28515625" style="22" customWidth="1"/>
    <col min="12035" max="12035" width="11.140625" style="22" bestFit="1" customWidth="1"/>
    <col min="12036" max="12036" width="10.140625" style="22" bestFit="1" customWidth="1"/>
    <col min="12037" max="12037" width="11.7109375" style="22" customWidth="1"/>
    <col min="12038" max="12286" width="9.140625" style="22"/>
    <col min="12287" max="12287" width="12.7109375" style="22" customWidth="1"/>
    <col min="12288" max="12288" width="12.85546875" style="22" customWidth="1"/>
    <col min="12289" max="12289" width="12.7109375" style="22" customWidth="1"/>
    <col min="12290" max="12290" width="13.28515625" style="22" customWidth="1"/>
    <col min="12291" max="12291" width="11.140625" style="22" bestFit="1" customWidth="1"/>
    <col min="12292" max="12292" width="10.140625" style="22" bestFit="1" customWidth="1"/>
    <col min="12293" max="12293" width="11.7109375" style="22" customWidth="1"/>
    <col min="12294" max="12542" width="9.140625" style="22"/>
    <col min="12543" max="12543" width="12.7109375" style="22" customWidth="1"/>
    <col min="12544" max="12544" width="12.85546875" style="22" customWidth="1"/>
    <col min="12545" max="12545" width="12.7109375" style="22" customWidth="1"/>
    <col min="12546" max="12546" width="13.28515625" style="22" customWidth="1"/>
    <col min="12547" max="12547" width="11.140625" style="22" bestFit="1" customWidth="1"/>
    <col min="12548" max="12548" width="10.140625" style="22" bestFit="1" customWidth="1"/>
    <col min="12549" max="12549" width="11.7109375" style="22" customWidth="1"/>
    <col min="12550" max="12798" width="9.140625" style="22"/>
    <col min="12799" max="12799" width="12.7109375" style="22" customWidth="1"/>
    <col min="12800" max="12800" width="12.85546875" style="22" customWidth="1"/>
    <col min="12801" max="12801" width="12.7109375" style="22" customWidth="1"/>
    <col min="12802" max="12802" width="13.28515625" style="22" customWidth="1"/>
    <col min="12803" max="12803" width="11.140625" style="22" bestFit="1" customWidth="1"/>
    <col min="12804" max="12804" width="10.140625" style="22" bestFit="1" customWidth="1"/>
    <col min="12805" max="12805" width="11.7109375" style="22" customWidth="1"/>
    <col min="12806" max="13054" width="9.140625" style="22"/>
    <col min="13055" max="13055" width="12.7109375" style="22" customWidth="1"/>
    <col min="13056" max="13056" width="12.85546875" style="22" customWidth="1"/>
    <col min="13057" max="13057" width="12.7109375" style="22" customWidth="1"/>
    <col min="13058" max="13058" width="13.28515625" style="22" customWidth="1"/>
    <col min="13059" max="13059" width="11.140625" style="22" bestFit="1" customWidth="1"/>
    <col min="13060" max="13060" width="10.140625" style="22" bestFit="1" customWidth="1"/>
    <col min="13061" max="13061" width="11.7109375" style="22" customWidth="1"/>
    <col min="13062" max="13310" width="9.140625" style="22"/>
    <col min="13311" max="13311" width="12.7109375" style="22" customWidth="1"/>
    <col min="13312" max="13312" width="12.85546875" style="22" customWidth="1"/>
    <col min="13313" max="13313" width="12.7109375" style="22" customWidth="1"/>
    <col min="13314" max="13314" width="13.28515625" style="22" customWidth="1"/>
    <col min="13315" max="13315" width="11.140625" style="22" bestFit="1" customWidth="1"/>
    <col min="13316" max="13316" width="10.140625" style="22" bestFit="1" customWidth="1"/>
    <col min="13317" max="13317" width="11.7109375" style="22" customWidth="1"/>
    <col min="13318" max="13566" width="9.140625" style="22"/>
    <col min="13567" max="13567" width="12.7109375" style="22" customWidth="1"/>
    <col min="13568" max="13568" width="12.85546875" style="22" customWidth="1"/>
    <col min="13569" max="13569" width="12.7109375" style="22" customWidth="1"/>
    <col min="13570" max="13570" width="13.28515625" style="22" customWidth="1"/>
    <col min="13571" max="13571" width="11.140625" style="22" bestFit="1" customWidth="1"/>
    <col min="13572" max="13572" width="10.140625" style="22" bestFit="1" customWidth="1"/>
    <col min="13573" max="13573" width="11.7109375" style="22" customWidth="1"/>
    <col min="13574" max="13822" width="9.140625" style="22"/>
    <col min="13823" max="13823" width="12.7109375" style="22" customWidth="1"/>
    <col min="13824" max="13824" width="12.85546875" style="22" customWidth="1"/>
    <col min="13825" max="13825" width="12.7109375" style="22" customWidth="1"/>
    <col min="13826" max="13826" width="13.28515625" style="22" customWidth="1"/>
    <col min="13827" max="13827" width="11.140625" style="22" bestFit="1" customWidth="1"/>
    <col min="13828" max="13828" width="10.140625" style="22" bestFit="1" customWidth="1"/>
    <col min="13829" max="13829" width="11.7109375" style="22" customWidth="1"/>
    <col min="13830" max="14078" width="9.140625" style="22"/>
    <col min="14079" max="14079" width="12.7109375" style="22" customWidth="1"/>
    <col min="14080" max="14080" width="12.85546875" style="22" customWidth="1"/>
    <col min="14081" max="14081" width="12.7109375" style="22" customWidth="1"/>
    <col min="14082" max="14082" width="13.28515625" style="22" customWidth="1"/>
    <col min="14083" max="14083" width="11.140625" style="22" bestFit="1" customWidth="1"/>
    <col min="14084" max="14084" width="10.140625" style="22" bestFit="1" customWidth="1"/>
    <col min="14085" max="14085" width="11.7109375" style="22" customWidth="1"/>
    <col min="14086" max="14334" width="9.140625" style="22"/>
    <col min="14335" max="14335" width="12.7109375" style="22" customWidth="1"/>
    <col min="14336" max="14336" width="12.85546875" style="22" customWidth="1"/>
    <col min="14337" max="14337" width="12.7109375" style="22" customWidth="1"/>
    <col min="14338" max="14338" width="13.28515625" style="22" customWidth="1"/>
    <col min="14339" max="14339" width="11.140625" style="22" bestFit="1" customWidth="1"/>
    <col min="14340" max="14340" width="10.140625" style="22" bestFit="1" customWidth="1"/>
    <col min="14341" max="14341" width="11.7109375" style="22" customWidth="1"/>
    <col min="14342" max="14590" width="9.140625" style="22"/>
    <col min="14591" max="14591" width="12.7109375" style="22" customWidth="1"/>
    <col min="14592" max="14592" width="12.85546875" style="22" customWidth="1"/>
    <col min="14593" max="14593" width="12.7109375" style="22" customWidth="1"/>
    <col min="14594" max="14594" width="13.28515625" style="22" customWidth="1"/>
    <col min="14595" max="14595" width="11.140625" style="22" bestFit="1" customWidth="1"/>
    <col min="14596" max="14596" width="10.140625" style="22" bestFit="1" customWidth="1"/>
    <col min="14597" max="14597" width="11.7109375" style="22" customWidth="1"/>
    <col min="14598" max="14846" width="9.140625" style="22"/>
    <col min="14847" max="14847" width="12.7109375" style="22" customWidth="1"/>
    <col min="14848" max="14848" width="12.85546875" style="22" customWidth="1"/>
    <col min="14849" max="14849" width="12.7109375" style="22" customWidth="1"/>
    <col min="14850" max="14850" width="13.28515625" style="22" customWidth="1"/>
    <col min="14851" max="14851" width="11.140625" style="22" bestFit="1" customWidth="1"/>
    <col min="14852" max="14852" width="10.140625" style="22" bestFit="1" customWidth="1"/>
    <col min="14853" max="14853" width="11.7109375" style="22" customWidth="1"/>
    <col min="14854" max="15102" width="9.140625" style="22"/>
    <col min="15103" max="15103" width="12.7109375" style="22" customWidth="1"/>
    <col min="15104" max="15104" width="12.85546875" style="22" customWidth="1"/>
    <col min="15105" max="15105" width="12.7109375" style="22" customWidth="1"/>
    <col min="15106" max="15106" width="13.28515625" style="22" customWidth="1"/>
    <col min="15107" max="15107" width="11.140625" style="22" bestFit="1" customWidth="1"/>
    <col min="15108" max="15108" width="10.140625" style="22" bestFit="1" customWidth="1"/>
    <col min="15109" max="15109" width="11.7109375" style="22" customWidth="1"/>
    <col min="15110" max="15358" width="9.140625" style="22"/>
    <col min="15359" max="15359" width="12.7109375" style="22" customWidth="1"/>
    <col min="15360" max="15360" width="12.85546875" style="22" customWidth="1"/>
    <col min="15361" max="15361" width="12.7109375" style="22" customWidth="1"/>
    <col min="15362" max="15362" width="13.28515625" style="22" customWidth="1"/>
    <col min="15363" max="15363" width="11.140625" style="22" bestFit="1" customWidth="1"/>
    <col min="15364" max="15364" width="10.140625" style="22" bestFit="1" customWidth="1"/>
    <col min="15365" max="15365" width="11.7109375" style="22" customWidth="1"/>
    <col min="15366" max="15614" width="9.140625" style="22"/>
    <col min="15615" max="15615" width="12.7109375" style="22" customWidth="1"/>
    <col min="15616" max="15616" width="12.85546875" style="22" customWidth="1"/>
    <col min="15617" max="15617" width="12.7109375" style="22" customWidth="1"/>
    <col min="15618" max="15618" width="13.28515625" style="22" customWidth="1"/>
    <col min="15619" max="15619" width="11.140625" style="22" bestFit="1" customWidth="1"/>
    <col min="15620" max="15620" width="10.140625" style="22" bestFit="1" customWidth="1"/>
    <col min="15621" max="15621" width="11.7109375" style="22" customWidth="1"/>
    <col min="15622" max="15870" width="9.140625" style="22"/>
    <col min="15871" max="15871" width="12.7109375" style="22" customWidth="1"/>
    <col min="15872" max="15872" width="12.85546875" style="22" customWidth="1"/>
    <col min="15873" max="15873" width="12.7109375" style="22" customWidth="1"/>
    <col min="15874" max="15874" width="13.28515625" style="22" customWidth="1"/>
    <col min="15875" max="15875" width="11.140625" style="22" bestFit="1" customWidth="1"/>
    <col min="15876" max="15876" width="10.140625" style="22" bestFit="1" customWidth="1"/>
    <col min="15877" max="15877" width="11.7109375" style="22" customWidth="1"/>
    <col min="15878" max="16126" width="9.140625" style="22"/>
    <col min="16127" max="16127" width="12.7109375" style="22" customWidth="1"/>
    <col min="16128" max="16128" width="12.85546875" style="22" customWidth="1"/>
    <col min="16129" max="16129" width="12.7109375" style="22" customWidth="1"/>
    <col min="16130" max="16130" width="13.28515625" style="22" customWidth="1"/>
    <col min="16131" max="16131" width="11.140625" style="22" bestFit="1" customWidth="1"/>
    <col min="16132" max="16132" width="10.140625" style="22" bestFit="1" customWidth="1"/>
    <col min="16133" max="16133" width="11.7109375" style="22" customWidth="1"/>
    <col min="16134" max="16384" width="9.140625" style="22"/>
  </cols>
  <sheetData>
    <row r="1" spans="1:8">
      <c r="B1" s="496" t="s">
        <v>310</v>
      </c>
      <c r="C1" s="496"/>
      <c r="D1" s="496"/>
      <c r="E1" s="496"/>
      <c r="F1" s="496"/>
      <c r="G1" s="496"/>
      <c r="H1" s="496"/>
    </row>
    <row r="2" spans="1:8">
      <c r="B2" s="496" t="s">
        <v>311</v>
      </c>
      <c r="C2" s="496"/>
      <c r="D2" s="496"/>
      <c r="E2" s="496"/>
      <c r="F2" s="496"/>
      <c r="G2" s="496"/>
      <c r="H2" s="496"/>
    </row>
    <row r="3" spans="1:8">
      <c r="B3" s="496" t="s">
        <v>307</v>
      </c>
      <c r="C3" s="496"/>
      <c r="D3" s="496"/>
      <c r="E3" s="496"/>
      <c r="F3" s="496"/>
      <c r="G3" s="496"/>
      <c r="H3" s="496"/>
    </row>
    <row r="4" spans="1:8">
      <c r="B4" s="222"/>
      <c r="C4" s="222"/>
      <c r="D4" s="222"/>
      <c r="E4" s="222"/>
      <c r="F4" s="222"/>
      <c r="G4" s="222"/>
      <c r="H4" s="222"/>
    </row>
    <row r="5" spans="1:8">
      <c r="B5" s="222"/>
      <c r="C5" s="222"/>
      <c r="D5" s="222"/>
      <c r="E5" s="222"/>
      <c r="F5" s="222"/>
      <c r="G5" s="222"/>
      <c r="H5" s="222"/>
    </row>
    <row r="6" spans="1:8">
      <c r="B6" s="496" t="s">
        <v>34</v>
      </c>
      <c r="C6" s="496"/>
      <c r="D6" s="496"/>
      <c r="E6" s="496"/>
      <c r="F6" s="496"/>
      <c r="G6" s="496"/>
      <c r="H6" s="496"/>
    </row>
    <row r="7" spans="1:8" ht="13.5" thickBot="1">
      <c r="B7" s="20"/>
      <c r="C7" s="20"/>
      <c r="D7" s="20"/>
      <c r="E7" s="20"/>
      <c r="F7" s="20"/>
      <c r="G7" s="20"/>
      <c r="H7" s="20"/>
    </row>
    <row r="8" spans="1:8" ht="18" customHeight="1">
      <c r="B8" s="223" t="s">
        <v>312</v>
      </c>
      <c r="C8" s="224" t="s">
        <v>313</v>
      </c>
      <c r="D8" s="224" t="s">
        <v>314</v>
      </c>
      <c r="E8" s="224" t="s">
        <v>314</v>
      </c>
      <c r="F8" s="224" t="s">
        <v>315</v>
      </c>
      <c r="G8" s="497" t="s">
        <v>316</v>
      </c>
      <c r="H8" s="225" t="s">
        <v>317</v>
      </c>
    </row>
    <row r="9" spans="1:8" ht="15.75" customHeight="1" thickBot="1">
      <c r="B9" s="226" t="s">
        <v>318</v>
      </c>
      <c r="C9" s="227" t="s">
        <v>319</v>
      </c>
      <c r="D9" s="227" t="s">
        <v>320</v>
      </c>
      <c r="E9" s="227" t="s">
        <v>321</v>
      </c>
      <c r="F9" s="227" t="s">
        <v>322</v>
      </c>
      <c r="G9" s="498"/>
      <c r="H9" s="228" t="s">
        <v>323</v>
      </c>
    </row>
    <row r="10" spans="1:8" s="229" customFormat="1">
      <c r="B10" s="499" t="s">
        <v>324</v>
      </c>
      <c r="C10" s="500"/>
      <c r="D10" s="500"/>
      <c r="E10" s="500"/>
      <c r="F10" s="500"/>
      <c r="G10" s="500"/>
      <c r="H10" s="501"/>
    </row>
    <row r="11" spans="1:8" ht="18" hidden="1" customHeight="1" outlineLevel="1">
      <c r="A11" s="20" t="s">
        <v>189</v>
      </c>
      <c r="B11" s="230"/>
      <c r="C11" s="231">
        <v>1</v>
      </c>
      <c r="D11" s="231">
        <v>1</v>
      </c>
      <c r="E11" s="231">
        <v>0</v>
      </c>
      <c r="F11" s="232">
        <v>0</v>
      </c>
      <c r="G11" s="232">
        <v>46000</v>
      </c>
      <c r="H11" s="233">
        <v>0</v>
      </c>
    </row>
    <row r="12" spans="1:8" ht="18" hidden="1" customHeight="1" outlineLevel="1">
      <c r="A12" s="20" t="s">
        <v>193</v>
      </c>
      <c r="B12" s="230"/>
      <c r="C12" s="231">
        <v>0</v>
      </c>
      <c r="D12" s="231">
        <v>0</v>
      </c>
      <c r="E12" s="231">
        <v>0</v>
      </c>
      <c r="F12" s="232">
        <v>17814</v>
      </c>
      <c r="G12" s="232">
        <v>303</v>
      </c>
      <c r="H12" s="233">
        <v>0</v>
      </c>
    </row>
    <row r="13" spans="1:8" ht="18" customHeight="1" collapsed="1">
      <c r="A13" s="20"/>
      <c r="B13" s="230" t="s">
        <v>325</v>
      </c>
      <c r="C13" s="234">
        <f>SUM($C$11:$C$12)</f>
        <v>1</v>
      </c>
      <c r="D13" s="234">
        <f>SUM($D$11:$D$12)</f>
        <v>1</v>
      </c>
      <c r="E13" s="234">
        <f>SUM($E$11:$E$12)</f>
        <v>0</v>
      </c>
      <c r="F13" s="235">
        <f>SUM($F$11:$F$12)</f>
        <v>17814</v>
      </c>
      <c r="G13" s="235">
        <f>SUM($G$11:$G$12)</f>
        <v>46303</v>
      </c>
      <c r="H13" s="236">
        <f>SUM($H$11:$H$12)</f>
        <v>0</v>
      </c>
    </row>
    <row r="14" spans="1:8" ht="18" hidden="1" customHeight="1" outlineLevel="1">
      <c r="A14" s="20" t="s">
        <v>181</v>
      </c>
      <c r="B14" s="230"/>
      <c r="C14" s="231">
        <v>4</v>
      </c>
      <c r="D14" s="231">
        <v>5</v>
      </c>
      <c r="E14" s="231"/>
      <c r="F14" s="232">
        <v>2891.36</v>
      </c>
      <c r="G14" s="232">
        <v>68507</v>
      </c>
      <c r="H14" s="233"/>
    </row>
    <row r="15" spans="1:8" ht="18" hidden="1" customHeight="1" outlineLevel="1">
      <c r="A15" s="20" t="s">
        <v>182</v>
      </c>
      <c r="B15" s="230"/>
      <c r="C15" s="231">
        <v>2</v>
      </c>
      <c r="D15" s="231">
        <v>2</v>
      </c>
      <c r="E15" s="231">
        <v>0</v>
      </c>
      <c r="F15" s="232">
        <v>-50000</v>
      </c>
      <c r="G15" s="232">
        <v>43464</v>
      </c>
      <c r="H15" s="233"/>
    </row>
    <row r="16" spans="1:8" ht="18" hidden="1" customHeight="1" outlineLevel="1">
      <c r="A16" s="20" t="s">
        <v>183</v>
      </c>
      <c r="B16" s="230"/>
      <c r="C16" s="231">
        <v>6</v>
      </c>
      <c r="D16" s="231">
        <v>13</v>
      </c>
      <c r="E16" s="231">
        <v>0</v>
      </c>
      <c r="F16" s="232">
        <v>575377.74</v>
      </c>
      <c r="G16" s="232">
        <v>57050.98</v>
      </c>
      <c r="H16" s="233"/>
    </row>
    <row r="17" spans="1:8" ht="18" hidden="1" customHeight="1" outlineLevel="1">
      <c r="A17" s="20" t="s">
        <v>184</v>
      </c>
      <c r="B17" s="230"/>
      <c r="C17" s="231">
        <v>3</v>
      </c>
      <c r="D17" s="231">
        <v>6</v>
      </c>
      <c r="E17" s="231" t="s">
        <v>326</v>
      </c>
      <c r="F17" s="232"/>
      <c r="G17" s="232">
        <v>89942</v>
      </c>
      <c r="H17" s="233"/>
    </row>
    <row r="18" spans="1:8" ht="18" hidden="1" customHeight="1" outlineLevel="1">
      <c r="A18" s="20" t="s">
        <v>185</v>
      </c>
      <c r="B18" s="230"/>
      <c r="C18" s="231">
        <v>10</v>
      </c>
      <c r="D18" s="231">
        <v>39</v>
      </c>
      <c r="E18" s="231" t="s">
        <v>326</v>
      </c>
      <c r="F18" s="232">
        <v>209749</v>
      </c>
      <c r="G18" s="232">
        <v>207989</v>
      </c>
      <c r="H18" s="233"/>
    </row>
    <row r="19" spans="1:8" ht="18" hidden="1" customHeight="1" outlineLevel="1">
      <c r="A19" s="20" t="s">
        <v>186</v>
      </c>
      <c r="B19" s="230"/>
      <c r="C19" s="231">
        <v>1</v>
      </c>
      <c r="D19" s="231">
        <v>1</v>
      </c>
      <c r="E19" s="231">
        <v>0</v>
      </c>
      <c r="F19" s="232">
        <v>3387</v>
      </c>
      <c r="G19" s="232">
        <v>13204</v>
      </c>
      <c r="H19" s="233"/>
    </row>
    <row r="20" spans="1:8" ht="18" hidden="1" customHeight="1" outlineLevel="1">
      <c r="A20" s="20" t="s">
        <v>188</v>
      </c>
      <c r="B20" s="230"/>
      <c r="C20" s="231" t="s">
        <v>326</v>
      </c>
      <c r="D20" s="231">
        <v>2</v>
      </c>
      <c r="E20" s="231"/>
      <c r="F20" s="232">
        <v>-2500</v>
      </c>
      <c r="G20" s="232">
        <v>1575</v>
      </c>
      <c r="H20" s="233"/>
    </row>
    <row r="21" spans="1:8" ht="18" hidden="1" customHeight="1" outlineLevel="1">
      <c r="A21" s="20" t="s">
        <v>189</v>
      </c>
      <c r="B21" s="230"/>
      <c r="C21" s="231">
        <v>1</v>
      </c>
      <c r="D21" s="231">
        <v>1</v>
      </c>
      <c r="E21" s="231">
        <v>0</v>
      </c>
      <c r="F21" s="232">
        <v>0</v>
      </c>
      <c r="G21" s="232">
        <v>20000</v>
      </c>
      <c r="H21" s="233"/>
    </row>
    <row r="22" spans="1:8" ht="18" hidden="1" customHeight="1" outlineLevel="1">
      <c r="A22" s="20" t="s">
        <v>190</v>
      </c>
      <c r="B22" s="230"/>
      <c r="C22" s="231">
        <v>1</v>
      </c>
      <c r="D22" s="231">
        <v>2</v>
      </c>
      <c r="E22" s="231" t="s">
        <v>327</v>
      </c>
      <c r="F22" s="232">
        <v>-169932</v>
      </c>
      <c r="G22" s="232">
        <v>14884</v>
      </c>
      <c r="H22" s="233">
        <v>169932</v>
      </c>
    </row>
    <row r="23" spans="1:8" ht="18" hidden="1" customHeight="1" outlineLevel="1">
      <c r="A23" s="20" t="s">
        <v>191</v>
      </c>
      <c r="B23" s="230"/>
      <c r="C23" s="231">
        <v>1</v>
      </c>
      <c r="D23" s="231"/>
      <c r="E23" s="231"/>
      <c r="F23" s="232"/>
      <c r="G23" s="232"/>
      <c r="H23" s="233"/>
    </row>
    <row r="24" spans="1:8" ht="18" hidden="1" customHeight="1" outlineLevel="1">
      <c r="A24" s="20" t="s">
        <v>193</v>
      </c>
      <c r="B24" s="230"/>
      <c r="C24" s="231">
        <v>4</v>
      </c>
      <c r="D24" s="231">
        <v>3</v>
      </c>
      <c r="E24" s="231">
        <v>0</v>
      </c>
      <c r="F24" s="232">
        <v>106014</v>
      </c>
      <c r="G24" s="232">
        <v>156944</v>
      </c>
      <c r="H24" s="233">
        <v>0</v>
      </c>
    </row>
    <row r="25" spans="1:8" ht="18" hidden="1" customHeight="1" outlineLevel="1">
      <c r="A25" s="20" t="s">
        <v>194</v>
      </c>
      <c r="B25" s="230"/>
      <c r="C25" s="231">
        <v>4</v>
      </c>
      <c r="D25" s="231">
        <v>7</v>
      </c>
      <c r="E25" s="231">
        <v>1</v>
      </c>
      <c r="F25" s="232">
        <v>16513.073700000001</v>
      </c>
      <c r="G25" s="232">
        <v>14735.268400000001</v>
      </c>
      <c r="H25" s="233">
        <v>32223.161599999999</v>
      </c>
    </row>
    <row r="26" spans="1:8" ht="18" hidden="1" customHeight="1" outlineLevel="1">
      <c r="A26" s="20" t="s">
        <v>196</v>
      </c>
      <c r="B26" s="230"/>
      <c r="C26" s="231">
        <v>2</v>
      </c>
      <c r="D26" s="231">
        <v>2</v>
      </c>
      <c r="E26" s="231" t="s">
        <v>326</v>
      </c>
      <c r="F26" s="232">
        <v>13000</v>
      </c>
      <c r="G26" s="232">
        <v>3500</v>
      </c>
      <c r="H26" s="233"/>
    </row>
    <row r="27" spans="1:8" ht="18" customHeight="1" collapsed="1">
      <c r="A27" s="20"/>
      <c r="B27" s="230" t="s">
        <v>328</v>
      </c>
      <c r="C27" s="234">
        <f>SUM($C$14:$C$26)</f>
        <v>39</v>
      </c>
      <c r="D27" s="234">
        <f>SUM($D$14:$D$26)</f>
        <v>83</v>
      </c>
      <c r="E27" s="234">
        <f>SUM($E$14:$E$26)</f>
        <v>1</v>
      </c>
      <c r="F27" s="235">
        <f>SUM($F$14:$F$26)</f>
        <v>704500.17369999993</v>
      </c>
      <c r="G27" s="235">
        <f>SUM($G$14:$G$26)</f>
        <v>691795.24839999992</v>
      </c>
      <c r="H27" s="236">
        <f>SUM($H$14:$H$26)</f>
        <v>202155.16159999999</v>
      </c>
    </row>
    <row r="28" spans="1:8" ht="18" hidden="1" customHeight="1" outlineLevel="1">
      <c r="A28" s="20" t="s">
        <v>181</v>
      </c>
      <c r="B28" s="230"/>
      <c r="C28" s="231">
        <v>1</v>
      </c>
      <c r="D28" s="231">
        <v>8</v>
      </c>
      <c r="E28" s="231"/>
      <c r="F28" s="232">
        <v>37203.949999999997</v>
      </c>
      <c r="G28" s="232">
        <v>27623.25</v>
      </c>
      <c r="H28" s="233"/>
    </row>
    <row r="29" spans="1:8" ht="18" hidden="1" customHeight="1" outlineLevel="1">
      <c r="A29" s="20" t="s">
        <v>182</v>
      </c>
      <c r="B29" s="230"/>
      <c r="C29" s="231">
        <v>1</v>
      </c>
      <c r="D29" s="231">
        <v>1</v>
      </c>
      <c r="E29" s="231">
        <v>0</v>
      </c>
      <c r="F29" s="232">
        <v>0</v>
      </c>
      <c r="G29" s="232">
        <v>-11211</v>
      </c>
      <c r="H29" s="233"/>
    </row>
    <row r="30" spans="1:8" ht="18" hidden="1" customHeight="1" outlineLevel="1">
      <c r="A30" s="20" t="s">
        <v>183</v>
      </c>
      <c r="B30" s="230"/>
      <c r="C30" s="231">
        <v>1</v>
      </c>
      <c r="D30" s="231">
        <v>8</v>
      </c>
      <c r="E30" s="231">
        <v>0</v>
      </c>
      <c r="F30" s="232">
        <v>-21500</v>
      </c>
      <c r="G30" s="232">
        <v>-16149.98</v>
      </c>
      <c r="H30" s="233"/>
    </row>
    <row r="31" spans="1:8" ht="18" hidden="1" customHeight="1" outlineLevel="1">
      <c r="A31" s="20" t="s">
        <v>184</v>
      </c>
      <c r="B31" s="230"/>
      <c r="C31" s="231"/>
      <c r="D31" s="231">
        <v>6</v>
      </c>
      <c r="E31" s="231"/>
      <c r="F31" s="232">
        <v>208810</v>
      </c>
      <c r="G31" s="232">
        <v>84788</v>
      </c>
      <c r="H31" s="233"/>
    </row>
    <row r="32" spans="1:8" ht="18" hidden="1" customHeight="1" outlineLevel="1">
      <c r="A32" s="20" t="s">
        <v>185</v>
      </c>
      <c r="B32" s="230"/>
      <c r="C32" s="231">
        <v>8</v>
      </c>
      <c r="D32" s="231">
        <v>27</v>
      </c>
      <c r="E32" s="231"/>
      <c r="F32" s="232">
        <v>247871</v>
      </c>
      <c r="G32" s="232">
        <v>181290</v>
      </c>
      <c r="H32" s="233"/>
    </row>
    <row r="33" spans="1:8" ht="18" hidden="1" customHeight="1" outlineLevel="1">
      <c r="A33" s="20" t="s">
        <v>186</v>
      </c>
      <c r="B33" s="230"/>
      <c r="C33" s="231">
        <v>3</v>
      </c>
      <c r="D33" s="231">
        <v>1</v>
      </c>
      <c r="E33" s="231">
        <v>0</v>
      </c>
      <c r="F33" s="232">
        <v>39900</v>
      </c>
      <c r="G33" s="232">
        <v>17850</v>
      </c>
      <c r="H33" s="233"/>
    </row>
    <row r="34" spans="1:8" ht="18" hidden="1" customHeight="1" outlineLevel="1">
      <c r="A34" s="20" t="s">
        <v>190</v>
      </c>
      <c r="B34" s="230"/>
      <c r="C34" s="231">
        <v>1</v>
      </c>
      <c r="D34" s="231">
        <v>2</v>
      </c>
      <c r="E34" s="231"/>
      <c r="F34" s="232"/>
      <c r="G34" s="232">
        <v>-905</v>
      </c>
      <c r="H34" s="233"/>
    </row>
    <row r="35" spans="1:8" ht="18" hidden="1" customHeight="1" outlineLevel="1">
      <c r="A35" s="20" t="s">
        <v>193</v>
      </c>
      <c r="B35" s="230"/>
      <c r="C35" s="231">
        <v>6</v>
      </c>
      <c r="D35" s="231">
        <v>4</v>
      </c>
      <c r="E35" s="231">
        <v>0</v>
      </c>
      <c r="F35" s="232">
        <v>95102</v>
      </c>
      <c r="G35" s="232">
        <v>49962</v>
      </c>
      <c r="H35" s="233">
        <v>6223</v>
      </c>
    </row>
    <row r="36" spans="1:8" ht="18" hidden="1" customHeight="1" outlineLevel="1">
      <c r="A36" s="20" t="s">
        <v>194</v>
      </c>
      <c r="B36" s="230"/>
      <c r="C36" s="231">
        <v>2</v>
      </c>
      <c r="D36" s="231">
        <v>4</v>
      </c>
      <c r="E36" s="231">
        <v>0</v>
      </c>
      <c r="F36" s="232">
        <v>13011.7639</v>
      </c>
      <c r="G36" s="232">
        <v>11610.9113</v>
      </c>
      <c r="H36" s="233">
        <v>0</v>
      </c>
    </row>
    <row r="37" spans="1:8" ht="18" hidden="1" customHeight="1" outlineLevel="1">
      <c r="A37" s="20" t="s">
        <v>195</v>
      </c>
      <c r="B37" s="230"/>
      <c r="C37" s="231">
        <v>7</v>
      </c>
      <c r="D37" s="231">
        <v>1</v>
      </c>
      <c r="E37" s="231">
        <v>0</v>
      </c>
      <c r="F37" s="232">
        <v>0</v>
      </c>
      <c r="G37" s="232">
        <v>15000</v>
      </c>
      <c r="H37" s="233"/>
    </row>
    <row r="38" spans="1:8" ht="18" hidden="1" customHeight="1" outlineLevel="1">
      <c r="A38" s="20" t="s">
        <v>196</v>
      </c>
      <c r="B38" s="230"/>
      <c r="C38" s="231">
        <v>3</v>
      </c>
      <c r="D38" s="231">
        <v>3</v>
      </c>
      <c r="E38" s="231"/>
      <c r="F38" s="232">
        <v>154481</v>
      </c>
      <c r="G38" s="232">
        <v>30861</v>
      </c>
      <c r="H38" s="233"/>
    </row>
    <row r="39" spans="1:8" ht="18" customHeight="1" collapsed="1">
      <c r="A39" s="20"/>
      <c r="B39" s="230" t="s">
        <v>329</v>
      </c>
      <c r="C39" s="234">
        <f>SUM($C$28:$C$38)</f>
        <v>33</v>
      </c>
      <c r="D39" s="234">
        <f>SUM($D$28:$D$38)</f>
        <v>65</v>
      </c>
      <c r="E39" s="234">
        <f>SUM($E$28:$E$38)</f>
        <v>0</v>
      </c>
      <c r="F39" s="235">
        <f>SUM($F$28:$F$38)</f>
        <v>774879.71389999997</v>
      </c>
      <c r="G39" s="235">
        <f>SUM($G$28:$G$38)</f>
        <v>390719.1813</v>
      </c>
      <c r="H39" s="236">
        <f>SUM($H$28:$H$38)</f>
        <v>6223</v>
      </c>
    </row>
    <row r="40" spans="1:8" ht="18" hidden="1" customHeight="1" outlineLevel="1">
      <c r="A40" s="20" t="s">
        <v>181</v>
      </c>
      <c r="B40" s="230"/>
      <c r="C40" s="231">
        <v>2</v>
      </c>
      <c r="D40" s="231">
        <v>2</v>
      </c>
      <c r="E40" s="231"/>
      <c r="F40" s="232">
        <v>0</v>
      </c>
      <c r="G40" s="232">
        <v>-1260.4000000000001</v>
      </c>
      <c r="H40" s="233"/>
    </row>
    <row r="41" spans="1:8" ht="18" hidden="1" customHeight="1" outlineLevel="1">
      <c r="A41" s="20" t="s">
        <v>182</v>
      </c>
      <c r="B41" s="230"/>
      <c r="C41" s="231">
        <v>1</v>
      </c>
      <c r="D41" s="231">
        <v>1</v>
      </c>
      <c r="E41" s="231">
        <v>0</v>
      </c>
      <c r="F41" s="232">
        <v>3500</v>
      </c>
      <c r="G41" s="232">
        <v>5003</v>
      </c>
      <c r="H41" s="233"/>
    </row>
    <row r="42" spans="1:8" ht="18" hidden="1" customHeight="1" outlineLevel="1">
      <c r="A42" s="20" t="s">
        <v>183</v>
      </c>
      <c r="B42" s="230"/>
      <c r="C42" s="231">
        <v>5</v>
      </c>
      <c r="D42" s="231">
        <v>14</v>
      </c>
      <c r="E42" s="231">
        <v>0</v>
      </c>
      <c r="F42" s="232">
        <v>337355.55</v>
      </c>
      <c r="G42" s="232">
        <v>220691.38</v>
      </c>
      <c r="H42" s="233"/>
    </row>
    <row r="43" spans="1:8" ht="18" hidden="1" customHeight="1" outlineLevel="1">
      <c r="A43" s="20" t="s">
        <v>184</v>
      </c>
      <c r="B43" s="230"/>
      <c r="C43" s="231">
        <v>2</v>
      </c>
      <c r="D43" s="231">
        <v>4</v>
      </c>
      <c r="E43" s="231"/>
      <c r="F43" s="232">
        <v>-5185</v>
      </c>
      <c r="G43" s="232">
        <v>3271</v>
      </c>
      <c r="H43" s="233"/>
    </row>
    <row r="44" spans="1:8" ht="18" hidden="1" customHeight="1" outlineLevel="1">
      <c r="A44" s="20" t="s">
        <v>185</v>
      </c>
      <c r="B44" s="230"/>
      <c r="C44" s="231">
        <v>7</v>
      </c>
      <c r="D44" s="231">
        <v>15</v>
      </c>
      <c r="E44" s="231"/>
      <c r="F44" s="232">
        <v>25697</v>
      </c>
      <c r="G44" s="232">
        <v>526714</v>
      </c>
      <c r="H44" s="233"/>
    </row>
    <row r="45" spans="1:8" ht="18" hidden="1" customHeight="1" outlineLevel="1">
      <c r="A45" s="20" t="s">
        <v>186</v>
      </c>
      <c r="B45" s="230"/>
      <c r="C45" s="231">
        <v>3</v>
      </c>
      <c r="D45" s="231">
        <v>0</v>
      </c>
      <c r="E45" s="231">
        <v>1</v>
      </c>
      <c r="F45" s="232">
        <v>0</v>
      </c>
      <c r="G45" s="232">
        <v>116000</v>
      </c>
      <c r="H45" s="233"/>
    </row>
    <row r="46" spans="1:8" ht="18" hidden="1" customHeight="1" outlineLevel="1">
      <c r="A46" s="20" t="s">
        <v>244</v>
      </c>
      <c r="B46" s="230"/>
      <c r="C46" s="231" t="s">
        <v>326</v>
      </c>
      <c r="D46" s="231">
        <v>1</v>
      </c>
      <c r="E46" s="231" t="s">
        <v>326</v>
      </c>
      <c r="F46" s="232">
        <v>39605</v>
      </c>
      <c r="G46" s="232">
        <v>47040</v>
      </c>
      <c r="H46" s="233"/>
    </row>
    <row r="47" spans="1:8" ht="18" hidden="1" customHeight="1" outlineLevel="1">
      <c r="A47" s="20" t="s">
        <v>188</v>
      </c>
      <c r="B47" s="230"/>
      <c r="C47" s="231">
        <v>4</v>
      </c>
      <c r="D47" s="231">
        <v>1</v>
      </c>
      <c r="E47" s="231"/>
      <c r="F47" s="232"/>
      <c r="G47" s="232">
        <v>13716</v>
      </c>
      <c r="H47" s="233"/>
    </row>
    <row r="48" spans="1:8" ht="18" hidden="1" customHeight="1" outlineLevel="1">
      <c r="A48" s="20" t="s">
        <v>190</v>
      </c>
      <c r="B48" s="230"/>
      <c r="C48" s="231">
        <v>0</v>
      </c>
      <c r="D48" s="231">
        <v>0</v>
      </c>
      <c r="E48" s="231"/>
      <c r="F48" s="232"/>
      <c r="G48" s="232"/>
      <c r="H48" s="233"/>
    </row>
    <row r="49" spans="1:8" ht="18" hidden="1" customHeight="1" outlineLevel="1">
      <c r="A49" s="20" t="s">
        <v>193</v>
      </c>
      <c r="B49" s="230"/>
      <c r="C49" s="231">
        <v>1</v>
      </c>
      <c r="D49" s="231">
        <v>1</v>
      </c>
      <c r="E49" s="231">
        <v>0</v>
      </c>
      <c r="F49" s="232">
        <v>32518</v>
      </c>
      <c r="G49" s="232">
        <v>-7944</v>
      </c>
      <c r="H49" s="233">
        <v>518</v>
      </c>
    </row>
    <row r="50" spans="1:8" ht="18" hidden="1" customHeight="1" outlineLevel="1">
      <c r="A50" s="20" t="s">
        <v>194</v>
      </c>
      <c r="B50" s="230"/>
      <c r="C50" s="231">
        <v>0</v>
      </c>
      <c r="D50" s="231">
        <v>2</v>
      </c>
      <c r="E50" s="231">
        <v>0</v>
      </c>
      <c r="F50" s="232">
        <v>36694.152800000003</v>
      </c>
      <c r="G50" s="232">
        <v>32743.643100000001</v>
      </c>
      <c r="H50" s="233">
        <v>0</v>
      </c>
    </row>
    <row r="51" spans="1:8" ht="18" hidden="1" customHeight="1" outlineLevel="1">
      <c r="A51" s="20" t="s">
        <v>195</v>
      </c>
      <c r="B51" s="230"/>
      <c r="C51" s="231">
        <v>1</v>
      </c>
      <c r="D51" s="231">
        <v>1</v>
      </c>
      <c r="E51" s="231">
        <v>0</v>
      </c>
      <c r="F51" s="232">
        <v>0</v>
      </c>
      <c r="G51" s="232">
        <v>5000</v>
      </c>
      <c r="H51" s="233"/>
    </row>
    <row r="52" spans="1:8" ht="18" customHeight="1" collapsed="1">
      <c r="A52" s="20"/>
      <c r="B52" s="230" t="s">
        <v>330</v>
      </c>
      <c r="C52" s="234">
        <f>SUM($C$40:$C$51)</f>
        <v>26</v>
      </c>
      <c r="D52" s="234">
        <f>SUM($D$40:$D$51)</f>
        <v>42</v>
      </c>
      <c r="E52" s="234">
        <f>SUM($E$40:$E$51)</f>
        <v>1</v>
      </c>
      <c r="F52" s="235">
        <f>SUM($F$40:$F$51)</f>
        <v>470184.70279999997</v>
      </c>
      <c r="G52" s="235">
        <f>SUM($G$40:$G$51)</f>
        <v>960974.62309999997</v>
      </c>
      <c r="H52" s="236">
        <f>SUM($H$40:$H$51)</f>
        <v>518</v>
      </c>
    </row>
    <row r="53" spans="1:8" ht="18" hidden="1" customHeight="1" outlineLevel="1">
      <c r="A53" s="20" t="s">
        <v>181</v>
      </c>
      <c r="B53" s="230"/>
      <c r="C53" s="231">
        <v>6</v>
      </c>
      <c r="D53" s="231">
        <v>13</v>
      </c>
      <c r="E53" s="231"/>
      <c r="F53" s="232">
        <v>49325</v>
      </c>
      <c r="G53" s="232">
        <v>32069.35</v>
      </c>
      <c r="H53" s="233"/>
    </row>
    <row r="54" spans="1:8" ht="18" hidden="1" customHeight="1" outlineLevel="1">
      <c r="A54" s="20" t="s">
        <v>182</v>
      </c>
      <c r="B54" s="230"/>
      <c r="C54" s="231">
        <v>4</v>
      </c>
      <c r="D54" s="231">
        <v>4</v>
      </c>
      <c r="E54" s="231">
        <v>0</v>
      </c>
      <c r="F54" s="232">
        <v>26115</v>
      </c>
      <c r="G54" s="232">
        <v>15919</v>
      </c>
      <c r="H54" s="233"/>
    </row>
    <row r="55" spans="1:8" ht="18" hidden="1" customHeight="1" outlineLevel="1">
      <c r="A55" s="20" t="s">
        <v>183</v>
      </c>
      <c r="B55" s="230"/>
      <c r="C55" s="231">
        <v>4</v>
      </c>
      <c r="D55" s="231">
        <v>2</v>
      </c>
      <c r="E55" s="231">
        <v>0</v>
      </c>
      <c r="F55" s="232">
        <v>27500</v>
      </c>
      <c r="G55" s="232">
        <v>0</v>
      </c>
      <c r="H55" s="233"/>
    </row>
    <row r="56" spans="1:8" ht="18" hidden="1" customHeight="1" outlineLevel="1">
      <c r="A56" s="20" t="s">
        <v>184</v>
      </c>
      <c r="B56" s="230"/>
      <c r="C56" s="231">
        <v>5</v>
      </c>
      <c r="D56" s="231">
        <v>4</v>
      </c>
      <c r="E56" s="231"/>
      <c r="F56" s="232"/>
      <c r="G56" s="232">
        <v>128052</v>
      </c>
      <c r="H56" s="233"/>
    </row>
    <row r="57" spans="1:8" ht="18" hidden="1" customHeight="1" outlineLevel="1">
      <c r="A57" s="20" t="s">
        <v>185</v>
      </c>
      <c r="B57" s="230"/>
      <c r="C57" s="231">
        <v>16</v>
      </c>
      <c r="D57" s="231">
        <v>18</v>
      </c>
      <c r="E57" s="231"/>
      <c r="F57" s="232">
        <v>96275</v>
      </c>
      <c r="G57" s="232">
        <v>25176</v>
      </c>
      <c r="H57" s="233"/>
    </row>
    <row r="58" spans="1:8" ht="18" hidden="1" customHeight="1" outlineLevel="1">
      <c r="A58" s="20" t="s">
        <v>186</v>
      </c>
      <c r="B58" s="230"/>
      <c r="C58" s="231">
        <v>1</v>
      </c>
      <c r="D58" s="231">
        <v>1</v>
      </c>
      <c r="E58" s="231">
        <v>0</v>
      </c>
      <c r="F58" s="232">
        <v>0</v>
      </c>
      <c r="G58" s="232">
        <v>18117</v>
      </c>
      <c r="H58" s="233"/>
    </row>
    <row r="59" spans="1:8" ht="18" hidden="1" customHeight="1" outlineLevel="1">
      <c r="A59" s="20" t="s">
        <v>188</v>
      </c>
      <c r="B59" s="230"/>
      <c r="C59" s="231">
        <v>1</v>
      </c>
      <c r="D59" s="231"/>
      <c r="E59" s="231"/>
      <c r="F59" s="232"/>
      <c r="G59" s="232"/>
      <c r="H59" s="233"/>
    </row>
    <row r="60" spans="1:8" ht="18" hidden="1" customHeight="1" outlineLevel="1">
      <c r="A60" s="20" t="s">
        <v>190</v>
      </c>
      <c r="B60" s="230"/>
      <c r="C60" s="231">
        <v>0</v>
      </c>
      <c r="D60" s="231">
        <v>2</v>
      </c>
      <c r="E60" s="231"/>
      <c r="F60" s="232">
        <v>2690</v>
      </c>
      <c r="G60" s="232">
        <v>2500</v>
      </c>
      <c r="H60" s="233">
        <v>810</v>
      </c>
    </row>
    <row r="61" spans="1:8" ht="18" hidden="1" customHeight="1" outlineLevel="1">
      <c r="A61" s="20" t="s">
        <v>193</v>
      </c>
      <c r="B61" s="230"/>
      <c r="C61" s="231">
        <v>1</v>
      </c>
      <c r="D61" s="231">
        <v>0</v>
      </c>
      <c r="E61" s="231">
        <v>0</v>
      </c>
      <c r="F61" s="232">
        <v>70176</v>
      </c>
      <c r="G61" s="232">
        <v>44382</v>
      </c>
      <c r="H61" s="233">
        <v>1000</v>
      </c>
    </row>
    <row r="62" spans="1:8" ht="18" hidden="1" customHeight="1" outlineLevel="1">
      <c r="A62" s="20" t="s">
        <v>194</v>
      </c>
      <c r="B62" s="230"/>
      <c r="C62" s="231">
        <v>2</v>
      </c>
      <c r="D62" s="231">
        <v>2</v>
      </c>
      <c r="E62" s="231">
        <v>0</v>
      </c>
      <c r="F62" s="232">
        <v>4695.0393000000004</v>
      </c>
      <c r="G62" s="232">
        <v>4189.5690999999997</v>
      </c>
      <c r="H62" s="233">
        <v>1365.1587</v>
      </c>
    </row>
    <row r="63" spans="1:8" ht="18" customHeight="1" collapsed="1">
      <c r="A63" s="20"/>
      <c r="B63" s="230" t="s">
        <v>331</v>
      </c>
      <c r="C63" s="234">
        <f>SUM($C$53:$C$62)</f>
        <v>40</v>
      </c>
      <c r="D63" s="234">
        <f>SUM($D$53:$D$62)</f>
        <v>46</v>
      </c>
      <c r="E63" s="234">
        <f>SUM($E$53:$E$62)</f>
        <v>0</v>
      </c>
      <c r="F63" s="235">
        <f>SUM($F$53:$F$62)</f>
        <v>276776.0393</v>
      </c>
      <c r="G63" s="235">
        <f>SUM($G$53:$G$62)</f>
        <v>270404.9191</v>
      </c>
      <c r="H63" s="236">
        <f>SUM($H$53:$H$62)</f>
        <v>3175.1587</v>
      </c>
    </row>
    <row r="64" spans="1:8" ht="18" hidden="1" customHeight="1" outlineLevel="1">
      <c r="A64" s="20" t="s">
        <v>181</v>
      </c>
      <c r="B64" s="230"/>
      <c r="C64" s="231">
        <v>1</v>
      </c>
      <c r="D64" s="231">
        <v>2</v>
      </c>
      <c r="E64" s="231"/>
      <c r="F64" s="232">
        <v>0</v>
      </c>
      <c r="G64" s="232">
        <v>7781</v>
      </c>
      <c r="H64" s="233"/>
    </row>
    <row r="65" spans="1:8" ht="18" hidden="1" customHeight="1" outlineLevel="1">
      <c r="A65" s="20" t="s">
        <v>182</v>
      </c>
      <c r="B65" s="230"/>
      <c r="C65" s="231">
        <v>2</v>
      </c>
      <c r="D65" s="231">
        <v>2</v>
      </c>
      <c r="E65" s="231">
        <v>0</v>
      </c>
      <c r="F65" s="232">
        <v>-72</v>
      </c>
      <c r="G65" s="232">
        <v>14072</v>
      </c>
      <c r="H65" s="233"/>
    </row>
    <row r="66" spans="1:8" ht="18" hidden="1" customHeight="1" outlineLevel="1">
      <c r="A66" s="20" t="s">
        <v>183</v>
      </c>
      <c r="B66" s="230"/>
      <c r="C66" s="231">
        <v>2</v>
      </c>
      <c r="D66" s="231">
        <v>8</v>
      </c>
      <c r="E66" s="231">
        <v>0</v>
      </c>
      <c r="F66" s="232">
        <v>56750</v>
      </c>
      <c r="G66" s="232">
        <v>36596.9</v>
      </c>
      <c r="H66" s="233"/>
    </row>
    <row r="67" spans="1:8" ht="18" hidden="1" customHeight="1" outlineLevel="1">
      <c r="A67" s="20" t="s">
        <v>184</v>
      </c>
      <c r="B67" s="230"/>
      <c r="C67" s="231">
        <v>2</v>
      </c>
      <c r="D67" s="231">
        <v>4</v>
      </c>
      <c r="E67" s="231"/>
      <c r="F67" s="232"/>
      <c r="G67" s="232">
        <v>2754</v>
      </c>
      <c r="H67" s="233"/>
    </row>
    <row r="68" spans="1:8" ht="18" hidden="1" customHeight="1" outlineLevel="1">
      <c r="A68" s="20" t="s">
        <v>185</v>
      </c>
      <c r="B68" s="230"/>
      <c r="C68" s="231">
        <v>8</v>
      </c>
      <c r="D68" s="231">
        <v>13</v>
      </c>
      <c r="E68" s="231"/>
      <c r="F68" s="232">
        <v>50000</v>
      </c>
      <c r="G68" s="232">
        <v>58275</v>
      </c>
      <c r="H68" s="233"/>
    </row>
    <row r="69" spans="1:8" ht="18" hidden="1" customHeight="1" outlineLevel="1">
      <c r="A69" s="20" t="s">
        <v>190</v>
      </c>
      <c r="B69" s="230"/>
      <c r="C69" s="231">
        <v>0</v>
      </c>
      <c r="D69" s="231">
        <v>1</v>
      </c>
      <c r="E69" s="231"/>
      <c r="F69" s="232"/>
      <c r="G69" s="232"/>
      <c r="H69" s="233"/>
    </row>
    <row r="70" spans="1:8" ht="18" hidden="1" customHeight="1" outlineLevel="1">
      <c r="A70" s="20" t="s">
        <v>193</v>
      </c>
      <c r="B70" s="230"/>
      <c r="C70" s="231">
        <v>0</v>
      </c>
      <c r="D70" s="231">
        <v>1</v>
      </c>
      <c r="E70" s="231">
        <v>0</v>
      </c>
      <c r="F70" s="232">
        <v>338447</v>
      </c>
      <c r="G70" s="232">
        <v>45183</v>
      </c>
      <c r="H70" s="233">
        <v>0</v>
      </c>
    </row>
    <row r="71" spans="1:8" ht="18" customHeight="1" collapsed="1">
      <c r="A71" s="20"/>
      <c r="B71" s="230" t="s">
        <v>332</v>
      </c>
      <c r="C71" s="234">
        <f>SUM($C$64:$C$70)</f>
        <v>15</v>
      </c>
      <c r="D71" s="234">
        <f>SUM($D$64:$D$70)</f>
        <v>31</v>
      </c>
      <c r="E71" s="234">
        <f>SUM($E$64:$E$70)</f>
        <v>0</v>
      </c>
      <c r="F71" s="235">
        <f>SUM($F$64:$F$70)</f>
        <v>445125</v>
      </c>
      <c r="G71" s="235">
        <f>SUM($G$64:$G$70)</f>
        <v>164661.9</v>
      </c>
      <c r="H71" s="236">
        <f>SUM($H$64:$H$70)</f>
        <v>0</v>
      </c>
    </row>
    <row r="72" spans="1:8" ht="18" hidden="1" customHeight="1" outlineLevel="1">
      <c r="A72" s="20" t="s">
        <v>181</v>
      </c>
      <c r="B72" s="230"/>
      <c r="C72" s="231">
        <v>1</v>
      </c>
      <c r="D72" s="231">
        <v>2</v>
      </c>
      <c r="E72" s="231"/>
      <c r="F72" s="232">
        <v>0</v>
      </c>
      <c r="G72" s="232">
        <v>168.5</v>
      </c>
      <c r="H72" s="233"/>
    </row>
    <row r="73" spans="1:8" ht="18" hidden="1" customHeight="1" outlineLevel="1">
      <c r="A73" s="20" t="s">
        <v>183</v>
      </c>
      <c r="B73" s="230"/>
      <c r="C73" s="231"/>
      <c r="D73" s="231">
        <v>1</v>
      </c>
      <c r="E73" s="231">
        <v>0</v>
      </c>
      <c r="F73" s="232">
        <v>0</v>
      </c>
      <c r="G73" s="232">
        <v>-5277.27</v>
      </c>
      <c r="H73" s="233"/>
    </row>
    <row r="74" spans="1:8" ht="18" hidden="1" customHeight="1" outlineLevel="1">
      <c r="A74" s="20" t="s">
        <v>185</v>
      </c>
      <c r="B74" s="230"/>
      <c r="C74" s="231">
        <v>1</v>
      </c>
      <c r="D74" s="231">
        <v>3</v>
      </c>
      <c r="E74" s="231"/>
      <c r="F74" s="232">
        <v>0</v>
      </c>
      <c r="G74" s="232">
        <v>3115</v>
      </c>
      <c r="H74" s="233"/>
    </row>
    <row r="75" spans="1:8" ht="18" hidden="1" customHeight="1" outlineLevel="1">
      <c r="A75" s="20" t="s">
        <v>190</v>
      </c>
      <c r="B75" s="230"/>
      <c r="C75" s="231">
        <v>0</v>
      </c>
      <c r="D75" s="231">
        <v>1</v>
      </c>
      <c r="E75" s="231"/>
      <c r="F75" s="232">
        <v>-10000</v>
      </c>
      <c r="G75" s="232">
        <v>141</v>
      </c>
      <c r="H75" s="233"/>
    </row>
    <row r="76" spans="1:8" ht="18" hidden="1" customHeight="1" outlineLevel="1">
      <c r="A76" s="20" t="s">
        <v>193</v>
      </c>
      <c r="B76" s="230"/>
      <c r="C76" s="231">
        <v>15</v>
      </c>
      <c r="D76" s="231">
        <v>8</v>
      </c>
      <c r="E76" s="231">
        <v>0</v>
      </c>
      <c r="F76" s="232">
        <v>210903</v>
      </c>
      <c r="G76" s="232">
        <v>147699</v>
      </c>
      <c r="H76" s="233">
        <v>2000</v>
      </c>
    </row>
    <row r="77" spans="1:8" ht="18" hidden="1" customHeight="1" outlineLevel="1">
      <c r="A77" s="20" t="s">
        <v>194</v>
      </c>
      <c r="B77" s="230"/>
      <c r="C77" s="231">
        <v>46</v>
      </c>
      <c r="D77" s="231">
        <v>16</v>
      </c>
      <c r="E77" s="231">
        <v>18</v>
      </c>
      <c r="F77" s="232">
        <v>61586.9876</v>
      </c>
      <c r="G77" s="232">
        <v>54956.503499999999</v>
      </c>
      <c r="H77" s="233">
        <v>0</v>
      </c>
    </row>
    <row r="78" spans="1:8" ht="18" hidden="1" customHeight="1" outlineLevel="1">
      <c r="A78" s="20" t="s">
        <v>195</v>
      </c>
      <c r="B78" s="230"/>
      <c r="C78" s="231">
        <v>1</v>
      </c>
      <c r="D78" s="231">
        <v>1</v>
      </c>
      <c r="E78" s="231">
        <v>0</v>
      </c>
      <c r="F78" s="232">
        <v>0</v>
      </c>
      <c r="G78" s="232">
        <v>4777.5</v>
      </c>
      <c r="H78" s="233"/>
    </row>
    <row r="79" spans="1:8" ht="18" customHeight="1" collapsed="1">
      <c r="A79" s="20"/>
      <c r="B79" s="230" t="s">
        <v>333</v>
      </c>
      <c r="C79" s="234">
        <f>SUM($C$72:$C$78)</f>
        <v>64</v>
      </c>
      <c r="D79" s="234">
        <f>SUM($D$72:$D$78)</f>
        <v>32</v>
      </c>
      <c r="E79" s="234">
        <f>SUM($E$72:$E$78)</f>
        <v>18</v>
      </c>
      <c r="F79" s="235">
        <f>SUM($F$72:$F$78)</f>
        <v>262489.98759999999</v>
      </c>
      <c r="G79" s="235">
        <f>SUM($G$72:$G$78)</f>
        <v>205580.2335</v>
      </c>
      <c r="H79" s="236">
        <f>SUM($H$72:$H$78)</f>
        <v>2000</v>
      </c>
    </row>
    <row r="80" spans="1:8" ht="18" hidden="1" customHeight="1" outlineLevel="1">
      <c r="A80" s="20" t="s">
        <v>181</v>
      </c>
      <c r="B80" s="230"/>
      <c r="C80" s="231">
        <v>2</v>
      </c>
      <c r="D80" s="231">
        <v>1</v>
      </c>
      <c r="E80" s="231"/>
      <c r="F80" s="232">
        <v>0</v>
      </c>
      <c r="G80" s="232">
        <v>-4369.92</v>
      </c>
      <c r="H80" s="233"/>
    </row>
    <row r="81" spans="1:8" ht="18" hidden="1" customHeight="1" outlineLevel="1">
      <c r="A81" s="20" t="s">
        <v>183</v>
      </c>
      <c r="B81" s="230"/>
      <c r="C81" s="231">
        <v>4</v>
      </c>
      <c r="D81" s="231">
        <v>1</v>
      </c>
      <c r="E81" s="231">
        <v>0</v>
      </c>
      <c r="F81" s="232">
        <v>0</v>
      </c>
      <c r="G81" s="232">
        <v>20</v>
      </c>
      <c r="H81" s="233"/>
    </row>
    <row r="82" spans="1:8" ht="18" hidden="1" customHeight="1" outlineLevel="1">
      <c r="A82" s="20" t="s">
        <v>184</v>
      </c>
      <c r="B82" s="230"/>
      <c r="C82" s="231">
        <v>1</v>
      </c>
      <c r="D82" s="231">
        <v>2</v>
      </c>
      <c r="E82" s="231"/>
      <c r="F82" s="232">
        <v>30000</v>
      </c>
      <c r="G82" s="232">
        <v>12683</v>
      </c>
      <c r="H82" s="233"/>
    </row>
    <row r="83" spans="1:8" ht="18" hidden="1" customHeight="1" outlineLevel="1">
      <c r="A83" s="20" t="s">
        <v>185</v>
      </c>
      <c r="B83" s="230"/>
      <c r="C83" s="231">
        <v>10</v>
      </c>
      <c r="D83" s="231">
        <v>5</v>
      </c>
      <c r="E83" s="231"/>
      <c r="F83" s="232">
        <v>10000</v>
      </c>
      <c r="G83" s="232">
        <v>6015</v>
      </c>
      <c r="H83" s="233"/>
    </row>
    <row r="84" spans="1:8" ht="18" hidden="1" customHeight="1" outlineLevel="1">
      <c r="A84" s="20" t="s">
        <v>186</v>
      </c>
      <c r="B84" s="230"/>
      <c r="C84" s="231">
        <v>0</v>
      </c>
      <c r="D84" s="231">
        <v>0</v>
      </c>
      <c r="E84" s="231">
        <v>0</v>
      </c>
      <c r="F84" s="232">
        <v>0</v>
      </c>
      <c r="G84" s="232">
        <v>-7396</v>
      </c>
      <c r="H84" s="233"/>
    </row>
    <row r="85" spans="1:8" ht="18" customHeight="1" collapsed="1">
      <c r="A85" s="20"/>
      <c r="B85" s="230" t="s">
        <v>334</v>
      </c>
      <c r="C85" s="234">
        <f>SUM($C$80:$C$84)</f>
        <v>17</v>
      </c>
      <c r="D85" s="234">
        <f>SUM($D$80:$D$84)</f>
        <v>9</v>
      </c>
      <c r="E85" s="234">
        <f>SUM($E$80:$E$84)</f>
        <v>0</v>
      </c>
      <c r="F85" s="235">
        <f>SUM($F$80:$F$84)</f>
        <v>40000</v>
      </c>
      <c r="G85" s="235">
        <f>SUM($G$80:$G$84)</f>
        <v>6952.08</v>
      </c>
      <c r="H85" s="236">
        <f>SUM($H$80:$H$84)</f>
        <v>0</v>
      </c>
    </row>
    <row r="86" spans="1:8" ht="18" hidden="1" customHeight="1" outlineLevel="1">
      <c r="A86" s="20" t="s">
        <v>181</v>
      </c>
      <c r="B86" s="230"/>
      <c r="C86" s="231">
        <v>2</v>
      </c>
      <c r="D86" s="231">
        <v>7</v>
      </c>
      <c r="E86" s="231"/>
      <c r="F86" s="232">
        <v>-1550</v>
      </c>
      <c r="G86" s="232">
        <v>39637.01</v>
      </c>
      <c r="H86" s="233"/>
    </row>
    <row r="87" spans="1:8" ht="18" hidden="1" customHeight="1" outlineLevel="1">
      <c r="A87" s="20" t="s">
        <v>182</v>
      </c>
      <c r="B87" s="230"/>
      <c r="C87" s="231">
        <v>2</v>
      </c>
      <c r="D87" s="231">
        <v>2</v>
      </c>
      <c r="E87" s="231">
        <v>0</v>
      </c>
      <c r="F87" s="232">
        <v>0</v>
      </c>
      <c r="G87" s="232">
        <v>3783</v>
      </c>
      <c r="H87" s="233"/>
    </row>
    <row r="88" spans="1:8" ht="18" hidden="1" customHeight="1" outlineLevel="1">
      <c r="A88" s="20" t="s">
        <v>183</v>
      </c>
      <c r="B88" s="230"/>
      <c r="C88" s="231">
        <v>6</v>
      </c>
      <c r="D88" s="231">
        <v>5</v>
      </c>
      <c r="E88" s="231">
        <v>0</v>
      </c>
      <c r="F88" s="232">
        <v>30000</v>
      </c>
      <c r="G88" s="232">
        <v>25062.9</v>
      </c>
      <c r="H88" s="233"/>
    </row>
    <row r="89" spans="1:8" ht="18" hidden="1" customHeight="1" outlineLevel="1">
      <c r="A89" s="20" t="s">
        <v>184</v>
      </c>
      <c r="B89" s="230"/>
      <c r="C89" s="231">
        <v>1</v>
      </c>
      <c r="D89" s="231"/>
      <c r="E89" s="231"/>
      <c r="F89" s="232"/>
      <c r="G89" s="232"/>
      <c r="H89" s="233"/>
    </row>
    <row r="90" spans="1:8" ht="18" hidden="1" customHeight="1" outlineLevel="1">
      <c r="A90" s="20" t="s">
        <v>185</v>
      </c>
      <c r="B90" s="230"/>
      <c r="C90" s="231">
        <v>10</v>
      </c>
      <c r="D90" s="231">
        <v>12</v>
      </c>
      <c r="E90" s="231"/>
      <c r="F90" s="232">
        <v>248700</v>
      </c>
      <c r="G90" s="232">
        <v>71069</v>
      </c>
      <c r="H90" s="233"/>
    </row>
    <row r="91" spans="1:8" ht="18" hidden="1" customHeight="1" outlineLevel="1">
      <c r="A91" s="20" t="s">
        <v>186</v>
      </c>
      <c r="B91" s="230"/>
      <c r="C91" s="231">
        <v>0</v>
      </c>
      <c r="D91" s="231">
        <v>1</v>
      </c>
      <c r="E91" s="231">
        <v>0</v>
      </c>
      <c r="F91" s="232">
        <v>24353</v>
      </c>
      <c r="G91" s="232">
        <v>42263</v>
      </c>
      <c r="H91" s="233"/>
    </row>
    <row r="92" spans="1:8" ht="18" hidden="1" customHeight="1" outlineLevel="1">
      <c r="A92" s="20" t="s">
        <v>188</v>
      </c>
      <c r="B92" s="230"/>
      <c r="C92" s="231">
        <v>1</v>
      </c>
      <c r="D92" s="231">
        <v>1</v>
      </c>
      <c r="E92" s="231"/>
      <c r="F92" s="232"/>
      <c r="G92" s="232">
        <v>14500</v>
      </c>
      <c r="H92" s="233"/>
    </row>
    <row r="93" spans="1:8" ht="18" hidden="1" customHeight="1" outlineLevel="1">
      <c r="A93" s="20" t="s">
        <v>189</v>
      </c>
      <c r="B93" s="230"/>
      <c r="C93" s="231">
        <v>1</v>
      </c>
      <c r="D93" s="231">
        <v>1</v>
      </c>
      <c r="E93" s="231">
        <v>0</v>
      </c>
      <c r="F93" s="232">
        <v>0</v>
      </c>
      <c r="G93" s="232">
        <v>60000</v>
      </c>
      <c r="H93" s="233">
        <v>0</v>
      </c>
    </row>
    <row r="94" spans="1:8" ht="18" hidden="1" customHeight="1" outlineLevel="1">
      <c r="A94" s="20" t="s">
        <v>194</v>
      </c>
      <c r="B94" s="230"/>
      <c r="C94" s="231">
        <v>7</v>
      </c>
      <c r="D94" s="231">
        <v>9</v>
      </c>
      <c r="E94" s="231">
        <v>4</v>
      </c>
      <c r="F94" s="232">
        <v>30340.3881</v>
      </c>
      <c r="G94" s="232">
        <v>27073.927599999999</v>
      </c>
      <c r="H94" s="233">
        <v>0</v>
      </c>
    </row>
    <row r="95" spans="1:8" ht="18" customHeight="1" collapsed="1">
      <c r="A95" s="20"/>
      <c r="B95" s="230" t="s">
        <v>335</v>
      </c>
      <c r="C95" s="234">
        <f>SUM($C$86:$C$94)</f>
        <v>30</v>
      </c>
      <c r="D95" s="234">
        <f>SUM($D$86:$D$94)</f>
        <v>38</v>
      </c>
      <c r="E95" s="234">
        <f>SUM($E$86:$E$94)</f>
        <v>4</v>
      </c>
      <c r="F95" s="235">
        <f>SUM($F$86:$F$94)</f>
        <v>331843.38809999998</v>
      </c>
      <c r="G95" s="235">
        <f>SUM($G$86:$G$94)</f>
        <v>283388.83760000003</v>
      </c>
      <c r="H95" s="236">
        <f>SUM($H$86:$H$94)</f>
        <v>0</v>
      </c>
    </row>
    <row r="96" spans="1:8" ht="18" hidden="1" customHeight="1" outlineLevel="1">
      <c r="A96" s="20" t="s">
        <v>181</v>
      </c>
      <c r="B96" s="230"/>
      <c r="C96" s="231">
        <v>1</v>
      </c>
      <c r="D96" s="231">
        <v>1</v>
      </c>
      <c r="E96" s="231"/>
      <c r="F96" s="232">
        <v>11500</v>
      </c>
      <c r="G96" s="232">
        <v>1250</v>
      </c>
      <c r="H96" s="233"/>
    </row>
    <row r="97" spans="1:8" ht="18" hidden="1" customHeight="1" outlineLevel="1">
      <c r="A97" s="20" t="s">
        <v>183</v>
      </c>
      <c r="B97" s="230"/>
      <c r="C97" s="231">
        <v>1</v>
      </c>
      <c r="D97" s="231">
        <v>1</v>
      </c>
      <c r="E97" s="231">
        <v>0</v>
      </c>
      <c r="F97" s="232">
        <v>0</v>
      </c>
      <c r="G97" s="232">
        <v>4677.1000000000004</v>
      </c>
      <c r="H97" s="233"/>
    </row>
    <row r="98" spans="1:8" ht="18" hidden="1" customHeight="1" outlineLevel="1">
      <c r="A98" s="20" t="s">
        <v>184</v>
      </c>
      <c r="B98" s="230"/>
      <c r="C98" s="231"/>
      <c r="D98" s="231"/>
      <c r="E98" s="231"/>
      <c r="F98" s="232"/>
      <c r="G98" s="232"/>
      <c r="H98" s="233"/>
    </row>
    <row r="99" spans="1:8" ht="18" hidden="1" customHeight="1" outlineLevel="1">
      <c r="A99" s="20" t="s">
        <v>185</v>
      </c>
      <c r="B99" s="230"/>
      <c r="C99" s="231">
        <v>0</v>
      </c>
      <c r="D99" s="231">
        <v>1</v>
      </c>
      <c r="E99" s="231"/>
      <c r="F99" s="232">
        <v>58050</v>
      </c>
      <c r="G99" s="232">
        <v>6471</v>
      </c>
      <c r="H99" s="233"/>
    </row>
    <row r="100" spans="1:8" ht="18" customHeight="1" collapsed="1">
      <c r="A100" s="20"/>
      <c r="B100" s="230" t="s">
        <v>336</v>
      </c>
      <c r="C100" s="234">
        <f>SUM($C$96:$C$99)</f>
        <v>2</v>
      </c>
      <c r="D100" s="234">
        <f>SUM($D$96:$D$99)</f>
        <v>3</v>
      </c>
      <c r="E100" s="234">
        <f>SUM($E$96:$E$99)</f>
        <v>0</v>
      </c>
      <c r="F100" s="235">
        <f>SUM($F$96:$F$99)</f>
        <v>69550</v>
      </c>
      <c r="G100" s="235">
        <f>SUM($G$96:$G$99)</f>
        <v>12398.1</v>
      </c>
      <c r="H100" s="236">
        <f>SUM($H$96:$H$99)</f>
        <v>0</v>
      </c>
    </row>
    <row r="101" spans="1:8" ht="18" hidden="1" customHeight="1" outlineLevel="1">
      <c r="A101" s="20" t="s">
        <v>184</v>
      </c>
      <c r="B101" s="230"/>
      <c r="C101" s="231"/>
      <c r="D101" s="231"/>
      <c r="E101" s="231"/>
      <c r="F101" s="232"/>
      <c r="G101" s="232"/>
      <c r="H101" s="233"/>
    </row>
    <row r="102" spans="1:8" ht="18" hidden="1" customHeight="1" outlineLevel="1">
      <c r="A102" s="20" t="s">
        <v>185</v>
      </c>
      <c r="B102" s="230"/>
      <c r="C102" s="231">
        <v>1</v>
      </c>
      <c r="D102" s="231">
        <v>1</v>
      </c>
      <c r="E102" s="231"/>
      <c r="F102" s="232">
        <v>0</v>
      </c>
      <c r="G102" s="232">
        <v>-14054</v>
      </c>
      <c r="H102" s="233"/>
    </row>
    <row r="103" spans="1:8" ht="18" customHeight="1" collapsed="1">
      <c r="A103" s="20"/>
      <c r="B103" s="230" t="s">
        <v>337</v>
      </c>
      <c r="C103" s="234">
        <f>SUM($C$101:$C$102)</f>
        <v>1</v>
      </c>
      <c r="D103" s="234">
        <f>SUM($D$101:$D$102)</f>
        <v>1</v>
      </c>
      <c r="E103" s="234">
        <f>SUM($E$101:$E$102)</f>
        <v>0</v>
      </c>
      <c r="F103" s="235">
        <f>SUM($F$101:$F$102)</f>
        <v>0</v>
      </c>
      <c r="G103" s="235">
        <f>SUM($G$101:$G$102)</f>
        <v>-14054</v>
      </c>
      <c r="H103" s="236">
        <f>SUM($H$101:$H$102)</f>
        <v>0</v>
      </c>
    </row>
    <row r="104" spans="1:8" ht="18" hidden="1" customHeight="1" outlineLevel="1">
      <c r="A104" s="20" t="s">
        <v>181</v>
      </c>
      <c r="B104" s="230"/>
      <c r="C104" s="231">
        <v>0</v>
      </c>
      <c r="D104" s="231">
        <v>1</v>
      </c>
      <c r="E104" s="231"/>
      <c r="F104" s="232">
        <v>0</v>
      </c>
      <c r="G104" s="232">
        <v>53291.5</v>
      </c>
      <c r="H104" s="233"/>
    </row>
    <row r="105" spans="1:8" ht="18" hidden="1" customHeight="1" outlineLevel="1">
      <c r="A105" s="20" t="s">
        <v>183</v>
      </c>
      <c r="B105" s="230"/>
      <c r="C105" s="231">
        <v>2</v>
      </c>
      <c r="D105" s="231">
        <v>1</v>
      </c>
      <c r="E105" s="231">
        <v>0</v>
      </c>
      <c r="F105" s="232">
        <v>0</v>
      </c>
      <c r="G105" s="232">
        <v>2293.1999999999998</v>
      </c>
      <c r="H105" s="233"/>
    </row>
    <row r="106" spans="1:8" ht="18" hidden="1" customHeight="1" outlineLevel="1">
      <c r="A106" s="20" t="s">
        <v>184</v>
      </c>
      <c r="B106" s="230"/>
      <c r="C106" s="231">
        <v>1</v>
      </c>
      <c r="D106" s="231">
        <v>1</v>
      </c>
      <c r="E106" s="231"/>
      <c r="F106" s="232"/>
      <c r="G106" s="232">
        <v>3538</v>
      </c>
      <c r="H106" s="233"/>
    </row>
    <row r="107" spans="1:8" ht="18" hidden="1" customHeight="1" outlineLevel="1">
      <c r="A107" s="20" t="s">
        <v>185</v>
      </c>
      <c r="B107" s="230"/>
      <c r="C107" s="231">
        <v>8</v>
      </c>
      <c r="D107" s="231">
        <v>3</v>
      </c>
      <c r="E107" s="231"/>
      <c r="F107" s="232">
        <v>900</v>
      </c>
      <c r="G107" s="232">
        <v>10591</v>
      </c>
      <c r="H107" s="233"/>
    </row>
    <row r="108" spans="1:8" ht="18" hidden="1" customHeight="1" outlineLevel="1">
      <c r="A108" s="20" t="s">
        <v>244</v>
      </c>
      <c r="B108" s="230"/>
      <c r="C108" s="231"/>
      <c r="D108" s="231"/>
      <c r="E108" s="231"/>
      <c r="F108" s="232"/>
      <c r="G108" s="232">
        <v>50792</v>
      </c>
      <c r="H108" s="233"/>
    </row>
    <row r="109" spans="1:8" ht="18" hidden="1" customHeight="1" outlineLevel="1">
      <c r="A109" s="20" t="s">
        <v>194</v>
      </c>
      <c r="B109" s="230"/>
      <c r="C109" s="231">
        <v>0</v>
      </c>
      <c r="D109" s="231">
        <v>1</v>
      </c>
      <c r="E109" s="231">
        <v>0</v>
      </c>
      <c r="F109" s="232">
        <v>20096.271100000002</v>
      </c>
      <c r="G109" s="232">
        <v>17932.697100000001</v>
      </c>
      <c r="H109" s="233">
        <v>15434.946</v>
      </c>
    </row>
    <row r="110" spans="1:8" ht="18" customHeight="1" collapsed="1">
      <c r="A110" s="20"/>
      <c r="B110" s="230" t="s">
        <v>338</v>
      </c>
      <c r="C110" s="234">
        <f>SUM($C$104:$C$109)</f>
        <v>11</v>
      </c>
      <c r="D110" s="234">
        <f>SUM($D$104:$D$109)</f>
        <v>7</v>
      </c>
      <c r="E110" s="234">
        <f>SUM($E$104:$E$109)</f>
        <v>0</v>
      </c>
      <c r="F110" s="235">
        <f>SUM($F$104:$F$109)</f>
        <v>20996.271100000002</v>
      </c>
      <c r="G110" s="235">
        <f>SUM($G$104:$G$109)</f>
        <v>138438.3971</v>
      </c>
      <c r="H110" s="236">
        <f>SUM($H$104:$H$109)</f>
        <v>15434.946</v>
      </c>
    </row>
    <row r="111" spans="1:8" ht="18" hidden="1" customHeight="1" outlineLevel="1">
      <c r="A111" s="20" t="s">
        <v>183</v>
      </c>
      <c r="B111" s="230"/>
      <c r="C111" s="231">
        <v>1</v>
      </c>
      <c r="D111" s="231">
        <v>0</v>
      </c>
      <c r="E111" s="231">
        <v>0</v>
      </c>
      <c r="F111" s="232">
        <v>0</v>
      </c>
      <c r="G111" s="232">
        <v>0</v>
      </c>
      <c r="H111" s="233"/>
    </row>
    <row r="112" spans="1:8" ht="18" hidden="1" customHeight="1" outlineLevel="1">
      <c r="A112" s="20" t="s">
        <v>184</v>
      </c>
      <c r="B112" s="230"/>
      <c r="C112" s="231"/>
      <c r="D112" s="231"/>
      <c r="E112" s="231"/>
      <c r="F112" s="232"/>
      <c r="G112" s="232"/>
      <c r="H112" s="233"/>
    </row>
    <row r="113" spans="1:8" ht="18" hidden="1" customHeight="1" outlineLevel="1">
      <c r="A113" s="20" t="s">
        <v>185</v>
      </c>
      <c r="B113" s="230"/>
      <c r="C113" s="231">
        <v>2</v>
      </c>
      <c r="D113" s="231">
        <v>1</v>
      </c>
      <c r="E113" s="231"/>
      <c r="F113" s="232">
        <v>9500</v>
      </c>
      <c r="G113" s="232">
        <v>16148</v>
      </c>
      <c r="H113" s="233"/>
    </row>
    <row r="114" spans="1:8" ht="18" hidden="1" customHeight="1" outlineLevel="1">
      <c r="A114" s="20" t="s">
        <v>194</v>
      </c>
      <c r="B114" s="230"/>
      <c r="C114" s="231">
        <v>4</v>
      </c>
      <c r="D114" s="231">
        <v>1</v>
      </c>
      <c r="E114" s="231">
        <v>1</v>
      </c>
      <c r="F114" s="232">
        <v>2415.1496000000002</v>
      </c>
      <c r="G114" s="232">
        <v>2155.1334000000002</v>
      </c>
      <c r="H114" s="233">
        <v>0</v>
      </c>
    </row>
    <row r="115" spans="1:8" ht="18" customHeight="1" collapsed="1">
      <c r="A115" s="20"/>
      <c r="B115" s="230" t="s">
        <v>339</v>
      </c>
      <c r="C115" s="234">
        <f>SUM($C$111:$C$114)</f>
        <v>7</v>
      </c>
      <c r="D115" s="234">
        <f>SUM($D$111:$D$114)</f>
        <v>2</v>
      </c>
      <c r="E115" s="234">
        <f>SUM($E$111:$E$114)</f>
        <v>1</v>
      </c>
      <c r="F115" s="235">
        <f>SUM($F$111:$F$114)</f>
        <v>11915.149600000001</v>
      </c>
      <c r="G115" s="235">
        <f>SUM($G$111:$G$114)</f>
        <v>18303.133399999999</v>
      </c>
      <c r="H115" s="236">
        <f>SUM($H$111:$H$114)</f>
        <v>0</v>
      </c>
    </row>
    <row r="116" spans="1:8" ht="18" hidden="1" customHeight="1" outlineLevel="1">
      <c r="A116" s="20" t="s">
        <v>181</v>
      </c>
      <c r="B116" s="230"/>
      <c r="C116" s="231">
        <v>1</v>
      </c>
      <c r="D116" s="231">
        <v>1</v>
      </c>
      <c r="E116" s="231"/>
      <c r="F116" s="232">
        <v>0</v>
      </c>
      <c r="G116" s="232">
        <v>17645</v>
      </c>
      <c r="H116" s="233"/>
    </row>
    <row r="117" spans="1:8" ht="18" hidden="1" customHeight="1" outlineLevel="1">
      <c r="A117" s="20" t="s">
        <v>183</v>
      </c>
      <c r="B117" s="230"/>
      <c r="C117" s="231">
        <v>2</v>
      </c>
      <c r="D117" s="231">
        <v>1</v>
      </c>
      <c r="E117" s="231">
        <v>0</v>
      </c>
      <c r="F117" s="232">
        <v>0</v>
      </c>
      <c r="G117" s="232">
        <v>22300</v>
      </c>
      <c r="H117" s="233"/>
    </row>
    <row r="118" spans="1:8" ht="18" hidden="1" customHeight="1" outlineLevel="1">
      <c r="A118" s="20" t="s">
        <v>184</v>
      </c>
      <c r="B118" s="230"/>
      <c r="C118" s="231"/>
      <c r="D118" s="231"/>
      <c r="E118" s="231"/>
      <c r="F118" s="232"/>
      <c r="G118" s="232"/>
      <c r="H118" s="233"/>
    </row>
    <row r="119" spans="1:8" ht="18" hidden="1" customHeight="1" outlineLevel="1">
      <c r="A119" s="20" t="s">
        <v>185</v>
      </c>
      <c r="B119" s="230"/>
      <c r="C119" s="231">
        <v>1</v>
      </c>
      <c r="D119" s="231">
        <v>0</v>
      </c>
      <c r="E119" s="231"/>
      <c r="F119" s="232">
        <v>0</v>
      </c>
      <c r="G119" s="232">
        <v>0</v>
      </c>
      <c r="H119" s="233"/>
    </row>
    <row r="120" spans="1:8" ht="18" customHeight="1" collapsed="1">
      <c r="A120" s="20"/>
      <c r="B120" s="230" t="s">
        <v>426</v>
      </c>
      <c r="C120" s="234">
        <f>SUM($C$116:$C$119)</f>
        <v>4</v>
      </c>
      <c r="D120" s="234">
        <f>SUM($D$116:$D$119)</f>
        <v>2</v>
      </c>
      <c r="E120" s="234">
        <f>SUM($E$116:$E$119)</f>
        <v>0</v>
      </c>
      <c r="F120" s="235">
        <f>SUM($F$116:$F$119)</f>
        <v>0</v>
      </c>
      <c r="G120" s="235">
        <f>SUM($G$116:$G$119)</f>
        <v>39945</v>
      </c>
      <c r="H120" s="236">
        <f>SUM($H$116:$H$119)</f>
        <v>0</v>
      </c>
    </row>
    <row r="121" spans="1:8" ht="18" hidden="1" customHeight="1" outlineLevel="1">
      <c r="A121" s="20" t="s">
        <v>181</v>
      </c>
      <c r="B121" s="230"/>
      <c r="C121" s="231">
        <v>0</v>
      </c>
      <c r="D121" s="231">
        <v>1</v>
      </c>
      <c r="E121" s="231"/>
      <c r="F121" s="232">
        <v>300</v>
      </c>
      <c r="G121" s="232">
        <v>912.38</v>
      </c>
      <c r="H121" s="233"/>
    </row>
    <row r="122" spans="1:8" ht="18" hidden="1" customHeight="1" outlineLevel="1">
      <c r="A122" s="20" t="s">
        <v>183</v>
      </c>
      <c r="B122" s="230"/>
      <c r="C122" s="231">
        <v>1</v>
      </c>
      <c r="D122" s="231">
        <v>0</v>
      </c>
      <c r="E122" s="231">
        <v>0</v>
      </c>
      <c r="F122" s="232">
        <v>0</v>
      </c>
      <c r="G122" s="232">
        <v>0</v>
      </c>
      <c r="H122" s="233"/>
    </row>
    <row r="123" spans="1:8" ht="18" hidden="1" customHeight="1" outlineLevel="1">
      <c r="A123" s="20" t="s">
        <v>184</v>
      </c>
      <c r="B123" s="230"/>
      <c r="C123" s="231"/>
      <c r="D123" s="231"/>
      <c r="E123" s="231"/>
      <c r="F123" s="232"/>
      <c r="G123" s="232"/>
      <c r="H123" s="233"/>
    </row>
    <row r="124" spans="1:8" ht="18" hidden="1" customHeight="1" outlineLevel="1">
      <c r="A124" s="20" t="s">
        <v>186</v>
      </c>
      <c r="B124" s="230"/>
      <c r="C124" s="231">
        <v>0</v>
      </c>
      <c r="D124" s="231">
        <v>0</v>
      </c>
      <c r="E124" s="231">
        <v>0</v>
      </c>
      <c r="F124" s="232">
        <v>0</v>
      </c>
      <c r="G124" s="232">
        <v>0</v>
      </c>
      <c r="H124" s="233"/>
    </row>
    <row r="125" spans="1:8" ht="18" hidden="1" customHeight="1" outlineLevel="1">
      <c r="A125" s="20" t="s">
        <v>194</v>
      </c>
      <c r="B125" s="230"/>
      <c r="C125" s="231">
        <v>2</v>
      </c>
      <c r="D125" s="231">
        <v>1</v>
      </c>
      <c r="E125" s="231">
        <v>0</v>
      </c>
      <c r="F125" s="232">
        <v>7982.2240000000002</v>
      </c>
      <c r="G125" s="232">
        <v>7122.8540000000003</v>
      </c>
      <c r="H125" s="233">
        <v>0</v>
      </c>
    </row>
    <row r="126" spans="1:8" ht="18" customHeight="1" collapsed="1">
      <c r="A126" s="20"/>
      <c r="B126" s="230" t="s">
        <v>340</v>
      </c>
      <c r="C126" s="234">
        <f>SUM($C$121:$C$125)</f>
        <v>3</v>
      </c>
      <c r="D126" s="234">
        <f>SUM($D$121:$D$125)</f>
        <v>2</v>
      </c>
      <c r="E126" s="234">
        <f>SUM($E$121:$E$125)</f>
        <v>0</v>
      </c>
      <c r="F126" s="235">
        <f>SUM($F$121:$F$125)</f>
        <v>8282.2240000000002</v>
      </c>
      <c r="G126" s="235">
        <f>SUM($G$121:$G$125)</f>
        <v>8035.2340000000004</v>
      </c>
      <c r="H126" s="236">
        <f>SUM($H$121:$H$125)</f>
        <v>0</v>
      </c>
    </row>
    <row r="127" spans="1:8" ht="18" hidden="1" customHeight="1" outlineLevel="1">
      <c r="A127" s="20" t="s">
        <v>183</v>
      </c>
      <c r="B127" s="230"/>
      <c r="C127" s="231">
        <v>1</v>
      </c>
      <c r="D127" s="231">
        <v>0</v>
      </c>
      <c r="E127" s="231">
        <v>0</v>
      </c>
      <c r="F127" s="232">
        <v>0</v>
      </c>
      <c r="G127" s="232">
        <v>0</v>
      </c>
      <c r="H127" s="233"/>
    </row>
    <row r="128" spans="1:8" ht="18" hidden="1" customHeight="1" outlineLevel="1">
      <c r="A128" s="20" t="s">
        <v>184</v>
      </c>
      <c r="B128" s="230"/>
      <c r="C128" s="231">
        <v>1</v>
      </c>
      <c r="D128" s="231">
        <v>1</v>
      </c>
      <c r="E128" s="231"/>
      <c r="F128" s="232">
        <v>8000</v>
      </c>
      <c r="G128" s="232">
        <v>6800</v>
      </c>
      <c r="H128" s="233"/>
    </row>
    <row r="129" spans="1:8" ht="18" hidden="1" customHeight="1" outlineLevel="1">
      <c r="A129" s="20" t="s">
        <v>186</v>
      </c>
      <c r="B129" s="230"/>
      <c r="C129" s="231">
        <v>0</v>
      </c>
      <c r="D129" s="231">
        <v>1</v>
      </c>
      <c r="E129" s="231">
        <v>0</v>
      </c>
      <c r="F129" s="232">
        <v>50000</v>
      </c>
      <c r="G129" s="232">
        <v>40000</v>
      </c>
      <c r="H129" s="233"/>
    </row>
    <row r="130" spans="1:8" ht="18" customHeight="1" collapsed="1">
      <c r="A130" s="20"/>
      <c r="B130" s="230" t="s">
        <v>341</v>
      </c>
      <c r="C130" s="234">
        <f>SUM($C$127:$C$129)</f>
        <v>2</v>
      </c>
      <c r="D130" s="234">
        <f>SUM($D$127:$D$129)</f>
        <v>2</v>
      </c>
      <c r="E130" s="234">
        <f>SUM($E$127:$E$129)</f>
        <v>0</v>
      </c>
      <c r="F130" s="235">
        <f>SUM($F$127:$F$129)</f>
        <v>58000</v>
      </c>
      <c r="G130" s="235">
        <f>SUM($G$127:$G$129)</f>
        <v>46800</v>
      </c>
      <c r="H130" s="236">
        <f>SUM($H$127:$H$129)</f>
        <v>0</v>
      </c>
    </row>
    <row r="131" spans="1:8" ht="18" hidden="1" customHeight="1" outlineLevel="1">
      <c r="A131" s="20" t="s">
        <v>181</v>
      </c>
      <c r="B131" s="230"/>
      <c r="C131" s="231">
        <v>0</v>
      </c>
      <c r="D131" s="231">
        <v>0</v>
      </c>
      <c r="E131" s="231"/>
      <c r="F131" s="232">
        <v>0</v>
      </c>
      <c r="G131" s="232">
        <v>0</v>
      </c>
      <c r="H131" s="233"/>
    </row>
    <row r="132" spans="1:8" ht="18" hidden="1" customHeight="1" outlineLevel="1">
      <c r="A132" s="20" t="s">
        <v>184</v>
      </c>
      <c r="B132" s="230"/>
      <c r="C132" s="231"/>
      <c r="D132" s="231"/>
      <c r="E132" s="231"/>
      <c r="F132" s="232"/>
      <c r="G132" s="232"/>
      <c r="H132" s="233"/>
    </row>
    <row r="133" spans="1:8" ht="18" customHeight="1" collapsed="1">
      <c r="A133" s="20"/>
      <c r="B133" s="230" t="s">
        <v>342</v>
      </c>
      <c r="C133" s="234">
        <f>SUM($C$131:$C$132)</f>
        <v>0</v>
      </c>
      <c r="D133" s="234">
        <f>SUM($D$131:$D$132)</f>
        <v>0</v>
      </c>
      <c r="E133" s="234">
        <f>SUM($E$131:$E$132)</f>
        <v>0</v>
      </c>
      <c r="F133" s="235">
        <f>SUM($F$131:$F$132)</f>
        <v>0</v>
      </c>
      <c r="G133" s="235">
        <f>SUM($G$131:$G$132)</f>
        <v>0</v>
      </c>
      <c r="H133" s="236">
        <f>SUM($H$131:$H$132)</f>
        <v>0</v>
      </c>
    </row>
    <row r="134" spans="1:8" ht="18" hidden="1" customHeight="1" outlineLevel="1">
      <c r="A134" s="20" t="s">
        <v>181</v>
      </c>
      <c r="B134" s="230"/>
      <c r="C134" s="231">
        <v>0</v>
      </c>
      <c r="D134" s="231">
        <v>0</v>
      </c>
      <c r="E134" s="231"/>
      <c r="F134" s="232">
        <v>0</v>
      </c>
      <c r="G134" s="232">
        <v>0</v>
      </c>
      <c r="H134" s="233"/>
    </row>
    <row r="135" spans="1:8" ht="18" customHeight="1" collapsed="1">
      <c r="A135" s="20"/>
      <c r="B135" s="230" t="s">
        <v>343</v>
      </c>
      <c r="C135" s="234">
        <f>SUM($C$134:$C$134)</f>
        <v>0</v>
      </c>
      <c r="D135" s="234">
        <f>SUM($D$134:$D$134)</f>
        <v>0</v>
      </c>
      <c r="E135" s="234">
        <f>SUM($E$134:$E$134)</f>
        <v>0</v>
      </c>
      <c r="F135" s="235">
        <f>SUM($F$134:$F$134)</f>
        <v>0</v>
      </c>
      <c r="G135" s="235">
        <f>SUM($G$134:$G$134)</f>
        <v>0</v>
      </c>
      <c r="H135" s="236">
        <f>SUM($H$134:$H$134)</f>
        <v>0</v>
      </c>
    </row>
    <row r="136" spans="1:8" ht="18" hidden="1" customHeight="1" outlineLevel="1">
      <c r="A136" s="20" t="s">
        <v>184</v>
      </c>
      <c r="B136" s="230"/>
      <c r="C136" s="231"/>
      <c r="D136" s="231"/>
      <c r="E136" s="231"/>
      <c r="F136" s="232"/>
      <c r="G136" s="232"/>
      <c r="H136" s="233"/>
    </row>
    <row r="137" spans="1:8" ht="18" customHeight="1" collapsed="1">
      <c r="A137" s="20"/>
      <c r="B137" s="230" t="s">
        <v>344</v>
      </c>
      <c r="C137" s="234">
        <f>SUM($C$136:$C$136)</f>
        <v>0</v>
      </c>
      <c r="D137" s="234">
        <f>SUM($D$136:$D$136)</f>
        <v>0</v>
      </c>
      <c r="E137" s="234">
        <f>SUM($E$136:$E$136)</f>
        <v>0</v>
      </c>
      <c r="F137" s="235">
        <f>SUM($F$136:$F$136)</f>
        <v>0</v>
      </c>
      <c r="G137" s="235">
        <f>SUM($G$136:$G$136)</f>
        <v>0</v>
      </c>
      <c r="H137" s="236">
        <f>SUM($H$136:$H$136)</f>
        <v>0</v>
      </c>
    </row>
    <row r="138" spans="1:8" ht="18" hidden="1" customHeight="1" outlineLevel="1">
      <c r="A138" s="20" t="s">
        <v>183</v>
      </c>
      <c r="B138" s="230"/>
      <c r="C138" s="231"/>
      <c r="D138" s="231">
        <v>1</v>
      </c>
      <c r="E138" s="231">
        <v>0</v>
      </c>
      <c r="F138" s="232">
        <v>0</v>
      </c>
      <c r="G138" s="232">
        <v>50</v>
      </c>
      <c r="H138" s="233"/>
    </row>
    <row r="139" spans="1:8" ht="18" hidden="1" customHeight="1" outlineLevel="1">
      <c r="A139" s="20" t="s">
        <v>184</v>
      </c>
      <c r="B139" s="230"/>
      <c r="C139" s="231"/>
      <c r="D139" s="231"/>
      <c r="E139" s="231"/>
      <c r="F139" s="232"/>
      <c r="G139" s="232"/>
      <c r="H139" s="233"/>
    </row>
    <row r="140" spans="1:8" ht="18" hidden="1" customHeight="1" outlineLevel="1">
      <c r="A140" s="20" t="s">
        <v>185</v>
      </c>
      <c r="B140" s="230"/>
      <c r="C140" s="231">
        <v>1</v>
      </c>
      <c r="D140" s="231">
        <v>0</v>
      </c>
      <c r="E140" s="231"/>
      <c r="F140" s="232">
        <v>0</v>
      </c>
      <c r="G140" s="232">
        <v>0</v>
      </c>
      <c r="H140" s="233"/>
    </row>
    <row r="141" spans="1:8" ht="18" customHeight="1" collapsed="1">
      <c r="A141" s="20"/>
      <c r="B141" s="230" t="s">
        <v>345</v>
      </c>
      <c r="C141" s="234">
        <f>SUM($C$138:$C$140)</f>
        <v>1</v>
      </c>
      <c r="D141" s="234">
        <f>SUM($D$138:$D$140)</f>
        <v>1</v>
      </c>
      <c r="E141" s="234">
        <f>SUM($E$138:$E$140)</f>
        <v>0</v>
      </c>
      <c r="F141" s="235">
        <f>SUM($F$138:$F$140)</f>
        <v>0</v>
      </c>
      <c r="G141" s="235">
        <f>SUM($G$138:$G$140)</f>
        <v>50</v>
      </c>
      <c r="H141" s="236">
        <f>SUM($H$138:$H$140)</f>
        <v>0</v>
      </c>
    </row>
    <row r="142" spans="1:8" ht="18" hidden="1" customHeight="1" outlineLevel="1">
      <c r="A142" s="20" t="s">
        <v>181</v>
      </c>
      <c r="B142" s="230"/>
      <c r="C142" s="231">
        <v>2</v>
      </c>
      <c r="D142" s="231">
        <v>0</v>
      </c>
      <c r="E142" s="231"/>
      <c r="F142" s="232">
        <v>0</v>
      </c>
      <c r="G142" s="232">
        <v>0</v>
      </c>
      <c r="H142" s="233"/>
    </row>
    <row r="143" spans="1:8" ht="18" hidden="1" customHeight="1" outlineLevel="1">
      <c r="A143" s="20" t="s">
        <v>184</v>
      </c>
      <c r="B143" s="230"/>
      <c r="C143" s="231"/>
      <c r="D143" s="231"/>
      <c r="E143" s="231"/>
      <c r="F143" s="232"/>
      <c r="G143" s="232"/>
      <c r="H143" s="233"/>
    </row>
    <row r="144" spans="1:8" ht="18" hidden="1" customHeight="1" outlineLevel="1">
      <c r="A144" s="20" t="s">
        <v>185</v>
      </c>
      <c r="B144" s="230"/>
      <c r="C144" s="231">
        <v>1</v>
      </c>
      <c r="D144" s="231">
        <v>3</v>
      </c>
      <c r="E144" s="231"/>
      <c r="F144" s="232">
        <v>5000</v>
      </c>
      <c r="G144" s="232">
        <v>8059</v>
      </c>
      <c r="H144" s="233"/>
    </row>
    <row r="145" spans="1:8" ht="18" hidden="1" customHeight="1" outlineLevel="1">
      <c r="A145" s="20" t="s">
        <v>194</v>
      </c>
      <c r="B145" s="230"/>
      <c r="C145" s="231">
        <v>0</v>
      </c>
      <c r="D145" s="231">
        <v>1</v>
      </c>
      <c r="E145" s="231">
        <v>0</v>
      </c>
      <c r="F145" s="232">
        <v>2141.2354999999998</v>
      </c>
      <c r="G145" s="232">
        <v>1910.7091</v>
      </c>
      <c r="H145" s="233">
        <v>0</v>
      </c>
    </row>
    <row r="146" spans="1:8" ht="18" customHeight="1" collapsed="1">
      <c r="A146" s="20"/>
      <c r="B146" s="230" t="s">
        <v>346</v>
      </c>
      <c r="C146" s="234">
        <f>SUM($C$142:$C$145)</f>
        <v>3</v>
      </c>
      <c r="D146" s="234">
        <f>SUM($D$142:$D$145)</f>
        <v>4</v>
      </c>
      <c r="E146" s="234">
        <f>SUM($E$142:$E$145)</f>
        <v>0</v>
      </c>
      <c r="F146" s="235">
        <f>SUM($F$142:$F$145)</f>
        <v>7141.2354999999998</v>
      </c>
      <c r="G146" s="235">
        <f>SUM($G$142:$G$145)</f>
        <v>9969.7091</v>
      </c>
      <c r="H146" s="236">
        <f>SUM($H$142:$H$145)</f>
        <v>0</v>
      </c>
    </row>
    <row r="147" spans="1:8" ht="18" hidden="1" customHeight="1" outlineLevel="1">
      <c r="A147" s="20" t="s">
        <v>184</v>
      </c>
      <c r="B147" s="230"/>
      <c r="C147" s="231"/>
      <c r="D147" s="231"/>
      <c r="E147" s="231"/>
      <c r="F147" s="232"/>
      <c r="G147" s="232"/>
      <c r="H147" s="233"/>
    </row>
    <row r="148" spans="1:8" ht="18" hidden="1" customHeight="1" outlineLevel="1">
      <c r="A148" s="20" t="s">
        <v>185</v>
      </c>
      <c r="B148" s="230"/>
      <c r="C148" s="231">
        <v>1</v>
      </c>
      <c r="D148" s="231">
        <v>0</v>
      </c>
      <c r="E148" s="231"/>
      <c r="F148" s="232">
        <v>0</v>
      </c>
      <c r="G148" s="232">
        <v>0</v>
      </c>
      <c r="H148" s="233"/>
    </row>
    <row r="149" spans="1:8" ht="18" hidden="1" customHeight="1" outlineLevel="1">
      <c r="A149" s="20" t="s">
        <v>194</v>
      </c>
      <c r="B149" s="230"/>
      <c r="C149" s="231">
        <v>6</v>
      </c>
      <c r="D149" s="231">
        <v>3</v>
      </c>
      <c r="E149" s="231">
        <v>3</v>
      </c>
      <c r="F149" s="232">
        <v>2940.5164</v>
      </c>
      <c r="G149" s="232">
        <v>2623.9389999999999</v>
      </c>
      <c r="H149" s="233">
        <v>0</v>
      </c>
    </row>
    <row r="150" spans="1:8" ht="18" customHeight="1" collapsed="1">
      <c r="A150" s="20"/>
      <c r="B150" s="230" t="s">
        <v>347</v>
      </c>
      <c r="C150" s="234">
        <f>SUM($C$147:$C$149)</f>
        <v>7</v>
      </c>
      <c r="D150" s="234">
        <f>SUM($D$147:$D$149)</f>
        <v>3</v>
      </c>
      <c r="E150" s="234">
        <f>SUM($E$147:$E$149)</f>
        <v>3</v>
      </c>
      <c r="F150" s="235">
        <f>SUM($F$147:$F$149)</f>
        <v>2940.5164</v>
      </c>
      <c r="G150" s="235">
        <f>SUM($G$147:$G$149)</f>
        <v>2623.9389999999999</v>
      </c>
      <c r="H150" s="236">
        <f>SUM($H$147:$H$149)</f>
        <v>0</v>
      </c>
    </row>
    <row r="151" spans="1:8" ht="18" hidden="1" customHeight="1" outlineLevel="1">
      <c r="A151" s="20" t="s">
        <v>181</v>
      </c>
      <c r="B151" s="230"/>
      <c r="C151" s="231">
        <v>1</v>
      </c>
      <c r="D151" s="231">
        <v>0</v>
      </c>
      <c r="E151" s="231"/>
      <c r="F151" s="232">
        <v>0</v>
      </c>
      <c r="G151" s="232">
        <v>0</v>
      </c>
      <c r="H151" s="233"/>
    </row>
    <row r="152" spans="1:8" ht="18" hidden="1" customHeight="1" outlineLevel="1">
      <c r="A152" s="20" t="s">
        <v>184</v>
      </c>
      <c r="B152" s="230"/>
      <c r="C152" s="231">
        <v>2</v>
      </c>
      <c r="D152" s="231">
        <v>1</v>
      </c>
      <c r="E152" s="231"/>
      <c r="F152" s="232"/>
      <c r="G152" s="232">
        <v>-10000</v>
      </c>
      <c r="H152" s="233"/>
    </row>
    <row r="153" spans="1:8" ht="18" hidden="1" customHeight="1" outlineLevel="1">
      <c r="A153" s="20" t="s">
        <v>185</v>
      </c>
      <c r="B153" s="230"/>
      <c r="C153" s="231">
        <v>2</v>
      </c>
      <c r="D153" s="231">
        <v>4</v>
      </c>
      <c r="E153" s="231"/>
      <c r="F153" s="232">
        <v>126160</v>
      </c>
      <c r="G153" s="232">
        <v>5916</v>
      </c>
      <c r="H153" s="233"/>
    </row>
    <row r="154" spans="1:8" ht="18" hidden="1" customHeight="1" outlineLevel="1">
      <c r="A154" s="20" t="s">
        <v>194</v>
      </c>
      <c r="B154" s="230"/>
      <c r="C154" s="231">
        <v>0</v>
      </c>
      <c r="D154" s="231">
        <v>0</v>
      </c>
      <c r="E154" s="231">
        <v>0</v>
      </c>
      <c r="F154" s="232">
        <v>0</v>
      </c>
      <c r="G154" s="232">
        <v>0</v>
      </c>
      <c r="H154" s="233">
        <v>0</v>
      </c>
    </row>
    <row r="155" spans="1:8" ht="18" customHeight="1" collapsed="1">
      <c r="A155" s="20"/>
      <c r="B155" s="230" t="s">
        <v>348</v>
      </c>
      <c r="C155" s="234">
        <f>SUM($C$151:$C$154)</f>
        <v>5</v>
      </c>
      <c r="D155" s="234">
        <f>SUM($D$151:$D$154)</f>
        <v>5</v>
      </c>
      <c r="E155" s="234">
        <f>SUM($E$151:$E$154)</f>
        <v>0</v>
      </c>
      <c r="F155" s="235">
        <f>SUM($F$151:$F$154)</f>
        <v>126160</v>
      </c>
      <c r="G155" s="235">
        <f>SUM($G$151:$G$154)</f>
        <v>-4084</v>
      </c>
      <c r="H155" s="236">
        <f>SUM($H$151:$H$154)</f>
        <v>0</v>
      </c>
    </row>
    <row r="156" spans="1:8" ht="18" hidden="1" customHeight="1" outlineLevel="1">
      <c r="A156" s="20" t="s">
        <v>181</v>
      </c>
      <c r="B156" s="230"/>
      <c r="C156" s="231">
        <v>1</v>
      </c>
      <c r="D156" s="231">
        <v>2</v>
      </c>
      <c r="E156" s="231"/>
      <c r="F156" s="232">
        <v>3450</v>
      </c>
      <c r="G156" s="232">
        <v>827.6</v>
      </c>
      <c r="H156" s="233"/>
    </row>
    <row r="157" spans="1:8" ht="18" hidden="1" customHeight="1" outlineLevel="1">
      <c r="A157" s="20" t="s">
        <v>183</v>
      </c>
      <c r="B157" s="230"/>
      <c r="C157" s="231">
        <v>1</v>
      </c>
      <c r="D157" s="231">
        <v>2</v>
      </c>
      <c r="E157" s="231">
        <v>0</v>
      </c>
      <c r="F157" s="232">
        <v>-25000</v>
      </c>
      <c r="G157" s="232">
        <v>6341</v>
      </c>
      <c r="H157" s="233"/>
    </row>
    <row r="158" spans="1:8" ht="18" hidden="1" customHeight="1" outlineLevel="1">
      <c r="A158" s="20" t="s">
        <v>184</v>
      </c>
      <c r="B158" s="230"/>
      <c r="C158" s="231">
        <v>1</v>
      </c>
      <c r="D158" s="231">
        <v>2</v>
      </c>
      <c r="E158" s="231"/>
      <c r="F158" s="232"/>
      <c r="G158" s="232">
        <v>-2236</v>
      </c>
      <c r="H158" s="233"/>
    </row>
    <row r="159" spans="1:8" ht="18" hidden="1" customHeight="1" outlineLevel="1">
      <c r="A159" s="20" t="s">
        <v>185</v>
      </c>
      <c r="B159" s="230"/>
      <c r="C159" s="231">
        <v>3</v>
      </c>
      <c r="D159" s="231">
        <v>5</v>
      </c>
      <c r="E159" s="231"/>
      <c r="F159" s="232">
        <v>0</v>
      </c>
      <c r="G159" s="232">
        <v>40026</v>
      </c>
      <c r="H159" s="233"/>
    </row>
    <row r="160" spans="1:8" ht="18" customHeight="1" collapsed="1">
      <c r="A160" s="20"/>
      <c r="B160" s="230" t="s">
        <v>349</v>
      </c>
      <c r="C160" s="234">
        <f>SUM($C$156:$C$159)</f>
        <v>6</v>
      </c>
      <c r="D160" s="234">
        <f>SUM($D$156:$D$159)</f>
        <v>11</v>
      </c>
      <c r="E160" s="234">
        <f>SUM($E$156:$E$159)</f>
        <v>0</v>
      </c>
      <c r="F160" s="235">
        <f>SUM($F$156:$F$159)</f>
        <v>-21550</v>
      </c>
      <c r="G160" s="235">
        <f>SUM($G$156:$G$159)</f>
        <v>44958.6</v>
      </c>
      <c r="H160" s="236">
        <f>SUM($H$156:$H$159)</f>
        <v>0</v>
      </c>
    </row>
    <row r="161" spans="1:8" ht="18" hidden="1" customHeight="1" outlineLevel="1">
      <c r="A161" s="20" t="s">
        <v>181</v>
      </c>
      <c r="B161" s="230"/>
      <c r="C161" s="231">
        <v>0</v>
      </c>
      <c r="D161" s="231">
        <v>1</v>
      </c>
      <c r="E161" s="231"/>
      <c r="F161" s="232">
        <v>0</v>
      </c>
      <c r="G161" s="232">
        <v>25500</v>
      </c>
      <c r="H161" s="233"/>
    </row>
    <row r="162" spans="1:8" ht="18" hidden="1" customHeight="1" outlineLevel="1">
      <c r="A162" s="20" t="s">
        <v>183</v>
      </c>
      <c r="B162" s="230"/>
      <c r="C162" s="231">
        <v>2</v>
      </c>
      <c r="D162" s="231">
        <v>2</v>
      </c>
      <c r="E162" s="231">
        <v>0</v>
      </c>
      <c r="F162" s="232">
        <v>0</v>
      </c>
      <c r="G162" s="232">
        <v>2752</v>
      </c>
      <c r="H162" s="233"/>
    </row>
    <row r="163" spans="1:8" ht="18" hidden="1" customHeight="1" outlineLevel="1">
      <c r="A163" s="20" t="s">
        <v>184</v>
      </c>
      <c r="B163" s="230"/>
      <c r="C163" s="231">
        <v>1</v>
      </c>
      <c r="D163" s="231">
        <v>1</v>
      </c>
      <c r="E163" s="231"/>
      <c r="F163" s="232"/>
      <c r="G163" s="232"/>
      <c r="H163" s="233"/>
    </row>
    <row r="164" spans="1:8" ht="18" hidden="1" customHeight="1" outlineLevel="1">
      <c r="A164" s="20" t="s">
        <v>185</v>
      </c>
      <c r="B164" s="230"/>
      <c r="C164" s="231">
        <v>2</v>
      </c>
      <c r="D164" s="231">
        <v>0</v>
      </c>
      <c r="E164" s="231"/>
      <c r="F164" s="232">
        <v>0</v>
      </c>
      <c r="G164" s="232">
        <v>0</v>
      </c>
      <c r="H164" s="233"/>
    </row>
    <row r="165" spans="1:8" ht="18" customHeight="1" collapsed="1">
      <c r="A165" s="20"/>
      <c r="B165" s="230" t="s">
        <v>351</v>
      </c>
      <c r="C165" s="234">
        <f>SUM($C$161:$C$164)</f>
        <v>5</v>
      </c>
      <c r="D165" s="234">
        <f>SUM($D$161:$D$164)</f>
        <v>4</v>
      </c>
      <c r="E165" s="234">
        <f>SUM($E$161:$E$164)</f>
        <v>0</v>
      </c>
      <c r="F165" s="235">
        <f>SUM($F$161:$F$164)</f>
        <v>0</v>
      </c>
      <c r="G165" s="235">
        <f>SUM($G$161:$G$164)</f>
        <v>28252</v>
      </c>
      <c r="H165" s="236">
        <f>SUM($H$161:$H$164)</f>
        <v>0</v>
      </c>
    </row>
    <row r="166" spans="1:8" ht="18" hidden="1" customHeight="1" outlineLevel="1">
      <c r="A166" s="20" t="s">
        <v>181</v>
      </c>
      <c r="B166" s="230"/>
      <c r="C166" s="231">
        <v>1</v>
      </c>
      <c r="D166" s="231">
        <v>2</v>
      </c>
      <c r="E166" s="231"/>
      <c r="F166" s="232">
        <v>0</v>
      </c>
      <c r="G166" s="232">
        <v>4723</v>
      </c>
      <c r="H166" s="233"/>
    </row>
    <row r="167" spans="1:8" ht="18" hidden="1" customHeight="1" outlineLevel="1">
      <c r="A167" s="20" t="s">
        <v>183</v>
      </c>
      <c r="B167" s="230"/>
      <c r="C167" s="231"/>
      <c r="D167" s="231">
        <v>3</v>
      </c>
      <c r="E167" s="231">
        <v>0</v>
      </c>
      <c r="F167" s="232">
        <v>2534</v>
      </c>
      <c r="G167" s="232">
        <v>5012</v>
      </c>
      <c r="H167" s="233"/>
    </row>
    <row r="168" spans="1:8" ht="18" hidden="1" customHeight="1" outlineLevel="1">
      <c r="A168" s="20" t="s">
        <v>184</v>
      </c>
      <c r="B168" s="230"/>
      <c r="C168" s="231"/>
      <c r="D168" s="231">
        <v>1</v>
      </c>
      <c r="E168" s="231"/>
      <c r="F168" s="232">
        <v>-7500</v>
      </c>
      <c r="G168" s="232">
        <v>1405</v>
      </c>
      <c r="H168" s="233"/>
    </row>
    <row r="169" spans="1:8" ht="18" hidden="1" customHeight="1" outlineLevel="1">
      <c r="A169" s="20" t="s">
        <v>185</v>
      </c>
      <c r="B169" s="230"/>
      <c r="C169" s="231">
        <v>7</v>
      </c>
      <c r="D169" s="231">
        <v>6</v>
      </c>
      <c r="E169" s="231"/>
      <c r="F169" s="232">
        <v>101613</v>
      </c>
      <c r="G169" s="232">
        <v>22251</v>
      </c>
      <c r="H169" s="233"/>
    </row>
    <row r="170" spans="1:8" ht="18" customHeight="1" collapsed="1">
      <c r="A170" s="20"/>
      <c r="B170" s="230" t="s">
        <v>352</v>
      </c>
      <c r="C170" s="234">
        <f>SUM($C$166:$C$169)</f>
        <v>8</v>
      </c>
      <c r="D170" s="234">
        <f>SUM($D$166:$D$169)</f>
        <v>12</v>
      </c>
      <c r="E170" s="234">
        <f>SUM($E$166:$E$169)</f>
        <v>0</v>
      </c>
      <c r="F170" s="235">
        <f>SUM($F$166:$F$169)</f>
        <v>96647</v>
      </c>
      <c r="G170" s="235">
        <f>SUM($G$166:$G$169)</f>
        <v>33391</v>
      </c>
      <c r="H170" s="236">
        <f>SUM($H$166:$H$169)</f>
        <v>0</v>
      </c>
    </row>
    <row r="171" spans="1:8" ht="18" hidden="1" customHeight="1" outlineLevel="1">
      <c r="A171" s="20" t="s">
        <v>181</v>
      </c>
      <c r="B171" s="230"/>
      <c r="C171" s="231">
        <v>0</v>
      </c>
      <c r="D171" s="231">
        <v>3</v>
      </c>
      <c r="E171" s="231"/>
      <c r="F171" s="232">
        <v>-4658.08</v>
      </c>
      <c r="G171" s="232">
        <v>-2500</v>
      </c>
      <c r="H171" s="233"/>
    </row>
    <row r="172" spans="1:8" ht="18" hidden="1" customHeight="1" outlineLevel="1">
      <c r="A172" s="20" t="s">
        <v>183</v>
      </c>
      <c r="B172" s="230"/>
      <c r="C172" s="231">
        <v>2</v>
      </c>
      <c r="D172" s="231">
        <v>1</v>
      </c>
      <c r="E172" s="231">
        <v>0</v>
      </c>
      <c r="F172" s="232">
        <v>0</v>
      </c>
      <c r="G172" s="232">
        <v>3863</v>
      </c>
      <c r="H172" s="233"/>
    </row>
    <row r="173" spans="1:8" ht="18" hidden="1" customHeight="1" outlineLevel="1">
      <c r="A173" s="20" t="s">
        <v>184</v>
      </c>
      <c r="B173" s="230"/>
      <c r="C173" s="231"/>
      <c r="D173" s="231"/>
      <c r="E173" s="231"/>
      <c r="F173" s="232"/>
      <c r="G173" s="232"/>
      <c r="H173" s="233"/>
    </row>
    <row r="174" spans="1:8" ht="18" hidden="1" customHeight="1" outlineLevel="1">
      <c r="A174" s="20" t="s">
        <v>185</v>
      </c>
      <c r="B174" s="230"/>
      <c r="C174" s="231">
        <v>1</v>
      </c>
      <c r="D174" s="231">
        <v>9</v>
      </c>
      <c r="E174" s="231"/>
      <c r="F174" s="232">
        <v>29830</v>
      </c>
      <c r="G174" s="232">
        <v>13097</v>
      </c>
      <c r="H174" s="233"/>
    </row>
    <row r="175" spans="1:8" ht="18" hidden="1" customHeight="1" outlineLevel="1">
      <c r="A175" s="20" t="s">
        <v>186</v>
      </c>
      <c r="B175" s="230"/>
      <c r="C175" s="231">
        <v>3</v>
      </c>
      <c r="D175" s="231">
        <v>3</v>
      </c>
      <c r="E175" s="231">
        <v>0</v>
      </c>
      <c r="F175" s="232">
        <v>17625</v>
      </c>
      <c r="G175" s="232">
        <v>24712</v>
      </c>
      <c r="H175" s="233"/>
    </row>
    <row r="176" spans="1:8" ht="18" hidden="1" customHeight="1" outlineLevel="1">
      <c r="A176" s="20" t="s">
        <v>189</v>
      </c>
      <c r="B176" s="230"/>
      <c r="C176" s="231">
        <v>1</v>
      </c>
      <c r="D176" s="231">
        <v>1</v>
      </c>
      <c r="E176" s="231">
        <v>0</v>
      </c>
      <c r="F176" s="232">
        <v>-1676.45</v>
      </c>
      <c r="G176" s="232">
        <v>0</v>
      </c>
      <c r="H176" s="233">
        <v>0</v>
      </c>
    </row>
    <row r="177" spans="1:8" ht="18" customHeight="1" collapsed="1">
      <c r="A177" s="20"/>
      <c r="B177" s="230" t="s">
        <v>353</v>
      </c>
      <c r="C177" s="234">
        <f>SUM($C$171:$C$176)</f>
        <v>7</v>
      </c>
      <c r="D177" s="234">
        <f>SUM($D$171:$D$176)</f>
        <v>17</v>
      </c>
      <c r="E177" s="234">
        <f>SUM($E$171:$E$176)</f>
        <v>0</v>
      </c>
      <c r="F177" s="235">
        <f>SUM($F$171:$F$176)</f>
        <v>41120.47</v>
      </c>
      <c r="G177" s="235">
        <f>SUM($G$171:$G$176)</f>
        <v>39172</v>
      </c>
      <c r="H177" s="236">
        <f>SUM($H$171:$H$176)</f>
        <v>0</v>
      </c>
    </row>
    <row r="178" spans="1:8" ht="18" hidden="1" customHeight="1" outlineLevel="1">
      <c r="A178" s="20" t="s">
        <v>181</v>
      </c>
      <c r="B178" s="230"/>
      <c r="C178" s="231">
        <v>1</v>
      </c>
      <c r="D178" s="231">
        <v>0</v>
      </c>
      <c r="E178" s="231"/>
      <c r="F178" s="232">
        <v>0</v>
      </c>
      <c r="G178" s="232">
        <v>0</v>
      </c>
      <c r="H178" s="233"/>
    </row>
    <row r="179" spans="1:8" ht="18" hidden="1" customHeight="1" outlineLevel="1">
      <c r="A179" s="20" t="s">
        <v>182</v>
      </c>
      <c r="B179" s="230"/>
      <c r="C179" s="231">
        <v>2</v>
      </c>
      <c r="D179" s="231">
        <v>2</v>
      </c>
      <c r="E179" s="231">
        <v>0</v>
      </c>
      <c r="F179" s="232">
        <v>18174</v>
      </c>
      <c r="G179" s="232">
        <v>6315</v>
      </c>
      <c r="H179" s="233"/>
    </row>
    <row r="180" spans="1:8" ht="18" hidden="1" customHeight="1" outlineLevel="1">
      <c r="A180" s="20" t="s">
        <v>183</v>
      </c>
      <c r="B180" s="230"/>
      <c r="C180" s="231"/>
      <c r="D180" s="231">
        <v>3</v>
      </c>
      <c r="E180" s="231">
        <v>0</v>
      </c>
      <c r="F180" s="232">
        <v>0</v>
      </c>
      <c r="G180" s="232">
        <v>-20404</v>
      </c>
      <c r="H180" s="233"/>
    </row>
    <row r="181" spans="1:8" ht="18" hidden="1" customHeight="1" outlineLevel="1">
      <c r="A181" s="20" t="s">
        <v>184</v>
      </c>
      <c r="B181" s="230"/>
      <c r="C181" s="231"/>
      <c r="D181" s="231"/>
      <c r="E181" s="231"/>
      <c r="F181" s="232"/>
      <c r="G181" s="232"/>
      <c r="H181" s="233"/>
    </row>
    <row r="182" spans="1:8" ht="18" hidden="1" customHeight="1" outlineLevel="1">
      <c r="A182" s="20" t="s">
        <v>185</v>
      </c>
      <c r="B182" s="230"/>
      <c r="C182" s="231">
        <v>0</v>
      </c>
      <c r="D182" s="231">
        <v>2</v>
      </c>
      <c r="E182" s="231"/>
      <c r="F182" s="232">
        <v>-715</v>
      </c>
      <c r="G182" s="232">
        <v>6480</v>
      </c>
      <c r="H182" s="233"/>
    </row>
    <row r="183" spans="1:8" ht="18" hidden="1" customHeight="1" outlineLevel="1">
      <c r="A183" s="20" t="s">
        <v>186</v>
      </c>
      <c r="B183" s="230"/>
      <c r="C183" s="231">
        <v>92</v>
      </c>
      <c r="D183" s="231">
        <v>9</v>
      </c>
      <c r="E183" s="231">
        <v>51</v>
      </c>
      <c r="F183" s="232">
        <v>349383</v>
      </c>
      <c r="G183" s="232">
        <v>276772</v>
      </c>
      <c r="H183" s="233"/>
    </row>
    <row r="184" spans="1:8" ht="18" hidden="1" customHeight="1" outlineLevel="1">
      <c r="A184" s="20" t="s">
        <v>194</v>
      </c>
      <c r="B184" s="230"/>
      <c r="C184" s="231">
        <v>0</v>
      </c>
      <c r="D184" s="231">
        <v>3</v>
      </c>
      <c r="E184" s="231">
        <v>0</v>
      </c>
      <c r="F184" s="232">
        <v>10147.4051</v>
      </c>
      <c r="G184" s="232">
        <v>9054.9307000000008</v>
      </c>
      <c r="H184" s="233">
        <v>0</v>
      </c>
    </row>
    <row r="185" spans="1:8" ht="18" hidden="1" customHeight="1" outlineLevel="1">
      <c r="A185" s="20" t="s">
        <v>196</v>
      </c>
      <c r="B185" s="230"/>
      <c r="C185" s="231">
        <v>1</v>
      </c>
      <c r="D185" s="231">
        <v>1</v>
      </c>
      <c r="E185" s="231"/>
      <c r="F185" s="232">
        <v>0</v>
      </c>
      <c r="G185" s="232">
        <v>11943</v>
      </c>
      <c r="H185" s="233"/>
    </row>
    <row r="186" spans="1:8" ht="18" customHeight="1" collapsed="1">
      <c r="A186" s="20"/>
      <c r="B186" s="230" t="s">
        <v>354</v>
      </c>
      <c r="C186" s="234">
        <f>SUM($C$178:$C$185)</f>
        <v>96</v>
      </c>
      <c r="D186" s="234">
        <f>SUM($D$178:$D$185)</f>
        <v>20</v>
      </c>
      <c r="E186" s="234">
        <f>SUM($E$178:$E$185)</f>
        <v>51</v>
      </c>
      <c r="F186" s="235">
        <f>SUM($F$178:$F$185)</f>
        <v>376989.40509999997</v>
      </c>
      <c r="G186" s="235">
        <f>SUM($G$178:$G$185)</f>
        <v>290160.93070000003</v>
      </c>
      <c r="H186" s="236">
        <f>SUM($H$178:$H$185)</f>
        <v>0</v>
      </c>
    </row>
    <row r="187" spans="1:8" s="229" customFormat="1">
      <c r="B187" s="493" t="s">
        <v>355</v>
      </c>
      <c r="C187" s="494"/>
      <c r="D187" s="494"/>
      <c r="E187" s="494"/>
      <c r="F187" s="494"/>
      <c r="G187" s="494"/>
      <c r="H187" s="495"/>
    </row>
    <row r="188" spans="1:8" ht="18" hidden="1" customHeight="1" outlineLevel="1">
      <c r="A188" s="20" t="s">
        <v>181</v>
      </c>
      <c r="B188" s="230"/>
      <c r="C188" s="231">
        <v>0</v>
      </c>
      <c r="D188" s="231">
        <v>0</v>
      </c>
      <c r="E188" s="231"/>
      <c r="F188" s="232">
        <v>0</v>
      </c>
      <c r="G188" s="232">
        <v>0</v>
      </c>
      <c r="H188" s="233"/>
    </row>
    <row r="189" spans="1:8" ht="18" hidden="1" customHeight="1" outlineLevel="1">
      <c r="A189" s="20" t="s">
        <v>193</v>
      </c>
      <c r="B189" s="230"/>
      <c r="C189" s="231">
        <v>0</v>
      </c>
      <c r="D189" s="231">
        <v>0</v>
      </c>
      <c r="E189" s="231">
        <v>0</v>
      </c>
      <c r="F189" s="232">
        <v>-491</v>
      </c>
      <c r="G189" s="232">
        <v>-64</v>
      </c>
      <c r="H189" s="233">
        <v>0</v>
      </c>
    </row>
    <row r="190" spans="1:8" ht="18" hidden="1" customHeight="1" outlineLevel="1">
      <c r="A190" s="20" t="s">
        <v>194</v>
      </c>
      <c r="B190" s="230"/>
      <c r="C190" s="231">
        <v>13</v>
      </c>
      <c r="D190" s="231">
        <v>8</v>
      </c>
      <c r="E190" s="231">
        <v>6</v>
      </c>
      <c r="F190" s="232">
        <v>49041.431100000002</v>
      </c>
      <c r="G190" s="232">
        <v>43761.607499999998</v>
      </c>
      <c r="H190" s="233">
        <v>0</v>
      </c>
    </row>
    <row r="191" spans="1:8" ht="18" customHeight="1" collapsed="1">
      <c r="A191" s="20"/>
      <c r="B191" s="230" t="s">
        <v>356</v>
      </c>
      <c r="C191" s="234">
        <f>SUM($C$188:$C$190)</f>
        <v>13</v>
      </c>
      <c r="D191" s="234">
        <f>SUM($D$188:$D$190)</f>
        <v>8</v>
      </c>
      <c r="E191" s="234">
        <f>SUM($E$188:$E$190)</f>
        <v>6</v>
      </c>
      <c r="F191" s="235">
        <f>SUM($F$188:$F$190)</f>
        <v>48550.431100000002</v>
      </c>
      <c r="G191" s="235">
        <f>SUM($G$188:$G$190)</f>
        <v>43697.607499999998</v>
      </c>
      <c r="H191" s="236">
        <f>SUM($H$188:$H$190)</f>
        <v>0</v>
      </c>
    </row>
    <row r="192" spans="1:8" ht="18" hidden="1" customHeight="1" outlineLevel="1">
      <c r="A192" s="20" t="s">
        <v>181</v>
      </c>
      <c r="B192" s="230"/>
      <c r="C192" s="231">
        <v>2</v>
      </c>
      <c r="D192" s="231">
        <v>3</v>
      </c>
      <c r="E192" s="231"/>
      <c r="F192" s="232">
        <v>2610.09</v>
      </c>
      <c r="G192" s="232">
        <v>38079</v>
      </c>
      <c r="H192" s="233"/>
    </row>
    <row r="193" spans="1:8" ht="18" hidden="1" customHeight="1" outlineLevel="1">
      <c r="A193" s="20" t="s">
        <v>183</v>
      </c>
      <c r="B193" s="230"/>
      <c r="C193" s="231">
        <v>2</v>
      </c>
      <c r="D193" s="231">
        <v>9</v>
      </c>
      <c r="E193" s="231">
        <v>0</v>
      </c>
      <c r="F193" s="232">
        <v>-251100</v>
      </c>
      <c r="G193" s="232">
        <v>-245166</v>
      </c>
      <c r="H193" s="233"/>
    </row>
    <row r="194" spans="1:8" ht="18" hidden="1" customHeight="1" outlineLevel="1">
      <c r="A194" s="20" t="s">
        <v>184</v>
      </c>
      <c r="B194" s="230"/>
      <c r="C194" s="231"/>
      <c r="D194" s="231">
        <v>3</v>
      </c>
      <c r="E194" s="231"/>
      <c r="F194" s="232"/>
      <c r="G194" s="232">
        <v>-331</v>
      </c>
      <c r="H194" s="233"/>
    </row>
    <row r="195" spans="1:8" ht="18" hidden="1" customHeight="1" outlineLevel="1">
      <c r="A195" s="20" t="s">
        <v>185</v>
      </c>
      <c r="B195" s="230"/>
      <c r="C195" s="231">
        <v>11</v>
      </c>
      <c r="D195" s="231">
        <v>53</v>
      </c>
      <c r="E195" s="231"/>
      <c r="F195" s="232">
        <v>286479</v>
      </c>
      <c r="G195" s="232">
        <v>-192182</v>
      </c>
      <c r="H195" s="233"/>
    </row>
    <row r="196" spans="1:8" ht="18" hidden="1" customHeight="1" outlineLevel="1">
      <c r="A196" s="20" t="s">
        <v>189</v>
      </c>
      <c r="B196" s="230"/>
      <c r="C196" s="231">
        <v>2</v>
      </c>
      <c r="D196" s="231">
        <v>2</v>
      </c>
      <c r="E196" s="231">
        <v>0</v>
      </c>
      <c r="F196" s="232">
        <v>9000</v>
      </c>
      <c r="G196" s="232">
        <v>0</v>
      </c>
      <c r="H196" s="233"/>
    </row>
    <row r="197" spans="1:8" ht="18" hidden="1" customHeight="1" outlineLevel="1">
      <c r="A197" s="20" t="s">
        <v>190</v>
      </c>
      <c r="B197" s="230"/>
      <c r="C197" s="231">
        <v>0</v>
      </c>
      <c r="D197" s="231">
        <v>2</v>
      </c>
      <c r="E197" s="231"/>
      <c r="F197" s="232">
        <v>10000</v>
      </c>
      <c r="G197" s="232">
        <v>11864</v>
      </c>
      <c r="H197" s="233"/>
    </row>
    <row r="198" spans="1:8" ht="18" hidden="1" customHeight="1" outlineLevel="1">
      <c r="A198" s="20" t="s">
        <v>193</v>
      </c>
      <c r="B198" s="230"/>
      <c r="C198" s="231">
        <v>3</v>
      </c>
      <c r="D198" s="231">
        <v>2</v>
      </c>
      <c r="E198" s="231">
        <v>0</v>
      </c>
      <c r="F198" s="232">
        <v>41230</v>
      </c>
      <c r="G198" s="232">
        <v>2136</v>
      </c>
      <c r="H198" s="233">
        <v>0</v>
      </c>
    </row>
    <row r="199" spans="1:8" ht="18" hidden="1" customHeight="1" outlineLevel="1">
      <c r="A199" s="20" t="s">
        <v>193</v>
      </c>
      <c r="B199" s="230"/>
      <c r="C199" s="231">
        <v>1</v>
      </c>
      <c r="D199" s="231">
        <v>1</v>
      </c>
      <c r="E199" s="231">
        <v>0</v>
      </c>
      <c r="F199" s="232">
        <v>-81</v>
      </c>
      <c r="G199" s="232">
        <v>-28198</v>
      </c>
      <c r="H199" s="233">
        <v>78285</v>
      </c>
    </row>
    <row r="200" spans="1:8" ht="18" hidden="1" customHeight="1" outlineLevel="1">
      <c r="A200" s="20" t="s">
        <v>194</v>
      </c>
      <c r="B200" s="230"/>
      <c r="C200" s="231">
        <v>3</v>
      </c>
      <c r="D200" s="231">
        <v>0</v>
      </c>
      <c r="E200" s="231">
        <v>0</v>
      </c>
      <c r="F200" s="232">
        <v>0</v>
      </c>
      <c r="G200" s="232">
        <v>0</v>
      </c>
      <c r="H200" s="233">
        <v>0</v>
      </c>
    </row>
    <row r="201" spans="1:8" ht="18" customHeight="1" collapsed="1">
      <c r="A201" s="20"/>
      <c r="B201" s="230" t="s">
        <v>357</v>
      </c>
      <c r="C201" s="234">
        <f>SUM($C$192:$C$200)</f>
        <v>24</v>
      </c>
      <c r="D201" s="234">
        <f>SUM($D$192:$D$200)</f>
        <v>75</v>
      </c>
      <c r="E201" s="234">
        <f>SUM($E$192:$E$200)</f>
        <v>0</v>
      </c>
      <c r="F201" s="235">
        <f>SUM($F$192:$F$200)</f>
        <v>98138.09</v>
      </c>
      <c r="G201" s="235">
        <f>SUM($G$192:$G$200)</f>
        <v>-413798</v>
      </c>
      <c r="H201" s="236">
        <f>SUM($H$192:$H$200)</f>
        <v>78285</v>
      </c>
    </row>
    <row r="202" spans="1:8" ht="18" hidden="1" customHeight="1" outlineLevel="1">
      <c r="A202" s="20" t="s">
        <v>183</v>
      </c>
      <c r="B202" s="230"/>
      <c r="C202" s="231">
        <v>1</v>
      </c>
      <c r="D202" s="231">
        <v>0</v>
      </c>
      <c r="E202" s="231">
        <v>0</v>
      </c>
      <c r="F202" s="232">
        <v>0</v>
      </c>
      <c r="G202" s="232">
        <v>0</v>
      </c>
      <c r="H202" s="233"/>
    </row>
    <row r="203" spans="1:8" ht="18" hidden="1" customHeight="1" outlineLevel="1">
      <c r="A203" s="20" t="s">
        <v>184</v>
      </c>
      <c r="B203" s="230"/>
      <c r="C203" s="231"/>
      <c r="D203" s="231">
        <v>1</v>
      </c>
      <c r="E203" s="231"/>
      <c r="F203" s="232"/>
      <c r="G203" s="232"/>
      <c r="H203" s="233"/>
    </row>
    <row r="204" spans="1:8" ht="18" hidden="1" customHeight="1" outlineLevel="1">
      <c r="A204" s="20" t="s">
        <v>185</v>
      </c>
      <c r="B204" s="230"/>
      <c r="C204" s="231">
        <v>0</v>
      </c>
      <c r="D204" s="231">
        <v>1</v>
      </c>
      <c r="E204" s="231"/>
      <c r="F204" s="232">
        <v>0</v>
      </c>
      <c r="G204" s="232">
        <v>-2912</v>
      </c>
      <c r="H204" s="233"/>
    </row>
    <row r="205" spans="1:8" ht="18" hidden="1" customHeight="1" outlineLevel="1">
      <c r="A205" s="20" t="s">
        <v>186</v>
      </c>
      <c r="B205" s="230"/>
      <c r="C205" s="231">
        <v>0</v>
      </c>
      <c r="D205" s="231">
        <v>0</v>
      </c>
      <c r="E205" s="231">
        <v>0</v>
      </c>
      <c r="F205" s="232">
        <v>0</v>
      </c>
      <c r="G205" s="232">
        <v>-3418</v>
      </c>
      <c r="H205" s="233"/>
    </row>
    <row r="206" spans="1:8" ht="18" hidden="1" customHeight="1" outlineLevel="1">
      <c r="A206" s="20" t="s">
        <v>187</v>
      </c>
      <c r="B206" s="230"/>
      <c r="C206" s="231"/>
      <c r="D206" s="231"/>
      <c r="E206" s="231"/>
      <c r="F206" s="232"/>
      <c r="G206" s="232"/>
      <c r="H206" s="233"/>
    </row>
    <row r="207" spans="1:8" ht="18" hidden="1" customHeight="1" outlineLevel="1">
      <c r="A207" s="20" t="s">
        <v>193</v>
      </c>
      <c r="B207" s="230"/>
      <c r="C207" s="231">
        <v>1</v>
      </c>
      <c r="D207" s="231">
        <v>1</v>
      </c>
      <c r="E207" s="231">
        <v>0</v>
      </c>
      <c r="F207" s="232">
        <v>0</v>
      </c>
      <c r="G207" s="232">
        <v>0</v>
      </c>
      <c r="H207" s="233">
        <v>0</v>
      </c>
    </row>
    <row r="208" spans="1:8" ht="18" customHeight="1" collapsed="1">
      <c r="A208" s="20"/>
      <c r="B208" s="230" t="s">
        <v>358</v>
      </c>
      <c r="C208" s="234">
        <f>SUM($C$202:$C$207)</f>
        <v>2</v>
      </c>
      <c r="D208" s="234">
        <f>SUM($D$202:$D$207)</f>
        <v>3</v>
      </c>
      <c r="E208" s="234">
        <f>SUM($E$202:$E$207)</f>
        <v>0</v>
      </c>
      <c r="F208" s="235">
        <f>SUM($F$202:$F$207)</f>
        <v>0</v>
      </c>
      <c r="G208" s="235">
        <f>SUM($G$202:$G$207)</f>
        <v>-6330</v>
      </c>
      <c r="H208" s="236">
        <f>SUM($H$202:$H$207)</f>
        <v>0</v>
      </c>
    </row>
    <row r="209" spans="1:8" ht="18" hidden="1" customHeight="1" outlineLevel="1">
      <c r="A209" s="20" t="s">
        <v>181</v>
      </c>
      <c r="B209" s="230"/>
      <c r="C209" s="231">
        <v>0</v>
      </c>
      <c r="D209" s="231">
        <v>1</v>
      </c>
      <c r="E209" s="231"/>
      <c r="F209" s="232">
        <v>7000</v>
      </c>
      <c r="G209" s="232">
        <v>6022.5</v>
      </c>
      <c r="H209" s="233"/>
    </row>
    <row r="210" spans="1:8" ht="18" hidden="1" customHeight="1" outlineLevel="1">
      <c r="A210" s="20" t="s">
        <v>183</v>
      </c>
      <c r="B210" s="230"/>
      <c r="C210" s="231">
        <v>1</v>
      </c>
      <c r="D210" s="231">
        <v>0</v>
      </c>
      <c r="E210" s="231">
        <v>0</v>
      </c>
      <c r="F210" s="232">
        <v>0</v>
      </c>
      <c r="G210" s="232">
        <v>0</v>
      </c>
      <c r="H210" s="233"/>
    </row>
    <row r="211" spans="1:8" ht="18" hidden="1" customHeight="1" outlineLevel="1">
      <c r="A211" s="20" t="s">
        <v>184</v>
      </c>
      <c r="B211" s="230"/>
      <c r="C211" s="231"/>
      <c r="D211" s="231">
        <v>1</v>
      </c>
      <c r="E211" s="231"/>
      <c r="F211" s="232"/>
      <c r="G211" s="232">
        <v>-13743</v>
      </c>
      <c r="H211" s="233"/>
    </row>
    <row r="212" spans="1:8" ht="18" hidden="1" customHeight="1" outlineLevel="1">
      <c r="A212" s="20" t="s">
        <v>185</v>
      </c>
      <c r="B212" s="230"/>
      <c r="C212" s="231">
        <v>0</v>
      </c>
      <c r="D212" s="231">
        <v>5</v>
      </c>
      <c r="E212" s="231"/>
      <c r="F212" s="232">
        <v>0</v>
      </c>
      <c r="G212" s="232">
        <v>-206</v>
      </c>
      <c r="H212" s="233"/>
    </row>
    <row r="213" spans="1:8" ht="18" hidden="1" customHeight="1" outlineLevel="1">
      <c r="A213" s="20" t="s">
        <v>186</v>
      </c>
      <c r="B213" s="230"/>
      <c r="C213" s="231">
        <v>7</v>
      </c>
      <c r="D213" s="231">
        <v>0</v>
      </c>
      <c r="E213" s="231">
        <v>0</v>
      </c>
      <c r="F213" s="232">
        <v>0</v>
      </c>
      <c r="G213" s="232">
        <v>3169</v>
      </c>
      <c r="H213" s="233"/>
    </row>
    <row r="214" spans="1:8" ht="18" hidden="1" customHeight="1" outlineLevel="1">
      <c r="A214" s="20" t="s">
        <v>194</v>
      </c>
      <c r="B214" s="230"/>
      <c r="C214" s="231">
        <v>13</v>
      </c>
      <c r="D214" s="231">
        <v>9</v>
      </c>
      <c r="E214" s="231">
        <v>0</v>
      </c>
      <c r="F214" s="232">
        <v>10635.483200000001</v>
      </c>
      <c r="G214" s="232">
        <v>9490.4621000000006</v>
      </c>
      <c r="H214" s="233">
        <v>1023.869</v>
      </c>
    </row>
    <row r="215" spans="1:8" ht="18" customHeight="1" collapsed="1">
      <c r="A215" s="20"/>
      <c r="B215" s="230" t="s">
        <v>359</v>
      </c>
      <c r="C215" s="234">
        <f>SUM($C$209:$C$214)</f>
        <v>21</v>
      </c>
      <c r="D215" s="234">
        <f>SUM($D$209:$D$214)</f>
        <v>16</v>
      </c>
      <c r="E215" s="234">
        <f>SUM($E$209:$E$214)</f>
        <v>0</v>
      </c>
      <c r="F215" s="235">
        <f>SUM($F$209:$F$214)</f>
        <v>17635.483200000002</v>
      </c>
      <c r="G215" s="235">
        <f>SUM($G$209:$G$214)</f>
        <v>4732.9621000000006</v>
      </c>
      <c r="H215" s="236">
        <f>SUM($H$209:$H$214)</f>
        <v>1023.869</v>
      </c>
    </row>
    <row r="216" spans="1:8" ht="18" hidden="1" customHeight="1" outlineLevel="1">
      <c r="A216" s="20" t="s">
        <v>181</v>
      </c>
      <c r="B216" s="230"/>
      <c r="C216" s="231">
        <v>0</v>
      </c>
      <c r="D216" s="231">
        <v>0</v>
      </c>
      <c r="E216" s="231"/>
      <c r="F216" s="232">
        <v>0</v>
      </c>
      <c r="G216" s="232">
        <v>0</v>
      </c>
      <c r="H216" s="233"/>
    </row>
    <row r="217" spans="1:8" ht="18" hidden="1" customHeight="1" outlineLevel="1">
      <c r="A217" s="20" t="s">
        <v>184</v>
      </c>
      <c r="B217" s="230"/>
      <c r="C217" s="231"/>
      <c r="D217" s="231"/>
      <c r="E217" s="231"/>
      <c r="F217" s="232"/>
      <c r="G217" s="232"/>
      <c r="H217" s="233"/>
    </row>
    <row r="218" spans="1:8" ht="18" hidden="1" customHeight="1" outlineLevel="1">
      <c r="A218" s="20" t="s">
        <v>185</v>
      </c>
      <c r="B218" s="230"/>
      <c r="C218" s="231">
        <v>3</v>
      </c>
      <c r="D218" s="231">
        <v>4</v>
      </c>
      <c r="E218" s="231"/>
      <c r="F218" s="232">
        <v>55361</v>
      </c>
      <c r="G218" s="232">
        <v>-8378</v>
      </c>
      <c r="H218" s="233"/>
    </row>
    <row r="219" spans="1:8" ht="18" hidden="1" customHeight="1" outlineLevel="1">
      <c r="A219" s="20" t="s">
        <v>190</v>
      </c>
      <c r="B219" s="230"/>
      <c r="C219" s="231">
        <v>0</v>
      </c>
      <c r="D219" s="231">
        <v>0</v>
      </c>
      <c r="E219" s="231"/>
      <c r="F219" s="232"/>
      <c r="G219" s="232"/>
      <c r="H219" s="233"/>
    </row>
    <row r="220" spans="1:8" ht="18" customHeight="1" collapsed="1">
      <c r="A220" s="20"/>
      <c r="B220" s="230" t="s">
        <v>360</v>
      </c>
      <c r="C220" s="234">
        <f>SUM($C$216:$C$219)</f>
        <v>3</v>
      </c>
      <c r="D220" s="234">
        <f>SUM($D$216:$D$219)</f>
        <v>4</v>
      </c>
      <c r="E220" s="234">
        <f>SUM($E$216:$E$219)</f>
        <v>0</v>
      </c>
      <c r="F220" s="235">
        <f>SUM($F$216:$F$219)</f>
        <v>55361</v>
      </c>
      <c r="G220" s="235">
        <f>SUM($G$216:$G$219)</f>
        <v>-8378</v>
      </c>
      <c r="H220" s="236">
        <f>SUM($H$216:$H$219)</f>
        <v>0</v>
      </c>
    </row>
    <row r="221" spans="1:8" ht="18" hidden="1" customHeight="1" outlineLevel="1">
      <c r="A221" s="20" t="s">
        <v>181</v>
      </c>
      <c r="B221" s="230"/>
      <c r="C221" s="231">
        <v>1</v>
      </c>
      <c r="D221" s="231">
        <v>1</v>
      </c>
      <c r="E221" s="231"/>
      <c r="F221" s="232">
        <v>0</v>
      </c>
      <c r="G221" s="232">
        <v>4214.8</v>
      </c>
      <c r="H221" s="233"/>
    </row>
    <row r="222" spans="1:8" ht="18" hidden="1" customHeight="1" outlineLevel="1">
      <c r="A222" s="20" t="s">
        <v>183</v>
      </c>
      <c r="B222" s="230"/>
      <c r="C222" s="231"/>
      <c r="D222" s="231">
        <v>1</v>
      </c>
      <c r="E222" s="231">
        <v>0</v>
      </c>
      <c r="F222" s="232">
        <v>55000</v>
      </c>
      <c r="G222" s="232">
        <v>16099</v>
      </c>
      <c r="H222" s="233"/>
    </row>
    <row r="223" spans="1:8" ht="18" hidden="1" customHeight="1" outlineLevel="1">
      <c r="A223" s="20" t="s">
        <v>184</v>
      </c>
      <c r="B223" s="230"/>
      <c r="C223" s="231"/>
      <c r="D223" s="231">
        <v>1</v>
      </c>
      <c r="E223" s="231"/>
      <c r="F223" s="232"/>
      <c r="G223" s="232">
        <v>-9879</v>
      </c>
      <c r="H223" s="233"/>
    </row>
    <row r="224" spans="1:8" ht="18" hidden="1" customHeight="1" outlineLevel="1">
      <c r="A224" s="20" t="s">
        <v>185</v>
      </c>
      <c r="B224" s="230"/>
      <c r="C224" s="231">
        <v>1</v>
      </c>
      <c r="D224" s="231">
        <v>4</v>
      </c>
      <c r="E224" s="231"/>
      <c r="F224" s="232">
        <v>-27</v>
      </c>
      <c r="G224" s="232">
        <v>22649</v>
      </c>
      <c r="H224" s="233"/>
    </row>
    <row r="225" spans="1:8" ht="18" hidden="1" customHeight="1" outlineLevel="1">
      <c r="A225" s="20" t="s">
        <v>187</v>
      </c>
      <c r="B225" s="230"/>
      <c r="C225" s="231">
        <v>2</v>
      </c>
      <c r="D225" s="231">
        <v>1</v>
      </c>
      <c r="E225" s="231"/>
      <c r="F225" s="232">
        <v>50000</v>
      </c>
      <c r="G225" s="232">
        <v>750</v>
      </c>
      <c r="H225" s="233"/>
    </row>
    <row r="226" spans="1:8" ht="18" hidden="1" customHeight="1" outlineLevel="1">
      <c r="A226" s="20" t="s">
        <v>190</v>
      </c>
      <c r="B226" s="230"/>
      <c r="C226" s="231">
        <v>0</v>
      </c>
      <c r="D226" s="231">
        <v>0</v>
      </c>
      <c r="E226" s="231"/>
      <c r="F226" s="232"/>
      <c r="G226" s="232"/>
      <c r="H226" s="233"/>
    </row>
    <row r="227" spans="1:8" ht="18" customHeight="1" collapsed="1">
      <c r="A227" s="20"/>
      <c r="B227" s="230" t="s">
        <v>361</v>
      </c>
      <c r="C227" s="234">
        <f>SUM($C$221:$C$226)</f>
        <v>4</v>
      </c>
      <c r="D227" s="234">
        <f>SUM($D$221:$D$226)</f>
        <v>8</v>
      </c>
      <c r="E227" s="234">
        <f>SUM($E$221:$E$226)</f>
        <v>0</v>
      </c>
      <c r="F227" s="235">
        <f>SUM($F$221:$F$226)</f>
        <v>104973</v>
      </c>
      <c r="G227" s="235">
        <f>SUM($G$221:$G$226)</f>
        <v>33833.800000000003</v>
      </c>
      <c r="H227" s="236">
        <f>SUM($H$221:$H$226)</f>
        <v>0</v>
      </c>
    </row>
    <row r="228" spans="1:8" ht="18" hidden="1" customHeight="1" outlineLevel="1">
      <c r="A228" s="20" t="s">
        <v>181</v>
      </c>
      <c r="B228" s="230"/>
      <c r="C228" s="231">
        <v>0</v>
      </c>
      <c r="D228" s="231">
        <v>1</v>
      </c>
      <c r="E228" s="231"/>
      <c r="F228" s="232">
        <v>-7000</v>
      </c>
      <c r="G228" s="232">
        <v>0</v>
      </c>
      <c r="H228" s="233"/>
    </row>
    <row r="229" spans="1:8" ht="18" hidden="1" customHeight="1" outlineLevel="1">
      <c r="A229" s="20" t="s">
        <v>183</v>
      </c>
      <c r="B229" s="230"/>
      <c r="C229" s="231"/>
      <c r="D229" s="231">
        <v>2</v>
      </c>
      <c r="E229" s="231">
        <v>0</v>
      </c>
      <c r="F229" s="232">
        <v>0</v>
      </c>
      <c r="G229" s="232">
        <v>3392</v>
      </c>
      <c r="H229" s="233"/>
    </row>
    <row r="230" spans="1:8" ht="18" hidden="1" customHeight="1" outlineLevel="1">
      <c r="A230" s="20" t="s">
        <v>184</v>
      </c>
      <c r="B230" s="230"/>
      <c r="C230" s="231">
        <v>2</v>
      </c>
      <c r="D230" s="231">
        <v>2</v>
      </c>
      <c r="E230" s="231"/>
      <c r="F230" s="232">
        <v>560748</v>
      </c>
      <c r="G230" s="232">
        <v>18930</v>
      </c>
      <c r="H230" s="233"/>
    </row>
    <row r="231" spans="1:8" ht="18" hidden="1" customHeight="1" outlineLevel="1">
      <c r="A231" s="20" t="s">
        <v>185</v>
      </c>
      <c r="B231" s="230"/>
      <c r="C231" s="231">
        <v>0</v>
      </c>
      <c r="D231" s="231">
        <v>3</v>
      </c>
      <c r="E231" s="231"/>
      <c r="F231" s="232">
        <v>-4250</v>
      </c>
      <c r="G231" s="232">
        <v>2994</v>
      </c>
      <c r="H231" s="233"/>
    </row>
    <row r="232" spans="1:8" ht="18" hidden="1" customHeight="1" outlineLevel="1">
      <c r="A232" s="20" t="s">
        <v>190</v>
      </c>
      <c r="B232" s="230"/>
      <c r="C232" s="231">
        <v>48</v>
      </c>
      <c r="D232" s="231">
        <v>21</v>
      </c>
      <c r="E232" s="231"/>
      <c r="F232" s="232">
        <v>102446</v>
      </c>
      <c r="G232" s="232">
        <v>449877</v>
      </c>
      <c r="H232" s="233"/>
    </row>
    <row r="233" spans="1:8" ht="18" customHeight="1" collapsed="1">
      <c r="A233" s="20"/>
      <c r="B233" s="230" t="s">
        <v>362</v>
      </c>
      <c r="C233" s="234">
        <f>SUM($C$228:$C$232)</f>
        <v>50</v>
      </c>
      <c r="D233" s="234">
        <f>SUM($D$228:$D$232)</f>
        <v>29</v>
      </c>
      <c r="E233" s="234">
        <f>SUM($E$228:$E$232)</f>
        <v>0</v>
      </c>
      <c r="F233" s="235">
        <f>SUM($F$228:$F$232)</f>
        <v>651944</v>
      </c>
      <c r="G233" s="235">
        <f>SUM($G$228:$G$232)</f>
        <v>475193</v>
      </c>
      <c r="H233" s="236">
        <f>SUM($H$228:$H$232)</f>
        <v>0</v>
      </c>
    </row>
    <row r="234" spans="1:8" ht="18" hidden="1" customHeight="1" outlineLevel="1">
      <c r="A234" s="20" t="s">
        <v>181</v>
      </c>
      <c r="B234" s="230"/>
      <c r="C234" s="231">
        <v>1</v>
      </c>
      <c r="D234" s="231">
        <v>2</v>
      </c>
      <c r="E234" s="231"/>
      <c r="F234" s="232">
        <v>800000</v>
      </c>
      <c r="G234" s="232">
        <v>10809</v>
      </c>
      <c r="H234" s="233"/>
    </row>
    <row r="235" spans="1:8" ht="18" hidden="1" customHeight="1" outlineLevel="1">
      <c r="A235" s="20" t="s">
        <v>182</v>
      </c>
      <c r="B235" s="230"/>
      <c r="C235" s="231">
        <v>1</v>
      </c>
      <c r="D235" s="231">
        <v>1</v>
      </c>
      <c r="E235" s="231">
        <v>0</v>
      </c>
      <c r="F235" s="232">
        <v>-4874</v>
      </c>
      <c r="G235" s="232">
        <v>-30485</v>
      </c>
      <c r="H235" s="233"/>
    </row>
    <row r="236" spans="1:8" ht="18" hidden="1" customHeight="1" outlineLevel="1">
      <c r="A236" s="20" t="s">
        <v>183</v>
      </c>
      <c r="B236" s="230"/>
      <c r="C236" s="231"/>
      <c r="D236" s="231">
        <v>3</v>
      </c>
      <c r="E236" s="231">
        <v>0</v>
      </c>
      <c r="F236" s="232">
        <v>4920</v>
      </c>
      <c r="G236" s="232">
        <v>4788</v>
      </c>
      <c r="H236" s="233"/>
    </row>
    <row r="237" spans="1:8" ht="18" hidden="1" customHeight="1" outlineLevel="1">
      <c r="A237" s="20" t="s">
        <v>184</v>
      </c>
      <c r="B237" s="230"/>
      <c r="C237" s="231"/>
      <c r="D237" s="231"/>
      <c r="E237" s="231"/>
      <c r="F237" s="232"/>
      <c r="G237" s="232"/>
      <c r="H237" s="233"/>
    </row>
    <row r="238" spans="1:8" ht="18" hidden="1" customHeight="1" outlineLevel="1">
      <c r="A238" s="20" t="s">
        <v>185</v>
      </c>
      <c r="B238" s="230"/>
      <c r="C238" s="231">
        <v>1</v>
      </c>
      <c r="D238" s="231">
        <v>2</v>
      </c>
      <c r="E238" s="231"/>
      <c r="F238" s="232">
        <v>0</v>
      </c>
      <c r="G238" s="232">
        <v>22743</v>
      </c>
      <c r="H238" s="233"/>
    </row>
    <row r="239" spans="1:8" ht="18" hidden="1" customHeight="1" outlineLevel="1">
      <c r="A239" s="20" t="s">
        <v>187</v>
      </c>
      <c r="B239" s="230"/>
      <c r="C239" s="231"/>
      <c r="D239" s="231"/>
      <c r="E239" s="231"/>
      <c r="F239" s="232"/>
      <c r="G239" s="232"/>
      <c r="H239" s="233"/>
    </row>
    <row r="240" spans="1:8" ht="18" customHeight="1" collapsed="1">
      <c r="A240" s="20"/>
      <c r="B240" s="230" t="s">
        <v>363</v>
      </c>
      <c r="C240" s="234">
        <f>SUM($C$234:$C$239)</f>
        <v>3</v>
      </c>
      <c r="D240" s="234">
        <f>SUM($D$234:$D$239)</f>
        <v>8</v>
      </c>
      <c r="E240" s="234">
        <f>SUM($E$234:$E$239)</f>
        <v>0</v>
      </c>
      <c r="F240" s="235">
        <f>SUM($F$234:$F$239)</f>
        <v>800046</v>
      </c>
      <c r="G240" s="235">
        <f>SUM($G$234:$G$239)</f>
        <v>7855</v>
      </c>
      <c r="H240" s="236">
        <f>SUM($H$234:$H$239)</f>
        <v>0</v>
      </c>
    </row>
    <row r="241" spans="1:8" ht="18" hidden="1" customHeight="1" outlineLevel="1">
      <c r="A241" s="20" t="s">
        <v>181</v>
      </c>
      <c r="B241" s="230"/>
      <c r="C241" s="231">
        <v>0</v>
      </c>
      <c r="D241" s="231">
        <v>0</v>
      </c>
      <c r="E241" s="231"/>
      <c r="F241" s="232">
        <v>0</v>
      </c>
      <c r="G241" s="232">
        <v>0</v>
      </c>
      <c r="H241" s="233"/>
    </row>
    <row r="242" spans="1:8" ht="18" hidden="1" customHeight="1" outlineLevel="1">
      <c r="A242" s="20" t="s">
        <v>183</v>
      </c>
      <c r="B242" s="230"/>
      <c r="C242" s="231">
        <v>1</v>
      </c>
      <c r="D242" s="231">
        <v>0</v>
      </c>
      <c r="E242" s="231">
        <v>0</v>
      </c>
      <c r="F242" s="232">
        <v>0</v>
      </c>
      <c r="G242" s="232">
        <v>0</v>
      </c>
      <c r="H242" s="233"/>
    </row>
    <row r="243" spans="1:8" ht="18" hidden="1" customHeight="1" outlineLevel="1">
      <c r="A243" s="20" t="s">
        <v>184</v>
      </c>
      <c r="B243" s="230"/>
      <c r="C243" s="231"/>
      <c r="D243" s="231"/>
      <c r="E243" s="231"/>
      <c r="F243" s="232"/>
      <c r="G243" s="232"/>
      <c r="H243" s="233"/>
    </row>
    <row r="244" spans="1:8" ht="18" hidden="1" customHeight="1" outlineLevel="1">
      <c r="A244" s="20" t="s">
        <v>185</v>
      </c>
      <c r="B244" s="230"/>
      <c r="C244" s="231">
        <v>0</v>
      </c>
      <c r="D244" s="231">
        <v>1</v>
      </c>
      <c r="E244" s="231"/>
      <c r="F244" s="232">
        <v>0</v>
      </c>
      <c r="G244" s="232">
        <v>5489</v>
      </c>
      <c r="H244" s="233"/>
    </row>
    <row r="245" spans="1:8" ht="18" hidden="1" customHeight="1" outlineLevel="1">
      <c r="A245" s="20" t="s">
        <v>186</v>
      </c>
      <c r="B245" s="230"/>
      <c r="C245" s="231">
        <v>0</v>
      </c>
      <c r="D245" s="231">
        <v>0</v>
      </c>
      <c r="E245" s="231">
        <v>0</v>
      </c>
      <c r="F245" s="232">
        <v>0</v>
      </c>
      <c r="G245" s="232">
        <v>425</v>
      </c>
      <c r="H245" s="233"/>
    </row>
    <row r="246" spans="1:8" ht="18" customHeight="1" collapsed="1">
      <c r="A246" s="20"/>
      <c r="B246" s="230" t="s">
        <v>364</v>
      </c>
      <c r="C246" s="234">
        <f>SUM($C$241:$C$245)</f>
        <v>1</v>
      </c>
      <c r="D246" s="234">
        <f>SUM($D$241:$D$245)</f>
        <v>1</v>
      </c>
      <c r="E246" s="234">
        <f>SUM($E$241:$E$245)</f>
        <v>0</v>
      </c>
      <c r="F246" s="235">
        <f>SUM($F$241:$F$245)</f>
        <v>0</v>
      </c>
      <c r="G246" s="235">
        <f>SUM($G$241:$G$245)</f>
        <v>5914</v>
      </c>
      <c r="H246" s="236">
        <f>SUM($H$241:$H$245)</f>
        <v>0</v>
      </c>
    </row>
    <row r="247" spans="1:8" ht="18" hidden="1" customHeight="1" outlineLevel="1">
      <c r="A247" s="20" t="s">
        <v>181</v>
      </c>
      <c r="B247" s="230"/>
      <c r="C247" s="231">
        <v>0</v>
      </c>
      <c r="D247" s="231">
        <v>1</v>
      </c>
      <c r="E247" s="231"/>
      <c r="F247" s="232">
        <v>-40000</v>
      </c>
      <c r="G247" s="232">
        <v>176</v>
      </c>
      <c r="H247" s="233"/>
    </row>
    <row r="248" spans="1:8" ht="18" hidden="1" customHeight="1" outlineLevel="1">
      <c r="A248" s="20" t="s">
        <v>183</v>
      </c>
      <c r="B248" s="230"/>
      <c r="C248" s="231">
        <v>1</v>
      </c>
      <c r="D248" s="231">
        <v>1</v>
      </c>
      <c r="E248" s="231"/>
      <c r="F248" s="232">
        <v>12000</v>
      </c>
      <c r="G248" s="232">
        <v>0</v>
      </c>
      <c r="H248" s="233"/>
    </row>
    <row r="249" spans="1:8" ht="18" hidden="1" customHeight="1" outlineLevel="1">
      <c r="A249" s="20" t="s">
        <v>184</v>
      </c>
      <c r="B249" s="230"/>
      <c r="C249" s="231"/>
      <c r="D249" s="231"/>
      <c r="E249" s="231"/>
      <c r="F249" s="232"/>
      <c r="G249" s="232"/>
      <c r="H249" s="233"/>
    </row>
    <row r="250" spans="1:8" ht="18" hidden="1" customHeight="1" outlineLevel="1">
      <c r="A250" s="20" t="s">
        <v>185</v>
      </c>
      <c r="B250" s="230"/>
      <c r="C250" s="231">
        <v>2</v>
      </c>
      <c r="D250" s="231">
        <v>2</v>
      </c>
      <c r="E250" s="231"/>
      <c r="F250" s="232">
        <v>0</v>
      </c>
      <c r="G250" s="232">
        <v>19692</v>
      </c>
      <c r="H250" s="233"/>
    </row>
    <row r="251" spans="1:8" ht="18" customHeight="1" collapsed="1">
      <c r="A251" s="20"/>
      <c r="B251" s="230" t="s">
        <v>365</v>
      </c>
      <c r="C251" s="234">
        <f>SUM($C$247:$C$250)</f>
        <v>3</v>
      </c>
      <c r="D251" s="234">
        <f>SUM($D$247:$D$250)</f>
        <v>4</v>
      </c>
      <c r="E251" s="234">
        <f>SUM($E$247:$E$250)</f>
        <v>0</v>
      </c>
      <c r="F251" s="235">
        <f>SUM($F$247:$F$250)</f>
        <v>-28000</v>
      </c>
      <c r="G251" s="235">
        <f>SUM($G$247:$G$250)</f>
        <v>19868</v>
      </c>
      <c r="H251" s="236">
        <f>SUM($H$247:$H$250)</f>
        <v>0</v>
      </c>
    </row>
    <row r="252" spans="1:8" ht="18" hidden="1" customHeight="1" outlineLevel="1">
      <c r="A252" s="20" t="s">
        <v>181</v>
      </c>
      <c r="B252" s="230"/>
      <c r="C252" s="231">
        <v>29</v>
      </c>
      <c r="D252" s="231">
        <v>38</v>
      </c>
      <c r="E252" s="231"/>
      <c r="F252" s="232">
        <v>8899.02</v>
      </c>
      <c r="G252" s="232">
        <v>13585.66</v>
      </c>
      <c r="H252" s="233"/>
    </row>
    <row r="253" spans="1:8" ht="18" hidden="1" customHeight="1" outlineLevel="1">
      <c r="A253" s="20" t="s">
        <v>182</v>
      </c>
      <c r="B253" s="230"/>
      <c r="C253" s="231">
        <v>3</v>
      </c>
      <c r="D253" s="231">
        <v>3</v>
      </c>
      <c r="E253" s="231">
        <v>0</v>
      </c>
      <c r="F253" s="232">
        <v>6750</v>
      </c>
      <c r="G253" s="232">
        <v>69618</v>
      </c>
      <c r="H253" s="233"/>
    </row>
    <row r="254" spans="1:8" ht="18" hidden="1" customHeight="1" outlineLevel="1">
      <c r="A254" s="20" t="s">
        <v>183</v>
      </c>
      <c r="B254" s="230"/>
      <c r="C254" s="231">
        <v>80</v>
      </c>
      <c r="D254" s="231">
        <v>102</v>
      </c>
      <c r="E254" s="231">
        <v>0</v>
      </c>
      <c r="F254" s="232">
        <v>1065525</v>
      </c>
      <c r="G254" s="232">
        <v>196756</v>
      </c>
      <c r="H254" s="233"/>
    </row>
    <row r="255" spans="1:8" ht="18" hidden="1" customHeight="1" outlineLevel="1">
      <c r="A255" s="20" t="s">
        <v>184</v>
      </c>
      <c r="B255" s="230"/>
      <c r="C255" s="231">
        <v>24</v>
      </c>
      <c r="D255" s="231">
        <v>28</v>
      </c>
      <c r="E255" s="231"/>
      <c r="F255" s="232">
        <v>-269423</v>
      </c>
      <c r="G255" s="232">
        <v>-13274</v>
      </c>
      <c r="H255" s="233"/>
    </row>
    <row r="256" spans="1:8" ht="18" hidden="1" customHeight="1" outlineLevel="1">
      <c r="A256" s="20" t="s">
        <v>185</v>
      </c>
      <c r="B256" s="230"/>
      <c r="C256" s="231">
        <v>130</v>
      </c>
      <c r="D256" s="231">
        <v>148</v>
      </c>
      <c r="E256" s="231"/>
      <c r="F256" s="232">
        <v>44529</v>
      </c>
      <c r="G256" s="232">
        <v>364180</v>
      </c>
      <c r="H256" s="233"/>
    </row>
    <row r="257" spans="1:8" ht="18" hidden="1" customHeight="1" outlineLevel="1">
      <c r="A257" s="20" t="s">
        <v>187</v>
      </c>
      <c r="B257" s="230"/>
      <c r="C257" s="231">
        <v>2</v>
      </c>
      <c r="D257" s="231">
        <v>2</v>
      </c>
      <c r="E257" s="231"/>
      <c r="F257" s="232">
        <v>3627</v>
      </c>
      <c r="G257" s="232">
        <v>3197</v>
      </c>
      <c r="H257" s="233"/>
    </row>
    <row r="258" spans="1:8" ht="18" hidden="1" customHeight="1" outlineLevel="1">
      <c r="A258" s="20" t="s">
        <v>188</v>
      </c>
      <c r="B258" s="230"/>
      <c r="C258" s="231">
        <v>8</v>
      </c>
      <c r="D258" s="231">
        <v>5</v>
      </c>
      <c r="E258" s="231"/>
      <c r="F258" s="232">
        <v>50831</v>
      </c>
      <c r="G258" s="232"/>
      <c r="H258" s="233"/>
    </row>
    <row r="259" spans="1:8" ht="18" hidden="1" customHeight="1" outlineLevel="1">
      <c r="A259" s="20" t="s">
        <v>191</v>
      </c>
      <c r="B259" s="230"/>
      <c r="C259" s="231">
        <v>15</v>
      </c>
      <c r="D259" s="231">
        <v>1</v>
      </c>
      <c r="E259" s="231">
        <v>11</v>
      </c>
      <c r="F259" s="232"/>
      <c r="G259" s="232">
        <v>206.61</v>
      </c>
      <c r="H259" s="233"/>
    </row>
    <row r="260" spans="1:8" ht="18" hidden="1" customHeight="1" outlineLevel="1">
      <c r="A260" s="20" t="s">
        <v>194</v>
      </c>
      <c r="B260" s="230"/>
      <c r="C260" s="231">
        <v>285</v>
      </c>
      <c r="D260" s="231">
        <v>80</v>
      </c>
      <c r="E260" s="231">
        <v>2</v>
      </c>
      <c r="F260" s="232">
        <v>529081.01249999995</v>
      </c>
      <c r="G260" s="232">
        <v>472119.90139999997</v>
      </c>
      <c r="H260" s="233">
        <v>24436.674299999999</v>
      </c>
    </row>
    <row r="261" spans="1:8" ht="18" hidden="1" customHeight="1" outlineLevel="1">
      <c r="A261" s="20" t="s">
        <v>195</v>
      </c>
      <c r="B261" s="230"/>
      <c r="C261" s="231">
        <v>1</v>
      </c>
      <c r="D261" s="231">
        <v>1</v>
      </c>
      <c r="E261" s="231">
        <v>0</v>
      </c>
      <c r="F261" s="232">
        <v>2000</v>
      </c>
      <c r="G261" s="232">
        <v>872.1</v>
      </c>
      <c r="H261" s="233"/>
    </row>
    <row r="262" spans="1:8" ht="18" hidden="1" customHeight="1" outlineLevel="1">
      <c r="A262" s="20" t="s">
        <v>196</v>
      </c>
      <c r="B262" s="230"/>
      <c r="C262" s="231">
        <v>1</v>
      </c>
      <c r="D262" s="231">
        <v>1</v>
      </c>
      <c r="E262" s="231"/>
      <c r="F262" s="232">
        <v>-292</v>
      </c>
      <c r="G262" s="232">
        <v>150</v>
      </c>
      <c r="H262" s="233"/>
    </row>
    <row r="263" spans="1:8" ht="18" customHeight="1" collapsed="1">
      <c r="A263" s="20"/>
      <c r="B263" s="230" t="s">
        <v>366</v>
      </c>
      <c r="C263" s="234">
        <f>SUM($C$252:$C$262)</f>
        <v>578</v>
      </c>
      <c r="D263" s="234">
        <f>SUM($D$252:$D$262)</f>
        <v>409</v>
      </c>
      <c r="E263" s="234">
        <f>SUM($E$252:$E$262)</f>
        <v>13</v>
      </c>
      <c r="F263" s="235">
        <f>SUM($F$252:$F$262)</f>
        <v>1441527.0325</v>
      </c>
      <c r="G263" s="235">
        <f>SUM($G$252:$G$262)</f>
        <v>1107411.2714</v>
      </c>
      <c r="H263" s="236">
        <f>SUM($H$252:$H$262)</f>
        <v>24436.674299999999</v>
      </c>
    </row>
    <row r="264" spans="1:8" ht="18" hidden="1" customHeight="1" outlineLevel="1">
      <c r="A264" s="20" t="s">
        <v>182</v>
      </c>
      <c r="B264" s="230"/>
      <c r="C264" s="231">
        <v>1</v>
      </c>
      <c r="D264" s="231">
        <v>1</v>
      </c>
      <c r="E264" s="231">
        <v>0</v>
      </c>
      <c r="F264" s="232">
        <v>0</v>
      </c>
      <c r="G264" s="232">
        <v>8000</v>
      </c>
      <c r="H264" s="233"/>
    </row>
    <row r="265" spans="1:8" ht="18" customHeight="1" collapsed="1">
      <c r="A265" s="20"/>
      <c r="B265" s="230" t="s">
        <v>429</v>
      </c>
      <c r="C265" s="234">
        <f>SUM($C$264:$C$264)</f>
        <v>1</v>
      </c>
      <c r="D265" s="234">
        <f>SUM($D$264:$D$264)</f>
        <v>1</v>
      </c>
      <c r="E265" s="234">
        <f>SUM($E$264:$E$264)</f>
        <v>0</v>
      </c>
      <c r="F265" s="235">
        <f>SUM($F$264:$F$264)</f>
        <v>0</v>
      </c>
      <c r="G265" s="235">
        <f>SUM($G$264:$G$264)</f>
        <v>8000</v>
      </c>
      <c r="H265" s="236">
        <f>SUM($H$264:$H$264)</f>
        <v>0</v>
      </c>
    </row>
    <row r="266" spans="1:8" ht="18" hidden="1" customHeight="1" outlineLevel="1">
      <c r="A266" s="20" t="s">
        <v>184</v>
      </c>
      <c r="B266" s="230"/>
      <c r="C266" s="231"/>
      <c r="D266" s="231"/>
      <c r="E266" s="231"/>
      <c r="F266" s="232"/>
      <c r="G266" s="232"/>
      <c r="H266" s="233"/>
    </row>
    <row r="267" spans="1:8" ht="18" hidden="1" customHeight="1" outlineLevel="1">
      <c r="A267" s="20" t="s">
        <v>185</v>
      </c>
      <c r="B267" s="230"/>
      <c r="C267" s="231">
        <v>1</v>
      </c>
      <c r="D267" s="231">
        <v>0</v>
      </c>
      <c r="E267" s="231"/>
      <c r="F267" s="232">
        <v>0</v>
      </c>
      <c r="G267" s="232">
        <v>0</v>
      </c>
      <c r="H267" s="233"/>
    </row>
    <row r="268" spans="1:8" ht="18" customHeight="1" collapsed="1">
      <c r="A268" s="20"/>
      <c r="B268" s="230" t="s">
        <v>367</v>
      </c>
      <c r="C268" s="234">
        <f>SUM($C$266:$C$267)</f>
        <v>1</v>
      </c>
      <c r="D268" s="234">
        <f>SUM($D$266:$D$267)</f>
        <v>0</v>
      </c>
      <c r="E268" s="234">
        <f>SUM($E$266:$E$267)</f>
        <v>0</v>
      </c>
      <c r="F268" s="235">
        <f>SUM($F$266:$F$267)</f>
        <v>0</v>
      </c>
      <c r="G268" s="235">
        <f>SUM($G$266:$G$267)</f>
        <v>0</v>
      </c>
      <c r="H268" s="236">
        <f>SUM($H$266:$H$267)</f>
        <v>0</v>
      </c>
    </row>
    <row r="269" spans="1:8" ht="18" hidden="1" customHeight="1" outlineLevel="1">
      <c r="A269" s="20" t="s">
        <v>181</v>
      </c>
      <c r="B269" s="230"/>
      <c r="C269" s="231">
        <v>0</v>
      </c>
      <c r="D269" s="231">
        <v>0</v>
      </c>
      <c r="E269" s="231"/>
      <c r="F269" s="232">
        <v>0</v>
      </c>
      <c r="G269" s="232">
        <v>0</v>
      </c>
      <c r="H269" s="233"/>
    </row>
    <row r="270" spans="1:8" ht="18" hidden="1" customHeight="1" outlineLevel="1">
      <c r="A270" s="20" t="s">
        <v>193</v>
      </c>
      <c r="B270" s="230"/>
      <c r="C270" s="231">
        <v>0</v>
      </c>
      <c r="D270" s="231">
        <v>1</v>
      </c>
      <c r="E270" s="231">
        <v>0</v>
      </c>
      <c r="F270" s="232">
        <v>26737</v>
      </c>
      <c r="G270" s="232">
        <v>-26737</v>
      </c>
      <c r="H270" s="233">
        <v>0</v>
      </c>
    </row>
    <row r="271" spans="1:8" ht="18" hidden="1" customHeight="1" outlineLevel="1">
      <c r="A271" s="20" t="s">
        <v>195</v>
      </c>
      <c r="B271" s="230"/>
      <c r="C271" s="231">
        <v>1</v>
      </c>
      <c r="D271" s="231">
        <v>1</v>
      </c>
      <c r="E271" s="231">
        <v>0</v>
      </c>
      <c r="F271" s="232">
        <v>45000</v>
      </c>
      <c r="G271" s="232">
        <v>-34208.67</v>
      </c>
      <c r="H271" s="233"/>
    </row>
    <row r="272" spans="1:8" ht="18" customHeight="1" collapsed="1">
      <c r="A272" s="20"/>
      <c r="B272" s="230" t="s">
        <v>368</v>
      </c>
      <c r="C272" s="234">
        <f>SUM($C$269:$C$271)</f>
        <v>1</v>
      </c>
      <c r="D272" s="234">
        <f>SUM($D$269:$D$271)</f>
        <v>2</v>
      </c>
      <c r="E272" s="234">
        <f>SUM($E$269:$E$271)</f>
        <v>0</v>
      </c>
      <c r="F272" s="235">
        <f>SUM($F$269:$F$271)</f>
        <v>71737</v>
      </c>
      <c r="G272" s="235">
        <f>SUM($G$269:$G$271)</f>
        <v>-60945.67</v>
      </c>
      <c r="H272" s="236">
        <f>SUM($H$269:$H$271)</f>
        <v>0</v>
      </c>
    </row>
    <row r="273" spans="1:8" ht="18" hidden="1" customHeight="1" outlineLevel="1">
      <c r="A273" s="20" t="s">
        <v>185</v>
      </c>
      <c r="B273" s="230"/>
      <c r="C273" s="231">
        <v>0</v>
      </c>
      <c r="D273" s="231">
        <v>1</v>
      </c>
      <c r="E273" s="231"/>
      <c r="F273" s="232">
        <v>0</v>
      </c>
      <c r="G273" s="232">
        <v>200</v>
      </c>
      <c r="H273" s="233"/>
    </row>
    <row r="274" spans="1:8" ht="18" customHeight="1" collapsed="1">
      <c r="A274" s="20"/>
      <c r="B274" s="230" t="s">
        <v>370</v>
      </c>
      <c r="C274" s="234">
        <f>SUM($C$273:$C$273)</f>
        <v>0</v>
      </c>
      <c r="D274" s="234">
        <f>SUM($D$273:$D$273)</f>
        <v>1</v>
      </c>
      <c r="E274" s="234">
        <f>SUM($E$273:$E$273)</f>
        <v>0</v>
      </c>
      <c r="F274" s="235">
        <f>SUM($F$273:$F$273)</f>
        <v>0</v>
      </c>
      <c r="G274" s="235">
        <f>SUM($G$273:$G$273)</f>
        <v>200</v>
      </c>
      <c r="H274" s="236">
        <f>SUM($H$273:$H$273)</f>
        <v>0</v>
      </c>
    </row>
    <row r="275" spans="1:8" ht="18" hidden="1" customHeight="1" outlineLevel="1">
      <c r="A275" s="20" t="s">
        <v>181</v>
      </c>
      <c r="B275" s="230"/>
      <c r="C275" s="231">
        <v>1</v>
      </c>
      <c r="D275" s="231">
        <v>0</v>
      </c>
      <c r="E275" s="231"/>
      <c r="F275" s="232">
        <v>0</v>
      </c>
      <c r="G275" s="232">
        <v>0</v>
      </c>
      <c r="H275" s="233"/>
    </row>
    <row r="276" spans="1:8" ht="18" hidden="1" customHeight="1" outlineLevel="1">
      <c r="A276" s="20" t="s">
        <v>184</v>
      </c>
      <c r="B276" s="230"/>
      <c r="C276" s="231"/>
      <c r="D276" s="231">
        <v>1</v>
      </c>
      <c r="E276" s="231"/>
      <c r="F276" s="232"/>
      <c r="G276" s="232">
        <v>4476</v>
      </c>
      <c r="H276" s="233"/>
    </row>
    <row r="277" spans="1:8" ht="18" hidden="1" customHeight="1" outlineLevel="1">
      <c r="A277" s="20" t="s">
        <v>186</v>
      </c>
      <c r="B277" s="230"/>
      <c r="C277" s="231">
        <v>0</v>
      </c>
      <c r="D277" s="231">
        <v>0</v>
      </c>
      <c r="E277" s="231">
        <v>0</v>
      </c>
      <c r="F277" s="232">
        <v>0</v>
      </c>
      <c r="G277" s="232">
        <v>1500</v>
      </c>
      <c r="H277" s="233"/>
    </row>
    <row r="278" spans="1:8" ht="18" customHeight="1" collapsed="1">
      <c r="A278" s="20"/>
      <c r="B278" s="230" t="s">
        <v>371</v>
      </c>
      <c r="C278" s="234">
        <f>SUM($C$275:$C$277)</f>
        <v>1</v>
      </c>
      <c r="D278" s="234">
        <f>SUM($D$275:$D$277)</f>
        <v>1</v>
      </c>
      <c r="E278" s="234">
        <f>SUM($E$275:$E$277)</f>
        <v>0</v>
      </c>
      <c r="F278" s="235">
        <f>SUM($F$275:$F$277)</f>
        <v>0</v>
      </c>
      <c r="G278" s="235">
        <f>SUM($G$275:$G$277)</f>
        <v>5976</v>
      </c>
      <c r="H278" s="236">
        <f>SUM($H$275:$H$277)</f>
        <v>0</v>
      </c>
    </row>
    <row r="279" spans="1:8" ht="18" hidden="1" customHeight="1" outlineLevel="1">
      <c r="A279" s="20" t="s">
        <v>182</v>
      </c>
      <c r="B279" s="230"/>
      <c r="C279" s="231">
        <v>1</v>
      </c>
      <c r="D279" s="231">
        <v>1</v>
      </c>
      <c r="E279" s="231">
        <v>0</v>
      </c>
      <c r="F279" s="232">
        <v>0</v>
      </c>
      <c r="G279" s="232">
        <v>32010</v>
      </c>
      <c r="H279" s="233"/>
    </row>
    <row r="280" spans="1:8" ht="18" hidden="1" customHeight="1" outlineLevel="1">
      <c r="A280" s="20" t="s">
        <v>183</v>
      </c>
      <c r="B280" s="230"/>
      <c r="C280" s="231"/>
      <c r="D280" s="231">
        <v>1</v>
      </c>
      <c r="E280" s="231">
        <v>0</v>
      </c>
      <c r="F280" s="232">
        <v>-1000</v>
      </c>
      <c r="G280" s="232">
        <v>0</v>
      </c>
      <c r="H280" s="233"/>
    </row>
    <row r="281" spans="1:8" ht="18" hidden="1" customHeight="1" outlineLevel="1">
      <c r="A281" s="20" t="s">
        <v>184</v>
      </c>
      <c r="B281" s="230"/>
      <c r="C281" s="231"/>
      <c r="D281" s="231"/>
      <c r="E281" s="231"/>
      <c r="F281" s="232"/>
      <c r="G281" s="232"/>
      <c r="H281" s="233"/>
    </row>
    <row r="282" spans="1:8" ht="18" hidden="1" customHeight="1" outlineLevel="1">
      <c r="A282" s="20" t="s">
        <v>185</v>
      </c>
      <c r="B282" s="230"/>
      <c r="C282" s="231">
        <v>0</v>
      </c>
      <c r="D282" s="231">
        <v>1</v>
      </c>
      <c r="E282" s="231"/>
      <c r="F282" s="232">
        <v>7500</v>
      </c>
      <c r="G282" s="232">
        <v>4537</v>
      </c>
      <c r="H282" s="233"/>
    </row>
    <row r="283" spans="1:8" ht="18" customHeight="1" collapsed="1">
      <c r="A283" s="20"/>
      <c r="B283" s="230" t="s">
        <v>372</v>
      </c>
      <c r="C283" s="234">
        <f>SUM($C$279:$C$282)</f>
        <v>1</v>
      </c>
      <c r="D283" s="234">
        <f>SUM($D$279:$D$282)</f>
        <v>3</v>
      </c>
      <c r="E283" s="234">
        <f>SUM($E$279:$E$282)</f>
        <v>0</v>
      </c>
      <c r="F283" s="235">
        <f>SUM($F$279:$F$282)</f>
        <v>6500</v>
      </c>
      <c r="G283" s="235">
        <f>SUM($G$279:$G$282)</f>
        <v>36547</v>
      </c>
      <c r="H283" s="236">
        <f>SUM($H$279:$H$282)</f>
        <v>0</v>
      </c>
    </row>
    <row r="284" spans="1:8" ht="18" hidden="1" customHeight="1" outlineLevel="1">
      <c r="A284" s="20" t="s">
        <v>181</v>
      </c>
      <c r="B284" s="230"/>
      <c r="C284" s="231">
        <v>0</v>
      </c>
      <c r="D284" s="231">
        <v>3</v>
      </c>
      <c r="E284" s="231"/>
      <c r="F284" s="232">
        <v>0</v>
      </c>
      <c r="G284" s="232">
        <v>8356.43</v>
      </c>
      <c r="H284" s="233"/>
    </row>
    <row r="285" spans="1:8" ht="18" hidden="1" customHeight="1" outlineLevel="1">
      <c r="A285" s="20" t="s">
        <v>183</v>
      </c>
      <c r="B285" s="230"/>
      <c r="C285" s="231">
        <v>5</v>
      </c>
      <c r="D285" s="231">
        <v>3</v>
      </c>
      <c r="E285" s="231">
        <v>0</v>
      </c>
      <c r="F285" s="232">
        <v>85000</v>
      </c>
      <c r="G285" s="232">
        <v>23589</v>
      </c>
      <c r="H285" s="233"/>
    </row>
    <row r="286" spans="1:8" ht="18" hidden="1" customHeight="1" outlineLevel="1">
      <c r="A286" s="20" t="s">
        <v>184</v>
      </c>
      <c r="B286" s="230"/>
      <c r="C286" s="231">
        <v>3</v>
      </c>
      <c r="D286" s="231">
        <v>2</v>
      </c>
      <c r="E286" s="231"/>
      <c r="F286" s="232">
        <v>-608</v>
      </c>
      <c r="G286" s="232">
        <v>-413</v>
      </c>
      <c r="H286" s="233"/>
    </row>
    <row r="287" spans="1:8" ht="18" hidden="1" customHeight="1" outlineLevel="1">
      <c r="A287" s="20" t="s">
        <v>185</v>
      </c>
      <c r="B287" s="230"/>
      <c r="C287" s="231">
        <v>4</v>
      </c>
      <c r="D287" s="231">
        <v>7</v>
      </c>
      <c r="E287" s="231"/>
      <c r="F287" s="232">
        <v>0</v>
      </c>
      <c r="G287" s="232">
        <v>8539</v>
      </c>
      <c r="H287" s="233"/>
    </row>
    <row r="288" spans="1:8" ht="18" hidden="1" customHeight="1" outlineLevel="1">
      <c r="A288" s="20" t="s">
        <v>193</v>
      </c>
      <c r="B288" s="230"/>
      <c r="C288" s="231">
        <v>1</v>
      </c>
      <c r="D288" s="231">
        <v>0</v>
      </c>
      <c r="E288" s="231">
        <v>0</v>
      </c>
      <c r="F288" s="232">
        <v>55208</v>
      </c>
      <c r="G288" s="232">
        <v>30916</v>
      </c>
      <c r="H288" s="233">
        <v>16561</v>
      </c>
    </row>
    <row r="289" spans="1:8" ht="18" hidden="1" customHeight="1" outlineLevel="1">
      <c r="A289" s="20" t="s">
        <v>194</v>
      </c>
      <c r="B289" s="230"/>
      <c r="C289" s="231">
        <v>0</v>
      </c>
      <c r="D289" s="231">
        <v>0</v>
      </c>
      <c r="E289" s="231">
        <v>0</v>
      </c>
      <c r="F289" s="232">
        <v>0</v>
      </c>
      <c r="G289" s="232">
        <v>0</v>
      </c>
      <c r="H289" s="233">
        <v>0</v>
      </c>
    </row>
    <row r="290" spans="1:8" ht="18" customHeight="1" collapsed="1">
      <c r="A290" s="20"/>
      <c r="B290" s="230" t="s">
        <v>373</v>
      </c>
      <c r="C290" s="234">
        <f>SUM($C$284:$C$289)</f>
        <v>13</v>
      </c>
      <c r="D290" s="234">
        <f>SUM($D$284:$D$289)</f>
        <v>15</v>
      </c>
      <c r="E290" s="234">
        <f>SUM($E$284:$E$289)</f>
        <v>0</v>
      </c>
      <c r="F290" s="235">
        <f>SUM($F$284:$F$289)</f>
        <v>139600</v>
      </c>
      <c r="G290" s="235">
        <f>SUM($G$284:$G$289)</f>
        <v>70987.429999999993</v>
      </c>
      <c r="H290" s="236">
        <f>SUM($H$284:$H$289)</f>
        <v>16561</v>
      </c>
    </row>
    <row r="291" spans="1:8" ht="18" hidden="1" customHeight="1" outlineLevel="1">
      <c r="A291" s="20" t="s">
        <v>181</v>
      </c>
      <c r="B291" s="230"/>
      <c r="C291" s="231">
        <v>0</v>
      </c>
      <c r="D291" s="231">
        <v>1</v>
      </c>
      <c r="E291" s="231"/>
      <c r="F291" s="232">
        <v>-3560.14</v>
      </c>
      <c r="G291" s="232">
        <v>0</v>
      </c>
      <c r="H291" s="233"/>
    </row>
    <row r="292" spans="1:8" ht="18" hidden="1" customHeight="1" outlineLevel="1">
      <c r="A292" s="20" t="s">
        <v>183</v>
      </c>
      <c r="B292" s="230"/>
      <c r="C292" s="231"/>
      <c r="D292" s="231">
        <v>1</v>
      </c>
      <c r="E292" s="231">
        <v>0</v>
      </c>
      <c r="F292" s="232">
        <v>175000</v>
      </c>
      <c r="G292" s="232">
        <v>0</v>
      </c>
      <c r="H292" s="233"/>
    </row>
    <row r="293" spans="1:8" ht="18" hidden="1" customHeight="1" outlineLevel="1">
      <c r="A293" s="20" t="s">
        <v>184</v>
      </c>
      <c r="B293" s="230"/>
      <c r="C293" s="231"/>
      <c r="D293" s="231">
        <v>2</v>
      </c>
      <c r="E293" s="231"/>
      <c r="F293" s="232"/>
      <c r="G293" s="232">
        <v>7332</v>
      </c>
      <c r="H293" s="233"/>
    </row>
    <row r="294" spans="1:8" ht="18" hidden="1" customHeight="1" outlineLevel="1">
      <c r="A294" s="20" t="s">
        <v>185</v>
      </c>
      <c r="B294" s="230"/>
      <c r="C294" s="231">
        <v>0</v>
      </c>
      <c r="D294" s="231">
        <v>2</v>
      </c>
      <c r="E294" s="231"/>
      <c r="F294" s="232">
        <v>0</v>
      </c>
      <c r="G294" s="232">
        <v>38200</v>
      </c>
      <c r="H294" s="233"/>
    </row>
    <row r="295" spans="1:8" ht="18" customHeight="1" collapsed="1">
      <c r="A295" s="20"/>
      <c r="B295" s="230" t="s">
        <v>374</v>
      </c>
      <c r="C295" s="234">
        <f>SUM($C$291:$C$294)</f>
        <v>0</v>
      </c>
      <c r="D295" s="234">
        <f>SUM($D$291:$D$294)</f>
        <v>6</v>
      </c>
      <c r="E295" s="234">
        <f>SUM($E$291:$E$294)</f>
        <v>0</v>
      </c>
      <c r="F295" s="235">
        <f>SUM($F$291:$F$294)</f>
        <v>171439.86</v>
      </c>
      <c r="G295" s="235">
        <f>SUM($G$291:$G$294)</f>
        <v>45532</v>
      </c>
      <c r="H295" s="236">
        <f>SUM($H$291:$H$294)</f>
        <v>0</v>
      </c>
    </row>
    <row r="296" spans="1:8" ht="18" hidden="1" customHeight="1" outlineLevel="1">
      <c r="A296" s="20" t="s">
        <v>184</v>
      </c>
      <c r="B296" s="230"/>
      <c r="C296" s="231"/>
      <c r="D296" s="231">
        <v>1</v>
      </c>
      <c r="E296" s="231"/>
      <c r="F296" s="232"/>
      <c r="G296" s="232"/>
      <c r="H296" s="233"/>
    </row>
    <row r="297" spans="1:8" ht="18" customHeight="1" collapsed="1">
      <c r="A297" s="20"/>
      <c r="B297" s="230" t="s">
        <v>375</v>
      </c>
      <c r="C297" s="234">
        <f>SUM($C$296:$C$296)</f>
        <v>0</v>
      </c>
      <c r="D297" s="234">
        <f>SUM($D$296:$D$296)</f>
        <v>1</v>
      </c>
      <c r="E297" s="234">
        <f>SUM($E$296:$E$296)</f>
        <v>0</v>
      </c>
      <c r="F297" s="235">
        <f>SUM($F$296:$F$296)</f>
        <v>0</v>
      </c>
      <c r="G297" s="235">
        <f>SUM($G$296:$G$296)</f>
        <v>0</v>
      </c>
      <c r="H297" s="236">
        <f>SUM($H$296:$H$296)</f>
        <v>0</v>
      </c>
    </row>
    <row r="298" spans="1:8" ht="18" hidden="1" customHeight="1" outlineLevel="1">
      <c r="A298" s="20" t="s">
        <v>184</v>
      </c>
      <c r="B298" s="230"/>
      <c r="C298" s="231"/>
      <c r="D298" s="231"/>
      <c r="E298" s="231"/>
      <c r="F298" s="232"/>
      <c r="G298" s="232"/>
      <c r="H298" s="233"/>
    </row>
    <row r="299" spans="1:8" ht="18" customHeight="1" collapsed="1">
      <c r="A299" s="20"/>
      <c r="B299" s="230" t="s">
        <v>432</v>
      </c>
      <c r="C299" s="234">
        <f>SUM($C$298:$C$298)</f>
        <v>0</v>
      </c>
      <c r="D299" s="234">
        <f>SUM($D$298:$D$298)</f>
        <v>0</v>
      </c>
      <c r="E299" s="234">
        <f>SUM($E$298:$E$298)</f>
        <v>0</v>
      </c>
      <c r="F299" s="235">
        <f>SUM($F$298:$F$298)</f>
        <v>0</v>
      </c>
      <c r="G299" s="235">
        <f>SUM($G$298:$G$298)</f>
        <v>0</v>
      </c>
      <c r="H299" s="236">
        <f>SUM($H$298:$H$298)</f>
        <v>0</v>
      </c>
    </row>
    <row r="300" spans="1:8" ht="18" hidden="1" customHeight="1" outlineLevel="1">
      <c r="A300" s="20" t="s">
        <v>181</v>
      </c>
      <c r="B300" s="230"/>
      <c r="C300" s="231">
        <v>2</v>
      </c>
      <c r="D300" s="231">
        <v>1</v>
      </c>
      <c r="E300" s="231"/>
      <c r="F300" s="232">
        <v>7500</v>
      </c>
      <c r="G300" s="232">
        <v>0</v>
      </c>
      <c r="H300" s="233"/>
    </row>
    <row r="301" spans="1:8" ht="18" hidden="1" customHeight="1" outlineLevel="1">
      <c r="A301" s="20" t="s">
        <v>183</v>
      </c>
      <c r="B301" s="230"/>
      <c r="C301" s="231"/>
      <c r="D301" s="231">
        <v>1</v>
      </c>
      <c r="E301" s="231">
        <v>0</v>
      </c>
      <c r="F301" s="232">
        <v>0</v>
      </c>
      <c r="G301" s="232">
        <v>0</v>
      </c>
      <c r="H301" s="233"/>
    </row>
    <row r="302" spans="1:8" ht="18" hidden="1" customHeight="1" outlineLevel="1">
      <c r="A302" s="20" t="s">
        <v>184</v>
      </c>
      <c r="B302" s="230"/>
      <c r="C302" s="231"/>
      <c r="D302" s="231">
        <v>1</v>
      </c>
      <c r="E302" s="231"/>
      <c r="F302" s="232"/>
      <c r="G302" s="232">
        <v>-1495</v>
      </c>
      <c r="H302" s="233"/>
    </row>
    <row r="303" spans="1:8" ht="18" hidden="1" customHeight="1" outlineLevel="1">
      <c r="A303" s="20" t="s">
        <v>185</v>
      </c>
      <c r="B303" s="230"/>
      <c r="C303" s="231">
        <v>6</v>
      </c>
      <c r="D303" s="231">
        <v>2</v>
      </c>
      <c r="E303" s="231"/>
      <c r="F303" s="232">
        <v>15000</v>
      </c>
      <c r="G303" s="232">
        <v>487</v>
      </c>
      <c r="H303" s="233"/>
    </row>
    <row r="304" spans="1:8" ht="18" hidden="1" customHeight="1" outlineLevel="1">
      <c r="A304" s="20" t="s">
        <v>186</v>
      </c>
      <c r="B304" s="230"/>
      <c r="C304" s="231">
        <v>2</v>
      </c>
      <c r="D304" s="231">
        <v>1</v>
      </c>
      <c r="E304" s="231">
        <v>1</v>
      </c>
      <c r="F304" s="232">
        <v>25000</v>
      </c>
      <c r="G304" s="232">
        <v>17588</v>
      </c>
      <c r="H304" s="233"/>
    </row>
    <row r="305" spans="1:8" ht="18" hidden="1" customHeight="1" outlineLevel="1">
      <c r="A305" s="20" t="s">
        <v>188</v>
      </c>
      <c r="B305" s="230"/>
      <c r="C305" s="231">
        <v>1</v>
      </c>
      <c r="D305" s="231">
        <v>1</v>
      </c>
      <c r="E305" s="231"/>
      <c r="F305" s="232"/>
      <c r="G305" s="232">
        <v>7500</v>
      </c>
      <c r="H305" s="233"/>
    </row>
    <row r="306" spans="1:8" ht="18" customHeight="1" collapsed="1">
      <c r="A306" s="20"/>
      <c r="B306" s="230" t="s">
        <v>376</v>
      </c>
      <c r="C306" s="234">
        <f>SUM($C$300:$C$305)</f>
        <v>11</v>
      </c>
      <c r="D306" s="234">
        <f>SUM($D$300:$D$305)</f>
        <v>7</v>
      </c>
      <c r="E306" s="234">
        <f>SUM($E$300:$E$305)</f>
        <v>1</v>
      </c>
      <c r="F306" s="235">
        <f>SUM($F$300:$F$305)</f>
        <v>47500</v>
      </c>
      <c r="G306" s="235">
        <f>SUM($G$300:$G$305)</f>
        <v>24080</v>
      </c>
      <c r="H306" s="236">
        <f>SUM($H$300:$H$305)</f>
        <v>0</v>
      </c>
    </row>
    <row r="307" spans="1:8" ht="18" hidden="1" customHeight="1" outlineLevel="1">
      <c r="A307" s="20" t="s">
        <v>181</v>
      </c>
      <c r="B307" s="230"/>
      <c r="C307" s="231">
        <v>2</v>
      </c>
      <c r="D307" s="231">
        <v>0</v>
      </c>
      <c r="E307" s="231"/>
      <c r="F307" s="232">
        <v>0</v>
      </c>
      <c r="G307" s="232">
        <v>0</v>
      </c>
      <c r="H307" s="233"/>
    </row>
    <row r="308" spans="1:8" ht="18" hidden="1" customHeight="1" outlineLevel="1">
      <c r="A308" s="20" t="s">
        <v>182</v>
      </c>
      <c r="B308" s="230"/>
      <c r="C308" s="231">
        <v>1</v>
      </c>
      <c r="D308" s="231">
        <v>1</v>
      </c>
      <c r="E308" s="231">
        <v>0</v>
      </c>
      <c r="F308" s="232">
        <v>0</v>
      </c>
      <c r="G308" s="232">
        <v>-752</v>
      </c>
      <c r="H308" s="233"/>
    </row>
    <row r="309" spans="1:8" ht="18" hidden="1" customHeight="1" outlineLevel="1">
      <c r="A309" s="20" t="s">
        <v>183</v>
      </c>
      <c r="B309" s="230"/>
      <c r="C309" s="231">
        <v>4</v>
      </c>
      <c r="D309" s="231">
        <v>3</v>
      </c>
      <c r="E309" s="231">
        <v>0</v>
      </c>
      <c r="F309" s="232">
        <v>46500</v>
      </c>
      <c r="G309" s="232">
        <v>8858</v>
      </c>
      <c r="H309" s="233"/>
    </row>
    <row r="310" spans="1:8" ht="18" hidden="1" customHeight="1" outlineLevel="1">
      <c r="A310" s="20" t="s">
        <v>184</v>
      </c>
      <c r="B310" s="230"/>
      <c r="C310" s="231"/>
      <c r="D310" s="231">
        <v>2</v>
      </c>
      <c r="E310" s="231"/>
      <c r="F310" s="232">
        <v>90000</v>
      </c>
      <c r="G310" s="232">
        <v>97956</v>
      </c>
      <c r="H310" s="233"/>
    </row>
    <row r="311" spans="1:8" ht="18" hidden="1" customHeight="1" outlineLevel="1">
      <c r="A311" s="20" t="s">
        <v>185</v>
      </c>
      <c r="B311" s="230"/>
      <c r="C311" s="231">
        <v>3</v>
      </c>
      <c r="D311" s="231">
        <v>1</v>
      </c>
      <c r="E311" s="231"/>
      <c r="F311" s="232">
        <v>0</v>
      </c>
      <c r="G311" s="232">
        <v>3058</v>
      </c>
      <c r="H311" s="233"/>
    </row>
    <row r="312" spans="1:8" ht="18" hidden="1" customHeight="1" outlineLevel="1">
      <c r="A312" s="20" t="s">
        <v>187</v>
      </c>
      <c r="B312" s="230"/>
      <c r="C312" s="231"/>
      <c r="D312" s="231">
        <v>1</v>
      </c>
      <c r="E312" s="231"/>
      <c r="F312" s="232">
        <v>-3250</v>
      </c>
      <c r="G312" s="232"/>
      <c r="H312" s="233"/>
    </row>
    <row r="313" spans="1:8" ht="18" hidden="1" customHeight="1" outlineLevel="1">
      <c r="A313" s="20" t="s">
        <v>188</v>
      </c>
      <c r="B313" s="230"/>
      <c r="C313" s="231">
        <v>1</v>
      </c>
      <c r="D313" s="231">
        <v>1</v>
      </c>
      <c r="E313" s="231"/>
      <c r="F313" s="232"/>
      <c r="G313" s="232">
        <v>43000</v>
      </c>
      <c r="H313" s="233"/>
    </row>
    <row r="314" spans="1:8" ht="18" hidden="1" customHeight="1" outlineLevel="1">
      <c r="A314" s="20" t="s">
        <v>194</v>
      </c>
      <c r="B314" s="230"/>
      <c r="C314" s="231">
        <v>0</v>
      </c>
      <c r="D314" s="231">
        <v>3</v>
      </c>
      <c r="E314" s="231">
        <v>0</v>
      </c>
      <c r="F314" s="232">
        <v>3162.8242</v>
      </c>
      <c r="G314" s="232">
        <v>2822.3130000000001</v>
      </c>
      <c r="H314" s="233">
        <v>0</v>
      </c>
    </row>
    <row r="315" spans="1:8" ht="18" customHeight="1" collapsed="1">
      <c r="A315" s="20"/>
      <c r="B315" s="230" t="s">
        <v>377</v>
      </c>
      <c r="C315" s="234">
        <f>SUM($C$307:$C$314)</f>
        <v>11</v>
      </c>
      <c r="D315" s="234">
        <f>SUM($D$307:$D$314)</f>
        <v>12</v>
      </c>
      <c r="E315" s="234">
        <f>SUM($E$307:$E$314)</f>
        <v>0</v>
      </c>
      <c r="F315" s="235">
        <f>SUM($F$307:$F$314)</f>
        <v>136412.8242</v>
      </c>
      <c r="G315" s="235">
        <f>SUM($G$307:$G$314)</f>
        <v>154942.31299999999</v>
      </c>
      <c r="H315" s="236">
        <f>SUM($H$307:$H$314)</f>
        <v>0</v>
      </c>
    </row>
    <row r="316" spans="1:8" ht="18" hidden="1" customHeight="1" outlineLevel="1">
      <c r="A316" s="20" t="s">
        <v>194</v>
      </c>
      <c r="B316" s="230"/>
      <c r="C316" s="231">
        <v>0</v>
      </c>
      <c r="D316" s="231">
        <v>0</v>
      </c>
      <c r="E316" s="231">
        <v>0</v>
      </c>
      <c r="F316" s="232">
        <v>0</v>
      </c>
      <c r="G316" s="232">
        <v>0</v>
      </c>
      <c r="H316" s="233">
        <v>0</v>
      </c>
    </row>
    <row r="317" spans="1:8" ht="18" customHeight="1" collapsed="1">
      <c r="A317" s="20"/>
      <c r="B317" s="230" t="s">
        <v>378</v>
      </c>
      <c r="C317" s="234">
        <f>SUM($C$316:$C$316)</f>
        <v>0</v>
      </c>
      <c r="D317" s="234">
        <f>SUM($D$316:$D$316)</f>
        <v>0</v>
      </c>
      <c r="E317" s="234">
        <f>SUM($E$316:$E$316)</f>
        <v>0</v>
      </c>
      <c r="F317" s="235">
        <f>SUM($F$316:$F$316)</f>
        <v>0</v>
      </c>
      <c r="G317" s="235">
        <f>SUM($G$316:$G$316)</f>
        <v>0</v>
      </c>
      <c r="H317" s="236">
        <f>SUM($H$316:$H$316)</f>
        <v>0</v>
      </c>
    </row>
    <row r="318" spans="1:8" ht="18" hidden="1" customHeight="1" outlineLevel="1">
      <c r="A318" s="20" t="s">
        <v>181</v>
      </c>
      <c r="B318" s="230"/>
      <c r="C318" s="231">
        <v>2</v>
      </c>
      <c r="D318" s="231">
        <v>2</v>
      </c>
      <c r="E318" s="231"/>
      <c r="F318" s="232">
        <v>0</v>
      </c>
      <c r="G318" s="232">
        <v>-1067.96</v>
      </c>
      <c r="H318" s="233"/>
    </row>
    <row r="319" spans="1:8" ht="18" hidden="1" customHeight="1" outlineLevel="1">
      <c r="A319" s="20" t="s">
        <v>183</v>
      </c>
      <c r="B319" s="230"/>
      <c r="C319" s="231">
        <v>2</v>
      </c>
      <c r="D319" s="231">
        <v>0</v>
      </c>
      <c r="E319" s="231">
        <v>0</v>
      </c>
      <c r="F319" s="232">
        <v>0</v>
      </c>
      <c r="G319" s="232">
        <v>0</v>
      </c>
      <c r="H319" s="233"/>
    </row>
    <row r="320" spans="1:8" ht="18" hidden="1" customHeight="1" outlineLevel="1">
      <c r="A320" s="20" t="s">
        <v>184</v>
      </c>
      <c r="B320" s="230"/>
      <c r="C320" s="231"/>
      <c r="D320" s="231"/>
      <c r="E320" s="231"/>
      <c r="F320" s="232"/>
      <c r="G320" s="232"/>
      <c r="H320" s="233"/>
    </row>
    <row r="321" spans="1:8" ht="18" hidden="1" customHeight="1" outlineLevel="1">
      <c r="A321" s="20" t="s">
        <v>185</v>
      </c>
      <c r="B321" s="230"/>
      <c r="C321" s="231">
        <v>0</v>
      </c>
      <c r="D321" s="231">
        <v>1</v>
      </c>
      <c r="E321" s="231"/>
      <c r="F321" s="232">
        <v>0</v>
      </c>
      <c r="G321" s="232">
        <v>819</v>
      </c>
      <c r="H321" s="233"/>
    </row>
    <row r="322" spans="1:8" ht="18" customHeight="1" collapsed="1">
      <c r="A322" s="20"/>
      <c r="B322" s="230" t="s">
        <v>379</v>
      </c>
      <c r="C322" s="234">
        <f>SUM($C$318:$C$321)</f>
        <v>4</v>
      </c>
      <c r="D322" s="234">
        <f>SUM($D$318:$D$321)</f>
        <v>3</v>
      </c>
      <c r="E322" s="234">
        <f>SUM($E$318:$E$321)</f>
        <v>0</v>
      </c>
      <c r="F322" s="235">
        <f>SUM($F$318:$F$321)</f>
        <v>0</v>
      </c>
      <c r="G322" s="235">
        <f>SUM($G$318:$G$321)</f>
        <v>-248.96000000000004</v>
      </c>
      <c r="H322" s="236">
        <f>SUM($H$318:$H$321)</f>
        <v>0</v>
      </c>
    </row>
    <row r="323" spans="1:8" ht="18" hidden="1" customHeight="1" outlineLevel="1">
      <c r="A323" s="20" t="s">
        <v>183</v>
      </c>
      <c r="B323" s="230"/>
      <c r="C323" s="231"/>
      <c r="D323" s="231">
        <v>1</v>
      </c>
      <c r="E323" s="231">
        <v>0</v>
      </c>
      <c r="F323" s="232">
        <v>0</v>
      </c>
      <c r="G323" s="232">
        <v>1500</v>
      </c>
      <c r="H323" s="233"/>
    </row>
    <row r="324" spans="1:8" ht="18" hidden="1" customHeight="1" outlineLevel="1">
      <c r="A324" s="20" t="s">
        <v>184</v>
      </c>
      <c r="B324" s="230"/>
      <c r="C324" s="231"/>
      <c r="D324" s="231"/>
      <c r="E324" s="231"/>
      <c r="F324" s="232"/>
      <c r="G324" s="232"/>
      <c r="H324" s="233"/>
    </row>
    <row r="325" spans="1:8" ht="18" hidden="1" customHeight="1" outlineLevel="1">
      <c r="A325" s="20" t="s">
        <v>194</v>
      </c>
      <c r="B325" s="230"/>
      <c r="C325" s="231">
        <v>0</v>
      </c>
      <c r="D325" s="231">
        <v>0</v>
      </c>
      <c r="E325" s="231">
        <v>0</v>
      </c>
      <c r="F325" s="232">
        <v>0</v>
      </c>
      <c r="G325" s="232">
        <v>0</v>
      </c>
      <c r="H325" s="233">
        <v>0</v>
      </c>
    </row>
    <row r="326" spans="1:8" ht="18" customHeight="1" collapsed="1">
      <c r="A326" s="20"/>
      <c r="B326" s="230" t="s">
        <v>380</v>
      </c>
      <c r="C326" s="234">
        <f>SUM($C$323:$C$325)</f>
        <v>0</v>
      </c>
      <c r="D326" s="234">
        <f>SUM($D$323:$D$325)</f>
        <v>1</v>
      </c>
      <c r="E326" s="234">
        <f>SUM($E$323:$E$325)</f>
        <v>0</v>
      </c>
      <c r="F326" s="235">
        <f>SUM($F$323:$F$325)</f>
        <v>0</v>
      </c>
      <c r="G326" s="235">
        <f>SUM($G$323:$G$325)</f>
        <v>1500</v>
      </c>
      <c r="H326" s="236">
        <f>SUM($H$323:$H$325)</f>
        <v>0</v>
      </c>
    </row>
    <row r="327" spans="1:8" ht="18" hidden="1" customHeight="1" outlineLevel="1">
      <c r="A327" s="20" t="s">
        <v>183</v>
      </c>
      <c r="B327" s="230"/>
      <c r="C327" s="231">
        <v>1</v>
      </c>
      <c r="D327" s="231">
        <v>0</v>
      </c>
      <c r="E327" s="231"/>
      <c r="F327" s="232"/>
      <c r="G327" s="232"/>
      <c r="H327" s="233"/>
    </row>
    <row r="328" spans="1:8" ht="18" hidden="1" customHeight="1" outlineLevel="1">
      <c r="A328" s="20" t="s">
        <v>185</v>
      </c>
      <c r="B328" s="230"/>
      <c r="C328" s="231">
        <v>0</v>
      </c>
      <c r="D328" s="231">
        <v>1</v>
      </c>
      <c r="E328" s="231"/>
      <c r="F328" s="232">
        <v>0</v>
      </c>
      <c r="G328" s="232">
        <v>1316</v>
      </c>
      <c r="H328" s="233"/>
    </row>
    <row r="329" spans="1:8" ht="18" customHeight="1" collapsed="1">
      <c r="A329" s="20"/>
      <c r="B329" s="230" t="s">
        <v>433</v>
      </c>
      <c r="C329" s="234">
        <f>SUM($C$327:$C$328)</f>
        <v>1</v>
      </c>
      <c r="D329" s="234">
        <f>SUM($D$327:$D$328)</f>
        <v>1</v>
      </c>
      <c r="E329" s="234">
        <f>SUM($E$327:$E$328)</f>
        <v>0</v>
      </c>
      <c r="F329" s="235">
        <f>SUM($F$327:$F$328)</f>
        <v>0</v>
      </c>
      <c r="G329" s="235">
        <f>SUM($G$327:$G$328)</f>
        <v>1316</v>
      </c>
      <c r="H329" s="236">
        <f>SUM($H$327:$H$328)</f>
        <v>0</v>
      </c>
    </row>
    <row r="330" spans="1:8" ht="18" hidden="1" customHeight="1" outlineLevel="1">
      <c r="A330" s="20" t="s">
        <v>181</v>
      </c>
      <c r="B330" s="230"/>
      <c r="C330" s="231">
        <v>0</v>
      </c>
      <c r="D330" s="231">
        <v>0</v>
      </c>
      <c r="E330" s="231"/>
      <c r="F330" s="232">
        <v>0</v>
      </c>
      <c r="G330" s="232">
        <v>0</v>
      </c>
      <c r="H330" s="233"/>
    </row>
    <row r="331" spans="1:8" ht="18" hidden="1" customHeight="1" outlineLevel="1">
      <c r="A331" s="20" t="s">
        <v>184</v>
      </c>
      <c r="B331" s="230"/>
      <c r="C331" s="231">
        <v>1</v>
      </c>
      <c r="D331" s="231">
        <v>1</v>
      </c>
      <c r="E331" s="231"/>
      <c r="F331" s="232">
        <v>-3400</v>
      </c>
      <c r="G331" s="232">
        <v>3400</v>
      </c>
      <c r="H331" s="233"/>
    </row>
    <row r="332" spans="1:8" ht="18" hidden="1" customHeight="1" outlineLevel="1">
      <c r="A332" s="20" t="s">
        <v>185</v>
      </c>
      <c r="B332" s="230"/>
      <c r="C332" s="231">
        <v>0</v>
      </c>
      <c r="D332" s="231">
        <v>2</v>
      </c>
      <c r="E332" s="231"/>
      <c r="F332" s="232">
        <v>-14649</v>
      </c>
      <c r="G332" s="232">
        <v>-585</v>
      </c>
      <c r="H332" s="233"/>
    </row>
    <row r="333" spans="1:8" ht="18" customHeight="1" collapsed="1">
      <c r="A333" s="20"/>
      <c r="B333" s="230" t="s">
        <v>381</v>
      </c>
      <c r="C333" s="234">
        <f>SUM($C$330:$C$332)</f>
        <v>1</v>
      </c>
      <c r="D333" s="234">
        <f>SUM($D$330:$D$332)</f>
        <v>3</v>
      </c>
      <c r="E333" s="234">
        <f>SUM($E$330:$E$332)</f>
        <v>0</v>
      </c>
      <c r="F333" s="235">
        <f>SUM($F$330:$F$332)</f>
        <v>-18049</v>
      </c>
      <c r="G333" s="235">
        <f>SUM($G$330:$G$332)</f>
        <v>2815</v>
      </c>
      <c r="H333" s="236">
        <f>SUM($H$330:$H$332)</f>
        <v>0</v>
      </c>
    </row>
    <row r="334" spans="1:8" ht="18" hidden="1" customHeight="1" outlineLevel="1">
      <c r="A334" s="20" t="s">
        <v>182</v>
      </c>
      <c r="B334" s="230"/>
      <c r="C334" s="231">
        <v>1</v>
      </c>
      <c r="D334" s="231">
        <v>1</v>
      </c>
      <c r="E334" s="231">
        <v>0</v>
      </c>
      <c r="F334" s="232">
        <v>10000</v>
      </c>
      <c r="G334" s="232">
        <v>2678</v>
      </c>
      <c r="H334" s="233"/>
    </row>
    <row r="335" spans="1:8" ht="18" hidden="1" customHeight="1" outlineLevel="1">
      <c r="A335" s="20" t="s">
        <v>184</v>
      </c>
      <c r="B335" s="230"/>
      <c r="C335" s="231"/>
      <c r="D335" s="231"/>
      <c r="E335" s="231"/>
      <c r="F335" s="232"/>
      <c r="G335" s="232"/>
      <c r="H335" s="233"/>
    </row>
    <row r="336" spans="1:8" ht="18" customHeight="1" collapsed="1">
      <c r="A336" s="20"/>
      <c r="B336" s="230" t="s">
        <v>382</v>
      </c>
      <c r="C336" s="234">
        <f>SUM($C$334:$C$335)</f>
        <v>1</v>
      </c>
      <c r="D336" s="234">
        <f>SUM($D$334:$D$335)</f>
        <v>1</v>
      </c>
      <c r="E336" s="234">
        <f>SUM($E$334:$E$335)</f>
        <v>0</v>
      </c>
      <c r="F336" s="235">
        <f>SUM($F$334:$F$335)</f>
        <v>10000</v>
      </c>
      <c r="G336" s="235">
        <f>SUM($G$334:$G$335)</f>
        <v>2678</v>
      </c>
      <c r="H336" s="236">
        <f>SUM($H$334:$H$335)</f>
        <v>0</v>
      </c>
    </row>
    <row r="337" spans="1:8" s="229" customFormat="1">
      <c r="B337" s="493" t="s">
        <v>383</v>
      </c>
      <c r="C337" s="494"/>
      <c r="D337" s="494"/>
      <c r="E337" s="494"/>
      <c r="F337" s="494"/>
      <c r="G337" s="494"/>
      <c r="H337" s="495"/>
    </row>
    <row r="338" spans="1:8" ht="18" hidden="1" customHeight="1" outlineLevel="1">
      <c r="A338" s="20" t="s">
        <v>181</v>
      </c>
      <c r="B338" s="230"/>
      <c r="C338" s="231">
        <v>0</v>
      </c>
      <c r="D338" s="231">
        <v>1</v>
      </c>
      <c r="E338" s="231"/>
      <c r="F338" s="232">
        <v>0</v>
      </c>
      <c r="G338" s="232">
        <v>0</v>
      </c>
      <c r="H338" s="233"/>
    </row>
    <row r="339" spans="1:8" ht="18" hidden="1" customHeight="1" outlineLevel="1">
      <c r="A339" s="20" t="s">
        <v>183</v>
      </c>
      <c r="B339" s="230"/>
      <c r="C339" s="231"/>
      <c r="D339" s="231">
        <v>1</v>
      </c>
      <c r="E339" s="231">
        <v>0</v>
      </c>
      <c r="F339" s="232">
        <v>-200</v>
      </c>
      <c r="G339" s="232">
        <v>-600</v>
      </c>
      <c r="H339" s="233"/>
    </row>
    <row r="340" spans="1:8" ht="18" hidden="1" customHeight="1" outlineLevel="1">
      <c r="A340" s="20" t="s">
        <v>184</v>
      </c>
      <c r="B340" s="230"/>
      <c r="C340" s="231"/>
      <c r="D340" s="231">
        <v>1</v>
      </c>
      <c r="E340" s="231"/>
      <c r="F340" s="232">
        <v>-7605</v>
      </c>
      <c r="G340" s="232">
        <v>2607</v>
      </c>
      <c r="H340" s="233"/>
    </row>
    <row r="341" spans="1:8" ht="18" hidden="1" customHeight="1" outlineLevel="1">
      <c r="A341" s="20" t="s">
        <v>185</v>
      </c>
      <c r="B341" s="230"/>
      <c r="C341" s="231">
        <v>0</v>
      </c>
      <c r="D341" s="231">
        <v>1</v>
      </c>
      <c r="E341" s="231"/>
      <c r="F341" s="232">
        <v>-3600</v>
      </c>
      <c r="G341" s="232">
        <v>-75</v>
      </c>
      <c r="H341" s="233"/>
    </row>
    <row r="342" spans="1:8" ht="18" hidden="1" customHeight="1" outlineLevel="1">
      <c r="A342" s="20" t="s">
        <v>190</v>
      </c>
      <c r="B342" s="230"/>
      <c r="C342" s="231">
        <v>0</v>
      </c>
      <c r="D342" s="231">
        <v>1</v>
      </c>
      <c r="E342" s="231"/>
      <c r="F342" s="232">
        <v>18194</v>
      </c>
      <c r="G342" s="232">
        <v>9000</v>
      </c>
      <c r="H342" s="233"/>
    </row>
    <row r="343" spans="1:8" ht="18" hidden="1" customHeight="1" outlineLevel="1">
      <c r="A343" s="20" t="s">
        <v>194</v>
      </c>
      <c r="B343" s="230"/>
      <c r="C343" s="231">
        <v>1</v>
      </c>
      <c r="D343" s="231">
        <v>1</v>
      </c>
      <c r="E343" s="231">
        <v>0</v>
      </c>
      <c r="F343" s="232">
        <v>706.26900000000001</v>
      </c>
      <c r="G343" s="232">
        <v>630.23180000000002</v>
      </c>
      <c r="H343" s="233">
        <v>0</v>
      </c>
    </row>
    <row r="344" spans="1:8" ht="18" hidden="1" customHeight="1" outlineLevel="1">
      <c r="A344" s="20" t="s">
        <v>195</v>
      </c>
      <c r="B344" s="230"/>
      <c r="C344" s="231">
        <v>1</v>
      </c>
      <c r="D344" s="231">
        <v>0</v>
      </c>
      <c r="E344" s="231">
        <v>0</v>
      </c>
      <c r="F344" s="232">
        <v>0</v>
      </c>
      <c r="G344" s="232">
        <v>20000</v>
      </c>
      <c r="H344" s="233"/>
    </row>
    <row r="345" spans="1:8" ht="18" customHeight="1" collapsed="1">
      <c r="A345" s="20"/>
      <c r="B345" s="230" t="s">
        <v>384</v>
      </c>
      <c r="C345" s="234">
        <f>SUM($C$338:$C$344)</f>
        <v>2</v>
      </c>
      <c r="D345" s="234">
        <f>SUM($D$338:$D$344)</f>
        <v>6</v>
      </c>
      <c r="E345" s="234">
        <f>SUM($E$338:$E$344)</f>
        <v>0</v>
      </c>
      <c r="F345" s="235">
        <f>SUM($F$338:$F$344)</f>
        <v>7495.2690000000002</v>
      </c>
      <c r="G345" s="235">
        <f>SUM($G$338:$G$344)</f>
        <v>31562.231800000001</v>
      </c>
      <c r="H345" s="236">
        <f>SUM($H$338:$H$344)</f>
        <v>0</v>
      </c>
    </row>
    <row r="346" spans="1:8" ht="18" hidden="1" customHeight="1" outlineLevel="1">
      <c r="A346" s="20" t="s">
        <v>181</v>
      </c>
      <c r="B346" s="230"/>
      <c r="C346" s="231">
        <v>0</v>
      </c>
      <c r="D346" s="231">
        <v>0</v>
      </c>
      <c r="E346" s="231"/>
      <c r="F346" s="232">
        <v>0</v>
      </c>
      <c r="G346" s="232">
        <v>0</v>
      </c>
      <c r="H346" s="233"/>
    </row>
    <row r="347" spans="1:8" ht="18" hidden="1" customHeight="1" outlineLevel="1">
      <c r="A347" s="20" t="s">
        <v>184</v>
      </c>
      <c r="B347" s="230"/>
      <c r="C347" s="231"/>
      <c r="D347" s="231">
        <v>3</v>
      </c>
      <c r="E347" s="231"/>
      <c r="F347" s="232">
        <v>16800</v>
      </c>
      <c r="G347" s="232">
        <v>-3706</v>
      </c>
      <c r="H347" s="233"/>
    </row>
    <row r="348" spans="1:8" ht="18" hidden="1" customHeight="1" outlineLevel="1">
      <c r="A348" s="20" t="s">
        <v>185</v>
      </c>
      <c r="B348" s="230"/>
      <c r="C348" s="231">
        <v>0</v>
      </c>
      <c r="D348" s="231">
        <v>12</v>
      </c>
      <c r="E348" s="231"/>
      <c r="F348" s="232">
        <v>-8700</v>
      </c>
      <c r="G348" s="232">
        <v>-9271</v>
      </c>
      <c r="H348" s="233"/>
    </row>
    <row r="349" spans="1:8" ht="18" hidden="1" customHeight="1" outlineLevel="1">
      <c r="A349" s="20" t="s">
        <v>186</v>
      </c>
      <c r="B349" s="230"/>
      <c r="C349" s="231">
        <v>5</v>
      </c>
      <c r="D349" s="231">
        <v>5</v>
      </c>
      <c r="E349" s="231">
        <v>0</v>
      </c>
      <c r="F349" s="232">
        <v>9253</v>
      </c>
      <c r="G349" s="232">
        <v>8934</v>
      </c>
      <c r="H349" s="233"/>
    </row>
    <row r="350" spans="1:8" ht="18" hidden="1" customHeight="1" outlineLevel="1">
      <c r="A350" s="20" t="s">
        <v>190</v>
      </c>
      <c r="B350" s="230"/>
      <c r="C350" s="231">
        <v>53</v>
      </c>
      <c r="D350" s="231">
        <v>25</v>
      </c>
      <c r="E350" s="231"/>
      <c r="F350" s="232">
        <v>524065</v>
      </c>
      <c r="G350" s="232">
        <v>181727</v>
      </c>
      <c r="H350" s="233">
        <v>233758</v>
      </c>
    </row>
    <row r="351" spans="1:8" ht="18" hidden="1" customHeight="1" outlineLevel="1">
      <c r="A351" s="20" t="s">
        <v>193</v>
      </c>
      <c r="B351" s="230"/>
      <c r="C351" s="231">
        <v>1</v>
      </c>
      <c r="D351" s="231">
        <v>0</v>
      </c>
      <c r="E351" s="231">
        <v>0</v>
      </c>
      <c r="F351" s="232">
        <v>-11558</v>
      </c>
      <c r="G351" s="232">
        <v>-6442</v>
      </c>
      <c r="H351" s="233">
        <v>0</v>
      </c>
    </row>
    <row r="352" spans="1:8" ht="18" customHeight="1" collapsed="1">
      <c r="A352" s="20"/>
      <c r="B352" s="230" t="s">
        <v>385</v>
      </c>
      <c r="C352" s="234">
        <f>SUM($C$346:$C$351)</f>
        <v>59</v>
      </c>
      <c r="D352" s="234">
        <f>SUM($D$346:$D$351)</f>
        <v>45</v>
      </c>
      <c r="E352" s="234">
        <f>SUM($E$346:$E$351)</f>
        <v>0</v>
      </c>
      <c r="F352" s="235">
        <f>SUM($F$346:$F$351)</f>
        <v>529860</v>
      </c>
      <c r="G352" s="235">
        <f>SUM($G$346:$G$351)</f>
        <v>171242</v>
      </c>
      <c r="H352" s="236">
        <f>SUM($H$346:$H$351)</f>
        <v>233758</v>
      </c>
    </row>
    <row r="353" spans="1:8" ht="18" hidden="1" customHeight="1" outlineLevel="1">
      <c r="A353" s="20" t="s">
        <v>181</v>
      </c>
      <c r="B353" s="230"/>
      <c r="C353" s="231">
        <v>2</v>
      </c>
      <c r="D353" s="231">
        <v>5</v>
      </c>
      <c r="E353" s="231"/>
      <c r="F353" s="232">
        <v>-1491.78</v>
      </c>
      <c r="G353" s="232">
        <v>11396</v>
      </c>
      <c r="H353" s="233"/>
    </row>
    <row r="354" spans="1:8" ht="18" hidden="1" customHeight="1" outlineLevel="1">
      <c r="A354" s="20" t="s">
        <v>183</v>
      </c>
      <c r="B354" s="230"/>
      <c r="C354" s="231">
        <v>1</v>
      </c>
      <c r="D354" s="231">
        <v>9</v>
      </c>
      <c r="E354" s="231">
        <v>0</v>
      </c>
      <c r="F354" s="232">
        <v>333921</v>
      </c>
      <c r="G354" s="232">
        <v>95222</v>
      </c>
      <c r="H354" s="233"/>
    </row>
    <row r="355" spans="1:8" ht="18" hidden="1" customHeight="1" outlineLevel="1">
      <c r="A355" s="20" t="s">
        <v>184</v>
      </c>
      <c r="B355" s="230"/>
      <c r="C355" s="231">
        <v>2</v>
      </c>
      <c r="D355" s="231">
        <v>5</v>
      </c>
      <c r="E355" s="231"/>
      <c r="F355" s="232">
        <v>-22713</v>
      </c>
      <c r="G355" s="232">
        <v>4725</v>
      </c>
      <c r="H355" s="233"/>
    </row>
    <row r="356" spans="1:8" ht="18" hidden="1" customHeight="1" outlineLevel="1">
      <c r="A356" s="20" t="s">
        <v>185</v>
      </c>
      <c r="B356" s="230"/>
      <c r="C356" s="231">
        <v>7</v>
      </c>
      <c r="D356" s="231">
        <v>15</v>
      </c>
      <c r="E356" s="231"/>
      <c r="F356" s="232">
        <v>353603</v>
      </c>
      <c r="G356" s="232">
        <v>112089</v>
      </c>
      <c r="H356" s="233"/>
    </row>
    <row r="357" spans="1:8" ht="18" hidden="1" customHeight="1" outlineLevel="1">
      <c r="A357" s="20" t="s">
        <v>186</v>
      </c>
      <c r="B357" s="230"/>
      <c r="C357" s="231">
        <v>1</v>
      </c>
      <c r="D357" s="231">
        <v>1</v>
      </c>
      <c r="E357" s="231">
        <v>0</v>
      </c>
      <c r="F357" s="232">
        <v>-5000</v>
      </c>
      <c r="G357" s="232">
        <v>7397</v>
      </c>
      <c r="H357" s="233"/>
    </row>
    <row r="358" spans="1:8" ht="18" hidden="1" customHeight="1" outlineLevel="1">
      <c r="A358" s="20" t="s">
        <v>187</v>
      </c>
      <c r="B358" s="230"/>
      <c r="C358" s="231"/>
      <c r="D358" s="231"/>
      <c r="E358" s="231"/>
      <c r="F358" s="232"/>
      <c r="G358" s="232"/>
      <c r="H358" s="233"/>
    </row>
    <row r="359" spans="1:8" ht="18" hidden="1" customHeight="1" outlineLevel="1">
      <c r="A359" s="20" t="s">
        <v>188</v>
      </c>
      <c r="B359" s="230"/>
      <c r="C359" s="231">
        <v>1</v>
      </c>
      <c r="D359" s="231">
        <v>1</v>
      </c>
      <c r="E359" s="231"/>
      <c r="F359" s="232"/>
      <c r="G359" s="232">
        <v>1750</v>
      </c>
      <c r="H359" s="233"/>
    </row>
    <row r="360" spans="1:8" ht="18" hidden="1" customHeight="1" outlineLevel="1">
      <c r="A360" s="20" t="s">
        <v>190</v>
      </c>
      <c r="B360" s="230"/>
      <c r="C360" s="231">
        <v>2</v>
      </c>
      <c r="D360" s="231">
        <v>0</v>
      </c>
      <c r="E360" s="231"/>
      <c r="F360" s="232">
        <v>31802</v>
      </c>
      <c r="G360" s="232"/>
      <c r="H360" s="233"/>
    </row>
    <row r="361" spans="1:8" ht="18" hidden="1" customHeight="1" outlineLevel="1">
      <c r="A361" s="20" t="s">
        <v>193</v>
      </c>
      <c r="B361" s="230"/>
      <c r="C361" s="231">
        <v>50</v>
      </c>
      <c r="D361" s="231">
        <v>41</v>
      </c>
      <c r="E361" s="231">
        <v>1</v>
      </c>
      <c r="F361" s="232">
        <v>666859</v>
      </c>
      <c r="G361" s="232">
        <v>854218</v>
      </c>
      <c r="H361" s="233">
        <v>381574</v>
      </c>
    </row>
    <row r="362" spans="1:8" ht="18" hidden="1" customHeight="1" outlineLevel="1">
      <c r="A362" s="20" t="s">
        <v>194</v>
      </c>
      <c r="B362" s="230"/>
      <c r="C362" s="231">
        <v>37</v>
      </c>
      <c r="D362" s="231">
        <v>37</v>
      </c>
      <c r="E362" s="231">
        <v>5</v>
      </c>
      <c r="F362" s="232">
        <v>104121.3403</v>
      </c>
      <c r="G362" s="232">
        <v>92911.587700000004</v>
      </c>
      <c r="H362" s="233">
        <v>8858.4303</v>
      </c>
    </row>
    <row r="363" spans="1:8" ht="18" hidden="1" customHeight="1" outlineLevel="1">
      <c r="A363" s="20" t="s">
        <v>195</v>
      </c>
      <c r="B363" s="230"/>
      <c r="C363" s="231">
        <v>1</v>
      </c>
      <c r="D363" s="231">
        <v>1</v>
      </c>
      <c r="E363" s="231">
        <v>0</v>
      </c>
      <c r="F363" s="232">
        <v>0</v>
      </c>
      <c r="G363" s="232">
        <v>7040.55</v>
      </c>
      <c r="H363" s="233"/>
    </row>
    <row r="364" spans="1:8" ht="18" hidden="1" customHeight="1" outlineLevel="1">
      <c r="A364" s="20" t="s">
        <v>195</v>
      </c>
      <c r="B364" s="230"/>
      <c r="C364" s="231">
        <v>1</v>
      </c>
      <c r="D364" s="231">
        <v>0</v>
      </c>
      <c r="E364" s="231">
        <v>0</v>
      </c>
      <c r="F364" s="232">
        <v>0</v>
      </c>
      <c r="G364" s="232">
        <v>-1536.35</v>
      </c>
      <c r="H364" s="233"/>
    </row>
    <row r="365" spans="1:8" ht="18" hidden="1" customHeight="1" outlineLevel="1">
      <c r="A365" s="20" t="s">
        <v>196</v>
      </c>
      <c r="B365" s="230"/>
      <c r="C365" s="231">
        <v>2</v>
      </c>
      <c r="D365" s="231">
        <v>2</v>
      </c>
      <c r="E365" s="231"/>
      <c r="F365" s="232">
        <v>18441</v>
      </c>
      <c r="G365" s="232">
        <v>0</v>
      </c>
      <c r="H365" s="233"/>
    </row>
    <row r="366" spans="1:8" ht="18" customHeight="1" collapsed="1">
      <c r="A366" s="20"/>
      <c r="B366" s="230" t="s">
        <v>386</v>
      </c>
      <c r="C366" s="234">
        <f>SUM($C$353:$C$365)</f>
        <v>107</v>
      </c>
      <c r="D366" s="234">
        <f>SUM($D$353:$D$365)</f>
        <v>117</v>
      </c>
      <c r="E366" s="234">
        <f>SUM($E$353:$E$365)</f>
        <v>6</v>
      </c>
      <c r="F366" s="235">
        <f>SUM($F$353:$F$365)</f>
        <v>1479542.5603</v>
      </c>
      <c r="G366" s="235">
        <f>SUM($G$353:$G$365)</f>
        <v>1185212.7877</v>
      </c>
      <c r="H366" s="236">
        <f>SUM($H$353:$H$365)</f>
        <v>390432.43030000001</v>
      </c>
    </row>
    <row r="367" spans="1:8" ht="18" hidden="1" customHeight="1" outlineLevel="1">
      <c r="A367" s="20" t="s">
        <v>181</v>
      </c>
      <c r="B367" s="230"/>
      <c r="C367" s="231">
        <v>0</v>
      </c>
      <c r="D367" s="231">
        <v>1</v>
      </c>
      <c r="E367" s="231"/>
      <c r="F367" s="232">
        <v>0</v>
      </c>
      <c r="G367" s="232">
        <v>11</v>
      </c>
      <c r="H367" s="233"/>
    </row>
    <row r="368" spans="1:8" ht="18" hidden="1" customHeight="1" outlineLevel="1">
      <c r="A368" s="20" t="s">
        <v>183</v>
      </c>
      <c r="B368" s="230"/>
      <c r="C368" s="231"/>
      <c r="D368" s="231">
        <v>5</v>
      </c>
      <c r="E368" s="231">
        <v>0</v>
      </c>
      <c r="F368" s="232">
        <v>1917</v>
      </c>
      <c r="G368" s="232">
        <v>-4026</v>
      </c>
      <c r="H368" s="233"/>
    </row>
    <row r="369" spans="1:8" ht="18" hidden="1" customHeight="1" outlineLevel="1">
      <c r="A369" s="20" t="s">
        <v>184</v>
      </c>
      <c r="B369" s="230"/>
      <c r="C369" s="231"/>
      <c r="D369" s="231"/>
      <c r="E369" s="231"/>
      <c r="F369" s="232"/>
      <c r="G369" s="232"/>
      <c r="H369" s="233"/>
    </row>
    <row r="370" spans="1:8" ht="18" hidden="1" customHeight="1" outlineLevel="1">
      <c r="A370" s="20" t="s">
        <v>185</v>
      </c>
      <c r="B370" s="230"/>
      <c r="C370" s="231">
        <v>1</v>
      </c>
      <c r="D370" s="231">
        <v>0</v>
      </c>
      <c r="E370" s="231"/>
      <c r="F370" s="232">
        <v>0</v>
      </c>
      <c r="G370" s="232">
        <v>0</v>
      </c>
      <c r="H370" s="233"/>
    </row>
    <row r="371" spans="1:8" ht="18" hidden="1" customHeight="1" outlineLevel="1">
      <c r="A371" s="20" t="s">
        <v>186</v>
      </c>
      <c r="B371" s="230"/>
      <c r="C371" s="231">
        <v>0</v>
      </c>
      <c r="D371" s="231">
        <v>0</v>
      </c>
      <c r="E371" s="231">
        <v>0</v>
      </c>
      <c r="F371" s="232">
        <v>0</v>
      </c>
      <c r="G371" s="232">
        <v>0</v>
      </c>
      <c r="H371" s="233"/>
    </row>
    <row r="372" spans="1:8" ht="18" hidden="1" customHeight="1" outlineLevel="1">
      <c r="A372" s="20" t="s">
        <v>190</v>
      </c>
      <c r="B372" s="230"/>
      <c r="C372" s="231">
        <v>0</v>
      </c>
      <c r="D372" s="231">
        <v>0</v>
      </c>
      <c r="E372" s="231"/>
      <c r="F372" s="232"/>
      <c r="G372" s="232"/>
      <c r="H372" s="233"/>
    </row>
    <row r="373" spans="1:8" ht="18" hidden="1" customHeight="1" outlineLevel="1">
      <c r="A373" s="20" t="s">
        <v>193</v>
      </c>
      <c r="B373" s="230"/>
      <c r="C373" s="231">
        <v>0</v>
      </c>
      <c r="D373" s="231">
        <v>0</v>
      </c>
      <c r="E373" s="231">
        <v>0</v>
      </c>
      <c r="F373" s="232">
        <v>-201</v>
      </c>
      <c r="G373" s="232">
        <v>201</v>
      </c>
      <c r="H373" s="233">
        <v>0</v>
      </c>
    </row>
    <row r="374" spans="1:8" ht="18" customHeight="1" collapsed="1">
      <c r="A374" s="20"/>
      <c r="B374" s="230" t="s">
        <v>387</v>
      </c>
      <c r="C374" s="234">
        <f>SUM($C$367:$C$373)</f>
        <v>1</v>
      </c>
      <c r="D374" s="234">
        <f>SUM($D$367:$D$373)</f>
        <v>6</v>
      </c>
      <c r="E374" s="234">
        <f>SUM($E$367:$E$373)</f>
        <v>0</v>
      </c>
      <c r="F374" s="235">
        <f>SUM($F$367:$F$373)</f>
        <v>1716</v>
      </c>
      <c r="G374" s="235">
        <f>SUM($G$367:$G$373)</f>
        <v>-3814</v>
      </c>
      <c r="H374" s="236">
        <f>SUM($H$367:$H$373)</f>
        <v>0</v>
      </c>
    </row>
    <row r="375" spans="1:8" ht="18" hidden="1" customHeight="1" outlineLevel="1">
      <c r="A375" s="20" t="s">
        <v>181</v>
      </c>
      <c r="B375" s="230"/>
      <c r="C375" s="231">
        <v>4</v>
      </c>
      <c r="D375" s="231">
        <v>15</v>
      </c>
      <c r="E375" s="231"/>
      <c r="F375" s="232">
        <v>77741.929999999993</v>
      </c>
      <c r="G375" s="232">
        <v>75485.789999999994</v>
      </c>
      <c r="H375" s="233"/>
    </row>
    <row r="376" spans="1:8" ht="18" hidden="1" customHeight="1" outlineLevel="1">
      <c r="A376" s="20" t="s">
        <v>183</v>
      </c>
      <c r="B376" s="230"/>
      <c r="C376" s="231">
        <v>11</v>
      </c>
      <c r="D376" s="231">
        <v>20</v>
      </c>
      <c r="E376" s="231">
        <v>0</v>
      </c>
      <c r="F376" s="232">
        <v>197893</v>
      </c>
      <c r="G376" s="232">
        <v>54393</v>
      </c>
      <c r="H376" s="233"/>
    </row>
    <row r="377" spans="1:8" ht="18" hidden="1" customHeight="1" outlineLevel="1">
      <c r="A377" s="20" t="s">
        <v>184</v>
      </c>
      <c r="B377" s="230"/>
      <c r="C377" s="231">
        <v>1</v>
      </c>
      <c r="D377" s="231">
        <v>13</v>
      </c>
      <c r="E377" s="231"/>
      <c r="F377" s="232">
        <v>-26449</v>
      </c>
      <c r="G377" s="232">
        <v>-22539</v>
      </c>
      <c r="H377" s="233"/>
    </row>
    <row r="378" spans="1:8" ht="18" hidden="1" customHeight="1" outlineLevel="1">
      <c r="A378" s="20" t="s">
        <v>185</v>
      </c>
      <c r="B378" s="230"/>
      <c r="C378" s="231">
        <v>11</v>
      </c>
      <c r="D378" s="231">
        <v>63</v>
      </c>
      <c r="E378" s="231"/>
      <c r="F378" s="232">
        <v>828387</v>
      </c>
      <c r="G378" s="232">
        <v>204122</v>
      </c>
      <c r="H378" s="233"/>
    </row>
    <row r="379" spans="1:8" ht="18" hidden="1" customHeight="1" outlineLevel="1">
      <c r="A379" s="20" t="s">
        <v>186</v>
      </c>
      <c r="B379" s="230"/>
      <c r="C379" s="231">
        <v>18</v>
      </c>
      <c r="D379" s="231">
        <v>8</v>
      </c>
      <c r="E379" s="231">
        <v>0</v>
      </c>
      <c r="F379" s="232">
        <v>176358</v>
      </c>
      <c r="G379" s="232">
        <v>209183</v>
      </c>
      <c r="H379" s="233"/>
    </row>
    <row r="380" spans="1:8" ht="18" hidden="1" customHeight="1" outlineLevel="1">
      <c r="A380" s="20" t="s">
        <v>191</v>
      </c>
      <c r="B380" s="230"/>
      <c r="C380" s="231">
        <v>2</v>
      </c>
      <c r="D380" s="231"/>
      <c r="E380" s="231">
        <v>1</v>
      </c>
      <c r="F380" s="232"/>
      <c r="G380" s="232">
        <v>0</v>
      </c>
      <c r="H380" s="233"/>
    </row>
    <row r="381" spans="1:8" ht="18" hidden="1" customHeight="1" outlineLevel="1">
      <c r="A381" s="20" t="s">
        <v>193</v>
      </c>
      <c r="B381" s="230"/>
      <c r="C381" s="231">
        <v>0</v>
      </c>
      <c r="D381" s="231">
        <v>0</v>
      </c>
      <c r="E381" s="231">
        <v>0</v>
      </c>
      <c r="F381" s="232">
        <v>0</v>
      </c>
      <c r="G381" s="232">
        <v>0</v>
      </c>
      <c r="H381" s="233">
        <v>0</v>
      </c>
    </row>
    <row r="382" spans="1:8" ht="18" hidden="1" customHeight="1" outlineLevel="1">
      <c r="A382" s="20" t="s">
        <v>194</v>
      </c>
      <c r="B382" s="230"/>
      <c r="C382" s="231">
        <v>20</v>
      </c>
      <c r="D382" s="231">
        <v>9</v>
      </c>
      <c r="E382" s="231">
        <v>3</v>
      </c>
      <c r="F382" s="232">
        <v>14366.8698</v>
      </c>
      <c r="G382" s="232">
        <v>12820.1258</v>
      </c>
      <c r="H382" s="233">
        <v>47.7806</v>
      </c>
    </row>
    <row r="383" spans="1:8" ht="18" customHeight="1" collapsed="1">
      <c r="A383" s="20"/>
      <c r="B383" s="230" t="s">
        <v>388</v>
      </c>
      <c r="C383" s="234">
        <f>SUM($C$375:$C$382)</f>
        <v>67</v>
      </c>
      <c r="D383" s="234">
        <f>SUM($D$375:$D$382)</f>
        <v>128</v>
      </c>
      <c r="E383" s="234">
        <f>SUM($E$375:$E$382)</f>
        <v>4</v>
      </c>
      <c r="F383" s="235">
        <f>SUM($F$375:$F$382)</f>
        <v>1268297.7997999999</v>
      </c>
      <c r="G383" s="235">
        <f>SUM($G$375:$G$382)</f>
        <v>533464.91579999996</v>
      </c>
      <c r="H383" s="236">
        <f>SUM($H$375:$H$382)</f>
        <v>47.7806</v>
      </c>
    </row>
    <row r="384" spans="1:8" s="229" customFormat="1">
      <c r="A384" s="237"/>
      <c r="B384" s="493" t="s">
        <v>389</v>
      </c>
      <c r="C384" s="494"/>
      <c r="D384" s="494"/>
      <c r="E384" s="494"/>
      <c r="F384" s="494"/>
      <c r="G384" s="494"/>
      <c r="H384" s="495"/>
    </row>
    <row r="385" spans="1:8" ht="18" hidden="1" customHeight="1" outlineLevel="1">
      <c r="A385" s="20" t="s">
        <v>193</v>
      </c>
      <c r="B385" s="230"/>
      <c r="C385" s="231">
        <v>0</v>
      </c>
      <c r="D385" s="231">
        <v>0</v>
      </c>
      <c r="E385" s="231">
        <v>0</v>
      </c>
      <c r="F385" s="232">
        <v>-16276</v>
      </c>
      <c r="G385" s="232">
        <v>16276</v>
      </c>
      <c r="H385" s="233">
        <v>0</v>
      </c>
    </row>
    <row r="386" spans="1:8" ht="18" hidden="1" customHeight="1" outlineLevel="1">
      <c r="A386" s="20" t="s">
        <v>194</v>
      </c>
      <c r="B386" s="230"/>
      <c r="C386" s="231">
        <v>4</v>
      </c>
      <c r="D386" s="231">
        <v>3</v>
      </c>
      <c r="E386" s="231">
        <v>0</v>
      </c>
      <c r="F386" s="232">
        <v>24945.3495</v>
      </c>
      <c r="G386" s="232">
        <v>22259.721399999999</v>
      </c>
      <c r="H386" s="233">
        <v>0</v>
      </c>
    </row>
    <row r="387" spans="1:8" ht="18" hidden="1" customHeight="1" outlineLevel="1">
      <c r="A387" s="20" t="s">
        <v>195</v>
      </c>
      <c r="B387" s="230"/>
      <c r="C387" s="231">
        <v>1</v>
      </c>
      <c r="D387" s="231">
        <v>0</v>
      </c>
      <c r="E387" s="231">
        <v>0</v>
      </c>
      <c r="F387" s="232">
        <v>0</v>
      </c>
      <c r="G387" s="232">
        <v>0</v>
      </c>
      <c r="H387" s="233"/>
    </row>
    <row r="388" spans="1:8" ht="18" customHeight="1" collapsed="1">
      <c r="A388" s="20"/>
      <c r="B388" s="230" t="s">
        <v>390</v>
      </c>
      <c r="C388" s="234">
        <f>SUM($C$385:$C$387)</f>
        <v>5</v>
      </c>
      <c r="D388" s="234">
        <f>SUM($D$385:$D$387)</f>
        <v>3</v>
      </c>
      <c r="E388" s="234">
        <f>SUM($E$385:$E$387)</f>
        <v>0</v>
      </c>
      <c r="F388" s="235">
        <f>SUM($F$385:$F$387)</f>
        <v>8669.3495000000003</v>
      </c>
      <c r="G388" s="235">
        <f>SUM($G$385:$G$387)</f>
        <v>38535.721399999995</v>
      </c>
      <c r="H388" s="236">
        <f>SUM($H$385:$H$387)</f>
        <v>0</v>
      </c>
    </row>
    <row r="389" spans="1:8" ht="18" hidden="1" customHeight="1" outlineLevel="1">
      <c r="A389" s="20" t="s">
        <v>181</v>
      </c>
      <c r="B389" s="230"/>
      <c r="C389" s="231">
        <v>1</v>
      </c>
      <c r="D389" s="231">
        <v>2</v>
      </c>
      <c r="E389" s="231"/>
      <c r="F389" s="232">
        <v>0</v>
      </c>
      <c r="G389" s="232">
        <v>40769.199999999997</v>
      </c>
      <c r="H389" s="233"/>
    </row>
    <row r="390" spans="1:8" ht="18" hidden="1" customHeight="1" outlineLevel="1">
      <c r="A390" s="20" t="s">
        <v>183</v>
      </c>
      <c r="B390" s="230"/>
      <c r="C390" s="231">
        <v>3</v>
      </c>
      <c r="D390" s="231">
        <v>5</v>
      </c>
      <c r="E390" s="231">
        <v>0</v>
      </c>
      <c r="F390" s="232">
        <v>0</v>
      </c>
      <c r="G390" s="232">
        <v>51992</v>
      </c>
      <c r="H390" s="233"/>
    </row>
    <row r="391" spans="1:8" ht="18" hidden="1" customHeight="1" outlineLevel="1">
      <c r="A391" s="20" t="s">
        <v>184</v>
      </c>
      <c r="B391" s="230"/>
      <c r="C391" s="231"/>
      <c r="D391" s="231"/>
      <c r="E391" s="231"/>
      <c r="F391" s="232"/>
      <c r="G391" s="232"/>
      <c r="H391" s="233"/>
    </row>
    <row r="392" spans="1:8" ht="18" hidden="1" customHeight="1" outlineLevel="1">
      <c r="A392" s="20" t="s">
        <v>185</v>
      </c>
      <c r="B392" s="230"/>
      <c r="C392" s="231">
        <v>3</v>
      </c>
      <c r="D392" s="231">
        <v>7</v>
      </c>
      <c r="E392" s="231"/>
      <c r="F392" s="232">
        <v>28033</v>
      </c>
      <c r="G392" s="232">
        <v>7005</v>
      </c>
      <c r="H392" s="233"/>
    </row>
    <row r="393" spans="1:8" ht="18" hidden="1" customHeight="1" outlineLevel="1">
      <c r="A393" s="20" t="s">
        <v>186</v>
      </c>
      <c r="B393" s="230"/>
      <c r="C393" s="231">
        <v>13</v>
      </c>
      <c r="D393" s="231">
        <v>4</v>
      </c>
      <c r="E393" s="231">
        <v>0</v>
      </c>
      <c r="F393" s="232">
        <v>42314</v>
      </c>
      <c r="G393" s="232">
        <v>33040</v>
      </c>
      <c r="H393" s="233"/>
    </row>
    <row r="394" spans="1:8" ht="18" hidden="1" customHeight="1" outlineLevel="1">
      <c r="A394" s="20" t="s">
        <v>188</v>
      </c>
      <c r="B394" s="230"/>
      <c r="C394" s="231">
        <v>1</v>
      </c>
      <c r="D394" s="231">
        <v>1</v>
      </c>
      <c r="E394" s="231"/>
      <c r="F394" s="232"/>
      <c r="G394" s="232">
        <v>2000</v>
      </c>
      <c r="H394" s="233"/>
    </row>
    <row r="395" spans="1:8" ht="18" hidden="1" customHeight="1" outlineLevel="1">
      <c r="A395" s="20" t="s">
        <v>190</v>
      </c>
      <c r="B395" s="230"/>
      <c r="C395" s="231">
        <v>2</v>
      </c>
      <c r="D395" s="231">
        <v>1</v>
      </c>
      <c r="E395" s="231"/>
      <c r="F395" s="232">
        <v>-26000</v>
      </c>
      <c r="G395" s="232">
        <v>15000</v>
      </c>
      <c r="H395" s="233"/>
    </row>
    <row r="396" spans="1:8" ht="18" hidden="1" customHeight="1" outlineLevel="1">
      <c r="A396" s="20" t="s">
        <v>193</v>
      </c>
      <c r="B396" s="230"/>
      <c r="C396" s="231">
        <v>3</v>
      </c>
      <c r="D396" s="231">
        <v>3</v>
      </c>
      <c r="E396" s="231">
        <v>0</v>
      </c>
      <c r="F396" s="232">
        <v>128218</v>
      </c>
      <c r="G396" s="232">
        <v>36922</v>
      </c>
      <c r="H396" s="233">
        <v>51784</v>
      </c>
    </row>
    <row r="397" spans="1:8" ht="18" hidden="1" customHeight="1" outlineLevel="1">
      <c r="A397" s="20" t="s">
        <v>194</v>
      </c>
      <c r="B397" s="230"/>
      <c r="C397" s="231">
        <v>0</v>
      </c>
      <c r="D397" s="231">
        <v>1</v>
      </c>
      <c r="E397" s="231">
        <v>0</v>
      </c>
      <c r="F397" s="232">
        <v>634.01250000000005</v>
      </c>
      <c r="G397" s="232">
        <v>565.75440000000003</v>
      </c>
      <c r="H397" s="233">
        <v>0</v>
      </c>
    </row>
    <row r="398" spans="1:8" ht="18" hidden="1" customHeight="1" outlineLevel="1">
      <c r="A398" s="20" t="s">
        <v>195</v>
      </c>
      <c r="B398" s="230"/>
      <c r="C398" s="231">
        <v>2</v>
      </c>
      <c r="D398" s="231">
        <v>1</v>
      </c>
      <c r="E398" s="231">
        <v>0</v>
      </c>
      <c r="F398" s="232">
        <v>-5000</v>
      </c>
      <c r="G398" s="232">
        <v>0</v>
      </c>
      <c r="H398" s="233">
        <v>5000</v>
      </c>
    </row>
    <row r="399" spans="1:8" ht="18" hidden="1" customHeight="1" outlineLevel="1">
      <c r="A399" s="20" t="s">
        <v>196</v>
      </c>
      <c r="B399" s="230"/>
      <c r="C399" s="231">
        <v>2</v>
      </c>
      <c r="D399" s="231">
        <v>2</v>
      </c>
      <c r="E399" s="231"/>
      <c r="F399" s="232">
        <v>4109</v>
      </c>
      <c r="G399" s="232">
        <v>5397</v>
      </c>
      <c r="H399" s="233"/>
    </row>
    <row r="400" spans="1:8" ht="18" customHeight="1" collapsed="1">
      <c r="A400" s="20"/>
      <c r="B400" s="230" t="s">
        <v>391</v>
      </c>
      <c r="C400" s="234">
        <f>SUM($C$389:$C$399)</f>
        <v>30</v>
      </c>
      <c r="D400" s="234">
        <f>SUM($D$389:$D$399)</f>
        <v>27</v>
      </c>
      <c r="E400" s="234">
        <f>SUM($E$389:$E$399)</f>
        <v>0</v>
      </c>
      <c r="F400" s="235">
        <f>SUM($F$389:$F$399)</f>
        <v>172308.01250000001</v>
      </c>
      <c r="G400" s="235">
        <f>SUM($G$389:$G$399)</f>
        <v>192690.95440000002</v>
      </c>
      <c r="H400" s="236">
        <f>SUM($H$389:$H$399)</f>
        <v>56784</v>
      </c>
    </row>
    <row r="401" spans="1:8" ht="18" hidden="1" customHeight="1" outlineLevel="1">
      <c r="A401" s="20" t="s">
        <v>181</v>
      </c>
      <c r="B401" s="230"/>
      <c r="C401" s="231">
        <v>0</v>
      </c>
      <c r="D401" s="231">
        <v>0</v>
      </c>
      <c r="E401" s="231"/>
      <c r="F401" s="232">
        <v>0</v>
      </c>
      <c r="G401" s="232">
        <v>0</v>
      </c>
      <c r="H401" s="233"/>
    </row>
    <row r="402" spans="1:8" ht="18" hidden="1" customHeight="1" outlineLevel="1">
      <c r="A402" s="20" t="s">
        <v>183</v>
      </c>
      <c r="B402" s="230"/>
      <c r="C402" s="231">
        <v>2</v>
      </c>
      <c r="D402" s="231">
        <v>3</v>
      </c>
      <c r="E402" s="231">
        <v>0</v>
      </c>
      <c r="F402" s="232">
        <v>1766</v>
      </c>
      <c r="G402" s="232">
        <v>18795</v>
      </c>
      <c r="H402" s="233"/>
    </row>
    <row r="403" spans="1:8" ht="18" hidden="1" customHeight="1" outlineLevel="1">
      <c r="A403" s="20" t="s">
        <v>184</v>
      </c>
      <c r="B403" s="230"/>
      <c r="C403" s="231">
        <v>1</v>
      </c>
      <c r="D403" s="231"/>
      <c r="E403" s="231"/>
      <c r="F403" s="232"/>
      <c r="G403" s="232"/>
      <c r="H403" s="233"/>
    </row>
    <row r="404" spans="1:8" ht="18" hidden="1" customHeight="1" outlineLevel="1">
      <c r="A404" s="20" t="s">
        <v>185</v>
      </c>
      <c r="B404" s="230"/>
      <c r="C404" s="231">
        <v>7</v>
      </c>
      <c r="D404" s="231">
        <v>3</v>
      </c>
      <c r="E404" s="231"/>
      <c r="F404" s="232">
        <v>61516</v>
      </c>
      <c r="G404" s="232">
        <v>19295</v>
      </c>
      <c r="H404" s="233"/>
    </row>
    <row r="405" spans="1:8" ht="18" hidden="1" customHeight="1" outlineLevel="1">
      <c r="A405" s="20" t="s">
        <v>186</v>
      </c>
      <c r="B405" s="230"/>
      <c r="C405" s="231">
        <v>15</v>
      </c>
      <c r="D405" s="231">
        <v>6</v>
      </c>
      <c r="E405" s="231">
        <v>1</v>
      </c>
      <c r="F405" s="232">
        <v>60130</v>
      </c>
      <c r="G405" s="232">
        <v>86273</v>
      </c>
      <c r="H405" s="233"/>
    </row>
    <row r="406" spans="1:8" ht="18" hidden="1" customHeight="1" outlineLevel="1">
      <c r="A406" s="20" t="s">
        <v>188</v>
      </c>
      <c r="B406" s="230"/>
      <c r="C406" s="231">
        <v>1</v>
      </c>
      <c r="D406" s="231">
        <v>1</v>
      </c>
      <c r="E406" s="231"/>
      <c r="F406" s="232"/>
      <c r="G406" s="232">
        <v>6000</v>
      </c>
      <c r="H406" s="233"/>
    </row>
    <row r="407" spans="1:8" ht="18" hidden="1" customHeight="1" outlineLevel="1">
      <c r="A407" s="20" t="s">
        <v>190</v>
      </c>
      <c r="B407" s="230"/>
      <c r="C407" s="231">
        <v>0</v>
      </c>
      <c r="D407" s="231">
        <v>0</v>
      </c>
      <c r="E407" s="231"/>
      <c r="F407" s="232"/>
      <c r="G407" s="232"/>
      <c r="H407" s="233"/>
    </row>
    <row r="408" spans="1:8" ht="18" hidden="1" customHeight="1" outlineLevel="1">
      <c r="A408" s="20" t="s">
        <v>191</v>
      </c>
      <c r="B408" s="230"/>
      <c r="C408" s="231">
        <v>1</v>
      </c>
      <c r="D408" s="231">
        <v>1</v>
      </c>
      <c r="E408" s="231"/>
      <c r="F408" s="232"/>
      <c r="G408" s="232">
        <v>4017</v>
      </c>
      <c r="H408" s="233">
        <v>-4017</v>
      </c>
    </row>
    <row r="409" spans="1:8" ht="18" hidden="1" customHeight="1" outlineLevel="1">
      <c r="A409" s="20" t="s">
        <v>193</v>
      </c>
      <c r="B409" s="230"/>
      <c r="C409" s="231">
        <v>0</v>
      </c>
      <c r="D409" s="231">
        <v>0</v>
      </c>
      <c r="E409" s="231">
        <v>0</v>
      </c>
      <c r="F409" s="232">
        <v>-1498</v>
      </c>
      <c r="G409" s="232">
        <v>1498</v>
      </c>
      <c r="H409" s="233">
        <v>0</v>
      </c>
    </row>
    <row r="410" spans="1:8" ht="18" hidden="1" customHeight="1" outlineLevel="1">
      <c r="A410" s="20" t="s">
        <v>194</v>
      </c>
      <c r="B410" s="230"/>
      <c r="C410" s="231">
        <v>1</v>
      </c>
      <c r="D410" s="231">
        <v>0</v>
      </c>
      <c r="E410" s="231">
        <v>0</v>
      </c>
      <c r="F410" s="232">
        <v>0</v>
      </c>
      <c r="G410" s="232">
        <v>0</v>
      </c>
      <c r="H410" s="233">
        <v>0</v>
      </c>
    </row>
    <row r="411" spans="1:8" ht="18" hidden="1" customHeight="1" outlineLevel="1">
      <c r="A411" s="20" t="s">
        <v>195</v>
      </c>
      <c r="B411" s="230"/>
      <c r="C411" s="231">
        <v>5</v>
      </c>
      <c r="D411" s="231">
        <v>2</v>
      </c>
      <c r="E411" s="231">
        <v>0</v>
      </c>
      <c r="F411" s="232">
        <v>0</v>
      </c>
      <c r="G411" s="232">
        <v>15073.75</v>
      </c>
      <c r="H411" s="233"/>
    </row>
    <row r="412" spans="1:8" ht="18" customHeight="1" collapsed="1">
      <c r="A412" s="20"/>
      <c r="B412" s="230" t="s">
        <v>392</v>
      </c>
      <c r="C412" s="234">
        <f>SUM($C$401:$C$411)</f>
        <v>33</v>
      </c>
      <c r="D412" s="234">
        <f>SUM($D$401:$D$411)</f>
        <v>16</v>
      </c>
      <c r="E412" s="234">
        <f>SUM($E$401:$E$411)</f>
        <v>1</v>
      </c>
      <c r="F412" s="235">
        <f>SUM($F$401:$F$411)</f>
        <v>121914</v>
      </c>
      <c r="G412" s="235">
        <f>SUM($G$401:$G$411)</f>
        <v>150951.75</v>
      </c>
      <c r="H412" s="236">
        <f>SUM($H$401:$H$411)</f>
        <v>-4017</v>
      </c>
    </row>
    <row r="413" spans="1:8" ht="18" hidden="1" customHeight="1" outlineLevel="1">
      <c r="A413" s="20" t="s">
        <v>181</v>
      </c>
      <c r="B413" s="230"/>
      <c r="C413" s="231">
        <v>1</v>
      </c>
      <c r="D413" s="231">
        <v>6</v>
      </c>
      <c r="E413" s="231"/>
      <c r="F413" s="232">
        <v>0</v>
      </c>
      <c r="G413" s="232">
        <v>323.02</v>
      </c>
      <c r="H413" s="233"/>
    </row>
    <row r="414" spans="1:8" ht="18" hidden="1" customHeight="1" outlineLevel="1">
      <c r="A414" s="20" t="s">
        <v>182</v>
      </c>
      <c r="B414" s="230"/>
      <c r="C414" s="231">
        <v>1</v>
      </c>
      <c r="D414" s="231">
        <v>1</v>
      </c>
      <c r="E414" s="231">
        <v>0</v>
      </c>
      <c r="F414" s="232">
        <v>0</v>
      </c>
      <c r="G414" s="232">
        <v>7746</v>
      </c>
      <c r="H414" s="233">
        <v>-90000</v>
      </c>
    </row>
    <row r="415" spans="1:8" ht="18" hidden="1" customHeight="1" outlineLevel="1">
      <c r="A415" s="20" t="s">
        <v>183</v>
      </c>
      <c r="B415" s="230"/>
      <c r="C415" s="231">
        <v>5</v>
      </c>
      <c r="D415" s="231">
        <v>9</v>
      </c>
      <c r="E415" s="231">
        <v>0</v>
      </c>
      <c r="F415" s="232">
        <v>-4751</v>
      </c>
      <c r="G415" s="232">
        <v>74148</v>
      </c>
      <c r="H415" s="233"/>
    </row>
    <row r="416" spans="1:8" ht="18" hidden="1" customHeight="1" outlineLevel="1">
      <c r="A416" s="20" t="s">
        <v>184</v>
      </c>
      <c r="B416" s="230"/>
      <c r="C416" s="231"/>
      <c r="D416" s="231">
        <v>2</v>
      </c>
      <c r="E416" s="231"/>
      <c r="F416" s="232"/>
      <c r="G416" s="232">
        <v>1905</v>
      </c>
      <c r="H416" s="233"/>
    </row>
    <row r="417" spans="1:8" ht="18" hidden="1" customHeight="1" outlineLevel="1">
      <c r="A417" s="20" t="s">
        <v>185</v>
      </c>
      <c r="B417" s="230"/>
      <c r="C417" s="231">
        <v>6</v>
      </c>
      <c r="D417" s="231">
        <v>13</v>
      </c>
      <c r="E417" s="231"/>
      <c r="F417" s="232">
        <v>202344</v>
      </c>
      <c r="G417" s="232">
        <v>109332</v>
      </c>
      <c r="H417" s="233"/>
    </row>
    <row r="418" spans="1:8" ht="18" hidden="1" customHeight="1" outlineLevel="1">
      <c r="A418" s="20" t="s">
        <v>186</v>
      </c>
      <c r="B418" s="230"/>
      <c r="C418" s="231">
        <v>136</v>
      </c>
      <c r="D418" s="231">
        <v>38</v>
      </c>
      <c r="E418" s="231">
        <v>5</v>
      </c>
      <c r="F418" s="232">
        <v>1313169</v>
      </c>
      <c r="G418" s="232">
        <v>514831</v>
      </c>
      <c r="H418" s="233"/>
    </row>
    <row r="419" spans="1:8" ht="18" hidden="1" customHeight="1" outlineLevel="1">
      <c r="A419" s="20" t="s">
        <v>193</v>
      </c>
      <c r="B419" s="230"/>
      <c r="C419" s="231">
        <v>5</v>
      </c>
      <c r="D419" s="231">
        <v>5</v>
      </c>
      <c r="E419" s="231">
        <v>0</v>
      </c>
      <c r="F419" s="232">
        <v>280047</v>
      </c>
      <c r="G419" s="232">
        <v>-240381</v>
      </c>
      <c r="H419" s="233">
        <v>74678</v>
      </c>
    </row>
    <row r="420" spans="1:8" ht="18" hidden="1" customHeight="1" outlineLevel="1">
      <c r="A420" s="20" t="s">
        <v>194</v>
      </c>
      <c r="B420" s="230"/>
      <c r="C420" s="231">
        <v>131</v>
      </c>
      <c r="D420" s="231">
        <v>3</v>
      </c>
      <c r="E420" s="231">
        <v>1</v>
      </c>
      <c r="F420" s="232">
        <v>1558.4395</v>
      </c>
      <c r="G420" s="232">
        <v>1390.6572000000001</v>
      </c>
      <c r="H420" s="233">
        <v>0</v>
      </c>
    </row>
    <row r="421" spans="1:8" ht="18" hidden="1" customHeight="1" outlineLevel="1">
      <c r="A421" s="20" t="s">
        <v>195</v>
      </c>
      <c r="B421" s="230"/>
      <c r="C421" s="231">
        <v>1</v>
      </c>
      <c r="D421" s="231">
        <v>0</v>
      </c>
      <c r="E421" s="231">
        <v>0</v>
      </c>
      <c r="F421" s="232">
        <v>0</v>
      </c>
      <c r="G421" s="232">
        <v>0</v>
      </c>
      <c r="H421" s="233"/>
    </row>
    <row r="422" spans="1:8" ht="18" customHeight="1" collapsed="1">
      <c r="A422" s="20"/>
      <c r="B422" s="230" t="s">
        <v>393</v>
      </c>
      <c r="C422" s="234">
        <f>SUM($C$413:$C$421)</f>
        <v>286</v>
      </c>
      <c r="D422" s="234">
        <f>SUM($D$413:$D$421)</f>
        <v>77</v>
      </c>
      <c r="E422" s="234">
        <f>SUM($E$413:$E$421)</f>
        <v>6</v>
      </c>
      <c r="F422" s="235">
        <f>SUM($F$413:$F$421)</f>
        <v>1792367.4395000001</v>
      </c>
      <c r="G422" s="235">
        <f>SUM($G$413:$G$421)</f>
        <v>469294.67720000003</v>
      </c>
      <c r="H422" s="236">
        <f>SUM($H$413:$H$421)</f>
        <v>-15322</v>
      </c>
    </row>
    <row r="423" spans="1:8" s="229" customFormat="1">
      <c r="A423" s="237"/>
      <c r="B423" s="493" t="s">
        <v>394</v>
      </c>
      <c r="C423" s="494"/>
      <c r="D423" s="494"/>
      <c r="E423" s="494"/>
      <c r="F423" s="494"/>
      <c r="G423" s="494"/>
      <c r="H423" s="495"/>
    </row>
    <row r="424" spans="1:8" ht="18" hidden="1" customHeight="1" outlineLevel="1">
      <c r="A424" s="20" t="s">
        <v>184</v>
      </c>
      <c r="B424" s="230"/>
      <c r="C424" s="231"/>
      <c r="D424" s="231"/>
      <c r="E424" s="231"/>
      <c r="F424" s="232"/>
      <c r="G424" s="232"/>
      <c r="H424" s="233"/>
    </row>
    <row r="425" spans="1:8" ht="18" customHeight="1" collapsed="1">
      <c r="A425" s="20"/>
      <c r="B425" s="230" t="s">
        <v>395</v>
      </c>
      <c r="C425" s="234">
        <f>SUM($C$424:$C$424)</f>
        <v>0</v>
      </c>
      <c r="D425" s="234">
        <f>SUM($D$424:$D$424)</f>
        <v>0</v>
      </c>
      <c r="E425" s="234">
        <f>SUM($E$424:$E$424)</f>
        <v>0</v>
      </c>
      <c r="F425" s="235">
        <f>SUM($F$424:$F$424)</f>
        <v>0</v>
      </c>
      <c r="G425" s="235">
        <f>SUM($G$424:$G$424)</f>
        <v>0</v>
      </c>
      <c r="H425" s="236">
        <f>SUM($H$424:$H$424)</f>
        <v>0</v>
      </c>
    </row>
    <row r="426" spans="1:8" ht="18" hidden="1" customHeight="1" outlineLevel="1">
      <c r="A426" s="20" t="s">
        <v>181</v>
      </c>
      <c r="B426" s="230"/>
      <c r="C426" s="231">
        <v>3</v>
      </c>
      <c r="D426" s="231">
        <v>5</v>
      </c>
      <c r="E426" s="231"/>
      <c r="F426" s="232">
        <v>11200</v>
      </c>
      <c r="G426" s="232">
        <v>36847.15</v>
      </c>
      <c r="H426" s="233"/>
    </row>
    <row r="427" spans="1:8" ht="18" hidden="1" customHeight="1" outlineLevel="1">
      <c r="A427" s="20" t="s">
        <v>183</v>
      </c>
      <c r="B427" s="230"/>
      <c r="C427" s="231">
        <v>6</v>
      </c>
      <c r="D427" s="231">
        <v>7</v>
      </c>
      <c r="E427" s="231">
        <v>0</v>
      </c>
      <c r="F427" s="232">
        <v>49449</v>
      </c>
      <c r="G427" s="232">
        <v>3180</v>
      </c>
      <c r="H427" s="233"/>
    </row>
    <row r="428" spans="1:8" ht="18" hidden="1" customHeight="1" outlineLevel="1">
      <c r="A428" s="20" t="s">
        <v>184</v>
      </c>
      <c r="B428" s="230"/>
      <c r="C428" s="231">
        <v>1</v>
      </c>
      <c r="D428" s="231">
        <v>2</v>
      </c>
      <c r="E428" s="231"/>
      <c r="F428" s="232"/>
      <c r="G428" s="232">
        <v>3999</v>
      </c>
      <c r="H428" s="233"/>
    </row>
    <row r="429" spans="1:8" ht="18" hidden="1" customHeight="1" outlineLevel="1">
      <c r="A429" s="20" t="s">
        <v>185</v>
      </c>
      <c r="B429" s="230"/>
      <c r="C429" s="231">
        <v>9</v>
      </c>
      <c r="D429" s="231">
        <v>8</v>
      </c>
      <c r="E429" s="231"/>
      <c r="F429" s="232">
        <v>52189</v>
      </c>
      <c r="G429" s="232">
        <v>44945</v>
      </c>
      <c r="H429" s="233"/>
    </row>
    <row r="430" spans="1:8" ht="18" hidden="1" customHeight="1" outlineLevel="1">
      <c r="A430" s="20" t="s">
        <v>186</v>
      </c>
      <c r="B430" s="230"/>
      <c r="C430" s="231">
        <v>2</v>
      </c>
      <c r="D430" s="231">
        <v>2</v>
      </c>
      <c r="E430" s="231">
        <v>0</v>
      </c>
      <c r="F430" s="232">
        <v>18250</v>
      </c>
      <c r="G430" s="232">
        <v>15247</v>
      </c>
      <c r="H430" s="233"/>
    </row>
    <row r="431" spans="1:8" ht="18" hidden="1" customHeight="1" outlineLevel="1">
      <c r="A431" s="20" t="s">
        <v>190</v>
      </c>
      <c r="B431" s="230"/>
      <c r="C431" s="231">
        <v>1</v>
      </c>
      <c r="D431" s="231">
        <v>1</v>
      </c>
      <c r="E431" s="231"/>
      <c r="F431" s="232">
        <v>-80</v>
      </c>
      <c r="G431" s="232"/>
      <c r="H431" s="233"/>
    </row>
    <row r="432" spans="1:8" ht="18" hidden="1" customHeight="1" outlineLevel="1">
      <c r="A432" s="20" t="s">
        <v>193</v>
      </c>
      <c r="B432" s="230"/>
      <c r="C432" s="231">
        <v>5</v>
      </c>
      <c r="D432" s="231">
        <v>6</v>
      </c>
      <c r="E432" s="231">
        <v>0</v>
      </c>
      <c r="F432" s="232">
        <v>73251</v>
      </c>
      <c r="G432" s="232">
        <v>61863</v>
      </c>
      <c r="H432" s="233">
        <v>1000</v>
      </c>
    </row>
    <row r="433" spans="1:8" ht="18" hidden="1" customHeight="1" outlineLevel="1">
      <c r="A433" s="20" t="s">
        <v>194</v>
      </c>
      <c r="B433" s="230"/>
      <c r="C433" s="231">
        <v>7</v>
      </c>
      <c r="D433" s="231">
        <v>1</v>
      </c>
      <c r="E433" s="231">
        <v>3</v>
      </c>
      <c r="F433" s="232">
        <v>1589.1766</v>
      </c>
      <c r="G433" s="232">
        <v>1418.0851</v>
      </c>
      <c r="H433" s="233">
        <v>0</v>
      </c>
    </row>
    <row r="434" spans="1:8" ht="18" hidden="1" customHeight="1" outlineLevel="1">
      <c r="A434" s="20" t="s">
        <v>195</v>
      </c>
      <c r="B434" s="230"/>
      <c r="C434" s="231">
        <v>1</v>
      </c>
      <c r="D434" s="231">
        <v>0</v>
      </c>
      <c r="E434" s="231">
        <v>0</v>
      </c>
      <c r="F434" s="232">
        <v>0</v>
      </c>
      <c r="G434" s="232">
        <v>0</v>
      </c>
      <c r="H434" s="233"/>
    </row>
    <row r="435" spans="1:8" ht="18" hidden="1" customHeight="1" outlineLevel="1">
      <c r="A435" s="20" t="s">
        <v>195</v>
      </c>
      <c r="B435" s="230"/>
      <c r="C435" s="231">
        <v>1</v>
      </c>
      <c r="D435" s="231">
        <v>0</v>
      </c>
      <c r="E435" s="231">
        <v>0</v>
      </c>
      <c r="F435" s="232">
        <v>0</v>
      </c>
      <c r="G435" s="232">
        <v>0</v>
      </c>
      <c r="H435" s="233"/>
    </row>
    <row r="436" spans="1:8" ht="18" customHeight="1" collapsed="1">
      <c r="A436" s="20"/>
      <c r="B436" s="230" t="s">
        <v>396</v>
      </c>
      <c r="C436" s="234">
        <f>SUM($C$426:$C$435)</f>
        <v>36</v>
      </c>
      <c r="D436" s="234">
        <f>SUM($D$426:$D$435)</f>
        <v>32</v>
      </c>
      <c r="E436" s="234">
        <f>SUM($E$426:$E$435)</f>
        <v>3</v>
      </c>
      <c r="F436" s="235">
        <f>SUM($F$426:$F$435)</f>
        <v>205848.17660000001</v>
      </c>
      <c r="G436" s="235">
        <f>SUM($G$426:$G$435)</f>
        <v>167499.23509999999</v>
      </c>
      <c r="H436" s="236">
        <f>SUM($H$426:$H$435)</f>
        <v>1000</v>
      </c>
    </row>
    <row r="437" spans="1:8" ht="18" hidden="1" customHeight="1" outlineLevel="1">
      <c r="A437" s="20" t="s">
        <v>181</v>
      </c>
      <c r="B437" s="230"/>
      <c r="C437" s="231">
        <v>16</v>
      </c>
      <c r="D437" s="231">
        <v>8</v>
      </c>
      <c r="E437" s="231"/>
      <c r="F437" s="232">
        <v>0</v>
      </c>
      <c r="G437" s="232">
        <v>1591.1</v>
      </c>
      <c r="H437" s="233"/>
    </row>
    <row r="438" spans="1:8" ht="18" hidden="1" customHeight="1" outlineLevel="1">
      <c r="A438" s="20" t="s">
        <v>182</v>
      </c>
      <c r="B438" s="230"/>
      <c r="C438" s="231">
        <v>3</v>
      </c>
      <c r="D438" s="231">
        <v>3</v>
      </c>
      <c r="E438" s="231">
        <v>0</v>
      </c>
      <c r="F438" s="232">
        <v>13350</v>
      </c>
      <c r="G438" s="232">
        <v>852</v>
      </c>
      <c r="H438" s="233"/>
    </row>
    <row r="439" spans="1:8" ht="18" hidden="1" customHeight="1" outlineLevel="1">
      <c r="A439" s="20" t="s">
        <v>183</v>
      </c>
      <c r="B439" s="230"/>
      <c r="C439" s="231">
        <v>29</v>
      </c>
      <c r="D439" s="231">
        <v>26</v>
      </c>
      <c r="E439" s="231">
        <v>0</v>
      </c>
      <c r="F439" s="232">
        <v>-6599</v>
      </c>
      <c r="G439" s="232">
        <v>-67547</v>
      </c>
      <c r="H439" s="233"/>
    </row>
    <row r="440" spans="1:8" ht="18" hidden="1" customHeight="1" outlineLevel="1">
      <c r="A440" s="20" t="s">
        <v>184</v>
      </c>
      <c r="B440" s="230"/>
      <c r="C440" s="231">
        <v>17</v>
      </c>
      <c r="D440" s="231">
        <v>27</v>
      </c>
      <c r="E440" s="231"/>
      <c r="F440" s="232">
        <v>70272</v>
      </c>
      <c r="G440" s="232">
        <v>67769</v>
      </c>
      <c r="H440" s="233"/>
    </row>
    <row r="441" spans="1:8" ht="18" hidden="1" customHeight="1" outlineLevel="1">
      <c r="A441" s="20" t="s">
        <v>185</v>
      </c>
      <c r="B441" s="230"/>
      <c r="C441" s="231">
        <v>85</v>
      </c>
      <c r="D441" s="231">
        <v>80</v>
      </c>
      <c r="E441" s="231"/>
      <c r="F441" s="232">
        <v>493990</v>
      </c>
      <c r="G441" s="232">
        <v>338680</v>
      </c>
      <c r="H441" s="233"/>
    </row>
    <row r="442" spans="1:8" ht="18" hidden="1" customHeight="1" outlineLevel="1">
      <c r="A442" s="20" t="s">
        <v>186</v>
      </c>
      <c r="B442" s="230"/>
      <c r="C442" s="231">
        <v>2</v>
      </c>
      <c r="D442" s="231">
        <v>1</v>
      </c>
      <c r="E442" s="231">
        <v>0</v>
      </c>
      <c r="F442" s="232">
        <v>3388</v>
      </c>
      <c r="G442" s="232">
        <v>2794</v>
      </c>
      <c r="H442" s="233"/>
    </row>
    <row r="443" spans="1:8" ht="18" hidden="1" customHeight="1" outlineLevel="1">
      <c r="A443" s="20" t="s">
        <v>188</v>
      </c>
      <c r="B443" s="230"/>
      <c r="C443" s="231">
        <v>4</v>
      </c>
      <c r="D443" s="231">
        <v>3</v>
      </c>
      <c r="E443" s="231"/>
      <c r="F443" s="232">
        <v>2500</v>
      </c>
      <c r="G443" s="232">
        <v>4500</v>
      </c>
      <c r="H443" s="233"/>
    </row>
    <row r="444" spans="1:8" ht="18" hidden="1" customHeight="1" outlineLevel="1">
      <c r="A444" s="20" t="s">
        <v>190</v>
      </c>
      <c r="B444" s="230"/>
      <c r="C444" s="231">
        <v>10</v>
      </c>
      <c r="D444" s="231">
        <v>2</v>
      </c>
      <c r="E444" s="231"/>
      <c r="F444" s="232"/>
      <c r="G444" s="232">
        <v>9</v>
      </c>
      <c r="H444" s="233"/>
    </row>
    <row r="445" spans="1:8" ht="18" hidden="1" customHeight="1" outlineLevel="1">
      <c r="A445" s="20" t="s">
        <v>191</v>
      </c>
      <c r="B445" s="230"/>
      <c r="C445" s="231">
        <v>13</v>
      </c>
      <c r="D445" s="231">
        <v>2</v>
      </c>
      <c r="E445" s="231">
        <v>4</v>
      </c>
      <c r="F445" s="232">
        <v>20</v>
      </c>
      <c r="G445" s="232">
        <v>217.7</v>
      </c>
      <c r="H445" s="233">
        <v>-237.7</v>
      </c>
    </row>
    <row r="446" spans="1:8" ht="18" hidden="1" customHeight="1" outlineLevel="1">
      <c r="A446" s="20" t="s">
        <v>193</v>
      </c>
      <c r="B446" s="230"/>
      <c r="C446" s="231">
        <v>7</v>
      </c>
      <c r="D446" s="231">
        <v>1</v>
      </c>
      <c r="E446" s="231">
        <v>0</v>
      </c>
      <c r="F446" s="232">
        <v>68085</v>
      </c>
      <c r="G446" s="232">
        <v>42364</v>
      </c>
      <c r="H446" s="233">
        <v>23385</v>
      </c>
    </row>
    <row r="447" spans="1:8" ht="18" hidden="1" customHeight="1" outlineLevel="1">
      <c r="A447" s="20" t="s">
        <v>194</v>
      </c>
      <c r="B447" s="230"/>
      <c r="C447" s="231">
        <v>105</v>
      </c>
      <c r="D447" s="231">
        <v>38</v>
      </c>
      <c r="E447" s="231">
        <v>1</v>
      </c>
      <c r="F447" s="232">
        <v>27938.1168</v>
      </c>
      <c r="G447" s="232">
        <v>24930.286</v>
      </c>
      <c r="H447" s="233">
        <v>0</v>
      </c>
    </row>
    <row r="448" spans="1:8" ht="18" hidden="1" customHeight="1" outlineLevel="1">
      <c r="A448" s="20" t="s">
        <v>195</v>
      </c>
      <c r="B448" s="230"/>
      <c r="C448" s="231">
        <v>2</v>
      </c>
      <c r="D448" s="231">
        <v>1</v>
      </c>
      <c r="E448" s="231">
        <v>0</v>
      </c>
      <c r="F448" s="232">
        <v>0</v>
      </c>
      <c r="G448" s="232">
        <v>2605.42</v>
      </c>
      <c r="H448" s="233"/>
    </row>
    <row r="449" spans="1:8" ht="18" hidden="1" customHeight="1" outlineLevel="1">
      <c r="A449" s="20" t="s">
        <v>196</v>
      </c>
      <c r="B449" s="230"/>
      <c r="C449" s="231">
        <v>1</v>
      </c>
      <c r="D449" s="231">
        <v>1</v>
      </c>
      <c r="E449" s="231"/>
      <c r="F449" s="232">
        <v>1855</v>
      </c>
      <c r="G449" s="232">
        <v>645</v>
      </c>
      <c r="H449" s="233"/>
    </row>
    <row r="450" spans="1:8" ht="18" customHeight="1" collapsed="1">
      <c r="A450" s="20"/>
      <c r="B450" s="230" t="s">
        <v>397</v>
      </c>
      <c r="C450" s="234">
        <f>SUM($C$437:$C$449)</f>
        <v>294</v>
      </c>
      <c r="D450" s="234">
        <f>SUM($D$437:$D$449)</f>
        <v>193</v>
      </c>
      <c r="E450" s="234">
        <f>SUM($E$437:$E$449)</f>
        <v>5</v>
      </c>
      <c r="F450" s="235">
        <f>SUM($F$437:$F$449)</f>
        <v>674799.11679999996</v>
      </c>
      <c r="G450" s="235">
        <f>SUM($G$437:$G$449)</f>
        <v>419410.50599999999</v>
      </c>
      <c r="H450" s="236">
        <f>SUM($H$437:$H$449)</f>
        <v>23147.3</v>
      </c>
    </row>
    <row r="451" spans="1:8" s="229" customFormat="1">
      <c r="A451" s="237"/>
      <c r="B451" s="493" t="s">
        <v>398</v>
      </c>
      <c r="C451" s="494"/>
      <c r="D451" s="494"/>
      <c r="E451" s="494"/>
      <c r="F451" s="494"/>
      <c r="G451" s="494"/>
      <c r="H451" s="495"/>
    </row>
    <row r="452" spans="1:8" ht="18" hidden="1" customHeight="1" outlineLevel="1">
      <c r="A452" s="20" t="s">
        <v>181</v>
      </c>
      <c r="B452" s="230"/>
      <c r="C452" s="231">
        <v>0</v>
      </c>
      <c r="D452" s="231">
        <v>0</v>
      </c>
      <c r="E452" s="231"/>
      <c r="F452" s="232">
        <v>0</v>
      </c>
      <c r="G452" s="232">
        <v>0</v>
      </c>
      <c r="H452" s="233"/>
    </row>
    <row r="453" spans="1:8" ht="18" hidden="1" customHeight="1" outlineLevel="1">
      <c r="A453" s="20" t="s">
        <v>183</v>
      </c>
      <c r="B453" s="230"/>
      <c r="C453" s="231"/>
      <c r="D453" s="231">
        <v>0</v>
      </c>
      <c r="E453" s="231">
        <v>0</v>
      </c>
      <c r="F453" s="232">
        <v>0</v>
      </c>
      <c r="G453" s="232">
        <v>0</v>
      </c>
      <c r="H453" s="233"/>
    </row>
    <row r="454" spans="1:8" ht="18" hidden="1" customHeight="1" outlineLevel="1">
      <c r="A454" s="20" t="s">
        <v>184</v>
      </c>
      <c r="B454" s="230"/>
      <c r="C454" s="231"/>
      <c r="D454" s="231">
        <v>1</v>
      </c>
      <c r="E454" s="231"/>
      <c r="F454" s="232"/>
      <c r="G454" s="232">
        <v>22</v>
      </c>
      <c r="H454" s="233"/>
    </row>
    <row r="455" spans="1:8" ht="18" hidden="1" customHeight="1" outlineLevel="1">
      <c r="A455" s="20" t="s">
        <v>185</v>
      </c>
      <c r="B455" s="230"/>
      <c r="C455" s="231">
        <v>0</v>
      </c>
      <c r="D455" s="231">
        <v>1</v>
      </c>
      <c r="E455" s="231"/>
      <c r="F455" s="232">
        <v>0</v>
      </c>
      <c r="G455" s="232">
        <v>-9263</v>
      </c>
      <c r="H455" s="233"/>
    </row>
    <row r="456" spans="1:8" ht="18" hidden="1" customHeight="1" outlineLevel="1">
      <c r="A456" s="20" t="s">
        <v>186</v>
      </c>
      <c r="B456" s="230"/>
      <c r="C456" s="231">
        <v>4</v>
      </c>
      <c r="D456" s="231">
        <v>1</v>
      </c>
      <c r="E456" s="231">
        <v>0</v>
      </c>
      <c r="F456" s="232">
        <v>1121</v>
      </c>
      <c r="G456" s="232">
        <v>195000</v>
      </c>
      <c r="H456" s="233"/>
    </row>
    <row r="457" spans="1:8" ht="18" hidden="1" customHeight="1" outlineLevel="1">
      <c r="A457" s="20" t="s">
        <v>190</v>
      </c>
      <c r="B457" s="230"/>
      <c r="C457" s="231">
        <v>0</v>
      </c>
      <c r="D457" s="231">
        <v>0</v>
      </c>
      <c r="E457" s="231"/>
      <c r="F457" s="232"/>
      <c r="G457" s="232"/>
      <c r="H457" s="233"/>
    </row>
    <row r="458" spans="1:8" ht="18" customHeight="1" collapsed="1">
      <c r="A458" s="20"/>
      <c r="B458" s="230" t="s">
        <v>399</v>
      </c>
      <c r="C458" s="234">
        <f>SUM($C$452:$C$457)</f>
        <v>4</v>
      </c>
      <c r="D458" s="234">
        <f>SUM($D$452:$D$457)</f>
        <v>3</v>
      </c>
      <c r="E458" s="234">
        <f>SUM($E$452:$E$457)</f>
        <v>0</v>
      </c>
      <c r="F458" s="235">
        <f>SUM($F$452:$F$457)</f>
        <v>1121</v>
      </c>
      <c r="G458" s="235">
        <f>SUM($G$452:$G$457)</f>
        <v>185759</v>
      </c>
      <c r="H458" s="236">
        <f>SUM($H$452:$H$457)</f>
        <v>0</v>
      </c>
    </row>
    <row r="459" spans="1:8" ht="18" hidden="1" customHeight="1" outlineLevel="1">
      <c r="A459" s="20" t="s">
        <v>181</v>
      </c>
      <c r="B459" s="230"/>
      <c r="C459" s="231">
        <v>1</v>
      </c>
      <c r="D459" s="231">
        <v>0</v>
      </c>
      <c r="E459" s="231"/>
      <c r="F459" s="232">
        <v>0</v>
      </c>
      <c r="G459" s="232">
        <v>0</v>
      </c>
      <c r="H459" s="233"/>
    </row>
    <row r="460" spans="1:8" ht="18" hidden="1" customHeight="1" outlineLevel="1">
      <c r="A460" s="20" t="s">
        <v>182</v>
      </c>
      <c r="B460" s="230"/>
      <c r="C460" s="231">
        <v>1</v>
      </c>
      <c r="D460" s="231">
        <v>1</v>
      </c>
      <c r="E460" s="231">
        <v>0</v>
      </c>
      <c r="F460" s="232">
        <v>2346</v>
      </c>
      <c r="G460" s="232">
        <v>0</v>
      </c>
      <c r="H460" s="233"/>
    </row>
    <row r="461" spans="1:8" ht="18" hidden="1" customHeight="1" outlineLevel="1">
      <c r="A461" s="20" t="s">
        <v>183</v>
      </c>
      <c r="B461" s="230"/>
      <c r="C461" s="231">
        <v>3</v>
      </c>
      <c r="D461" s="231">
        <v>3</v>
      </c>
      <c r="E461" s="231">
        <v>0</v>
      </c>
      <c r="F461" s="232">
        <v>-458</v>
      </c>
      <c r="G461" s="232">
        <v>4226</v>
      </c>
      <c r="H461" s="233"/>
    </row>
    <row r="462" spans="1:8" ht="18" hidden="1" customHeight="1" outlineLevel="1">
      <c r="A462" s="20" t="s">
        <v>184</v>
      </c>
      <c r="B462" s="230"/>
      <c r="C462" s="231">
        <v>1</v>
      </c>
      <c r="D462" s="231">
        <v>1</v>
      </c>
      <c r="E462" s="231"/>
      <c r="F462" s="232">
        <v>-450</v>
      </c>
      <c r="G462" s="232">
        <v>1873</v>
      </c>
      <c r="H462" s="233"/>
    </row>
    <row r="463" spans="1:8" ht="18" hidden="1" customHeight="1" outlineLevel="1">
      <c r="A463" s="20" t="s">
        <v>185</v>
      </c>
      <c r="B463" s="230"/>
      <c r="C463" s="231">
        <v>5</v>
      </c>
      <c r="D463" s="231">
        <v>17</v>
      </c>
      <c r="E463" s="231"/>
      <c r="F463" s="232">
        <v>-24730</v>
      </c>
      <c r="G463" s="232">
        <v>373926</v>
      </c>
      <c r="H463" s="233"/>
    </row>
    <row r="464" spans="1:8" ht="18" hidden="1" customHeight="1" outlineLevel="1">
      <c r="A464" s="20" t="s">
        <v>186</v>
      </c>
      <c r="B464" s="230"/>
      <c r="C464" s="231">
        <v>387</v>
      </c>
      <c r="D464" s="231">
        <v>75</v>
      </c>
      <c r="E464" s="231">
        <v>1</v>
      </c>
      <c r="F464" s="232">
        <v>421444</v>
      </c>
      <c r="G464" s="232">
        <v>51947</v>
      </c>
      <c r="H464" s="233"/>
    </row>
    <row r="465" spans="1:8" ht="18" hidden="1" customHeight="1" outlineLevel="1">
      <c r="A465" s="20" t="s">
        <v>187</v>
      </c>
      <c r="B465" s="230"/>
      <c r="C465" s="231"/>
      <c r="D465" s="231"/>
      <c r="E465" s="231"/>
      <c r="F465" s="232"/>
      <c r="G465" s="232"/>
      <c r="H465" s="233"/>
    </row>
    <row r="466" spans="1:8" ht="18" hidden="1" customHeight="1" outlineLevel="1">
      <c r="A466" s="20" t="s">
        <v>188</v>
      </c>
      <c r="B466" s="230"/>
      <c r="C466" s="231">
        <v>1</v>
      </c>
      <c r="D466" s="231"/>
      <c r="E466" s="231"/>
      <c r="F466" s="232"/>
      <c r="G466" s="232"/>
      <c r="H466" s="233"/>
    </row>
    <row r="467" spans="1:8" ht="18" hidden="1" customHeight="1" outlineLevel="1">
      <c r="A467" s="20" t="s">
        <v>190</v>
      </c>
      <c r="B467" s="230"/>
      <c r="C467" s="231">
        <v>5</v>
      </c>
      <c r="D467" s="231">
        <v>1</v>
      </c>
      <c r="E467" s="231"/>
      <c r="F467" s="232">
        <v>53670</v>
      </c>
      <c r="G467" s="232"/>
      <c r="H467" s="233"/>
    </row>
    <row r="468" spans="1:8" ht="18" hidden="1" customHeight="1" outlineLevel="1">
      <c r="A468" s="20" t="s">
        <v>191</v>
      </c>
      <c r="B468" s="230"/>
      <c r="C468" s="231">
        <v>2</v>
      </c>
      <c r="D468" s="231"/>
      <c r="E468" s="231"/>
      <c r="F468" s="232"/>
      <c r="G468" s="232"/>
      <c r="H468" s="233"/>
    </row>
    <row r="469" spans="1:8" ht="18" hidden="1" customHeight="1" outlineLevel="1">
      <c r="A469" s="20" t="s">
        <v>193</v>
      </c>
      <c r="B469" s="230"/>
      <c r="C469" s="231">
        <v>6</v>
      </c>
      <c r="D469" s="231">
        <v>3</v>
      </c>
      <c r="E469" s="231">
        <v>0</v>
      </c>
      <c r="F469" s="232">
        <v>101364</v>
      </c>
      <c r="G469" s="232">
        <v>19142</v>
      </c>
      <c r="H469" s="233">
        <v>51573</v>
      </c>
    </row>
    <row r="470" spans="1:8" ht="18" hidden="1" customHeight="1" outlineLevel="1">
      <c r="A470" s="20" t="s">
        <v>194</v>
      </c>
      <c r="B470" s="230"/>
      <c r="C470" s="231">
        <v>7</v>
      </c>
      <c r="D470" s="231">
        <v>3</v>
      </c>
      <c r="E470" s="231">
        <v>0</v>
      </c>
      <c r="F470" s="232">
        <v>1575.8964000000001</v>
      </c>
      <c r="G470" s="232">
        <v>1406.2347</v>
      </c>
      <c r="H470" s="233">
        <v>0</v>
      </c>
    </row>
    <row r="471" spans="1:8" ht="18" hidden="1" customHeight="1" outlineLevel="1">
      <c r="A471" s="20" t="s">
        <v>195</v>
      </c>
      <c r="B471" s="230"/>
      <c r="C471" s="231">
        <v>4</v>
      </c>
      <c r="D471" s="231">
        <v>0</v>
      </c>
      <c r="E471" s="231">
        <v>0</v>
      </c>
      <c r="F471" s="232">
        <v>0</v>
      </c>
      <c r="G471" s="232">
        <v>0</v>
      </c>
      <c r="H471" s="233"/>
    </row>
    <row r="472" spans="1:8" ht="18" customHeight="1" collapsed="1">
      <c r="A472" s="20"/>
      <c r="B472" s="230" t="s">
        <v>400</v>
      </c>
      <c r="C472" s="234">
        <f>SUM($C$459:$C$471)</f>
        <v>423</v>
      </c>
      <c r="D472" s="234">
        <f>SUM($D$459:$D$471)</f>
        <v>104</v>
      </c>
      <c r="E472" s="234">
        <f>SUM($E$459:$E$471)</f>
        <v>1</v>
      </c>
      <c r="F472" s="235">
        <f>SUM($F$459:$F$471)</f>
        <v>554761.89639999997</v>
      </c>
      <c r="G472" s="235">
        <f>SUM($G$459:$G$471)</f>
        <v>452520.23469999997</v>
      </c>
      <c r="H472" s="236">
        <f>SUM($H$459:$H$471)</f>
        <v>51573</v>
      </c>
    </row>
    <row r="473" spans="1:8" ht="18" hidden="1" customHeight="1" outlineLevel="1">
      <c r="A473" s="20" t="s">
        <v>181</v>
      </c>
      <c r="B473" s="230"/>
      <c r="C473" s="231">
        <v>1</v>
      </c>
      <c r="D473" s="231">
        <v>4</v>
      </c>
      <c r="E473" s="231"/>
      <c r="F473" s="232">
        <v>-5000</v>
      </c>
      <c r="G473" s="232">
        <v>12557.61</v>
      </c>
      <c r="H473" s="233"/>
    </row>
    <row r="474" spans="1:8" ht="18" hidden="1" customHeight="1" outlineLevel="1">
      <c r="A474" s="20" t="s">
        <v>182</v>
      </c>
      <c r="B474" s="230"/>
      <c r="C474" s="231">
        <v>3</v>
      </c>
      <c r="D474" s="231">
        <v>3</v>
      </c>
      <c r="E474" s="231">
        <v>0</v>
      </c>
      <c r="F474" s="232">
        <v>44325</v>
      </c>
      <c r="G474" s="232">
        <v>2355</v>
      </c>
      <c r="H474" s="233"/>
    </row>
    <row r="475" spans="1:8" ht="18" hidden="1" customHeight="1" outlineLevel="1">
      <c r="A475" s="20" t="s">
        <v>183</v>
      </c>
      <c r="B475" s="230"/>
      <c r="C475" s="231">
        <v>8</v>
      </c>
      <c r="D475" s="231">
        <v>15</v>
      </c>
      <c r="E475" s="231">
        <v>0</v>
      </c>
      <c r="F475" s="232">
        <v>125204</v>
      </c>
      <c r="G475" s="232">
        <v>59084</v>
      </c>
      <c r="H475" s="233"/>
    </row>
    <row r="476" spans="1:8" ht="18" hidden="1" customHeight="1" outlineLevel="1">
      <c r="A476" s="20" t="s">
        <v>184</v>
      </c>
      <c r="B476" s="230"/>
      <c r="C476" s="231">
        <v>1</v>
      </c>
      <c r="D476" s="231">
        <v>3</v>
      </c>
      <c r="E476" s="231"/>
      <c r="F476" s="232">
        <v>-6821</v>
      </c>
      <c r="G476" s="232">
        <v>24486</v>
      </c>
      <c r="H476" s="233"/>
    </row>
    <row r="477" spans="1:8" ht="18" hidden="1" customHeight="1" outlineLevel="1">
      <c r="A477" s="20" t="s">
        <v>185</v>
      </c>
      <c r="B477" s="230"/>
      <c r="C477" s="231">
        <v>8</v>
      </c>
      <c r="D477" s="231">
        <v>17</v>
      </c>
      <c r="E477" s="231"/>
      <c r="F477" s="232">
        <v>-222241</v>
      </c>
      <c r="G477" s="232">
        <v>190515</v>
      </c>
      <c r="H477" s="233"/>
    </row>
    <row r="478" spans="1:8" ht="18" hidden="1" customHeight="1" outlineLevel="1">
      <c r="A478" s="20" t="s">
        <v>186</v>
      </c>
      <c r="B478" s="230"/>
      <c r="C478" s="231">
        <v>35</v>
      </c>
      <c r="D478" s="231">
        <v>28</v>
      </c>
      <c r="E478" s="231">
        <v>1</v>
      </c>
      <c r="F478" s="232">
        <v>63114</v>
      </c>
      <c r="G478" s="232">
        <v>14992</v>
      </c>
      <c r="H478" s="233"/>
    </row>
    <row r="479" spans="1:8" ht="18" hidden="1" customHeight="1" outlineLevel="1">
      <c r="A479" s="20" t="s">
        <v>190</v>
      </c>
      <c r="B479" s="230"/>
      <c r="C479" s="231">
        <v>3</v>
      </c>
      <c r="D479" s="231">
        <v>3</v>
      </c>
      <c r="E479" s="231"/>
      <c r="F479" s="232">
        <v>-19607</v>
      </c>
      <c r="G479" s="232">
        <v>15000</v>
      </c>
      <c r="H479" s="233">
        <v>20719</v>
      </c>
    </row>
    <row r="480" spans="1:8" ht="18" hidden="1" customHeight="1" outlineLevel="1">
      <c r="A480" s="20" t="s">
        <v>193</v>
      </c>
      <c r="B480" s="230"/>
      <c r="C480" s="231">
        <v>2</v>
      </c>
      <c r="D480" s="231">
        <v>1</v>
      </c>
      <c r="E480" s="231">
        <v>1</v>
      </c>
      <c r="F480" s="232">
        <v>-56246</v>
      </c>
      <c r="G480" s="232">
        <v>-12040</v>
      </c>
      <c r="H480" s="233">
        <v>86577</v>
      </c>
    </row>
    <row r="481" spans="1:8" ht="18" hidden="1" customHeight="1" outlineLevel="1">
      <c r="A481" s="20" t="s">
        <v>194</v>
      </c>
      <c r="B481" s="230"/>
      <c r="C481" s="231">
        <v>0</v>
      </c>
      <c r="D481" s="231">
        <v>1</v>
      </c>
      <c r="E481" s="231">
        <v>0</v>
      </c>
      <c r="F481" s="232">
        <v>298.04559999999998</v>
      </c>
      <c r="G481" s="232">
        <v>265.95780000000002</v>
      </c>
      <c r="H481" s="233">
        <v>0</v>
      </c>
    </row>
    <row r="482" spans="1:8" ht="18" hidden="1" customHeight="1" outlineLevel="1">
      <c r="A482" s="20" t="s">
        <v>195</v>
      </c>
      <c r="B482" s="230"/>
      <c r="C482" s="231">
        <v>1</v>
      </c>
      <c r="D482" s="231">
        <v>0</v>
      </c>
      <c r="E482" s="231">
        <v>0</v>
      </c>
      <c r="F482" s="232">
        <v>0</v>
      </c>
      <c r="G482" s="232">
        <v>-1042.5</v>
      </c>
      <c r="H482" s="233"/>
    </row>
    <row r="483" spans="1:8" ht="18" customHeight="1" collapsed="1">
      <c r="A483" s="20"/>
      <c r="B483" s="230" t="s">
        <v>401</v>
      </c>
      <c r="C483" s="234">
        <f>SUM($C$473:$C$482)</f>
        <v>62</v>
      </c>
      <c r="D483" s="234">
        <f>SUM($D$473:$D$482)</f>
        <v>75</v>
      </c>
      <c r="E483" s="234">
        <f>SUM($E$473:$E$482)</f>
        <v>2</v>
      </c>
      <c r="F483" s="235">
        <f>SUM($F$473:$F$482)</f>
        <v>-76973.954400000002</v>
      </c>
      <c r="G483" s="235">
        <f>SUM($G$473:$G$482)</f>
        <v>306173.06779999996</v>
      </c>
      <c r="H483" s="236">
        <f>SUM($H$473:$H$482)</f>
        <v>107296</v>
      </c>
    </row>
    <row r="484" spans="1:8" ht="18" hidden="1" customHeight="1" outlineLevel="1">
      <c r="A484" s="20" t="s">
        <v>183</v>
      </c>
      <c r="B484" s="230"/>
      <c r="C484" s="231"/>
      <c r="D484" s="231">
        <v>0</v>
      </c>
      <c r="E484" s="231">
        <v>0</v>
      </c>
      <c r="F484" s="232">
        <v>0</v>
      </c>
      <c r="G484" s="232">
        <v>0</v>
      </c>
      <c r="H484" s="233"/>
    </row>
    <row r="485" spans="1:8" ht="18" hidden="1" customHeight="1" outlineLevel="1">
      <c r="A485" s="20" t="s">
        <v>184</v>
      </c>
      <c r="B485" s="230"/>
      <c r="C485" s="231"/>
      <c r="D485" s="231">
        <v>3</v>
      </c>
      <c r="E485" s="231"/>
      <c r="F485" s="232">
        <v>-117060</v>
      </c>
      <c r="G485" s="232">
        <v>833</v>
      </c>
      <c r="H485" s="233"/>
    </row>
    <row r="486" spans="1:8" ht="18" hidden="1" customHeight="1" outlineLevel="1">
      <c r="A486" s="20" t="s">
        <v>185</v>
      </c>
      <c r="B486" s="230"/>
      <c r="C486" s="231">
        <v>1</v>
      </c>
      <c r="D486" s="231">
        <v>7</v>
      </c>
      <c r="E486" s="231"/>
      <c r="F486" s="232">
        <v>6858</v>
      </c>
      <c r="G486" s="232">
        <v>-131992</v>
      </c>
      <c r="H486" s="233"/>
    </row>
    <row r="487" spans="1:8" ht="18" hidden="1" customHeight="1" outlineLevel="1">
      <c r="A487" s="20" t="s">
        <v>187</v>
      </c>
      <c r="B487" s="230"/>
      <c r="C487" s="231">
        <v>1</v>
      </c>
      <c r="D487" s="231"/>
      <c r="E487" s="231"/>
      <c r="F487" s="232"/>
      <c r="G487" s="232"/>
      <c r="H487" s="233"/>
    </row>
    <row r="488" spans="1:8" ht="18" hidden="1" customHeight="1" outlineLevel="1">
      <c r="A488" s="20" t="s">
        <v>190</v>
      </c>
      <c r="B488" s="230"/>
      <c r="C488" s="231">
        <v>81</v>
      </c>
      <c r="D488" s="231">
        <v>7</v>
      </c>
      <c r="E488" s="231"/>
      <c r="F488" s="232">
        <v>9274</v>
      </c>
      <c r="G488" s="232">
        <v>24979</v>
      </c>
      <c r="H488" s="233">
        <v>5478</v>
      </c>
    </row>
    <row r="489" spans="1:8" ht="18" hidden="1" customHeight="1" outlineLevel="1">
      <c r="A489" s="20" t="s">
        <v>194</v>
      </c>
      <c r="B489" s="230"/>
      <c r="C489" s="231">
        <v>2</v>
      </c>
      <c r="D489" s="231">
        <v>1</v>
      </c>
      <c r="E489" s="231">
        <v>0</v>
      </c>
      <c r="F489" s="232">
        <v>1502.8092999999999</v>
      </c>
      <c r="G489" s="232">
        <v>1341.0162</v>
      </c>
      <c r="H489" s="233">
        <v>1368.4256</v>
      </c>
    </row>
    <row r="490" spans="1:8" ht="18" customHeight="1" collapsed="1">
      <c r="A490" s="20"/>
      <c r="B490" s="230" t="s">
        <v>402</v>
      </c>
      <c r="C490" s="234">
        <f>SUM($C$484:$C$489)</f>
        <v>85</v>
      </c>
      <c r="D490" s="234">
        <f>SUM($D$484:$D$489)</f>
        <v>18</v>
      </c>
      <c r="E490" s="234">
        <f>SUM($E$484:$E$489)</f>
        <v>0</v>
      </c>
      <c r="F490" s="235">
        <f>SUM($F$484:$F$489)</f>
        <v>-99425.190700000006</v>
      </c>
      <c r="G490" s="235">
        <f>SUM($G$484:$G$489)</f>
        <v>-104838.9838</v>
      </c>
      <c r="H490" s="236">
        <f>SUM($H$484:$H$489)</f>
        <v>6846.4256000000005</v>
      </c>
    </row>
    <row r="491" spans="1:8" ht="18" hidden="1" customHeight="1" outlineLevel="1">
      <c r="A491" s="20" t="s">
        <v>181</v>
      </c>
      <c r="B491" s="230"/>
      <c r="C491" s="231">
        <v>13</v>
      </c>
      <c r="D491" s="231">
        <v>13</v>
      </c>
      <c r="E491" s="231"/>
      <c r="F491" s="232">
        <v>784</v>
      </c>
      <c r="G491" s="232">
        <v>3538</v>
      </c>
      <c r="H491" s="233"/>
    </row>
    <row r="492" spans="1:8" ht="18" hidden="1" customHeight="1" outlineLevel="1">
      <c r="A492" s="20" t="s">
        <v>183</v>
      </c>
      <c r="B492" s="230"/>
      <c r="C492" s="231">
        <v>37</v>
      </c>
      <c r="D492" s="231">
        <v>28</v>
      </c>
      <c r="E492" s="231">
        <v>0</v>
      </c>
      <c r="F492" s="232">
        <v>50417</v>
      </c>
      <c r="G492" s="232">
        <v>54201</v>
      </c>
      <c r="H492" s="233"/>
    </row>
    <row r="493" spans="1:8" ht="18" hidden="1" customHeight="1" outlineLevel="1">
      <c r="A493" s="20" t="s">
        <v>184</v>
      </c>
      <c r="B493" s="230"/>
      <c r="C493" s="231">
        <v>21</v>
      </c>
      <c r="D493" s="231">
        <v>19</v>
      </c>
      <c r="E493" s="231"/>
      <c r="F493" s="232">
        <v>44</v>
      </c>
      <c r="G493" s="232">
        <v>47002</v>
      </c>
      <c r="H493" s="233"/>
    </row>
    <row r="494" spans="1:8" ht="18" hidden="1" customHeight="1" outlineLevel="1">
      <c r="A494" s="20" t="s">
        <v>185</v>
      </c>
      <c r="B494" s="230"/>
      <c r="C494" s="231">
        <v>59</v>
      </c>
      <c r="D494" s="231">
        <v>58</v>
      </c>
      <c r="E494" s="231"/>
      <c r="F494" s="232">
        <v>7240</v>
      </c>
      <c r="G494" s="232">
        <v>49656</v>
      </c>
      <c r="H494" s="233"/>
    </row>
    <row r="495" spans="1:8" ht="18" hidden="1" customHeight="1" outlineLevel="1">
      <c r="A495" s="20" t="s">
        <v>186</v>
      </c>
      <c r="B495" s="230"/>
      <c r="C495" s="231">
        <v>53</v>
      </c>
      <c r="D495" s="231">
        <v>3</v>
      </c>
      <c r="E495" s="231">
        <v>3</v>
      </c>
      <c r="F495" s="232">
        <v>1449</v>
      </c>
      <c r="G495" s="232">
        <v>16943</v>
      </c>
      <c r="H495" s="233"/>
    </row>
    <row r="496" spans="1:8" ht="18" hidden="1" customHeight="1" outlineLevel="1">
      <c r="A496" s="20" t="s">
        <v>244</v>
      </c>
      <c r="B496" s="230"/>
      <c r="C496" s="231">
        <v>1</v>
      </c>
      <c r="D496" s="231"/>
      <c r="E496" s="231"/>
      <c r="F496" s="232"/>
      <c r="G496" s="232"/>
      <c r="H496" s="233"/>
    </row>
    <row r="497" spans="1:8" ht="18" hidden="1" customHeight="1" outlineLevel="1">
      <c r="A497" s="20" t="s">
        <v>188</v>
      </c>
      <c r="B497" s="230"/>
      <c r="C497" s="231">
        <v>1</v>
      </c>
      <c r="D497" s="231">
        <v>2</v>
      </c>
      <c r="E497" s="231"/>
      <c r="F497" s="232">
        <v>-2509</v>
      </c>
      <c r="G497" s="232">
        <v>2500</v>
      </c>
      <c r="H497" s="233"/>
    </row>
    <row r="498" spans="1:8" ht="18" hidden="1" customHeight="1" outlineLevel="1">
      <c r="A498" s="20" t="s">
        <v>190</v>
      </c>
      <c r="B498" s="230"/>
      <c r="C498" s="231">
        <v>0</v>
      </c>
      <c r="D498" s="231">
        <v>0</v>
      </c>
      <c r="E498" s="231"/>
      <c r="F498" s="232"/>
      <c r="G498" s="232"/>
      <c r="H498" s="233"/>
    </row>
    <row r="499" spans="1:8" ht="18" hidden="1" customHeight="1" outlineLevel="1">
      <c r="A499" s="20" t="s">
        <v>193</v>
      </c>
      <c r="B499" s="230"/>
      <c r="C499" s="231">
        <v>61</v>
      </c>
      <c r="D499" s="231">
        <v>57</v>
      </c>
      <c r="E499" s="231">
        <v>0</v>
      </c>
      <c r="F499" s="232">
        <v>137536</v>
      </c>
      <c r="G499" s="232">
        <v>6540</v>
      </c>
      <c r="H499" s="233">
        <v>77393</v>
      </c>
    </row>
    <row r="500" spans="1:8" ht="18" hidden="1" customHeight="1" outlineLevel="1">
      <c r="A500" s="20" t="s">
        <v>195</v>
      </c>
      <c r="B500" s="230"/>
      <c r="C500" s="231">
        <v>2</v>
      </c>
      <c r="D500" s="231">
        <v>0</v>
      </c>
      <c r="E500" s="231">
        <v>0</v>
      </c>
      <c r="F500" s="232">
        <v>0</v>
      </c>
      <c r="G500" s="232">
        <v>0</v>
      </c>
      <c r="H500" s="233"/>
    </row>
    <row r="501" spans="1:8" ht="18" customHeight="1" collapsed="1">
      <c r="A501" s="20"/>
      <c r="B501" s="230" t="s">
        <v>403</v>
      </c>
      <c r="C501" s="234">
        <f>SUM($C$491:$C$500)</f>
        <v>248</v>
      </c>
      <c r="D501" s="234">
        <f>SUM($D$491:$D$500)</f>
        <v>180</v>
      </c>
      <c r="E501" s="234">
        <f>SUM($E$491:$E$500)</f>
        <v>3</v>
      </c>
      <c r="F501" s="235">
        <f>SUM($F$491:$F$500)</f>
        <v>194961</v>
      </c>
      <c r="G501" s="235">
        <f>SUM($G$491:$G$500)</f>
        <v>180380</v>
      </c>
      <c r="H501" s="236">
        <f>SUM($H$491:$H$500)</f>
        <v>77393</v>
      </c>
    </row>
    <row r="502" spans="1:8" ht="18" hidden="1" customHeight="1" outlineLevel="1">
      <c r="A502" s="20" t="s">
        <v>181</v>
      </c>
      <c r="B502" s="230"/>
      <c r="C502" s="231">
        <v>0</v>
      </c>
      <c r="D502" s="231">
        <v>5</v>
      </c>
      <c r="E502" s="231"/>
      <c r="F502" s="232">
        <v>10419.450000000001</v>
      </c>
      <c r="G502" s="232">
        <v>-15854.78</v>
      </c>
      <c r="H502" s="233"/>
    </row>
    <row r="503" spans="1:8" ht="18" hidden="1" customHeight="1" outlineLevel="1">
      <c r="A503" s="20" t="s">
        <v>183</v>
      </c>
      <c r="B503" s="230"/>
      <c r="C503" s="231">
        <v>4</v>
      </c>
      <c r="D503" s="231">
        <v>5</v>
      </c>
      <c r="E503" s="231">
        <v>0</v>
      </c>
      <c r="F503" s="232">
        <v>16802</v>
      </c>
      <c r="G503" s="232">
        <v>-3333</v>
      </c>
      <c r="H503" s="233"/>
    </row>
    <row r="504" spans="1:8" ht="18" hidden="1" customHeight="1" outlineLevel="1">
      <c r="A504" s="20" t="s">
        <v>184</v>
      </c>
      <c r="B504" s="230"/>
      <c r="C504" s="231">
        <v>4</v>
      </c>
      <c r="D504" s="231">
        <v>3</v>
      </c>
      <c r="E504" s="231"/>
      <c r="F504" s="232">
        <v>10493</v>
      </c>
      <c r="G504" s="232">
        <v>5687</v>
      </c>
      <c r="H504" s="233"/>
    </row>
    <row r="505" spans="1:8" ht="18" hidden="1" customHeight="1" outlineLevel="1">
      <c r="A505" s="20" t="s">
        <v>185</v>
      </c>
      <c r="B505" s="230"/>
      <c r="C505" s="231">
        <v>17</v>
      </c>
      <c r="D505" s="231">
        <v>17</v>
      </c>
      <c r="E505" s="231"/>
      <c r="F505" s="232">
        <v>105859</v>
      </c>
      <c r="G505" s="232">
        <v>41317</v>
      </c>
      <c r="H505" s="233"/>
    </row>
    <row r="506" spans="1:8" ht="18" hidden="1" customHeight="1" outlineLevel="1">
      <c r="A506" s="20" t="s">
        <v>186</v>
      </c>
      <c r="B506" s="230"/>
      <c r="C506" s="231">
        <v>84</v>
      </c>
      <c r="D506" s="231">
        <v>10</v>
      </c>
      <c r="E506" s="231">
        <v>2</v>
      </c>
      <c r="F506" s="232">
        <v>110467</v>
      </c>
      <c r="G506" s="232">
        <v>268266</v>
      </c>
      <c r="H506" s="233"/>
    </row>
    <row r="507" spans="1:8" ht="18" hidden="1" customHeight="1" outlineLevel="1">
      <c r="A507" s="20" t="s">
        <v>244</v>
      </c>
      <c r="B507" s="230"/>
      <c r="C507" s="231">
        <v>1</v>
      </c>
      <c r="D507" s="231">
        <v>1</v>
      </c>
      <c r="E507" s="231"/>
      <c r="F507" s="232">
        <v>1320</v>
      </c>
      <c r="G507" s="232"/>
      <c r="H507" s="233"/>
    </row>
    <row r="508" spans="1:8" ht="18" hidden="1" customHeight="1" outlineLevel="1">
      <c r="A508" s="20" t="s">
        <v>187</v>
      </c>
      <c r="B508" s="230"/>
      <c r="C508" s="231"/>
      <c r="D508" s="231"/>
      <c r="E508" s="231"/>
      <c r="F508" s="232"/>
      <c r="G508" s="232"/>
      <c r="H508" s="233"/>
    </row>
    <row r="509" spans="1:8" ht="18" hidden="1" customHeight="1" outlineLevel="1">
      <c r="A509" s="20" t="s">
        <v>190</v>
      </c>
      <c r="B509" s="230"/>
      <c r="C509" s="231">
        <v>3</v>
      </c>
      <c r="D509" s="231">
        <v>3</v>
      </c>
      <c r="E509" s="231"/>
      <c r="F509" s="232">
        <v>-15658</v>
      </c>
      <c r="G509" s="232">
        <v>-668</v>
      </c>
      <c r="H509" s="233"/>
    </row>
    <row r="510" spans="1:8" ht="18" hidden="1" customHeight="1" outlineLevel="1">
      <c r="A510" s="20" t="s">
        <v>191</v>
      </c>
      <c r="B510" s="230"/>
      <c r="C510" s="231">
        <v>6</v>
      </c>
      <c r="D510" s="231"/>
      <c r="E510" s="231">
        <v>4</v>
      </c>
      <c r="F510" s="232"/>
      <c r="G510" s="232"/>
      <c r="H510" s="233"/>
    </row>
    <row r="511" spans="1:8" ht="18" hidden="1" customHeight="1" outlineLevel="1">
      <c r="A511" s="20" t="s">
        <v>194</v>
      </c>
      <c r="B511" s="230"/>
      <c r="C511" s="231">
        <v>1</v>
      </c>
      <c r="D511" s="231">
        <v>1</v>
      </c>
      <c r="E511" s="231">
        <v>1</v>
      </c>
      <c r="F511" s="232">
        <v>4335.7834000000003</v>
      </c>
      <c r="G511" s="232">
        <v>3868.9908999999998</v>
      </c>
      <c r="H511" s="233">
        <v>0</v>
      </c>
    </row>
    <row r="512" spans="1:8" ht="18" customHeight="1" collapsed="1">
      <c r="A512" s="20"/>
      <c r="B512" s="230" t="s">
        <v>404</v>
      </c>
      <c r="C512" s="234">
        <f>SUM($C$502:$C$511)</f>
        <v>120</v>
      </c>
      <c r="D512" s="234">
        <f>SUM($D$502:$D$511)</f>
        <v>45</v>
      </c>
      <c r="E512" s="234">
        <f>SUM($E$502:$E$511)</f>
        <v>7</v>
      </c>
      <c r="F512" s="235">
        <f>SUM($F$502:$F$511)</f>
        <v>244038.23340000003</v>
      </c>
      <c r="G512" s="235">
        <f>SUM($G$502:$G$511)</f>
        <v>299283.21089999995</v>
      </c>
      <c r="H512" s="236">
        <f>SUM($H$502:$H$511)</f>
        <v>0</v>
      </c>
    </row>
    <row r="513" spans="1:8" s="229" customFormat="1">
      <c r="A513" s="237"/>
      <c r="B513" s="493" t="s">
        <v>405</v>
      </c>
      <c r="C513" s="494"/>
      <c r="D513" s="494"/>
      <c r="E513" s="494"/>
      <c r="F513" s="494"/>
      <c r="G513" s="494"/>
      <c r="H513" s="495"/>
    </row>
    <row r="514" spans="1:8" ht="18" hidden="1" customHeight="1" outlineLevel="1">
      <c r="A514" s="20" t="s">
        <v>181</v>
      </c>
      <c r="B514" s="230"/>
      <c r="C514" s="231">
        <v>0</v>
      </c>
      <c r="D514" s="231">
        <v>0</v>
      </c>
      <c r="E514" s="231"/>
      <c r="F514" s="232">
        <v>0</v>
      </c>
      <c r="G514" s="232">
        <v>0</v>
      </c>
      <c r="H514" s="233"/>
    </row>
    <row r="515" spans="1:8" ht="18" hidden="1" customHeight="1" outlineLevel="1">
      <c r="A515" s="20" t="s">
        <v>183</v>
      </c>
      <c r="B515" s="230"/>
      <c r="C515" s="231">
        <v>1</v>
      </c>
      <c r="D515" s="231">
        <v>0</v>
      </c>
      <c r="E515" s="231">
        <v>0</v>
      </c>
      <c r="F515" s="232">
        <v>0</v>
      </c>
      <c r="G515" s="232">
        <v>0</v>
      </c>
      <c r="H515" s="233"/>
    </row>
    <row r="516" spans="1:8" ht="18" hidden="1" customHeight="1" outlineLevel="1">
      <c r="A516" s="20" t="s">
        <v>184</v>
      </c>
      <c r="B516" s="230"/>
      <c r="C516" s="231"/>
      <c r="D516" s="231">
        <v>1</v>
      </c>
      <c r="E516" s="231"/>
      <c r="F516" s="232"/>
      <c r="G516" s="232">
        <v>-75</v>
      </c>
      <c r="H516" s="233"/>
    </row>
    <row r="517" spans="1:8" ht="18" hidden="1" customHeight="1" outlineLevel="1">
      <c r="A517" s="20" t="s">
        <v>185</v>
      </c>
      <c r="B517" s="230"/>
      <c r="C517" s="231">
        <v>1</v>
      </c>
      <c r="D517" s="231">
        <v>0</v>
      </c>
      <c r="E517" s="231"/>
      <c r="F517" s="232">
        <v>0</v>
      </c>
      <c r="G517" s="232">
        <v>0</v>
      </c>
      <c r="H517" s="233"/>
    </row>
    <row r="518" spans="1:8" ht="18" hidden="1" customHeight="1" outlineLevel="1">
      <c r="A518" s="20" t="s">
        <v>186</v>
      </c>
      <c r="B518" s="230"/>
      <c r="C518" s="231">
        <v>7</v>
      </c>
      <c r="D518" s="231">
        <v>0</v>
      </c>
      <c r="E518" s="231">
        <v>0</v>
      </c>
      <c r="F518" s="232">
        <v>0</v>
      </c>
      <c r="G518" s="232">
        <v>13015</v>
      </c>
      <c r="H518" s="233"/>
    </row>
    <row r="519" spans="1:8" ht="18" hidden="1" customHeight="1" outlineLevel="1">
      <c r="A519" s="20" t="s">
        <v>187</v>
      </c>
      <c r="B519" s="230"/>
      <c r="C519" s="231"/>
      <c r="D519" s="231"/>
      <c r="E519" s="231"/>
      <c r="F519" s="232"/>
      <c r="G519" s="232"/>
      <c r="H519" s="233"/>
    </row>
    <row r="520" spans="1:8" ht="18" hidden="1" customHeight="1" outlineLevel="1">
      <c r="A520" s="20" t="s">
        <v>190</v>
      </c>
      <c r="B520" s="230"/>
      <c r="C520" s="231">
        <v>0</v>
      </c>
      <c r="D520" s="231">
        <v>0</v>
      </c>
      <c r="E520" s="231"/>
      <c r="F520" s="232"/>
      <c r="G520" s="232"/>
      <c r="H520" s="233"/>
    </row>
    <row r="521" spans="1:8" ht="18" hidden="1" customHeight="1" outlineLevel="1">
      <c r="A521" s="20" t="s">
        <v>193</v>
      </c>
      <c r="B521" s="230"/>
      <c r="C521" s="231">
        <v>0</v>
      </c>
      <c r="D521" s="231">
        <v>0</v>
      </c>
      <c r="E521" s="231">
        <v>0</v>
      </c>
      <c r="F521" s="232">
        <v>-11118</v>
      </c>
      <c r="G521" s="232">
        <v>-5916</v>
      </c>
      <c r="H521" s="233">
        <v>0</v>
      </c>
    </row>
    <row r="522" spans="1:8" ht="18" hidden="1" customHeight="1" outlineLevel="1">
      <c r="A522" s="20" t="s">
        <v>194</v>
      </c>
      <c r="B522" s="230"/>
      <c r="C522" s="231">
        <v>12</v>
      </c>
      <c r="D522" s="231">
        <v>1</v>
      </c>
      <c r="E522" s="231">
        <v>0</v>
      </c>
      <c r="F522" s="232">
        <v>284.85239999999999</v>
      </c>
      <c r="G522" s="232">
        <v>254.18510000000001</v>
      </c>
      <c r="H522" s="233">
        <v>0</v>
      </c>
    </row>
    <row r="523" spans="1:8" ht="18" customHeight="1" collapsed="1">
      <c r="A523" s="20"/>
      <c r="B523" s="230" t="s">
        <v>406</v>
      </c>
      <c r="C523" s="234">
        <f>SUM($C$514:$C$522)</f>
        <v>21</v>
      </c>
      <c r="D523" s="234">
        <f>SUM($D$514:$D$522)</f>
        <v>2</v>
      </c>
      <c r="E523" s="234">
        <f>SUM($E$514:$E$522)</f>
        <v>0</v>
      </c>
      <c r="F523" s="235">
        <f>SUM($F$514:$F$522)</f>
        <v>-10833.1476</v>
      </c>
      <c r="G523" s="235">
        <f>SUM($G$514:$G$522)</f>
        <v>7278.1850999999997</v>
      </c>
      <c r="H523" s="236">
        <f>SUM($H$514:$H$522)</f>
        <v>0</v>
      </c>
    </row>
    <row r="524" spans="1:8" s="229" customFormat="1">
      <c r="A524" s="237"/>
      <c r="B524" s="493" t="s">
        <v>407</v>
      </c>
      <c r="C524" s="494"/>
      <c r="D524" s="494"/>
      <c r="E524" s="494"/>
      <c r="F524" s="494"/>
      <c r="G524" s="494"/>
      <c r="H524" s="495"/>
    </row>
    <row r="525" spans="1:8" ht="18" hidden="1" customHeight="1" outlineLevel="1">
      <c r="A525" s="20" t="s">
        <v>181</v>
      </c>
      <c r="B525" s="230"/>
      <c r="C525" s="231">
        <v>18</v>
      </c>
      <c r="D525" s="231">
        <v>19</v>
      </c>
      <c r="E525" s="231"/>
      <c r="F525" s="232">
        <v>88043.89</v>
      </c>
      <c r="G525" s="232">
        <v>-4193.68</v>
      </c>
      <c r="H525" s="233"/>
    </row>
    <row r="526" spans="1:8" ht="18" hidden="1" customHeight="1" outlineLevel="1">
      <c r="A526" s="20" t="s">
        <v>182</v>
      </c>
      <c r="B526" s="230"/>
      <c r="C526" s="231">
        <v>10</v>
      </c>
      <c r="D526" s="231">
        <v>10</v>
      </c>
      <c r="E526" s="231">
        <v>0</v>
      </c>
      <c r="F526" s="232">
        <v>18871</v>
      </c>
      <c r="G526" s="232">
        <v>-15980</v>
      </c>
      <c r="H526" s="233"/>
    </row>
    <row r="527" spans="1:8" ht="18" hidden="1" customHeight="1" outlineLevel="1">
      <c r="A527" s="20" t="s">
        <v>183</v>
      </c>
      <c r="B527" s="230"/>
      <c r="C527" s="231">
        <v>34</v>
      </c>
      <c r="D527" s="231">
        <v>47</v>
      </c>
      <c r="E527" s="231">
        <v>0</v>
      </c>
      <c r="F527" s="232">
        <v>12763</v>
      </c>
      <c r="G527" s="232">
        <v>4477</v>
      </c>
      <c r="H527" s="233"/>
    </row>
    <row r="528" spans="1:8" ht="18" hidden="1" customHeight="1" outlineLevel="1">
      <c r="A528" s="20" t="s">
        <v>184</v>
      </c>
      <c r="B528" s="230"/>
      <c r="C528" s="231">
        <v>6</v>
      </c>
      <c r="D528" s="231">
        <v>21</v>
      </c>
      <c r="E528" s="231"/>
      <c r="F528" s="232">
        <v>35032</v>
      </c>
      <c r="G528" s="232">
        <v>8471</v>
      </c>
      <c r="H528" s="233"/>
    </row>
    <row r="529" spans="1:8" ht="18" hidden="1" customHeight="1" outlineLevel="1">
      <c r="A529" s="20" t="s">
        <v>185</v>
      </c>
      <c r="B529" s="230"/>
      <c r="C529" s="231">
        <v>65</v>
      </c>
      <c r="D529" s="231">
        <v>89</v>
      </c>
      <c r="E529" s="231"/>
      <c r="F529" s="232">
        <v>11568745</v>
      </c>
      <c r="G529" s="232">
        <v>112658</v>
      </c>
      <c r="H529" s="233"/>
    </row>
    <row r="530" spans="1:8" ht="18" hidden="1" customHeight="1" outlineLevel="1">
      <c r="A530" s="20" t="s">
        <v>186</v>
      </c>
      <c r="B530" s="230"/>
      <c r="C530" s="231">
        <v>2</v>
      </c>
      <c r="D530" s="231">
        <v>2</v>
      </c>
      <c r="E530" s="231">
        <v>0</v>
      </c>
      <c r="F530" s="232">
        <v>1828</v>
      </c>
      <c r="G530" s="232">
        <v>0</v>
      </c>
      <c r="H530" s="233"/>
    </row>
    <row r="531" spans="1:8" ht="18" hidden="1" customHeight="1" outlineLevel="1">
      <c r="A531" s="20" t="s">
        <v>187</v>
      </c>
      <c r="B531" s="230"/>
      <c r="C531" s="231">
        <v>1</v>
      </c>
      <c r="D531" s="231">
        <v>2</v>
      </c>
      <c r="E531" s="231"/>
      <c r="F531" s="232">
        <v>-8649</v>
      </c>
      <c r="G531" s="232"/>
      <c r="H531" s="233">
        <v>-4339</v>
      </c>
    </row>
    <row r="532" spans="1:8" ht="18" hidden="1" customHeight="1" outlineLevel="1">
      <c r="A532" s="20" t="s">
        <v>188</v>
      </c>
      <c r="B532" s="230"/>
      <c r="C532" s="231">
        <v>3</v>
      </c>
      <c r="D532" s="231">
        <v>3</v>
      </c>
      <c r="E532" s="231"/>
      <c r="F532" s="232">
        <v>7435</v>
      </c>
      <c r="G532" s="232">
        <v>944</v>
      </c>
      <c r="H532" s="233"/>
    </row>
    <row r="533" spans="1:8" ht="18" hidden="1" customHeight="1" outlineLevel="1">
      <c r="A533" s="20" t="s">
        <v>189</v>
      </c>
      <c r="B533" s="230"/>
      <c r="C533" s="231">
        <v>2</v>
      </c>
      <c r="D533" s="231">
        <v>2</v>
      </c>
      <c r="E533" s="231">
        <v>0</v>
      </c>
      <c r="F533" s="232">
        <v>9388.2199999999993</v>
      </c>
      <c r="G533" s="232">
        <v>14934.32</v>
      </c>
      <c r="H533" s="233">
        <v>0</v>
      </c>
    </row>
    <row r="534" spans="1:8" ht="18" hidden="1" customHeight="1" outlineLevel="1">
      <c r="A534" s="20" t="s">
        <v>190</v>
      </c>
      <c r="B534" s="230"/>
      <c r="C534" s="231">
        <v>0</v>
      </c>
      <c r="D534" s="231">
        <v>1</v>
      </c>
      <c r="E534" s="231"/>
      <c r="F534" s="232">
        <v>-3356</v>
      </c>
      <c r="G534" s="232">
        <v>3000</v>
      </c>
      <c r="H534" s="233">
        <v>3690</v>
      </c>
    </row>
    <row r="535" spans="1:8" ht="18" hidden="1" customHeight="1" outlineLevel="1">
      <c r="A535" s="20" t="s">
        <v>191</v>
      </c>
      <c r="B535" s="230"/>
      <c r="C535" s="231">
        <v>1</v>
      </c>
      <c r="D535" s="231"/>
      <c r="E535" s="231"/>
      <c r="F535" s="232"/>
      <c r="G535" s="232"/>
      <c r="H535" s="233"/>
    </row>
    <row r="536" spans="1:8" ht="18" hidden="1" customHeight="1" outlineLevel="1">
      <c r="A536" s="20" t="s">
        <v>193</v>
      </c>
      <c r="B536" s="230"/>
      <c r="C536" s="231">
        <v>46</v>
      </c>
      <c r="D536" s="231">
        <v>43</v>
      </c>
      <c r="E536" s="231">
        <v>2</v>
      </c>
      <c r="F536" s="232">
        <v>150528</v>
      </c>
      <c r="G536" s="232">
        <v>-59321</v>
      </c>
      <c r="H536" s="233">
        <v>77761</v>
      </c>
    </row>
    <row r="537" spans="1:8" ht="18" hidden="1" customHeight="1" outlineLevel="1">
      <c r="A537" s="20" t="s">
        <v>194</v>
      </c>
      <c r="B537" s="230"/>
      <c r="C537" s="231">
        <v>56</v>
      </c>
      <c r="D537" s="231">
        <v>40</v>
      </c>
      <c r="E537" s="231">
        <v>5</v>
      </c>
      <c r="F537" s="232">
        <v>44585.023200000003</v>
      </c>
      <c r="G537" s="232">
        <v>39784.978600000002</v>
      </c>
      <c r="H537" s="233">
        <v>4873.2672000000002</v>
      </c>
    </row>
    <row r="538" spans="1:8" ht="18" hidden="1" customHeight="1" outlineLevel="1">
      <c r="A538" s="20" t="s">
        <v>195</v>
      </c>
      <c r="B538" s="230"/>
      <c r="C538" s="231">
        <v>5</v>
      </c>
      <c r="D538" s="231">
        <v>3</v>
      </c>
      <c r="E538" s="231">
        <v>0</v>
      </c>
      <c r="F538" s="232">
        <v>7689.51</v>
      </c>
      <c r="G538" s="232">
        <v>0</v>
      </c>
      <c r="H538" s="233"/>
    </row>
    <row r="539" spans="1:8" ht="18" hidden="1" customHeight="1" outlineLevel="1">
      <c r="A539" s="20" t="s">
        <v>196</v>
      </c>
      <c r="B539" s="230"/>
      <c r="C539" s="231">
        <v>2</v>
      </c>
      <c r="D539" s="231">
        <v>2</v>
      </c>
      <c r="E539" s="231"/>
      <c r="F539" s="232">
        <v>9301</v>
      </c>
      <c r="G539" s="232">
        <v>24835</v>
      </c>
      <c r="H539" s="233"/>
    </row>
    <row r="540" spans="1:8" ht="18" customHeight="1" collapsed="1">
      <c r="A540" s="20"/>
      <c r="B540" s="230" t="s">
        <v>408</v>
      </c>
      <c r="C540" s="234">
        <f>SUM($C$525:$C$539)</f>
        <v>251</v>
      </c>
      <c r="D540" s="234">
        <f>SUM($D$525:$D$539)</f>
        <v>284</v>
      </c>
      <c r="E540" s="234">
        <f>SUM($E$525:$E$539)</f>
        <v>7</v>
      </c>
      <c r="F540" s="235">
        <f>SUM($F$525:$F$539)</f>
        <v>11942204.643200001</v>
      </c>
      <c r="G540" s="235">
        <f>SUM($G$525:$G$539)</f>
        <v>129609.61860000002</v>
      </c>
      <c r="H540" s="236">
        <f>SUM($H$525:$H$539)</f>
        <v>81985.267200000002</v>
      </c>
    </row>
    <row r="541" spans="1:8" s="229" customFormat="1">
      <c r="A541" s="237"/>
      <c r="B541" s="493" t="s">
        <v>409</v>
      </c>
      <c r="C541" s="494"/>
      <c r="D541" s="494"/>
      <c r="E541" s="494"/>
      <c r="F541" s="494"/>
      <c r="G541" s="494"/>
      <c r="H541" s="495"/>
    </row>
    <row r="542" spans="1:8" ht="18" hidden="1" customHeight="1" outlineLevel="1">
      <c r="A542" s="20" t="s">
        <v>181</v>
      </c>
      <c r="B542" s="230"/>
      <c r="C542" s="231">
        <v>4</v>
      </c>
      <c r="D542" s="231">
        <v>1</v>
      </c>
      <c r="E542" s="231"/>
      <c r="F542" s="232">
        <v>1833</v>
      </c>
      <c r="G542" s="232">
        <v>2860</v>
      </c>
      <c r="H542" s="233"/>
    </row>
    <row r="543" spans="1:8" ht="18" hidden="1" customHeight="1" outlineLevel="1">
      <c r="A543" s="20" t="s">
        <v>183</v>
      </c>
      <c r="B543" s="230"/>
      <c r="C543" s="231">
        <v>9</v>
      </c>
      <c r="D543" s="231">
        <v>1</v>
      </c>
      <c r="E543" s="231">
        <v>0</v>
      </c>
      <c r="F543" s="232">
        <v>0</v>
      </c>
      <c r="G543" s="232">
        <v>5326</v>
      </c>
      <c r="H543" s="233"/>
    </row>
    <row r="544" spans="1:8" ht="18" hidden="1" customHeight="1" outlineLevel="1">
      <c r="A544" s="20" t="s">
        <v>184</v>
      </c>
      <c r="B544" s="230"/>
      <c r="C544" s="231">
        <v>6</v>
      </c>
      <c r="D544" s="231">
        <v>1</v>
      </c>
      <c r="E544" s="231"/>
      <c r="F544" s="232"/>
      <c r="G544" s="232">
        <v>108</v>
      </c>
      <c r="H544" s="233"/>
    </row>
    <row r="545" spans="1:8" ht="18" hidden="1" customHeight="1" outlineLevel="1">
      <c r="A545" s="20" t="s">
        <v>185</v>
      </c>
      <c r="B545" s="230"/>
      <c r="C545" s="231">
        <v>9</v>
      </c>
      <c r="D545" s="231">
        <v>4</v>
      </c>
      <c r="E545" s="231"/>
      <c r="F545" s="232">
        <v>12660</v>
      </c>
      <c r="G545" s="232">
        <v>5919</v>
      </c>
      <c r="H545" s="233"/>
    </row>
    <row r="546" spans="1:8" ht="18" hidden="1" customHeight="1" outlineLevel="1">
      <c r="A546" s="20" t="s">
        <v>186</v>
      </c>
      <c r="B546" s="230"/>
      <c r="C546" s="231">
        <v>25</v>
      </c>
      <c r="D546" s="231">
        <v>2</v>
      </c>
      <c r="E546" s="231">
        <v>14</v>
      </c>
      <c r="F546" s="232">
        <v>10429</v>
      </c>
      <c r="G546" s="232">
        <v>67200</v>
      </c>
      <c r="H546" s="233"/>
    </row>
    <row r="547" spans="1:8" ht="18" hidden="1" customHeight="1" outlineLevel="1">
      <c r="A547" s="20" t="s">
        <v>187</v>
      </c>
      <c r="B547" s="230"/>
      <c r="C547" s="231">
        <v>3</v>
      </c>
      <c r="D547" s="231"/>
      <c r="E547" s="231">
        <v>3</v>
      </c>
      <c r="F547" s="232"/>
      <c r="G547" s="232"/>
      <c r="H547" s="233"/>
    </row>
    <row r="548" spans="1:8" ht="18" hidden="1" customHeight="1" outlineLevel="1">
      <c r="A548" s="20" t="s">
        <v>194</v>
      </c>
      <c r="B548" s="230"/>
      <c r="C548" s="231">
        <v>9</v>
      </c>
      <c r="D548" s="231">
        <v>1</v>
      </c>
      <c r="E548" s="231">
        <v>6</v>
      </c>
      <c r="F548" s="232">
        <v>920.9248</v>
      </c>
      <c r="G548" s="232">
        <v>821.77760000000001</v>
      </c>
      <c r="H548" s="233">
        <v>419.2867</v>
      </c>
    </row>
    <row r="549" spans="1:8" ht="18" customHeight="1" collapsed="1">
      <c r="A549" s="20"/>
      <c r="B549" s="230" t="s">
        <v>411</v>
      </c>
      <c r="C549" s="234">
        <f>SUM($C$542:$C$548)</f>
        <v>65</v>
      </c>
      <c r="D549" s="234">
        <f>SUM($D$542:$D$548)</f>
        <v>10</v>
      </c>
      <c r="E549" s="234">
        <f>SUM($E$542:$E$548)</f>
        <v>23</v>
      </c>
      <c r="F549" s="235">
        <f>SUM($F$542:$F$548)</f>
        <v>25842.924800000001</v>
      </c>
      <c r="G549" s="235">
        <f>SUM($G$542:$G$548)</f>
        <v>82234.777600000001</v>
      </c>
      <c r="H549" s="236">
        <f>SUM($H$542:$H$548)</f>
        <v>419.2867</v>
      </c>
    </row>
    <row r="550" spans="1:8" ht="18" hidden="1" customHeight="1" outlineLevel="1">
      <c r="A550" s="20" t="s">
        <v>181</v>
      </c>
      <c r="B550" s="230"/>
      <c r="C550" s="231">
        <v>3</v>
      </c>
      <c r="D550" s="231">
        <v>2</v>
      </c>
      <c r="E550" s="231"/>
      <c r="F550" s="232">
        <v>60000</v>
      </c>
      <c r="G550" s="232">
        <v>10256</v>
      </c>
      <c r="H550" s="233"/>
    </row>
    <row r="551" spans="1:8" ht="18" hidden="1" customHeight="1" outlineLevel="1">
      <c r="A551" s="20" t="s">
        <v>183</v>
      </c>
      <c r="B551" s="230"/>
      <c r="C551" s="231">
        <v>4</v>
      </c>
      <c r="D551" s="231">
        <v>3</v>
      </c>
      <c r="E551" s="231">
        <v>0</v>
      </c>
      <c r="F551" s="232">
        <v>24000</v>
      </c>
      <c r="G551" s="232">
        <v>9371</v>
      </c>
      <c r="H551" s="233"/>
    </row>
    <row r="552" spans="1:8" ht="18" hidden="1" customHeight="1" outlineLevel="1">
      <c r="A552" s="20" t="s">
        <v>184</v>
      </c>
      <c r="B552" s="230"/>
      <c r="C552" s="231"/>
      <c r="D552" s="231"/>
      <c r="E552" s="231"/>
      <c r="F552" s="232"/>
      <c r="G552" s="232"/>
      <c r="H552" s="233"/>
    </row>
    <row r="553" spans="1:8" ht="18" hidden="1" customHeight="1" outlineLevel="1">
      <c r="A553" s="20" t="s">
        <v>185</v>
      </c>
      <c r="B553" s="230"/>
      <c r="C553" s="231">
        <v>6</v>
      </c>
      <c r="D553" s="231">
        <v>4</v>
      </c>
      <c r="E553" s="231"/>
      <c r="F553" s="232">
        <v>12000</v>
      </c>
      <c r="G553" s="232">
        <v>-12373</v>
      </c>
      <c r="H553" s="233"/>
    </row>
    <row r="554" spans="1:8" ht="18" hidden="1" customHeight="1" outlineLevel="1">
      <c r="A554" s="20" t="s">
        <v>186</v>
      </c>
      <c r="B554" s="230"/>
      <c r="C554" s="231">
        <v>10</v>
      </c>
      <c r="D554" s="231">
        <v>1</v>
      </c>
      <c r="E554" s="231">
        <v>4</v>
      </c>
      <c r="F554" s="232">
        <v>3000</v>
      </c>
      <c r="G554" s="232">
        <v>-3981</v>
      </c>
      <c r="H554" s="233"/>
    </row>
    <row r="555" spans="1:8" ht="18" hidden="1" customHeight="1" outlineLevel="1">
      <c r="A555" s="20" t="s">
        <v>187</v>
      </c>
      <c r="B555" s="230"/>
      <c r="C555" s="231">
        <v>2</v>
      </c>
      <c r="D555" s="231"/>
      <c r="E555" s="231">
        <v>2</v>
      </c>
      <c r="F555" s="232"/>
      <c r="G555" s="232"/>
      <c r="H555" s="233"/>
    </row>
    <row r="556" spans="1:8" ht="18" hidden="1" customHeight="1" outlineLevel="1">
      <c r="A556" s="20" t="s">
        <v>190</v>
      </c>
      <c r="B556" s="230"/>
      <c r="C556" s="231">
        <v>0</v>
      </c>
      <c r="D556" s="231">
        <v>0</v>
      </c>
      <c r="E556" s="231"/>
      <c r="F556" s="232"/>
      <c r="G556" s="232"/>
      <c r="H556" s="233"/>
    </row>
    <row r="557" spans="1:8" ht="18" hidden="1" customHeight="1" outlineLevel="1">
      <c r="A557" s="20" t="s">
        <v>194</v>
      </c>
      <c r="B557" s="230"/>
      <c r="C557" s="231">
        <v>7</v>
      </c>
      <c r="D557" s="231">
        <v>3</v>
      </c>
      <c r="E557" s="231">
        <v>6</v>
      </c>
      <c r="F557" s="232">
        <v>2535.5972000000002</v>
      </c>
      <c r="G557" s="232">
        <v>2262.6136000000001</v>
      </c>
      <c r="H557" s="233">
        <v>0</v>
      </c>
    </row>
    <row r="558" spans="1:8" ht="18" hidden="1" customHeight="1" outlineLevel="1">
      <c r="A558" s="20" t="s">
        <v>196</v>
      </c>
      <c r="B558" s="230"/>
      <c r="C558" s="231">
        <v>2</v>
      </c>
      <c r="D558" s="231">
        <v>2</v>
      </c>
      <c r="E558" s="231"/>
      <c r="F558" s="232">
        <v>8814</v>
      </c>
      <c r="G558" s="232">
        <v>20727</v>
      </c>
      <c r="H558" s="233"/>
    </row>
    <row r="559" spans="1:8" ht="18" customHeight="1" collapsed="1">
      <c r="A559" s="20"/>
      <c r="B559" s="230" t="s">
        <v>412</v>
      </c>
      <c r="C559" s="234">
        <f>SUM($C$550:$C$558)</f>
        <v>34</v>
      </c>
      <c r="D559" s="234">
        <f>SUM($D$550:$D$558)</f>
        <v>15</v>
      </c>
      <c r="E559" s="234">
        <f>SUM($E$550:$E$558)</f>
        <v>12</v>
      </c>
      <c r="F559" s="235">
        <f>SUM($F$550:$F$558)</f>
        <v>110349.5972</v>
      </c>
      <c r="G559" s="235">
        <f>SUM($G$550:$G$558)</f>
        <v>26262.613600000001</v>
      </c>
      <c r="H559" s="236">
        <f>SUM($H$550:$H$558)</f>
        <v>0</v>
      </c>
    </row>
    <row r="560" spans="1:8" ht="18" hidden="1" customHeight="1" outlineLevel="1">
      <c r="A560" s="20" t="s">
        <v>181</v>
      </c>
      <c r="B560" s="230"/>
      <c r="C560" s="231">
        <v>1</v>
      </c>
      <c r="D560" s="231">
        <v>0</v>
      </c>
      <c r="E560" s="231"/>
      <c r="F560" s="232">
        <v>0</v>
      </c>
      <c r="G560" s="232">
        <v>0</v>
      </c>
      <c r="H560" s="233"/>
    </row>
    <row r="561" spans="1:8" ht="18" hidden="1" customHeight="1" outlineLevel="1">
      <c r="A561" s="20" t="s">
        <v>183</v>
      </c>
      <c r="B561" s="230"/>
      <c r="C561" s="231">
        <v>2</v>
      </c>
      <c r="D561" s="231">
        <v>0</v>
      </c>
      <c r="E561" s="231">
        <v>0</v>
      </c>
      <c r="F561" s="232">
        <v>0</v>
      </c>
      <c r="G561" s="232">
        <v>0</v>
      </c>
      <c r="H561" s="233"/>
    </row>
    <row r="562" spans="1:8" ht="18" hidden="1" customHeight="1" outlineLevel="1">
      <c r="A562" s="20" t="s">
        <v>184</v>
      </c>
      <c r="B562" s="230"/>
      <c r="C562" s="231">
        <v>2</v>
      </c>
      <c r="D562" s="231">
        <v>1</v>
      </c>
      <c r="E562" s="231"/>
      <c r="F562" s="232"/>
      <c r="G562" s="232">
        <v>1104</v>
      </c>
      <c r="H562" s="233"/>
    </row>
    <row r="563" spans="1:8" ht="18" hidden="1" customHeight="1" outlineLevel="1">
      <c r="A563" s="20" t="s">
        <v>185</v>
      </c>
      <c r="B563" s="230"/>
      <c r="C563" s="231">
        <v>6</v>
      </c>
      <c r="D563" s="231">
        <v>0</v>
      </c>
      <c r="E563" s="231"/>
      <c r="F563" s="232">
        <v>0</v>
      </c>
      <c r="G563" s="232">
        <v>0</v>
      </c>
      <c r="H563" s="233"/>
    </row>
    <row r="564" spans="1:8" ht="18" hidden="1" customHeight="1" outlineLevel="1">
      <c r="A564" s="20" t="s">
        <v>186</v>
      </c>
      <c r="B564" s="230"/>
      <c r="C564" s="231">
        <v>14</v>
      </c>
      <c r="D564" s="231">
        <v>1</v>
      </c>
      <c r="E564" s="231">
        <v>7</v>
      </c>
      <c r="F564" s="232">
        <v>10000</v>
      </c>
      <c r="G564" s="232">
        <v>-15830</v>
      </c>
      <c r="H564" s="233"/>
    </row>
    <row r="565" spans="1:8" ht="18" hidden="1" customHeight="1" outlineLevel="1">
      <c r="A565" s="20" t="s">
        <v>187</v>
      </c>
      <c r="B565" s="230"/>
      <c r="C565" s="231">
        <v>2</v>
      </c>
      <c r="D565" s="231"/>
      <c r="E565" s="231">
        <v>2</v>
      </c>
      <c r="F565" s="232"/>
      <c r="G565" s="232"/>
      <c r="H565" s="233"/>
    </row>
    <row r="566" spans="1:8" ht="18" hidden="1" customHeight="1" outlineLevel="1">
      <c r="A566" s="20" t="s">
        <v>194</v>
      </c>
      <c r="B566" s="230"/>
      <c r="C566" s="231">
        <v>7</v>
      </c>
      <c r="D566" s="231">
        <v>0</v>
      </c>
      <c r="E566" s="231">
        <v>8</v>
      </c>
      <c r="F566" s="232">
        <v>0</v>
      </c>
      <c r="G566" s="232">
        <v>0</v>
      </c>
      <c r="H566" s="233">
        <v>0</v>
      </c>
    </row>
    <row r="567" spans="1:8" ht="18" customHeight="1" collapsed="1">
      <c r="A567" s="20"/>
      <c r="B567" s="230" t="s">
        <v>413</v>
      </c>
      <c r="C567" s="234">
        <f>SUM($C$560:$C$566)</f>
        <v>34</v>
      </c>
      <c r="D567" s="234">
        <f>SUM($D$560:$D$566)</f>
        <v>2</v>
      </c>
      <c r="E567" s="234">
        <f>SUM($E$560:$E$566)</f>
        <v>17</v>
      </c>
      <c r="F567" s="235">
        <f>SUM($F$560:$F$566)</f>
        <v>10000</v>
      </c>
      <c r="G567" s="235">
        <f>SUM($G$560:$G$566)</f>
        <v>-14726</v>
      </c>
      <c r="H567" s="236">
        <f>SUM($H$560:$H$566)</f>
        <v>0</v>
      </c>
    </row>
    <row r="568" spans="1:8" ht="18" hidden="1" customHeight="1" outlineLevel="1">
      <c r="A568" s="20" t="s">
        <v>181</v>
      </c>
      <c r="B568" s="230"/>
      <c r="C568" s="231">
        <v>12</v>
      </c>
      <c r="D568" s="231">
        <v>8</v>
      </c>
      <c r="E568" s="231"/>
      <c r="F568" s="232">
        <v>-28952.66</v>
      </c>
      <c r="G568" s="232">
        <v>-4806.16</v>
      </c>
      <c r="H568" s="233"/>
    </row>
    <row r="569" spans="1:8" ht="18" hidden="1" customHeight="1" outlineLevel="1">
      <c r="A569" s="20" t="s">
        <v>183</v>
      </c>
      <c r="B569" s="230"/>
      <c r="C569" s="231">
        <v>10</v>
      </c>
      <c r="D569" s="231">
        <v>32</v>
      </c>
      <c r="E569" s="231">
        <v>0</v>
      </c>
      <c r="F569" s="232">
        <v>-98056</v>
      </c>
      <c r="G569" s="232">
        <v>-101926</v>
      </c>
      <c r="H569" s="233"/>
    </row>
    <row r="570" spans="1:8" ht="18" hidden="1" customHeight="1" outlineLevel="1">
      <c r="A570" s="20" t="s">
        <v>184</v>
      </c>
      <c r="B570" s="230"/>
      <c r="C570" s="231">
        <v>2</v>
      </c>
      <c r="D570" s="231">
        <v>10</v>
      </c>
      <c r="E570" s="231"/>
      <c r="F570" s="232">
        <v>35302</v>
      </c>
      <c r="G570" s="232">
        <v>33796</v>
      </c>
      <c r="H570" s="233"/>
    </row>
    <row r="571" spans="1:8" ht="18" hidden="1" customHeight="1" outlineLevel="1">
      <c r="A571" s="20" t="s">
        <v>185</v>
      </c>
      <c r="B571" s="230"/>
      <c r="C571" s="231">
        <v>19</v>
      </c>
      <c r="D571" s="231">
        <v>25</v>
      </c>
      <c r="E571" s="231"/>
      <c r="F571" s="232">
        <v>694144</v>
      </c>
      <c r="G571" s="232">
        <v>-54738</v>
      </c>
      <c r="H571" s="233" t="s">
        <v>326</v>
      </c>
    </row>
    <row r="572" spans="1:8" ht="18" hidden="1" customHeight="1" outlineLevel="1">
      <c r="A572" s="20" t="s">
        <v>186</v>
      </c>
      <c r="B572" s="230"/>
      <c r="C572" s="231">
        <v>87</v>
      </c>
      <c r="D572" s="231">
        <v>0</v>
      </c>
      <c r="E572" s="231">
        <v>68</v>
      </c>
      <c r="F572" s="232">
        <v>-216</v>
      </c>
      <c r="G572" s="232">
        <v>13500</v>
      </c>
      <c r="H572" s="233"/>
    </row>
    <row r="573" spans="1:8" ht="18" hidden="1" customHeight="1" outlineLevel="1">
      <c r="A573" s="20" t="s">
        <v>188</v>
      </c>
      <c r="B573" s="230"/>
      <c r="C573" s="231">
        <v>7</v>
      </c>
      <c r="D573" s="231">
        <v>1</v>
      </c>
      <c r="E573" s="231"/>
      <c r="F573" s="232">
        <v>3000</v>
      </c>
      <c r="G573" s="232">
        <v>10000</v>
      </c>
      <c r="H573" s="233"/>
    </row>
    <row r="574" spans="1:8" ht="18" hidden="1" customHeight="1" outlineLevel="1">
      <c r="A574" s="20" t="s">
        <v>191</v>
      </c>
      <c r="B574" s="230"/>
      <c r="C574" s="231">
        <v>1</v>
      </c>
      <c r="D574" s="231"/>
      <c r="E574" s="231">
        <v>1</v>
      </c>
      <c r="F574" s="232"/>
      <c r="G574" s="232"/>
      <c r="H574" s="233"/>
    </row>
    <row r="575" spans="1:8" ht="18" hidden="1" customHeight="1" outlineLevel="1">
      <c r="A575" s="20" t="s">
        <v>194</v>
      </c>
      <c r="B575" s="230"/>
      <c r="C575" s="231">
        <v>9</v>
      </c>
      <c r="D575" s="231">
        <v>1</v>
      </c>
      <c r="E575" s="231">
        <v>1</v>
      </c>
      <c r="F575" s="232">
        <v>4337.0277999999998</v>
      </c>
      <c r="G575" s="232">
        <v>3870.1012999999998</v>
      </c>
      <c r="H575" s="233">
        <v>0</v>
      </c>
    </row>
    <row r="576" spans="1:8" ht="18" customHeight="1" collapsed="1">
      <c r="A576" s="20"/>
      <c r="B576" s="230" t="s">
        <v>414</v>
      </c>
      <c r="C576" s="234">
        <f>SUM($C$568:$C$575)</f>
        <v>147</v>
      </c>
      <c r="D576" s="234">
        <f>SUM($D$568:$D$575)</f>
        <v>77</v>
      </c>
      <c r="E576" s="234">
        <f>SUM($E$568:$E$575)</f>
        <v>70</v>
      </c>
      <c r="F576" s="235">
        <f>SUM($F$568:$F$575)</f>
        <v>609558.36780000001</v>
      </c>
      <c r="G576" s="235">
        <f>SUM($G$568:$G$575)</f>
        <v>-100304.05870000001</v>
      </c>
      <c r="H576" s="236">
        <f>SUM($H$568:$H$575)</f>
        <v>0</v>
      </c>
    </row>
    <row r="577" spans="1:8" s="229" customFormat="1">
      <c r="A577" s="237"/>
      <c r="B577" s="493" t="s">
        <v>415</v>
      </c>
      <c r="C577" s="494"/>
      <c r="D577" s="494"/>
      <c r="E577" s="494"/>
      <c r="F577" s="494"/>
      <c r="G577" s="494"/>
      <c r="H577" s="495"/>
    </row>
    <row r="578" spans="1:8" ht="18" hidden="1" customHeight="1" outlineLevel="1">
      <c r="A578" s="20" t="s">
        <v>186</v>
      </c>
      <c r="B578" s="230"/>
      <c r="C578" s="231">
        <v>3</v>
      </c>
      <c r="D578" s="231">
        <v>1</v>
      </c>
      <c r="E578" s="231">
        <v>0</v>
      </c>
      <c r="F578" s="232">
        <v>-2835</v>
      </c>
      <c r="G578" s="232">
        <v>-10094</v>
      </c>
      <c r="H578" s="233"/>
    </row>
    <row r="579" spans="1:8" ht="18" customHeight="1" collapsed="1">
      <c r="A579" s="20"/>
      <c r="B579" s="230" t="s">
        <v>416</v>
      </c>
      <c r="C579" s="234">
        <f>SUM($C$578:$C$578)</f>
        <v>3</v>
      </c>
      <c r="D579" s="234">
        <f>SUM($D$578:$D$578)</f>
        <v>1</v>
      </c>
      <c r="E579" s="234">
        <f>SUM($E$578:$E$578)</f>
        <v>0</v>
      </c>
      <c r="F579" s="235">
        <f>SUM($F$578:$F$578)</f>
        <v>-2835</v>
      </c>
      <c r="G579" s="235">
        <f>SUM($G$578:$G$578)</f>
        <v>-10094</v>
      </c>
      <c r="H579" s="236">
        <f>SUM($H$578:$H$578)</f>
        <v>0</v>
      </c>
    </row>
    <row r="580" spans="1:8" s="229" customFormat="1">
      <c r="A580" s="237"/>
      <c r="B580" s="493" t="s">
        <v>417</v>
      </c>
      <c r="C580" s="494"/>
      <c r="D580" s="494"/>
      <c r="E580" s="494"/>
      <c r="F580" s="494"/>
      <c r="G580" s="494"/>
      <c r="H580" s="495"/>
    </row>
    <row r="581" spans="1:8" ht="18" hidden="1" customHeight="1" outlineLevel="1">
      <c r="A581" s="20" t="s">
        <v>182</v>
      </c>
      <c r="B581" s="230"/>
      <c r="C581" s="231">
        <v>4</v>
      </c>
      <c r="D581" s="231">
        <v>4</v>
      </c>
      <c r="E581" s="231">
        <v>0</v>
      </c>
      <c r="F581" s="232">
        <v>3500</v>
      </c>
      <c r="G581" s="232">
        <v>8961</v>
      </c>
      <c r="H581" s="233"/>
    </row>
    <row r="582" spans="1:8" ht="18" hidden="1" customHeight="1" outlineLevel="1">
      <c r="A582" s="20" t="s">
        <v>186</v>
      </c>
      <c r="B582" s="230"/>
      <c r="C582" s="231">
        <v>2</v>
      </c>
      <c r="D582" s="231">
        <v>0</v>
      </c>
      <c r="E582" s="231">
        <v>0</v>
      </c>
      <c r="F582" s="232">
        <v>0</v>
      </c>
      <c r="G582" s="232">
        <v>27500</v>
      </c>
      <c r="H582" s="233"/>
    </row>
    <row r="583" spans="1:8" ht="18" hidden="1" customHeight="1" outlineLevel="1">
      <c r="A583" s="20" t="s">
        <v>194</v>
      </c>
      <c r="B583" s="230"/>
      <c r="C583" s="231">
        <v>3</v>
      </c>
      <c r="D583" s="231">
        <v>3</v>
      </c>
      <c r="E583" s="231">
        <v>1</v>
      </c>
      <c r="F583" s="232">
        <v>8528.5079000000005</v>
      </c>
      <c r="G583" s="232">
        <v>7610.3248000000003</v>
      </c>
      <c r="H583" s="233">
        <v>0</v>
      </c>
    </row>
    <row r="584" spans="1:8" ht="18" customHeight="1" collapsed="1">
      <c r="A584" s="20"/>
      <c r="B584" s="230" t="s">
        <v>418</v>
      </c>
      <c r="C584" s="234">
        <f>SUM($C$581:$C$583)</f>
        <v>9</v>
      </c>
      <c r="D584" s="234">
        <f>SUM($D$581:$D$583)</f>
        <v>7</v>
      </c>
      <c r="E584" s="234">
        <f>SUM($E$581:$E$583)</f>
        <v>1</v>
      </c>
      <c r="F584" s="235">
        <f>SUM($F$581:$F$583)</f>
        <v>12028.507900000001</v>
      </c>
      <c r="G584" s="235">
        <f>SUM($G$581:$G$583)</f>
        <v>44071.324800000002</v>
      </c>
      <c r="H584" s="236">
        <f>SUM($H$581:$H$583)</f>
        <v>0</v>
      </c>
    </row>
    <row r="585" spans="1:8" ht="18" hidden="1" customHeight="1" outlineLevel="1">
      <c r="A585" s="20" t="s">
        <v>186</v>
      </c>
      <c r="B585" s="230"/>
      <c r="C585" s="231">
        <v>2</v>
      </c>
      <c r="D585" s="231">
        <v>1</v>
      </c>
      <c r="E585" s="231">
        <v>0</v>
      </c>
      <c r="F585" s="232">
        <v>1000</v>
      </c>
      <c r="G585" s="232">
        <v>70247</v>
      </c>
      <c r="H585" s="233"/>
    </row>
    <row r="586" spans="1:8" ht="18" customHeight="1" collapsed="1">
      <c r="A586" s="20"/>
      <c r="B586" s="230" t="s">
        <v>419</v>
      </c>
      <c r="C586" s="234">
        <f>SUM($C$585:$C$585)</f>
        <v>2</v>
      </c>
      <c r="D586" s="234">
        <f>SUM($D$585:$D$585)</f>
        <v>1</v>
      </c>
      <c r="E586" s="234">
        <f>SUM($E$585:$E$585)</f>
        <v>0</v>
      </c>
      <c r="F586" s="235">
        <f>SUM($F$585:$F$585)</f>
        <v>1000</v>
      </c>
      <c r="G586" s="235">
        <f>SUM($G$585:$G$585)</f>
        <v>70247</v>
      </c>
      <c r="H586" s="236">
        <f>SUM($H$585:$H$585)</f>
        <v>0</v>
      </c>
    </row>
    <row r="587" spans="1:8" s="229" customFormat="1">
      <c r="A587" s="237"/>
      <c r="B587" s="493" t="s">
        <v>420</v>
      </c>
      <c r="C587" s="494"/>
      <c r="D587" s="494"/>
      <c r="E587" s="494"/>
      <c r="F587" s="494"/>
      <c r="G587" s="494"/>
      <c r="H587" s="495"/>
    </row>
    <row r="588" spans="1:8" s="229" customFormat="1">
      <c r="A588" s="237"/>
      <c r="B588" s="493" t="s">
        <v>421</v>
      </c>
      <c r="C588" s="494"/>
      <c r="D588" s="494"/>
      <c r="E588" s="494"/>
      <c r="F588" s="494"/>
      <c r="G588" s="494"/>
      <c r="H588" s="495"/>
    </row>
    <row r="589" spans="1:8" s="229" customFormat="1">
      <c r="A589" s="237"/>
      <c r="B589" s="493" t="s">
        <v>422</v>
      </c>
      <c r="C589" s="494"/>
      <c r="D589" s="494"/>
      <c r="E589" s="494"/>
      <c r="F589" s="494"/>
      <c r="G589" s="494"/>
      <c r="H589" s="495"/>
    </row>
    <row r="590" spans="1:8" s="229" customFormat="1">
      <c r="A590" s="237"/>
      <c r="B590" s="493" t="s">
        <v>423</v>
      </c>
      <c r="C590" s="494"/>
      <c r="D590" s="494"/>
      <c r="E590" s="494"/>
      <c r="F590" s="494"/>
      <c r="G590" s="494"/>
      <c r="H590" s="495"/>
    </row>
    <row r="591" spans="1:8" s="229" customFormat="1">
      <c r="A591" s="237"/>
      <c r="B591" s="493" t="s">
        <v>424</v>
      </c>
      <c r="C591" s="494"/>
      <c r="D591" s="494"/>
      <c r="E591" s="494"/>
      <c r="F591" s="494"/>
      <c r="G591" s="494"/>
      <c r="H591" s="495"/>
    </row>
    <row r="592" spans="1:8" ht="18" hidden="1" customHeight="1" outlineLevel="1">
      <c r="A592" s="20" t="s">
        <v>186</v>
      </c>
      <c r="B592" s="230"/>
      <c r="C592" s="231">
        <v>48</v>
      </c>
      <c r="D592" s="231">
        <v>0</v>
      </c>
      <c r="E592" s="231">
        <v>0</v>
      </c>
      <c r="F592" s="232">
        <v>77500</v>
      </c>
      <c r="G592" s="232">
        <v>46408</v>
      </c>
      <c r="H592" s="233"/>
    </row>
    <row r="593" spans="1:8" ht="18" customHeight="1" collapsed="1">
      <c r="A593" s="20"/>
      <c r="B593" s="230" t="s">
        <v>437</v>
      </c>
      <c r="C593" s="234">
        <f>SUM($C$592:$C$592)</f>
        <v>48</v>
      </c>
      <c r="D593" s="234">
        <f>SUM($D$592:$D$592)</f>
        <v>0</v>
      </c>
      <c r="E593" s="234">
        <f>SUM($E$592:$E$592)</f>
        <v>0</v>
      </c>
      <c r="F593" s="235">
        <f>SUM($F$592:$F$592)</f>
        <v>77500</v>
      </c>
      <c r="G593" s="235">
        <f>SUM($G$592:$G$592)</f>
        <v>46408</v>
      </c>
      <c r="H593" s="236">
        <f>SUM($H$592:$H$592)</f>
        <v>0</v>
      </c>
    </row>
    <row r="594" spans="1:8" ht="18" hidden="1" customHeight="1" outlineLevel="1">
      <c r="A594" s="20" t="s">
        <v>181</v>
      </c>
      <c r="B594" s="230"/>
      <c r="C594" s="231">
        <v>147</v>
      </c>
      <c r="D594" s="231">
        <v>201</v>
      </c>
      <c r="E594" s="231">
        <v>0</v>
      </c>
      <c r="F594" s="232">
        <v>1088489.03</v>
      </c>
      <c r="G594" s="232">
        <v>522760.95</v>
      </c>
      <c r="H594" s="233">
        <v>0</v>
      </c>
    </row>
    <row r="595" spans="1:8" ht="18" hidden="1" customHeight="1" outlineLevel="1">
      <c r="A595" s="20" t="s">
        <v>182</v>
      </c>
      <c r="B595" s="230"/>
      <c r="C595" s="231">
        <v>44</v>
      </c>
      <c r="D595" s="231">
        <v>44</v>
      </c>
      <c r="E595" s="231">
        <v>0</v>
      </c>
      <c r="F595" s="232">
        <v>91985</v>
      </c>
      <c r="G595" s="232">
        <v>162348</v>
      </c>
      <c r="H595" s="233">
        <v>-90000</v>
      </c>
    </row>
    <row r="596" spans="1:8" ht="18" hidden="1" customHeight="1" outlineLevel="1">
      <c r="A596" s="20" t="s">
        <v>183</v>
      </c>
      <c r="B596" s="230"/>
      <c r="C596" s="231">
        <v>308</v>
      </c>
      <c r="D596" s="231">
        <v>414</v>
      </c>
      <c r="E596" s="231">
        <v>0</v>
      </c>
      <c r="F596" s="232">
        <v>2878930.29</v>
      </c>
      <c r="G596" s="232">
        <v>611678.21</v>
      </c>
      <c r="H596" s="233">
        <v>0</v>
      </c>
    </row>
    <row r="597" spans="1:8" ht="18" hidden="1" customHeight="1" outlineLevel="1">
      <c r="A597" s="20" t="s">
        <v>184</v>
      </c>
      <c r="B597" s="230"/>
      <c r="C597" s="231">
        <v>115</v>
      </c>
      <c r="D597" s="231">
        <v>196</v>
      </c>
      <c r="E597" s="231">
        <v>0</v>
      </c>
      <c r="F597" s="232">
        <v>598287</v>
      </c>
      <c r="G597" s="232">
        <v>592023</v>
      </c>
      <c r="H597" s="233">
        <v>0</v>
      </c>
    </row>
    <row r="598" spans="1:8" ht="18" hidden="1" customHeight="1" outlineLevel="1">
      <c r="A598" s="20" t="s">
        <v>185</v>
      </c>
      <c r="B598" s="230"/>
      <c r="C598" s="231">
        <v>587</v>
      </c>
      <c r="D598" s="231">
        <v>849</v>
      </c>
      <c r="E598" s="231">
        <v>0</v>
      </c>
      <c r="F598" s="232">
        <v>15776870</v>
      </c>
      <c r="G598" s="232">
        <v>2877015</v>
      </c>
      <c r="H598" s="233">
        <v>0</v>
      </c>
    </row>
    <row r="599" spans="1:8" ht="18" hidden="1" customHeight="1" outlineLevel="1">
      <c r="A599" s="20" t="s">
        <v>186</v>
      </c>
      <c r="B599" s="230"/>
      <c r="C599" s="231">
        <v>1067</v>
      </c>
      <c r="D599" s="231">
        <v>208</v>
      </c>
      <c r="E599" s="231">
        <v>159</v>
      </c>
      <c r="F599" s="232">
        <v>2825811</v>
      </c>
      <c r="G599" s="232">
        <v>2193598</v>
      </c>
      <c r="H599" s="233">
        <v>0</v>
      </c>
    </row>
    <row r="600" spans="1:8" ht="18" hidden="1" customHeight="1" outlineLevel="1">
      <c r="A600" s="20" t="s">
        <v>244</v>
      </c>
      <c r="B600" s="230"/>
      <c r="C600" s="231">
        <v>2</v>
      </c>
      <c r="D600" s="231">
        <v>2</v>
      </c>
      <c r="E600" s="231">
        <v>0</v>
      </c>
      <c r="F600" s="232">
        <v>40925</v>
      </c>
      <c r="G600" s="232">
        <v>97832</v>
      </c>
      <c r="H600" s="233">
        <v>0</v>
      </c>
    </row>
    <row r="601" spans="1:8" ht="18" hidden="1" customHeight="1" outlineLevel="1">
      <c r="A601" s="20" t="s">
        <v>187</v>
      </c>
      <c r="B601" s="230"/>
      <c r="C601" s="231">
        <v>13</v>
      </c>
      <c r="D601" s="231">
        <v>6</v>
      </c>
      <c r="E601" s="231">
        <v>7</v>
      </c>
      <c r="F601" s="232">
        <v>41728</v>
      </c>
      <c r="G601" s="232">
        <v>3947</v>
      </c>
      <c r="H601" s="233">
        <v>-4339</v>
      </c>
    </row>
    <row r="602" spans="1:8" ht="18" hidden="1" customHeight="1" outlineLevel="1">
      <c r="A602" s="20" t="s">
        <v>188</v>
      </c>
      <c r="B602" s="230"/>
      <c r="C602" s="231">
        <v>35</v>
      </c>
      <c r="D602" s="231">
        <v>23</v>
      </c>
      <c r="E602" s="231">
        <v>0</v>
      </c>
      <c r="F602" s="232">
        <v>58757</v>
      </c>
      <c r="G602" s="232">
        <v>107985</v>
      </c>
      <c r="H602" s="233">
        <v>0</v>
      </c>
    </row>
    <row r="603" spans="1:8" ht="18" hidden="1" customHeight="1" outlineLevel="1">
      <c r="A603" s="20" t="s">
        <v>189</v>
      </c>
      <c r="B603" s="230"/>
      <c r="C603" s="231">
        <v>8</v>
      </c>
      <c r="D603" s="231">
        <v>8</v>
      </c>
      <c r="E603" s="231">
        <v>0</v>
      </c>
      <c r="F603" s="232">
        <v>16711.77</v>
      </c>
      <c r="G603" s="232">
        <v>140934.32</v>
      </c>
      <c r="H603" s="233">
        <v>0</v>
      </c>
    </row>
    <row r="604" spans="1:8" ht="18" hidden="1" customHeight="1" outlineLevel="1">
      <c r="A604" s="20" t="s">
        <v>190</v>
      </c>
      <c r="B604" s="230"/>
      <c r="C604" s="231">
        <v>210</v>
      </c>
      <c r="D604" s="231">
        <v>76</v>
      </c>
      <c r="E604" s="231"/>
      <c r="F604" s="232">
        <v>507508</v>
      </c>
      <c r="G604" s="232">
        <v>726408</v>
      </c>
      <c r="H604" s="233">
        <v>434387</v>
      </c>
    </row>
    <row r="605" spans="1:8" ht="18" hidden="1" customHeight="1" outlineLevel="1">
      <c r="A605" s="20" t="s">
        <v>191</v>
      </c>
      <c r="B605" s="230"/>
      <c r="C605" s="231">
        <v>42</v>
      </c>
      <c r="D605" s="231">
        <v>4</v>
      </c>
      <c r="E605" s="231">
        <v>21</v>
      </c>
      <c r="F605" s="232">
        <v>20</v>
      </c>
      <c r="G605" s="232">
        <v>4441.3100000000004</v>
      </c>
      <c r="H605" s="233">
        <v>-4254.7</v>
      </c>
    </row>
    <row r="606" spans="1:8" ht="18" hidden="1" customHeight="1" outlineLevel="1">
      <c r="A606" s="20" t="s">
        <v>192</v>
      </c>
      <c r="B606" s="230"/>
      <c r="C606" s="231">
        <v>0</v>
      </c>
      <c r="D606" s="231">
        <v>0</v>
      </c>
      <c r="E606" s="231">
        <v>0</v>
      </c>
      <c r="F606" s="232">
        <v>0</v>
      </c>
      <c r="G606" s="232">
        <v>0</v>
      </c>
      <c r="H606" s="233">
        <v>0</v>
      </c>
    </row>
    <row r="607" spans="1:8" ht="18" hidden="1" customHeight="1" outlineLevel="1">
      <c r="A607" s="20" t="s">
        <v>247</v>
      </c>
      <c r="B607" s="230"/>
      <c r="C607" s="231">
        <v>0</v>
      </c>
      <c r="D607" s="231">
        <v>0</v>
      </c>
      <c r="E607" s="231">
        <v>0</v>
      </c>
      <c r="F607" s="232">
        <v>0</v>
      </c>
      <c r="G607" s="232">
        <v>0</v>
      </c>
      <c r="H607" s="233">
        <v>0</v>
      </c>
    </row>
    <row r="608" spans="1:8" ht="18" hidden="1" customHeight="1" outlineLevel="1">
      <c r="A608" s="20" t="s">
        <v>193</v>
      </c>
      <c r="B608" s="230"/>
      <c r="C608" s="231">
        <v>219</v>
      </c>
      <c r="D608" s="231">
        <v>182</v>
      </c>
      <c r="E608" s="231">
        <v>4</v>
      </c>
      <c r="F608" s="232">
        <v>2502568</v>
      </c>
      <c r="G608" s="232">
        <v>1129506</v>
      </c>
      <c r="H608" s="233">
        <v>930312</v>
      </c>
    </row>
    <row r="609" spans="1:8" ht="18" hidden="1" customHeight="1" outlineLevel="1">
      <c r="A609" s="20" t="s">
        <v>194</v>
      </c>
      <c r="B609" s="230"/>
      <c r="C609" s="231">
        <v>806</v>
      </c>
      <c r="D609" s="231">
        <v>298</v>
      </c>
      <c r="E609" s="231">
        <v>76</v>
      </c>
      <c r="F609" s="232">
        <v>1045249</v>
      </c>
      <c r="G609" s="232">
        <v>932717</v>
      </c>
      <c r="H609" s="233">
        <v>90051</v>
      </c>
    </row>
    <row r="610" spans="1:8" ht="18" hidden="1" customHeight="1" outlineLevel="1">
      <c r="A610" s="20" t="s">
        <v>195</v>
      </c>
      <c r="B610" s="230"/>
      <c r="C610" s="231">
        <v>39</v>
      </c>
      <c r="D610" s="231">
        <v>13</v>
      </c>
      <c r="E610" s="231">
        <v>0</v>
      </c>
      <c r="F610" s="232">
        <v>49689.51</v>
      </c>
      <c r="G610" s="232">
        <v>33581.800000000003</v>
      </c>
      <c r="H610" s="233">
        <v>5000</v>
      </c>
    </row>
    <row r="611" spans="1:8" ht="18" hidden="1" customHeight="1" outlineLevel="1">
      <c r="A611" s="20" t="s">
        <v>196</v>
      </c>
      <c r="B611" s="230"/>
      <c r="C611" s="231">
        <v>16</v>
      </c>
      <c r="D611" s="231">
        <v>16</v>
      </c>
      <c r="E611" s="231">
        <v>0</v>
      </c>
      <c r="F611" s="232">
        <v>209709</v>
      </c>
      <c r="G611" s="232">
        <v>98058</v>
      </c>
      <c r="H611" s="233">
        <v>0</v>
      </c>
    </row>
    <row r="612" spans="1:8" ht="18" customHeight="1" collapsed="1">
      <c r="A612" s="20"/>
      <c r="B612" s="230" t="s">
        <v>425</v>
      </c>
      <c r="C612" s="234">
        <f>SUM($C$594:$C$611)</f>
        <v>3658</v>
      </c>
      <c r="D612" s="234">
        <f>SUM($D$594:$D$611)</f>
        <v>2540</v>
      </c>
      <c r="E612" s="234">
        <f>SUM($E$594:$E$611)</f>
        <v>267</v>
      </c>
      <c r="F612" s="235">
        <f>SUM($F$594:$F$611)</f>
        <v>27733237.600000001</v>
      </c>
      <c r="G612" s="235">
        <f>SUM($G$594:$G$611)</f>
        <v>10234833.59</v>
      </c>
      <c r="H612" s="236">
        <f>SUM($H$594:$H$611)</f>
        <v>1361156.3</v>
      </c>
    </row>
    <row r="613" spans="1:8" ht="18" customHeight="1"/>
  </sheetData>
  <sheetProtection insertRows="0" deleteRows="0" selectLockedCells="1" sort="0"/>
  <mergeCells count="21">
    <mergeCell ref="B513:H513"/>
    <mergeCell ref="B1:H1"/>
    <mergeCell ref="B2:H2"/>
    <mergeCell ref="B3:H3"/>
    <mergeCell ref="B6:H6"/>
    <mergeCell ref="G8:G9"/>
    <mergeCell ref="B10:H10"/>
    <mergeCell ref="B187:H187"/>
    <mergeCell ref="B337:H337"/>
    <mergeCell ref="B384:H384"/>
    <mergeCell ref="B423:H423"/>
    <mergeCell ref="B451:H451"/>
    <mergeCell ref="B589:H589"/>
    <mergeCell ref="B590:H590"/>
    <mergeCell ref="B591:H591"/>
    <mergeCell ref="B524:H524"/>
    <mergeCell ref="B541:H541"/>
    <mergeCell ref="B577:H577"/>
    <mergeCell ref="B580:H580"/>
    <mergeCell ref="B587:H587"/>
    <mergeCell ref="B588:H588"/>
  </mergeCells>
  <pageMargins left="0.75" right="0.75" top="1" bottom="1" header="0.5" footer="0.5"/>
  <pageSetup firstPageNumber="41" orientation="portrait" useFirstPageNumber="1" r:id="rId1"/>
  <headerFooter alignWithMargins="0">
    <oddFooter>&amp;C&amp;"-,Regular"&amp;P</oddFooter>
  </headerFooter>
  <rowBreaks count="3" manualBreakCount="3">
    <brk id="186" min="1" max="7" man="1"/>
    <brk id="336" min="1" max="7" man="1"/>
    <brk id="540" min="1" max="7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"/>
  <sheetViews>
    <sheetView showGridLines="0" zoomScaleNormal="100" workbookViewId="0"/>
  </sheetViews>
  <sheetFormatPr defaultRowHeight="12.75" outlineLevelRow="1"/>
  <cols>
    <col min="1" max="2" width="12.7109375" style="22" customWidth="1"/>
    <col min="3" max="3" width="12.85546875" style="22" customWidth="1"/>
    <col min="4" max="4" width="12.7109375" style="22" customWidth="1"/>
    <col min="5" max="5" width="13.28515625" style="22" customWidth="1"/>
    <col min="6" max="6" width="11.140625" style="22" bestFit="1" customWidth="1"/>
    <col min="7" max="7" width="11.140625" style="22" customWidth="1"/>
    <col min="8" max="8" width="11.7109375" style="22" customWidth="1"/>
    <col min="9" max="254" width="9.140625" style="22"/>
    <col min="255" max="255" width="12.7109375" style="22" customWidth="1"/>
    <col min="256" max="256" width="12.85546875" style="22" customWidth="1"/>
    <col min="257" max="257" width="12.7109375" style="22" customWidth="1"/>
    <col min="258" max="258" width="13.28515625" style="22" customWidth="1"/>
    <col min="259" max="259" width="11.140625" style="22" bestFit="1" customWidth="1"/>
    <col min="260" max="260" width="10.140625" style="22" bestFit="1" customWidth="1"/>
    <col min="261" max="261" width="11.7109375" style="22" customWidth="1"/>
    <col min="262" max="510" width="9.140625" style="22"/>
    <col min="511" max="511" width="12.7109375" style="22" customWidth="1"/>
    <col min="512" max="512" width="12.85546875" style="22" customWidth="1"/>
    <col min="513" max="513" width="12.7109375" style="22" customWidth="1"/>
    <col min="514" max="514" width="13.28515625" style="22" customWidth="1"/>
    <col min="515" max="515" width="11.140625" style="22" bestFit="1" customWidth="1"/>
    <col min="516" max="516" width="10.140625" style="22" bestFit="1" customWidth="1"/>
    <col min="517" max="517" width="11.7109375" style="22" customWidth="1"/>
    <col min="518" max="766" width="9.140625" style="22"/>
    <col min="767" max="767" width="12.7109375" style="22" customWidth="1"/>
    <col min="768" max="768" width="12.85546875" style="22" customWidth="1"/>
    <col min="769" max="769" width="12.7109375" style="22" customWidth="1"/>
    <col min="770" max="770" width="13.28515625" style="22" customWidth="1"/>
    <col min="771" max="771" width="11.140625" style="22" bestFit="1" customWidth="1"/>
    <col min="772" max="772" width="10.140625" style="22" bestFit="1" customWidth="1"/>
    <col min="773" max="773" width="11.7109375" style="22" customWidth="1"/>
    <col min="774" max="1022" width="9.140625" style="22"/>
    <col min="1023" max="1023" width="12.7109375" style="22" customWidth="1"/>
    <col min="1024" max="1024" width="12.85546875" style="22" customWidth="1"/>
    <col min="1025" max="1025" width="12.7109375" style="22" customWidth="1"/>
    <col min="1026" max="1026" width="13.28515625" style="22" customWidth="1"/>
    <col min="1027" max="1027" width="11.140625" style="22" bestFit="1" customWidth="1"/>
    <col min="1028" max="1028" width="10.140625" style="22" bestFit="1" customWidth="1"/>
    <col min="1029" max="1029" width="11.7109375" style="22" customWidth="1"/>
    <col min="1030" max="1278" width="9.140625" style="22"/>
    <col min="1279" max="1279" width="12.7109375" style="22" customWidth="1"/>
    <col min="1280" max="1280" width="12.85546875" style="22" customWidth="1"/>
    <col min="1281" max="1281" width="12.7109375" style="22" customWidth="1"/>
    <col min="1282" max="1282" width="13.28515625" style="22" customWidth="1"/>
    <col min="1283" max="1283" width="11.140625" style="22" bestFit="1" customWidth="1"/>
    <col min="1284" max="1284" width="10.140625" style="22" bestFit="1" customWidth="1"/>
    <col min="1285" max="1285" width="11.7109375" style="22" customWidth="1"/>
    <col min="1286" max="1534" width="9.140625" style="22"/>
    <col min="1535" max="1535" width="12.7109375" style="22" customWidth="1"/>
    <col min="1536" max="1536" width="12.85546875" style="22" customWidth="1"/>
    <col min="1537" max="1537" width="12.7109375" style="22" customWidth="1"/>
    <col min="1538" max="1538" width="13.28515625" style="22" customWidth="1"/>
    <col min="1539" max="1539" width="11.140625" style="22" bestFit="1" customWidth="1"/>
    <col min="1540" max="1540" width="10.140625" style="22" bestFit="1" customWidth="1"/>
    <col min="1541" max="1541" width="11.7109375" style="22" customWidth="1"/>
    <col min="1542" max="1790" width="9.140625" style="22"/>
    <col min="1791" max="1791" width="12.7109375" style="22" customWidth="1"/>
    <col min="1792" max="1792" width="12.85546875" style="22" customWidth="1"/>
    <col min="1793" max="1793" width="12.7109375" style="22" customWidth="1"/>
    <col min="1794" max="1794" width="13.28515625" style="22" customWidth="1"/>
    <col min="1795" max="1795" width="11.140625" style="22" bestFit="1" customWidth="1"/>
    <col min="1796" max="1796" width="10.140625" style="22" bestFit="1" customWidth="1"/>
    <col min="1797" max="1797" width="11.7109375" style="22" customWidth="1"/>
    <col min="1798" max="2046" width="9.140625" style="22"/>
    <col min="2047" max="2047" width="12.7109375" style="22" customWidth="1"/>
    <col min="2048" max="2048" width="12.85546875" style="22" customWidth="1"/>
    <col min="2049" max="2049" width="12.7109375" style="22" customWidth="1"/>
    <col min="2050" max="2050" width="13.28515625" style="22" customWidth="1"/>
    <col min="2051" max="2051" width="11.140625" style="22" bestFit="1" customWidth="1"/>
    <col min="2052" max="2052" width="10.140625" style="22" bestFit="1" customWidth="1"/>
    <col min="2053" max="2053" width="11.7109375" style="22" customWidth="1"/>
    <col min="2054" max="2302" width="9.140625" style="22"/>
    <col min="2303" max="2303" width="12.7109375" style="22" customWidth="1"/>
    <col min="2304" max="2304" width="12.85546875" style="22" customWidth="1"/>
    <col min="2305" max="2305" width="12.7109375" style="22" customWidth="1"/>
    <col min="2306" max="2306" width="13.28515625" style="22" customWidth="1"/>
    <col min="2307" max="2307" width="11.140625" style="22" bestFit="1" customWidth="1"/>
    <col min="2308" max="2308" width="10.140625" style="22" bestFit="1" customWidth="1"/>
    <col min="2309" max="2309" width="11.7109375" style="22" customWidth="1"/>
    <col min="2310" max="2558" width="9.140625" style="22"/>
    <col min="2559" max="2559" width="12.7109375" style="22" customWidth="1"/>
    <col min="2560" max="2560" width="12.85546875" style="22" customWidth="1"/>
    <col min="2561" max="2561" width="12.7109375" style="22" customWidth="1"/>
    <col min="2562" max="2562" width="13.28515625" style="22" customWidth="1"/>
    <col min="2563" max="2563" width="11.140625" style="22" bestFit="1" customWidth="1"/>
    <col min="2564" max="2564" width="10.140625" style="22" bestFit="1" customWidth="1"/>
    <col min="2565" max="2565" width="11.7109375" style="22" customWidth="1"/>
    <col min="2566" max="2814" width="9.140625" style="22"/>
    <col min="2815" max="2815" width="12.7109375" style="22" customWidth="1"/>
    <col min="2816" max="2816" width="12.85546875" style="22" customWidth="1"/>
    <col min="2817" max="2817" width="12.7109375" style="22" customWidth="1"/>
    <col min="2818" max="2818" width="13.28515625" style="22" customWidth="1"/>
    <col min="2819" max="2819" width="11.140625" style="22" bestFit="1" customWidth="1"/>
    <col min="2820" max="2820" width="10.140625" style="22" bestFit="1" customWidth="1"/>
    <col min="2821" max="2821" width="11.7109375" style="22" customWidth="1"/>
    <col min="2822" max="3070" width="9.140625" style="22"/>
    <col min="3071" max="3071" width="12.7109375" style="22" customWidth="1"/>
    <col min="3072" max="3072" width="12.85546875" style="22" customWidth="1"/>
    <col min="3073" max="3073" width="12.7109375" style="22" customWidth="1"/>
    <col min="3074" max="3074" width="13.28515625" style="22" customWidth="1"/>
    <col min="3075" max="3075" width="11.140625" style="22" bestFit="1" customWidth="1"/>
    <col min="3076" max="3076" width="10.140625" style="22" bestFit="1" customWidth="1"/>
    <col min="3077" max="3077" width="11.7109375" style="22" customWidth="1"/>
    <col min="3078" max="3326" width="9.140625" style="22"/>
    <col min="3327" max="3327" width="12.7109375" style="22" customWidth="1"/>
    <col min="3328" max="3328" width="12.85546875" style="22" customWidth="1"/>
    <col min="3329" max="3329" width="12.7109375" style="22" customWidth="1"/>
    <col min="3330" max="3330" width="13.28515625" style="22" customWidth="1"/>
    <col min="3331" max="3331" width="11.140625" style="22" bestFit="1" customWidth="1"/>
    <col min="3332" max="3332" width="10.140625" style="22" bestFit="1" customWidth="1"/>
    <col min="3333" max="3333" width="11.7109375" style="22" customWidth="1"/>
    <col min="3334" max="3582" width="9.140625" style="22"/>
    <col min="3583" max="3583" width="12.7109375" style="22" customWidth="1"/>
    <col min="3584" max="3584" width="12.85546875" style="22" customWidth="1"/>
    <col min="3585" max="3585" width="12.7109375" style="22" customWidth="1"/>
    <col min="3586" max="3586" width="13.28515625" style="22" customWidth="1"/>
    <col min="3587" max="3587" width="11.140625" style="22" bestFit="1" customWidth="1"/>
    <col min="3588" max="3588" width="10.140625" style="22" bestFit="1" customWidth="1"/>
    <col min="3589" max="3589" width="11.7109375" style="22" customWidth="1"/>
    <col min="3590" max="3838" width="9.140625" style="22"/>
    <col min="3839" max="3839" width="12.7109375" style="22" customWidth="1"/>
    <col min="3840" max="3840" width="12.85546875" style="22" customWidth="1"/>
    <col min="3841" max="3841" width="12.7109375" style="22" customWidth="1"/>
    <col min="3842" max="3842" width="13.28515625" style="22" customWidth="1"/>
    <col min="3843" max="3843" width="11.140625" style="22" bestFit="1" customWidth="1"/>
    <col min="3844" max="3844" width="10.140625" style="22" bestFit="1" customWidth="1"/>
    <col min="3845" max="3845" width="11.7109375" style="22" customWidth="1"/>
    <col min="3846" max="4094" width="9.140625" style="22"/>
    <col min="4095" max="4095" width="12.7109375" style="22" customWidth="1"/>
    <col min="4096" max="4096" width="12.85546875" style="22" customWidth="1"/>
    <col min="4097" max="4097" width="12.7109375" style="22" customWidth="1"/>
    <col min="4098" max="4098" width="13.28515625" style="22" customWidth="1"/>
    <col min="4099" max="4099" width="11.140625" style="22" bestFit="1" customWidth="1"/>
    <col min="4100" max="4100" width="10.140625" style="22" bestFit="1" customWidth="1"/>
    <col min="4101" max="4101" width="11.7109375" style="22" customWidth="1"/>
    <col min="4102" max="4350" width="9.140625" style="22"/>
    <col min="4351" max="4351" width="12.7109375" style="22" customWidth="1"/>
    <col min="4352" max="4352" width="12.85546875" style="22" customWidth="1"/>
    <col min="4353" max="4353" width="12.7109375" style="22" customWidth="1"/>
    <col min="4354" max="4354" width="13.28515625" style="22" customWidth="1"/>
    <col min="4355" max="4355" width="11.140625" style="22" bestFit="1" customWidth="1"/>
    <col min="4356" max="4356" width="10.140625" style="22" bestFit="1" customWidth="1"/>
    <col min="4357" max="4357" width="11.7109375" style="22" customWidth="1"/>
    <col min="4358" max="4606" width="9.140625" style="22"/>
    <col min="4607" max="4607" width="12.7109375" style="22" customWidth="1"/>
    <col min="4608" max="4608" width="12.85546875" style="22" customWidth="1"/>
    <col min="4609" max="4609" width="12.7109375" style="22" customWidth="1"/>
    <col min="4610" max="4610" width="13.28515625" style="22" customWidth="1"/>
    <col min="4611" max="4611" width="11.140625" style="22" bestFit="1" customWidth="1"/>
    <col min="4612" max="4612" width="10.140625" style="22" bestFit="1" customWidth="1"/>
    <col min="4613" max="4613" width="11.7109375" style="22" customWidth="1"/>
    <col min="4614" max="4862" width="9.140625" style="22"/>
    <col min="4863" max="4863" width="12.7109375" style="22" customWidth="1"/>
    <col min="4864" max="4864" width="12.85546875" style="22" customWidth="1"/>
    <col min="4865" max="4865" width="12.7109375" style="22" customWidth="1"/>
    <col min="4866" max="4866" width="13.28515625" style="22" customWidth="1"/>
    <col min="4867" max="4867" width="11.140625" style="22" bestFit="1" customWidth="1"/>
    <col min="4868" max="4868" width="10.140625" style="22" bestFit="1" customWidth="1"/>
    <col min="4869" max="4869" width="11.7109375" style="22" customWidth="1"/>
    <col min="4870" max="5118" width="9.140625" style="22"/>
    <col min="5119" max="5119" width="12.7109375" style="22" customWidth="1"/>
    <col min="5120" max="5120" width="12.85546875" style="22" customWidth="1"/>
    <col min="5121" max="5121" width="12.7109375" style="22" customWidth="1"/>
    <col min="5122" max="5122" width="13.28515625" style="22" customWidth="1"/>
    <col min="5123" max="5123" width="11.140625" style="22" bestFit="1" customWidth="1"/>
    <col min="5124" max="5124" width="10.140625" style="22" bestFit="1" customWidth="1"/>
    <col min="5125" max="5125" width="11.7109375" style="22" customWidth="1"/>
    <col min="5126" max="5374" width="9.140625" style="22"/>
    <col min="5375" max="5375" width="12.7109375" style="22" customWidth="1"/>
    <col min="5376" max="5376" width="12.85546875" style="22" customWidth="1"/>
    <col min="5377" max="5377" width="12.7109375" style="22" customWidth="1"/>
    <col min="5378" max="5378" width="13.28515625" style="22" customWidth="1"/>
    <col min="5379" max="5379" width="11.140625" style="22" bestFit="1" customWidth="1"/>
    <col min="5380" max="5380" width="10.140625" style="22" bestFit="1" customWidth="1"/>
    <col min="5381" max="5381" width="11.7109375" style="22" customWidth="1"/>
    <col min="5382" max="5630" width="9.140625" style="22"/>
    <col min="5631" max="5631" width="12.7109375" style="22" customWidth="1"/>
    <col min="5632" max="5632" width="12.85546875" style="22" customWidth="1"/>
    <col min="5633" max="5633" width="12.7109375" style="22" customWidth="1"/>
    <col min="5634" max="5634" width="13.28515625" style="22" customWidth="1"/>
    <col min="5635" max="5635" width="11.140625" style="22" bestFit="1" customWidth="1"/>
    <col min="5636" max="5636" width="10.140625" style="22" bestFit="1" customWidth="1"/>
    <col min="5637" max="5637" width="11.7109375" style="22" customWidth="1"/>
    <col min="5638" max="5886" width="9.140625" style="22"/>
    <col min="5887" max="5887" width="12.7109375" style="22" customWidth="1"/>
    <col min="5888" max="5888" width="12.85546875" style="22" customWidth="1"/>
    <col min="5889" max="5889" width="12.7109375" style="22" customWidth="1"/>
    <col min="5890" max="5890" width="13.28515625" style="22" customWidth="1"/>
    <col min="5891" max="5891" width="11.140625" style="22" bestFit="1" customWidth="1"/>
    <col min="5892" max="5892" width="10.140625" style="22" bestFit="1" customWidth="1"/>
    <col min="5893" max="5893" width="11.7109375" style="22" customWidth="1"/>
    <col min="5894" max="6142" width="9.140625" style="22"/>
    <col min="6143" max="6143" width="12.7109375" style="22" customWidth="1"/>
    <col min="6144" max="6144" width="12.85546875" style="22" customWidth="1"/>
    <col min="6145" max="6145" width="12.7109375" style="22" customWidth="1"/>
    <col min="6146" max="6146" width="13.28515625" style="22" customWidth="1"/>
    <col min="6147" max="6147" width="11.140625" style="22" bestFit="1" customWidth="1"/>
    <col min="6148" max="6148" width="10.140625" style="22" bestFit="1" customWidth="1"/>
    <col min="6149" max="6149" width="11.7109375" style="22" customWidth="1"/>
    <col min="6150" max="6398" width="9.140625" style="22"/>
    <col min="6399" max="6399" width="12.7109375" style="22" customWidth="1"/>
    <col min="6400" max="6400" width="12.85546875" style="22" customWidth="1"/>
    <col min="6401" max="6401" width="12.7109375" style="22" customWidth="1"/>
    <col min="6402" max="6402" width="13.28515625" style="22" customWidth="1"/>
    <col min="6403" max="6403" width="11.140625" style="22" bestFit="1" customWidth="1"/>
    <col min="6404" max="6404" width="10.140625" style="22" bestFit="1" customWidth="1"/>
    <col min="6405" max="6405" width="11.7109375" style="22" customWidth="1"/>
    <col min="6406" max="6654" width="9.140625" style="22"/>
    <col min="6655" max="6655" width="12.7109375" style="22" customWidth="1"/>
    <col min="6656" max="6656" width="12.85546875" style="22" customWidth="1"/>
    <col min="6657" max="6657" width="12.7109375" style="22" customWidth="1"/>
    <col min="6658" max="6658" width="13.28515625" style="22" customWidth="1"/>
    <col min="6659" max="6659" width="11.140625" style="22" bestFit="1" customWidth="1"/>
    <col min="6660" max="6660" width="10.140625" style="22" bestFit="1" customWidth="1"/>
    <col min="6661" max="6661" width="11.7109375" style="22" customWidth="1"/>
    <col min="6662" max="6910" width="9.140625" style="22"/>
    <col min="6911" max="6911" width="12.7109375" style="22" customWidth="1"/>
    <col min="6912" max="6912" width="12.85546875" style="22" customWidth="1"/>
    <col min="6913" max="6913" width="12.7109375" style="22" customWidth="1"/>
    <col min="6914" max="6914" width="13.28515625" style="22" customWidth="1"/>
    <col min="6915" max="6915" width="11.140625" style="22" bestFit="1" customWidth="1"/>
    <col min="6916" max="6916" width="10.140625" style="22" bestFit="1" customWidth="1"/>
    <col min="6917" max="6917" width="11.7109375" style="22" customWidth="1"/>
    <col min="6918" max="7166" width="9.140625" style="22"/>
    <col min="7167" max="7167" width="12.7109375" style="22" customWidth="1"/>
    <col min="7168" max="7168" width="12.85546875" style="22" customWidth="1"/>
    <col min="7169" max="7169" width="12.7109375" style="22" customWidth="1"/>
    <col min="7170" max="7170" width="13.28515625" style="22" customWidth="1"/>
    <col min="7171" max="7171" width="11.140625" style="22" bestFit="1" customWidth="1"/>
    <col min="7172" max="7172" width="10.140625" style="22" bestFit="1" customWidth="1"/>
    <col min="7173" max="7173" width="11.7109375" style="22" customWidth="1"/>
    <col min="7174" max="7422" width="9.140625" style="22"/>
    <col min="7423" max="7423" width="12.7109375" style="22" customWidth="1"/>
    <col min="7424" max="7424" width="12.85546875" style="22" customWidth="1"/>
    <col min="7425" max="7425" width="12.7109375" style="22" customWidth="1"/>
    <col min="7426" max="7426" width="13.28515625" style="22" customWidth="1"/>
    <col min="7427" max="7427" width="11.140625" style="22" bestFit="1" customWidth="1"/>
    <col min="7428" max="7428" width="10.140625" style="22" bestFit="1" customWidth="1"/>
    <col min="7429" max="7429" width="11.7109375" style="22" customWidth="1"/>
    <col min="7430" max="7678" width="9.140625" style="22"/>
    <col min="7679" max="7679" width="12.7109375" style="22" customWidth="1"/>
    <col min="7680" max="7680" width="12.85546875" style="22" customWidth="1"/>
    <col min="7681" max="7681" width="12.7109375" style="22" customWidth="1"/>
    <col min="7682" max="7682" width="13.28515625" style="22" customWidth="1"/>
    <col min="7683" max="7683" width="11.140625" style="22" bestFit="1" customWidth="1"/>
    <col min="7684" max="7684" width="10.140625" style="22" bestFit="1" customWidth="1"/>
    <col min="7685" max="7685" width="11.7109375" style="22" customWidth="1"/>
    <col min="7686" max="7934" width="9.140625" style="22"/>
    <col min="7935" max="7935" width="12.7109375" style="22" customWidth="1"/>
    <col min="7936" max="7936" width="12.85546875" style="22" customWidth="1"/>
    <col min="7937" max="7937" width="12.7109375" style="22" customWidth="1"/>
    <col min="7938" max="7938" width="13.28515625" style="22" customWidth="1"/>
    <col min="7939" max="7939" width="11.140625" style="22" bestFit="1" customWidth="1"/>
    <col min="7940" max="7940" width="10.140625" style="22" bestFit="1" customWidth="1"/>
    <col min="7941" max="7941" width="11.7109375" style="22" customWidth="1"/>
    <col min="7942" max="8190" width="9.140625" style="22"/>
    <col min="8191" max="8191" width="12.7109375" style="22" customWidth="1"/>
    <col min="8192" max="8192" width="12.85546875" style="22" customWidth="1"/>
    <col min="8193" max="8193" width="12.7109375" style="22" customWidth="1"/>
    <col min="8194" max="8194" width="13.28515625" style="22" customWidth="1"/>
    <col min="8195" max="8195" width="11.140625" style="22" bestFit="1" customWidth="1"/>
    <col min="8196" max="8196" width="10.140625" style="22" bestFit="1" customWidth="1"/>
    <col min="8197" max="8197" width="11.7109375" style="22" customWidth="1"/>
    <col min="8198" max="8446" width="9.140625" style="22"/>
    <col min="8447" max="8447" width="12.7109375" style="22" customWidth="1"/>
    <col min="8448" max="8448" width="12.85546875" style="22" customWidth="1"/>
    <col min="8449" max="8449" width="12.7109375" style="22" customWidth="1"/>
    <col min="8450" max="8450" width="13.28515625" style="22" customWidth="1"/>
    <col min="8451" max="8451" width="11.140625" style="22" bestFit="1" customWidth="1"/>
    <col min="8452" max="8452" width="10.140625" style="22" bestFit="1" customWidth="1"/>
    <col min="8453" max="8453" width="11.7109375" style="22" customWidth="1"/>
    <col min="8454" max="8702" width="9.140625" style="22"/>
    <col min="8703" max="8703" width="12.7109375" style="22" customWidth="1"/>
    <col min="8704" max="8704" width="12.85546875" style="22" customWidth="1"/>
    <col min="8705" max="8705" width="12.7109375" style="22" customWidth="1"/>
    <col min="8706" max="8706" width="13.28515625" style="22" customWidth="1"/>
    <col min="8707" max="8707" width="11.140625" style="22" bestFit="1" customWidth="1"/>
    <col min="8708" max="8708" width="10.140625" style="22" bestFit="1" customWidth="1"/>
    <col min="8709" max="8709" width="11.7109375" style="22" customWidth="1"/>
    <col min="8710" max="8958" width="9.140625" style="22"/>
    <col min="8959" max="8959" width="12.7109375" style="22" customWidth="1"/>
    <col min="8960" max="8960" width="12.85546875" style="22" customWidth="1"/>
    <col min="8961" max="8961" width="12.7109375" style="22" customWidth="1"/>
    <col min="8962" max="8962" width="13.28515625" style="22" customWidth="1"/>
    <col min="8963" max="8963" width="11.140625" style="22" bestFit="1" customWidth="1"/>
    <col min="8964" max="8964" width="10.140625" style="22" bestFit="1" customWidth="1"/>
    <col min="8965" max="8965" width="11.7109375" style="22" customWidth="1"/>
    <col min="8966" max="9214" width="9.140625" style="22"/>
    <col min="9215" max="9215" width="12.7109375" style="22" customWidth="1"/>
    <col min="9216" max="9216" width="12.85546875" style="22" customWidth="1"/>
    <col min="9217" max="9217" width="12.7109375" style="22" customWidth="1"/>
    <col min="9218" max="9218" width="13.28515625" style="22" customWidth="1"/>
    <col min="9219" max="9219" width="11.140625" style="22" bestFit="1" customWidth="1"/>
    <col min="9220" max="9220" width="10.140625" style="22" bestFit="1" customWidth="1"/>
    <col min="9221" max="9221" width="11.7109375" style="22" customWidth="1"/>
    <col min="9222" max="9470" width="9.140625" style="22"/>
    <col min="9471" max="9471" width="12.7109375" style="22" customWidth="1"/>
    <col min="9472" max="9472" width="12.85546875" style="22" customWidth="1"/>
    <col min="9473" max="9473" width="12.7109375" style="22" customWidth="1"/>
    <col min="9474" max="9474" width="13.28515625" style="22" customWidth="1"/>
    <col min="9475" max="9475" width="11.140625" style="22" bestFit="1" customWidth="1"/>
    <col min="9476" max="9476" width="10.140625" style="22" bestFit="1" customWidth="1"/>
    <col min="9477" max="9477" width="11.7109375" style="22" customWidth="1"/>
    <col min="9478" max="9726" width="9.140625" style="22"/>
    <col min="9727" max="9727" width="12.7109375" style="22" customWidth="1"/>
    <col min="9728" max="9728" width="12.85546875" style="22" customWidth="1"/>
    <col min="9729" max="9729" width="12.7109375" style="22" customWidth="1"/>
    <col min="9730" max="9730" width="13.28515625" style="22" customWidth="1"/>
    <col min="9731" max="9731" width="11.140625" style="22" bestFit="1" customWidth="1"/>
    <col min="9732" max="9732" width="10.140625" style="22" bestFit="1" customWidth="1"/>
    <col min="9733" max="9733" width="11.7109375" style="22" customWidth="1"/>
    <col min="9734" max="9982" width="9.140625" style="22"/>
    <col min="9983" max="9983" width="12.7109375" style="22" customWidth="1"/>
    <col min="9984" max="9984" width="12.85546875" style="22" customWidth="1"/>
    <col min="9985" max="9985" width="12.7109375" style="22" customWidth="1"/>
    <col min="9986" max="9986" width="13.28515625" style="22" customWidth="1"/>
    <col min="9987" max="9987" width="11.140625" style="22" bestFit="1" customWidth="1"/>
    <col min="9988" max="9988" width="10.140625" style="22" bestFit="1" customWidth="1"/>
    <col min="9989" max="9989" width="11.7109375" style="22" customWidth="1"/>
    <col min="9990" max="10238" width="9.140625" style="22"/>
    <col min="10239" max="10239" width="12.7109375" style="22" customWidth="1"/>
    <col min="10240" max="10240" width="12.85546875" style="22" customWidth="1"/>
    <col min="10241" max="10241" width="12.7109375" style="22" customWidth="1"/>
    <col min="10242" max="10242" width="13.28515625" style="22" customWidth="1"/>
    <col min="10243" max="10243" width="11.140625" style="22" bestFit="1" customWidth="1"/>
    <col min="10244" max="10244" width="10.140625" style="22" bestFit="1" customWidth="1"/>
    <col min="10245" max="10245" width="11.7109375" style="22" customWidth="1"/>
    <col min="10246" max="10494" width="9.140625" style="22"/>
    <col min="10495" max="10495" width="12.7109375" style="22" customWidth="1"/>
    <col min="10496" max="10496" width="12.85546875" style="22" customWidth="1"/>
    <col min="10497" max="10497" width="12.7109375" style="22" customWidth="1"/>
    <col min="10498" max="10498" width="13.28515625" style="22" customWidth="1"/>
    <col min="10499" max="10499" width="11.140625" style="22" bestFit="1" customWidth="1"/>
    <col min="10500" max="10500" width="10.140625" style="22" bestFit="1" customWidth="1"/>
    <col min="10501" max="10501" width="11.7109375" style="22" customWidth="1"/>
    <col min="10502" max="10750" width="9.140625" style="22"/>
    <col min="10751" max="10751" width="12.7109375" style="22" customWidth="1"/>
    <col min="10752" max="10752" width="12.85546875" style="22" customWidth="1"/>
    <col min="10753" max="10753" width="12.7109375" style="22" customWidth="1"/>
    <col min="10754" max="10754" width="13.28515625" style="22" customWidth="1"/>
    <col min="10755" max="10755" width="11.140625" style="22" bestFit="1" customWidth="1"/>
    <col min="10756" max="10756" width="10.140625" style="22" bestFit="1" customWidth="1"/>
    <col min="10757" max="10757" width="11.7109375" style="22" customWidth="1"/>
    <col min="10758" max="11006" width="9.140625" style="22"/>
    <col min="11007" max="11007" width="12.7109375" style="22" customWidth="1"/>
    <col min="11008" max="11008" width="12.85546875" style="22" customWidth="1"/>
    <col min="11009" max="11009" width="12.7109375" style="22" customWidth="1"/>
    <col min="11010" max="11010" width="13.28515625" style="22" customWidth="1"/>
    <col min="11011" max="11011" width="11.140625" style="22" bestFit="1" customWidth="1"/>
    <col min="11012" max="11012" width="10.140625" style="22" bestFit="1" customWidth="1"/>
    <col min="11013" max="11013" width="11.7109375" style="22" customWidth="1"/>
    <col min="11014" max="11262" width="9.140625" style="22"/>
    <col min="11263" max="11263" width="12.7109375" style="22" customWidth="1"/>
    <col min="11264" max="11264" width="12.85546875" style="22" customWidth="1"/>
    <col min="11265" max="11265" width="12.7109375" style="22" customWidth="1"/>
    <col min="11266" max="11266" width="13.28515625" style="22" customWidth="1"/>
    <col min="11267" max="11267" width="11.140625" style="22" bestFit="1" customWidth="1"/>
    <col min="11268" max="11268" width="10.140625" style="22" bestFit="1" customWidth="1"/>
    <col min="11269" max="11269" width="11.7109375" style="22" customWidth="1"/>
    <col min="11270" max="11518" width="9.140625" style="22"/>
    <col min="11519" max="11519" width="12.7109375" style="22" customWidth="1"/>
    <col min="11520" max="11520" width="12.85546875" style="22" customWidth="1"/>
    <col min="11521" max="11521" width="12.7109375" style="22" customWidth="1"/>
    <col min="11522" max="11522" width="13.28515625" style="22" customWidth="1"/>
    <col min="11523" max="11523" width="11.140625" style="22" bestFit="1" customWidth="1"/>
    <col min="11524" max="11524" width="10.140625" style="22" bestFit="1" customWidth="1"/>
    <col min="11525" max="11525" width="11.7109375" style="22" customWidth="1"/>
    <col min="11526" max="11774" width="9.140625" style="22"/>
    <col min="11775" max="11775" width="12.7109375" style="22" customWidth="1"/>
    <col min="11776" max="11776" width="12.85546875" style="22" customWidth="1"/>
    <col min="11777" max="11777" width="12.7109375" style="22" customWidth="1"/>
    <col min="11778" max="11778" width="13.28515625" style="22" customWidth="1"/>
    <col min="11779" max="11779" width="11.140625" style="22" bestFit="1" customWidth="1"/>
    <col min="11780" max="11780" width="10.140625" style="22" bestFit="1" customWidth="1"/>
    <col min="11781" max="11781" width="11.7109375" style="22" customWidth="1"/>
    <col min="11782" max="12030" width="9.140625" style="22"/>
    <col min="12031" max="12031" width="12.7109375" style="22" customWidth="1"/>
    <col min="12032" max="12032" width="12.85546875" style="22" customWidth="1"/>
    <col min="12033" max="12033" width="12.7109375" style="22" customWidth="1"/>
    <col min="12034" max="12034" width="13.28515625" style="22" customWidth="1"/>
    <col min="12035" max="12035" width="11.140625" style="22" bestFit="1" customWidth="1"/>
    <col min="12036" max="12036" width="10.140625" style="22" bestFit="1" customWidth="1"/>
    <col min="12037" max="12037" width="11.7109375" style="22" customWidth="1"/>
    <col min="12038" max="12286" width="9.140625" style="22"/>
    <col min="12287" max="12287" width="12.7109375" style="22" customWidth="1"/>
    <col min="12288" max="12288" width="12.85546875" style="22" customWidth="1"/>
    <col min="12289" max="12289" width="12.7109375" style="22" customWidth="1"/>
    <col min="12290" max="12290" width="13.28515625" style="22" customWidth="1"/>
    <col min="12291" max="12291" width="11.140625" style="22" bestFit="1" customWidth="1"/>
    <col min="12292" max="12292" width="10.140625" style="22" bestFit="1" customWidth="1"/>
    <col min="12293" max="12293" width="11.7109375" style="22" customWidth="1"/>
    <col min="12294" max="12542" width="9.140625" style="22"/>
    <col min="12543" max="12543" width="12.7109375" style="22" customWidth="1"/>
    <col min="12544" max="12544" width="12.85546875" style="22" customWidth="1"/>
    <col min="12545" max="12545" width="12.7109375" style="22" customWidth="1"/>
    <col min="12546" max="12546" width="13.28515625" style="22" customWidth="1"/>
    <col min="12547" max="12547" width="11.140625" style="22" bestFit="1" customWidth="1"/>
    <col min="12548" max="12548" width="10.140625" style="22" bestFit="1" customWidth="1"/>
    <col min="12549" max="12549" width="11.7109375" style="22" customWidth="1"/>
    <col min="12550" max="12798" width="9.140625" style="22"/>
    <col min="12799" max="12799" width="12.7109375" style="22" customWidth="1"/>
    <col min="12800" max="12800" width="12.85546875" style="22" customWidth="1"/>
    <col min="12801" max="12801" width="12.7109375" style="22" customWidth="1"/>
    <col min="12802" max="12802" width="13.28515625" style="22" customWidth="1"/>
    <col min="12803" max="12803" width="11.140625" style="22" bestFit="1" customWidth="1"/>
    <col min="12804" max="12804" width="10.140625" style="22" bestFit="1" customWidth="1"/>
    <col min="12805" max="12805" width="11.7109375" style="22" customWidth="1"/>
    <col min="12806" max="13054" width="9.140625" style="22"/>
    <col min="13055" max="13055" width="12.7109375" style="22" customWidth="1"/>
    <col min="13056" max="13056" width="12.85546875" style="22" customWidth="1"/>
    <col min="13057" max="13057" width="12.7109375" style="22" customWidth="1"/>
    <col min="13058" max="13058" width="13.28515625" style="22" customWidth="1"/>
    <col min="13059" max="13059" width="11.140625" style="22" bestFit="1" customWidth="1"/>
    <col min="13060" max="13060" width="10.140625" style="22" bestFit="1" customWidth="1"/>
    <col min="13061" max="13061" width="11.7109375" style="22" customWidth="1"/>
    <col min="13062" max="13310" width="9.140625" style="22"/>
    <col min="13311" max="13311" width="12.7109375" style="22" customWidth="1"/>
    <col min="13312" max="13312" width="12.85546875" style="22" customWidth="1"/>
    <col min="13313" max="13313" width="12.7109375" style="22" customWidth="1"/>
    <col min="13314" max="13314" width="13.28515625" style="22" customWidth="1"/>
    <col min="13315" max="13315" width="11.140625" style="22" bestFit="1" customWidth="1"/>
    <col min="13316" max="13316" width="10.140625" style="22" bestFit="1" customWidth="1"/>
    <col min="13317" max="13317" width="11.7109375" style="22" customWidth="1"/>
    <col min="13318" max="13566" width="9.140625" style="22"/>
    <col min="13567" max="13567" width="12.7109375" style="22" customWidth="1"/>
    <col min="13568" max="13568" width="12.85546875" style="22" customWidth="1"/>
    <col min="13569" max="13569" width="12.7109375" style="22" customWidth="1"/>
    <col min="13570" max="13570" width="13.28515625" style="22" customWidth="1"/>
    <col min="13571" max="13571" width="11.140625" style="22" bestFit="1" customWidth="1"/>
    <col min="13572" max="13572" width="10.140625" style="22" bestFit="1" customWidth="1"/>
    <col min="13573" max="13573" width="11.7109375" style="22" customWidth="1"/>
    <col min="13574" max="13822" width="9.140625" style="22"/>
    <col min="13823" max="13823" width="12.7109375" style="22" customWidth="1"/>
    <col min="13824" max="13824" width="12.85546875" style="22" customWidth="1"/>
    <col min="13825" max="13825" width="12.7109375" style="22" customWidth="1"/>
    <col min="13826" max="13826" width="13.28515625" style="22" customWidth="1"/>
    <col min="13827" max="13827" width="11.140625" style="22" bestFit="1" customWidth="1"/>
    <col min="13828" max="13828" width="10.140625" style="22" bestFit="1" customWidth="1"/>
    <col min="13829" max="13829" width="11.7109375" style="22" customWidth="1"/>
    <col min="13830" max="14078" width="9.140625" style="22"/>
    <col min="14079" max="14079" width="12.7109375" style="22" customWidth="1"/>
    <col min="14080" max="14080" width="12.85546875" style="22" customWidth="1"/>
    <col min="14081" max="14081" width="12.7109375" style="22" customWidth="1"/>
    <col min="14082" max="14082" width="13.28515625" style="22" customWidth="1"/>
    <col min="14083" max="14083" width="11.140625" style="22" bestFit="1" customWidth="1"/>
    <col min="14084" max="14084" width="10.140625" style="22" bestFit="1" customWidth="1"/>
    <col min="14085" max="14085" width="11.7109375" style="22" customWidth="1"/>
    <col min="14086" max="14334" width="9.140625" style="22"/>
    <col min="14335" max="14335" width="12.7109375" style="22" customWidth="1"/>
    <col min="14336" max="14336" width="12.85546875" style="22" customWidth="1"/>
    <col min="14337" max="14337" width="12.7109375" style="22" customWidth="1"/>
    <col min="14338" max="14338" width="13.28515625" style="22" customWidth="1"/>
    <col min="14339" max="14339" width="11.140625" style="22" bestFit="1" customWidth="1"/>
    <col min="14340" max="14340" width="10.140625" style="22" bestFit="1" customWidth="1"/>
    <col min="14341" max="14341" width="11.7109375" style="22" customWidth="1"/>
    <col min="14342" max="14590" width="9.140625" style="22"/>
    <col min="14591" max="14591" width="12.7109375" style="22" customWidth="1"/>
    <col min="14592" max="14592" width="12.85546875" style="22" customWidth="1"/>
    <col min="14593" max="14593" width="12.7109375" style="22" customWidth="1"/>
    <col min="14594" max="14594" width="13.28515625" style="22" customWidth="1"/>
    <col min="14595" max="14595" width="11.140625" style="22" bestFit="1" customWidth="1"/>
    <col min="14596" max="14596" width="10.140625" style="22" bestFit="1" customWidth="1"/>
    <col min="14597" max="14597" width="11.7109375" style="22" customWidth="1"/>
    <col min="14598" max="14846" width="9.140625" style="22"/>
    <col min="14847" max="14847" width="12.7109375" style="22" customWidth="1"/>
    <col min="14848" max="14848" width="12.85546875" style="22" customWidth="1"/>
    <col min="14849" max="14849" width="12.7109375" style="22" customWidth="1"/>
    <col min="14850" max="14850" width="13.28515625" style="22" customWidth="1"/>
    <col min="14851" max="14851" width="11.140625" style="22" bestFit="1" customWidth="1"/>
    <col min="14852" max="14852" width="10.140625" style="22" bestFit="1" customWidth="1"/>
    <col min="14853" max="14853" width="11.7109375" style="22" customWidth="1"/>
    <col min="14854" max="15102" width="9.140625" style="22"/>
    <col min="15103" max="15103" width="12.7109375" style="22" customWidth="1"/>
    <col min="15104" max="15104" width="12.85546875" style="22" customWidth="1"/>
    <col min="15105" max="15105" width="12.7109375" style="22" customWidth="1"/>
    <col min="15106" max="15106" width="13.28515625" style="22" customWidth="1"/>
    <col min="15107" max="15107" width="11.140625" style="22" bestFit="1" customWidth="1"/>
    <col min="15108" max="15108" width="10.140625" style="22" bestFit="1" customWidth="1"/>
    <col min="15109" max="15109" width="11.7109375" style="22" customWidth="1"/>
    <col min="15110" max="15358" width="9.140625" style="22"/>
    <col min="15359" max="15359" width="12.7109375" style="22" customWidth="1"/>
    <col min="15360" max="15360" width="12.85546875" style="22" customWidth="1"/>
    <col min="15361" max="15361" width="12.7109375" style="22" customWidth="1"/>
    <col min="15362" max="15362" width="13.28515625" style="22" customWidth="1"/>
    <col min="15363" max="15363" width="11.140625" style="22" bestFit="1" customWidth="1"/>
    <col min="15364" max="15364" width="10.140625" style="22" bestFit="1" customWidth="1"/>
    <col min="15365" max="15365" width="11.7109375" style="22" customWidth="1"/>
    <col min="15366" max="15614" width="9.140625" style="22"/>
    <col min="15615" max="15615" width="12.7109375" style="22" customWidth="1"/>
    <col min="15616" max="15616" width="12.85546875" style="22" customWidth="1"/>
    <col min="15617" max="15617" width="12.7109375" style="22" customWidth="1"/>
    <col min="15618" max="15618" width="13.28515625" style="22" customWidth="1"/>
    <col min="15619" max="15619" width="11.140625" style="22" bestFit="1" customWidth="1"/>
    <col min="15620" max="15620" width="10.140625" style="22" bestFit="1" customWidth="1"/>
    <col min="15621" max="15621" width="11.7109375" style="22" customWidth="1"/>
    <col min="15622" max="15870" width="9.140625" style="22"/>
    <col min="15871" max="15871" width="12.7109375" style="22" customWidth="1"/>
    <col min="15872" max="15872" width="12.85546875" style="22" customWidth="1"/>
    <col min="15873" max="15873" width="12.7109375" style="22" customWidth="1"/>
    <col min="15874" max="15874" width="13.28515625" style="22" customWidth="1"/>
    <col min="15875" max="15875" width="11.140625" style="22" bestFit="1" customWidth="1"/>
    <col min="15876" max="15876" width="10.140625" style="22" bestFit="1" customWidth="1"/>
    <col min="15877" max="15877" width="11.7109375" style="22" customWidth="1"/>
    <col min="15878" max="16126" width="9.140625" style="22"/>
    <col min="16127" max="16127" width="12.7109375" style="22" customWidth="1"/>
    <col min="16128" max="16128" width="12.85546875" style="22" customWidth="1"/>
    <col min="16129" max="16129" width="12.7109375" style="22" customWidth="1"/>
    <col min="16130" max="16130" width="13.28515625" style="22" customWidth="1"/>
    <col min="16131" max="16131" width="11.140625" style="22" bestFit="1" customWidth="1"/>
    <col min="16132" max="16132" width="10.140625" style="22" bestFit="1" customWidth="1"/>
    <col min="16133" max="16133" width="11.7109375" style="22" customWidth="1"/>
    <col min="16134" max="16384" width="9.140625" style="22"/>
  </cols>
  <sheetData>
    <row r="1" spans="1:8">
      <c r="B1" s="496" t="s">
        <v>310</v>
      </c>
      <c r="C1" s="496"/>
      <c r="D1" s="496"/>
      <c r="E1" s="496"/>
      <c r="F1" s="496"/>
      <c r="G1" s="496"/>
      <c r="H1" s="496"/>
    </row>
    <row r="2" spans="1:8">
      <c r="B2" s="496" t="s">
        <v>311</v>
      </c>
      <c r="C2" s="496"/>
      <c r="D2" s="496"/>
      <c r="E2" s="496"/>
      <c r="F2" s="496"/>
      <c r="G2" s="496"/>
      <c r="H2" s="496"/>
    </row>
    <row r="3" spans="1:8">
      <c r="B3" s="496" t="s">
        <v>308</v>
      </c>
      <c r="C3" s="496"/>
      <c r="D3" s="496"/>
      <c r="E3" s="496"/>
      <c r="F3" s="496"/>
      <c r="G3" s="496"/>
      <c r="H3" s="496"/>
    </row>
    <row r="4" spans="1:8">
      <c r="B4" s="427"/>
      <c r="C4" s="427"/>
      <c r="D4" s="427"/>
      <c r="E4" s="427"/>
      <c r="F4" s="427"/>
      <c r="G4" s="427"/>
      <c r="H4" s="427"/>
    </row>
    <row r="5" spans="1:8">
      <c r="B5" s="427"/>
      <c r="C5" s="427"/>
      <c r="D5" s="427"/>
      <c r="E5" s="427"/>
      <c r="F5" s="427"/>
      <c r="G5" s="427"/>
      <c r="H5" s="427"/>
    </row>
    <row r="6" spans="1:8">
      <c r="B6" s="496" t="s">
        <v>34</v>
      </c>
      <c r="C6" s="496"/>
      <c r="D6" s="496"/>
      <c r="E6" s="496"/>
      <c r="F6" s="496"/>
      <c r="G6" s="496"/>
      <c r="H6" s="496"/>
    </row>
    <row r="7" spans="1:8" ht="13.5" thickBot="1">
      <c r="B7" s="20"/>
      <c r="C7" s="20"/>
      <c r="D7" s="20"/>
      <c r="E7" s="20"/>
      <c r="F7" s="20"/>
      <c r="G7" s="20"/>
      <c r="H7" s="20"/>
    </row>
    <row r="8" spans="1:8" ht="18" customHeight="1">
      <c r="B8" s="223" t="s">
        <v>312</v>
      </c>
      <c r="C8" s="428" t="s">
        <v>313</v>
      </c>
      <c r="D8" s="428" t="s">
        <v>314</v>
      </c>
      <c r="E8" s="428" t="s">
        <v>314</v>
      </c>
      <c r="F8" s="428" t="s">
        <v>315</v>
      </c>
      <c r="G8" s="497" t="s">
        <v>316</v>
      </c>
      <c r="H8" s="225" t="s">
        <v>317</v>
      </c>
    </row>
    <row r="9" spans="1:8" ht="15.75" customHeight="1" thickBot="1">
      <c r="B9" s="226" t="s">
        <v>318</v>
      </c>
      <c r="C9" s="429" t="s">
        <v>319</v>
      </c>
      <c r="D9" s="429" t="s">
        <v>320</v>
      </c>
      <c r="E9" s="429" t="s">
        <v>321</v>
      </c>
      <c r="F9" s="429" t="s">
        <v>322</v>
      </c>
      <c r="G9" s="498"/>
      <c r="H9" s="228" t="s">
        <v>323</v>
      </c>
    </row>
    <row r="10" spans="1:8" s="229" customFormat="1">
      <c r="B10" s="499" t="s">
        <v>324</v>
      </c>
      <c r="C10" s="500"/>
      <c r="D10" s="500"/>
      <c r="E10" s="500"/>
      <c r="F10" s="500"/>
      <c r="G10" s="500"/>
      <c r="H10" s="501"/>
    </row>
    <row r="11" spans="1:8" ht="18" hidden="1" customHeight="1" outlineLevel="1">
      <c r="A11" s="20" t="s">
        <v>189</v>
      </c>
      <c r="B11" s="230"/>
      <c r="C11" s="231">
        <v>1</v>
      </c>
      <c r="D11" s="231">
        <v>1</v>
      </c>
      <c r="E11" s="231"/>
      <c r="F11" s="232"/>
      <c r="G11" s="232">
        <v>-4572.05</v>
      </c>
      <c r="H11" s="233">
        <v>0</v>
      </c>
    </row>
    <row r="12" spans="1:8" ht="18" hidden="1" customHeight="1" outlineLevel="1">
      <c r="A12" s="20" t="s">
        <v>189</v>
      </c>
      <c r="B12" s="230"/>
      <c r="C12" s="231">
        <v>1</v>
      </c>
      <c r="D12" s="231">
        <v>1</v>
      </c>
      <c r="E12" s="231"/>
      <c r="F12" s="232"/>
      <c r="G12" s="232">
        <v>3500</v>
      </c>
      <c r="H12" s="233">
        <v>0</v>
      </c>
    </row>
    <row r="13" spans="1:8" ht="18" hidden="1" customHeight="1" outlineLevel="1">
      <c r="A13" s="20" t="s">
        <v>193</v>
      </c>
      <c r="B13" s="230"/>
      <c r="C13" s="231">
        <v>0</v>
      </c>
      <c r="D13" s="231">
        <v>0</v>
      </c>
      <c r="E13" s="231">
        <v>0</v>
      </c>
      <c r="F13" s="232">
        <v>5139</v>
      </c>
      <c r="G13" s="232">
        <v>-5139</v>
      </c>
      <c r="H13" s="233">
        <v>0</v>
      </c>
    </row>
    <row r="14" spans="1:8" ht="18" hidden="1" customHeight="1" outlineLevel="1">
      <c r="A14" s="20" t="s">
        <v>196</v>
      </c>
      <c r="B14" s="230"/>
      <c r="C14" s="231">
        <v>1</v>
      </c>
      <c r="D14" s="231">
        <v>1</v>
      </c>
      <c r="E14" s="231">
        <v>0</v>
      </c>
      <c r="F14" s="232">
        <v>3000</v>
      </c>
      <c r="G14" s="232">
        <v>4500</v>
      </c>
      <c r="H14" s="233"/>
    </row>
    <row r="15" spans="1:8" ht="18" customHeight="1" collapsed="1">
      <c r="A15" s="20"/>
      <c r="B15" s="230" t="s">
        <v>325</v>
      </c>
      <c r="C15" s="234">
        <f>SUM($C$11:$C$14)</f>
        <v>3</v>
      </c>
      <c r="D15" s="234">
        <f>SUM($D$11:$D$14)</f>
        <v>3</v>
      </c>
      <c r="E15" s="234">
        <f>SUM($E$11:$E$14)</f>
        <v>0</v>
      </c>
      <c r="F15" s="235">
        <f>SUM($F$11:$F$14)</f>
        <v>8139</v>
      </c>
      <c r="G15" s="235">
        <f>SUM($G$11:$G$14)</f>
        <v>-1711.0500000000002</v>
      </c>
      <c r="H15" s="236">
        <f>SUM($H$11:$H$14)</f>
        <v>0</v>
      </c>
    </row>
    <row r="16" spans="1:8" ht="18" hidden="1" customHeight="1" outlineLevel="1">
      <c r="A16" s="20" t="s">
        <v>181</v>
      </c>
      <c r="B16" s="230"/>
      <c r="C16" s="231">
        <v>4</v>
      </c>
      <c r="D16" s="231">
        <v>5</v>
      </c>
      <c r="E16" s="231">
        <v>0</v>
      </c>
      <c r="F16" s="232">
        <v>87300</v>
      </c>
      <c r="G16" s="232">
        <v>23045.37</v>
      </c>
      <c r="H16" s="233">
        <v>0</v>
      </c>
    </row>
    <row r="17" spans="1:8" ht="18" hidden="1" customHeight="1" outlineLevel="1">
      <c r="A17" s="20" t="s">
        <v>182</v>
      </c>
      <c r="B17" s="230"/>
      <c r="C17" s="231">
        <v>3</v>
      </c>
      <c r="D17" s="231">
        <v>3</v>
      </c>
      <c r="E17" s="231">
        <v>0</v>
      </c>
      <c r="F17" s="232">
        <v>0</v>
      </c>
      <c r="G17" s="232">
        <v>34367</v>
      </c>
      <c r="H17" s="233">
        <v>0</v>
      </c>
    </row>
    <row r="18" spans="1:8" ht="18" hidden="1" customHeight="1" outlineLevel="1">
      <c r="A18" s="20" t="s">
        <v>183</v>
      </c>
      <c r="B18" s="230"/>
      <c r="C18" s="231">
        <v>3</v>
      </c>
      <c r="D18" s="231">
        <v>14</v>
      </c>
      <c r="E18" s="231">
        <v>0</v>
      </c>
      <c r="F18" s="232">
        <v>74489.600000000006</v>
      </c>
      <c r="G18" s="232">
        <v>123292</v>
      </c>
      <c r="H18" s="233">
        <v>0</v>
      </c>
    </row>
    <row r="19" spans="1:8" ht="18" hidden="1" customHeight="1" outlineLevel="1">
      <c r="A19" s="20" t="s">
        <v>184</v>
      </c>
      <c r="B19" s="230"/>
      <c r="C19" s="231">
        <v>1</v>
      </c>
      <c r="D19" s="231">
        <v>6</v>
      </c>
      <c r="E19" s="231">
        <v>0</v>
      </c>
      <c r="F19" s="232">
        <v>190000</v>
      </c>
      <c r="G19" s="232">
        <v>4602.9399999999996</v>
      </c>
      <c r="H19" s="233">
        <v>0</v>
      </c>
    </row>
    <row r="20" spans="1:8" ht="18" hidden="1" customHeight="1" outlineLevel="1">
      <c r="A20" s="20" t="s">
        <v>185</v>
      </c>
      <c r="B20" s="230"/>
      <c r="C20" s="231">
        <v>5</v>
      </c>
      <c r="D20" s="231">
        <v>36</v>
      </c>
      <c r="E20" s="231">
        <v>0</v>
      </c>
      <c r="F20" s="232">
        <v>278816.42</v>
      </c>
      <c r="G20" s="232">
        <v>767835.76</v>
      </c>
      <c r="H20" s="233">
        <v>0</v>
      </c>
    </row>
    <row r="21" spans="1:8" ht="18" hidden="1" customHeight="1" outlineLevel="1">
      <c r="A21" s="20" t="s">
        <v>186</v>
      </c>
      <c r="B21" s="230"/>
      <c r="C21" s="231">
        <v>2</v>
      </c>
      <c r="D21" s="231">
        <v>0</v>
      </c>
      <c r="E21" s="231">
        <v>0</v>
      </c>
      <c r="F21" s="232">
        <v>-208</v>
      </c>
      <c r="G21" s="232">
        <v>22500</v>
      </c>
      <c r="H21" s="233"/>
    </row>
    <row r="22" spans="1:8" ht="18" hidden="1" customHeight="1" outlineLevel="1">
      <c r="A22" s="20" t="s">
        <v>244</v>
      </c>
      <c r="B22" s="230"/>
      <c r="C22" s="231">
        <v>1</v>
      </c>
      <c r="D22" s="231">
        <v>0</v>
      </c>
      <c r="E22" s="231">
        <v>0</v>
      </c>
      <c r="F22" s="232">
        <v>0</v>
      </c>
      <c r="G22" s="232">
        <v>27826</v>
      </c>
      <c r="H22" s="233">
        <v>0</v>
      </c>
    </row>
    <row r="23" spans="1:8" ht="18" hidden="1" customHeight="1" outlineLevel="1">
      <c r="A23" s="20" t="s">
        <v>187</v>
      </c>
      <c r="B23" s="230"/>
      <c r="C23" s="231">
        <v>1</v>
      </c>
      <c r="D23" s="231">
        <v>1</v>
      </c>
      <c r="E23" s="231"/>
      <c r="F23" s="232"/>
      <c r="G23" s="232">
        <v>351</v>
      </c>
      <c r="H23" s="233"/>
    </row>
    <row r="24" spans="1:8" ht="18" hidden="1" customHeight="1" outlineLevel="1">
      <c r="A24" s="20" t="s">
        <v>189</v>
      </c>
      <c r="B24" s="230"/>
      <c r="C24" s="231">
        <v>1</v>
      </c>
      <c r="D24" s="231">
        <v>1</v>
      </c>
      <c r="E24" s="231"/>
      <c r="F24" s="232"/>
      <c r="G24" s="232">
        <v>-2644.2</v>
      </c>
      <c r="H24" s="233">
        <v>0</v>
      </c>
    </row>
    <row r="25" spans="1:8" ht="18" hidden="1" customHeight="1" outlineLevel="1">
      <c r="A25" s="20" t="s">
        <v>189</v>
      </c>
      <c r="B25" s="230"/>
      <c r="C25" s="231">
        <v>1</v>
      </c>
      <c r="D25" s="231">
        <v>1</v>
      </c>
      <c r="E25" s="231"/>
      <c r="F25" s="232"/>
      <c r="G25" s="232">
        <v>71644.2</v>
      </c>
      <c r="H25" s="233">
        <v>0</v>
      </c>
    </row>
    <row r="26" spans="1:8" ht="18" hidden="1" customHeight="1" outlineLevel="1">
      <c r="A26" s="20" t="s">
        <v>190</v>
      </c>
      <c r="B26" s="230"/>
      <c r="C26" s="231">
        <v>4</v>
      </c>
      <c r="D26" s="231">
        <v>4</v>
      </c>
      <c r="E26" s="231" t="s">
        <v>327</v>
      </c>
      <c r="F26" s="232">
        <v>80320</v>
      </c>
      <c r="G26" s="232">
        <v>34008</v>
      </c>
      <c r="H26" s="233"/>
    </row>
    <row r="27" spans="1:8" ht="18" hidden="1" customHeight="1" outlineLevel="1">
      <c r="A27" s="20" t="s">
        <v>191</v>
      </c>
      <c r="B27" s="230"/>
      <c r="C27" s="231">
        <v>1</v>
      </c>
      <c r="D27" s="231"/>
      <c r="E27" s="231"/>
      <c r="F27" s="232"/>
      <c r="G27" s="232"/>
      <c r="H27" s="233"/>
    </row>
    <row r="28" spans="1:8" ht="18" hidden="1" customHeight="1" outlineLevel="1">
      <c r="A28" s="20" t="s">
        <v>193</v>
      </c>
      <c r="B28" s="230"/>
      <c r="C28" s="231">
        <v>9</v>
      </c>
      <c r="D28" s="231">
        <v>7</v>
      </c>
      <c r="E28" s="231">
        <v>0</v>
      </c>
      <c r="F28" s="232">
        <v>249169</v>
      </c>
      <c r="G28" s="232">
        <v>203246</v>
      </c>
      <c r="H28" s="233">
        <v>155620</v>
      </c>
    </row>
    <row r="29" spans="1:8" ht="18" hidden="1" customHeight="1" outlineLevel="1">
      <c r="A29" s="20" t="s">
        <v>194</v>
      </c>
      <c r="B29" s="230"/>
      <c r="C29" s="231">
        <v>3</v>
      </c>
      <c r="D29" s="231">
        <v>4</v>
      </c>
      <c r="E29" s="231">
        <v>1</v>
      </c>
      <c r="F29" s="232">
        <v>4612.4363999999996</v>
      </c>
      <c r="G29" s="232">
        <v>3949.1631000000002</v>
      </c>
      <c r="H29" s="233">
        <v>0</v>
      </c>
    </row>
    <row r="30" spans="1:8" ht="18" hidden="1" customHeight="1" outlineLevel="1">
      <c r="A30" s="20" t="s">
        <v>196</v>
      </c>
      <c r="B30" s="230"/>
      <c r="C30" s="231">
        <v>1</v>
      </c>
      <c r="D30" s="231">
        <v>0</v>
      </c>
      <c r="E30" s="231">
        <v>1</v>
      </c>
      <c r="F30" s="232">
        <v>0</v>
      </c>
      <c r="G30" s="232">
        <v>0</v>
      </c>
      <c r="H30" s="233"/>
    </row>
    <row r="31" spans="1:8" ht="18" customHeight="1" collapsed="1">
      <c r="A31" s="20"/>
      <c r="B31" s="230" t="s">
        <v>328</v>
      </c>
      <c r="C31" s="234">
        <f>SUM($C$16:$C$30)</f>
        <v>40</v>
      </c>
      <c r="D31" s="234">
        <f>SUM($D$16:$D$30)</f>
        <v>82</v>
      </c>
      <c r="E31" s="234">
        <f>SUM($E$16:$E$30)</f>
        <v>2</v>
      </c>
      <c r="F31" s="235">
        <f>SUM($F$16:$F$30)</f>
        <v>964499.45640000002</v>
      </c>
      <c r="G31" s="235">
        <f>SUM($G$16:$G$30)</f>
        <v>1314023.2331000001</v>
      </c>
      <c r="H31" s="236">
        <f>SUM($H$16:$H$30)</f>
        <v>155620</v>
      </c>
    </row>
    <row r="32" spans="1:8" ht="18" hidden="1" customHeight="1" outlineLevel="1">
      <c r="A32" s="20" t="s">
        <v>181</v>
      </c>
      <c r="B32" s="230"/>
      <c r="C32" s="231">
        <v>3</v>
      </c>
      <c r="D32" s="231">
        <v>8</v>
      </c>
      <c r="E32" s="231">
        <v>0</v>
      </c>
      <c r="F32" s="232">
        <v>8500</v>
      </c>
      <c r="G32" s="232">
        <v>33996.06</v>
      </c>
      <c r="H32" s="233">
        <v>0</v>
      </c>
    </row>
    <row r="33" spans="1:8" ht="18" hidden="1" customHeight="1" outlineLevel="1">
      <c r="A33" s="20" t="s">
        <v>183</v>
      </c>
      <c r="B33" s="230"/>
      <c r="C33" s="231">
        <v>5</v>
      </c>
      <c r="D33" s="231">
        <v>10</v>
      </c>
      <c r="E33" s="231">
        <v>0</v>
      </c>
      <c r="F33" s="232">
        <v>8999.9699999999993</v>
      </c>
      <c r="G33" s="232">
        <v>44038</v>
      </c>
      <c r="H33" s="233">
        <v>0</v>
      </c>
    </row>
    <row r="34" spans="1:8" ht="18" hidden="1" customHeight="1" outlineLevel="1">
      <c r="A34" s="20" t="s">
        <v>184</v>
      </c>
      <c r="B34" s="230"/>
      <c r="C34" s="231">
        <v>1</v>
      </c>
      <c r="D34" s="231">
        <v>4</v>
      </c>
      <c r="E34" s="231">
        <v>0</v>
      </c>
      <c r="F34" s="232">
        <v>-82880.08</v>
      </c>
      <c r="G34" s="232">
        <v>123590.2</v>
      </c>
      <c r="H34" s="233">
        <v>0</v>
      </c>
    </row>
    <row r="35" spans="1:8" ht="18" hidden="1" customHeight="1" outlineLevel="1">
      <c r="A35" s="20" t="s">
        <v>185</v>
      </c>
      <c r="B35" s="230"/>
      <c r="C35" s="231">
        <v>6</v>
      </c>
      <c r="D35" s="231">
        <v>21</v>
      </c>
      <c r="E35" s="231">
        <v>0</v>
      </c>
      <c r="F35" s="232">
        <v>681473.82</v>
      </c>
      <c r="G35" s="232">
        <v>110929.41</v>
      </c>
      <c r="H35" s="233">
        <v>0</v>
      </c>
    </row>
    <row r="36" spans="1:8" ht="18" hidden="1" customHeight="1" outlineLevel="1">
      <c r="A36" s="20" t="s">
        <v>186</v>
      </c>
      <c r="B36" s="230"/>
      <c r="C36" s="231">
        <v>0</v>
      </c>
      <c r="D36" s="231">
        <v>0</v>
      </c>
      <c r="E36" s="231">
        <v>0</v>
      </c>
      <c r="F36" s="232">
        <v>0</v>
      </c>
      <c r="G36" s="232">
        <v>15000</v>
      </c>
      <c r="H36" s="233"/>
    </row>
    <row r="37" spans="1:8" ht="18" hidden="1" customHeight="1" outlineLevel="1">
      <c r="A37" s="20" t="s">
        <v>190</v>
      </c>
      <c r="B37" s="230"/>
      <c r="C37" s="231">
        <v>0</v>
      </c>
      <c r="D37" s="231">
        <v>0</v>
      </c>
      <c r="E37" s="231"/>
      <c r="F37" s="232"/>
      <c r="G37" s="232"/>
      <c r="H37" s="233"/>
    </row>
    <row r="38" spans="1:8" ht="18" hidden="1" customHeight="1" outlineLevel="1">
      <c r="A38" s="20" t="s">
        <v>193</v>
      </c>
      <c r="B38" s="230"/>
      <c r="C38" s="231">
        <v>0</v>
      </c>
      <c r="D38" s="231">
        <v>0</v>
      </c>
      <c r="E38" s="231">
        <v>0</v>
      </c>
      <c r="F38" s="232">
        <v>18788</v>
      </c>
      <c r="G38" s="232">
        <v>6110</v>
      </c>
      <c r="H38" s="233">
        <v>4141</v>
      </c>
    </row>
    <row r="39" spans="1:8" ht="18" hidden="1" customHeight="1" outlineLevel="1">
      <c r="A39" s="20" t="s">
        <v>194</v>
      </c>
      <c r="B39" s="230"/>
      <c r="C39" s="231">
        <v>3</v>
      </c>
      <c r="D39" s="231">
        <v>4</v>
      </c>
      <c r="E39" s="231">
        <v>2</v>
      </c>
      <c r="F39" s="232">
        <v>28142.490900000001</v>
      </c>
      <c r="G39" s="232">
        <v>24095.5707</v>
      </c>
      <c r="H39" s="233">
        <v>-996.25890000000004</v>
      </c>
    </row>
    <row r="40" spans="1:8" ht="18" hidden="1" customHeight="1" outlineLevel="1">
      <c r="A40" s="20" t="s">
        <v>195</v>
      </c>
      <c r="B40" s="230"/>
      <c r="C40" s="231"/>
      <c r="D40" s="231"/>
      <c r="E40" s="231"/>
      <c r="F40" s="232">
        <v>10371</v>
      </c>
      <c r="G40" s="232">
        <v>9629</v>
      </c>
      <c r="H40" s="233">
        <v>10000</v>
      </c>
    </row>
    <row r="41" spans="1:8" ht="18" hidden="1" customHeight="1" outlineLevel="1">
      <c r="A41" s="20" t="s">
        <v>196</v>
      </c>
      <c r="B41" s="230"/>
      <c r="C41" s="231">
        <v>2</v>
      </c>
      <c r="D41" s="231">
        <v>2</v>
      </c>
      <c r="E41" s="231">
        <v>0</v>
      </c>
      <c r="F41" s="232">
        <v>19686</v>
      </c>
      <c r="G41" s="232">
        <v>1232</v>
      </c>
      <c r="H41" s="233"/>
    </row>
    <row r="42" spans="1:8" ht="18" customHeight="1" collapsed="1">
      <c r="A42" s="20"/>
      <c r="B42" s="230" t="s">
        <v>329</v>
      </c>
      <c r="C42" s="234">
        <f>SUM($C$32:$C$41)</f>
        <v>20</v>
      </c>
      <c r="D42" s="234">
        <f>SUM($D$32:$D$41)</f>
        <v>49</v>
      </c>
      <c r="E42" s="234">
        <f>SUM($E$32:$E$41)</f>
        <v>2</v>
      </c>
      <c r="F42" s="235">
        <f>SUM($F$32:$F$41)</f>
        <v>693081.20089999994</v>
      </c>
      <c r="G42" s="235">
        <f>SUM($G$32:$G$41)</f>
        <v>368620.24070000002</v>
      </c>
      <c r="H42" s="236">
        <f>SUM($H$32:$H$41)</f>
        <v>13144.741099999999</v>
      </c>
    </row>
    <row r="43" spans="1:8" ht="18" hidden="1" customHeight="1" outlineLevel="1">
      <c r="A43" s="20" t="s">
        <v>181</v>
      </c>
      <c r="B43" s="230"/>
      <c r="C43" s="231">
        <v>2</v>
      </c>
      <c r="D43" s="231">
        <v>3</v>
      </c>
      <c r="E43" s="231">
        <v>0</v>
      </c>
      <c r="F43" s="232">
        <v>0</v>
      </c>
      <c r="G43" s="232">
        <v>10620.5</v>
      </c>
      <c r="H43" s="233">
        <v>0</v>
      </c>
    </row>
    <row r="44" spans="1:8" ht="18" hidden="1" customHeight="1" outlineLevel="1">
      <c r="A44" s="20" t="s">
        <v>182</v>
      </c>
      <c r="B44" s="230"/>
      <c r="C44" s="231">
        <v>1</v>
      </c>
      <c r="D44" s="231">
        <v>1</v>
      </c>
      <c r="E44" s="231">
        <v>0</v>
      </c>
      <c r="F44" s="232">
        <v>-3500</v>
      </c>
      <c r="G44" s="232">
        <v>3828</v>
      </c>
      <c r="H44" s="233">
        <v>0</v>
      </c>
    </row>
    <row r="45" spans="1:8" ht="18" hidden="1" customHeight="1" outlineLevel="1">
      <c r="A45" s="20" t="s">
        <v>183</v>
      </c>
      <c r="B45" s="230"/>
      <c r="C45" s="231">
        <v>3</v>
      </c>
      <c r="D45" s="231">
        <v>12</v>
      </c>
      <c r="E45" s="231">
        <v>0</v>
      </c>
      <c r="F45" s="232">
        <v>-67020</v>
      </c>
      <c r="G45" s="232">
        <v>63034</v>
      </c>
      <c r="H45" s="233">
        <v>0</v>
      </c>
    </row>
    <row r="46" spans="1:8" ht="18" hidden="1" customHeight="1" outlineLevel="1">
      <c r="A46" s="20" t="s">
        <v>184</v>
      </c>
      <c r="B46" s="230"/>
      <c r="C46" s="231">
        <v>0</v>
      </c>
      <c r="D46" s="231">
        <v>3</v>
      </c>
      <c r="E46" s="231">
        <v>0</v>
      </c>
      <c r="F46" s="232">
        <v>0</v>
      </c>
      <c r="G46" s="232">
        <v>-602.79999999999995</v>
      </c>
      <c r="H46" s="233">
        <v>0</v>
      </c>
    </row>
    <row r="47" spans="1:8" ht="18" hidden="1" customHeight="1" outlineLevel="1">
      <c r="A47" s="20" t="s">
        <v>185</v>
      </c>
      <c r="B47" s="230"/>
      <c r="C47" s="231">
        <v>10</v>
      </c>
      <c r="D47" s="231">
        <v>19</v>
      </c>
      <c r="E47" s="231">
        <v>0</v>
      </c>
      <c r="F47" s="232">
        <v>-1685000</v>
      </c>
      <c r="G47" s="232">
        <v>263958.2</v>
      </c>
      <c r="H47" s="233">
        <v>0</v>
      </c>
    </row>
    <row r="48" spans="1:8" ht="18" hidden="1" customHeight="1" outlineLevel="1">
      <c r="A48" s="20" t="s">
        <v>186</v>
      </c>
      <c r="B48" s="230"/>
      <c r="C48" s="231">
        <v>1</v>
      </c>
      <c r="D48" s="231">
        <v>0</v>
      </c>
      <c r="E48" s="231">
        <v>0</v>
      </c>
      <c r="F48" s="232">
        <v>0</v>
      </c>
      <c r="G48" s="232">
        <v>27026</v>
      </c>
      <c r="H48" s="233"/>
    </row>
    <row r="49" spans="1:8" ht="18" hidden="1" customHeight="1" outlineLevel="1">
      <c r="A49" s="20" t="s">
        <v>244</v>
      </c>
      <c r="B49" s="230"/>
      <c r="C49" s="231">
        <v>2</v>
      </c>
      <c r="D49" s="231">
        <v>0</v>
      </c>
      <c r="E49" s="231">
        <v>0</v>
      </c>
      <c r="F49" s="232">
        <v>0</v>
      </c>
      <c r="G49" s="232">
        <v>21282</v>
      </c>
      <c r="H49" s="233">
        <v>0</v>
      </c>
    </row>
    <row r="50" spans="1:8" ht="18" hidden="1" customHeight="1" outlineLevel="1">
      <c r="A50" s="20" t="s">
        <v>188</v>
      </c>
      <c r="B50" s="230"/>
      <c r="C50" s="231">
        <v>0</v>
      </c>
      <c r="D50" s="231">
        <v>1</v>
      </c>
      <c r="E50" s="231">
        <v>0</v>
      </c>
      <c r="F50" s="232">
        <v>0</v>
      </c>
      <c r="G50" s="232">
        <v>-1601</v>
      </c>
      <c r="H50" s="233">
        <v>0</v>
      </c>
    </row>
    <row r="51" spans="1:8" ht="18" hidden="1" customHeight="1" outlineLevel="1">
      <c r="A51" s="20" t="s">
        <v>190</v>
      </c>
      <c r="B51" s="230"/>
      <c r="C51" s="231">
        <v>1</v>
      </c>
      <c r="D51" s="231">
        <v>0</v>
      </c>
      <c r="E51" s="231"/>
      <c r="F51" s="232"/>
      <c r="G51" s="232"/>
      <c r="H51" s="233"/>
    </row>
    <row r="52" spans="1:8" ht="18" hidden="1" customHeight="1" outlineLevel="1">
      <c r="A52" s="20" t="s">
        <v>193</v>
      </c>
      <c r="B52" s="230"/>
      <c r="C52" s="231">
        <v>7</v>
      </c>
      <c r="D52" s="231">
        <v>0</v>
      </c>
      <c r="E52" s="231">
        <v>0</v>
      </c>
      <c r="F52" s="232">
        <v>36165</v>
      </c>
      <c r="G52" s="232">
        <v>14301</v>
      </c>
      <c r="H52" s="233">
        <v>1000</v>
      </c>
    </row>
    <row r="53" spans="1:8" ht="18" hidden="1" customHeight="1" outlineLevel="1">
      <c r="A53" s="20" t="s">
        <v>194</v>
      </c>
      <c r="B53" s="230"/>
      <c r="C53" s="231">
        <v>2</v>
      </c>
      <c r="D53" s="231">
        <v>3</v>
      </c>
      <c r="E53" s="231">
        <v>0</v>
      </c>
      <c r="F53" s="232">
        <v>15811.500400000001</v>
      </c>
      <c r="G53" s="232">
        <v>13537.7898</v>
      </c>
      <c r="H53" s="233">
        <v>0</v>
      </c>
    </row>
    <row r="54" spans="1:8" ht="18" hidden="1" customHeight="1" outlineLevel="1">
      <c r="A54" s="20" t="s">
        <v>195</v>
      </c>
      <c r="B54" s="230"/>
      <c r="C54" s="231"/>
      <c r="D54" s="231"/>
      <c r="E54" s="231"/>
      <c r="F54" s="232">
        <v>-4065</v>
      </c>
      <c r="G54" s="232">
        <v>944</v>
      </c>
      <c r="H54" s="233"/>
    </row>
    <row r="55" spans="1:8" ht="18" customHeight="1" collapsed="1">
      <c r="A55" s="20"/>
      <c r="B55" s="230" t="s">
        <v>330</v>
      </c>
      <c r="C55" s="234">
        <f>SUM($C$43:$C$54)</f>
        <v>29</v>
      </c>
      <c r="D55" s="234">
        <f>SUM($D$43:$D$54)</f>
        <v>42</v>
      </c>
      <c r="E55" s="234">
        <f>SUM($E$43:$E$54)</f>
        <v>0</v>
      </c>
      <c r="F55" s="235">
        <f>SUM($F$43:$F$54)</f>
        <v>-1707608.4996</v>
      </c>
      <c r="G55" s="235">
        <f>SUM($G$43:$G$54)</f>
        <v>416327.68980000005</v>
      </c>
      <c r="H55" s="236">
        <f>SUM($H$43:$H$54)</f>
        <v>1000</v>
      </c>
    </row>
    <row r="56" spans="1:8" ht="18" hidden="1" customHeight="1" outlineLevel="1">
      <c r="A56" s="20" t="s">
        <v>181</v>
      </c>
      <c r="B56" s="230"/>
      <c r="C56" s="231">
        <v>2</v>
      </c>
      <c r="D56" s="231">
        <v>9</v>
      </c>
      <c r="E56" s="231">
        <v>0</v>
      </c>
      <c r="F56" s="232">
        <v>-23000</v>
      </c>
      <c r="G56" s="232">
        <v>16322.5</v>
      </c>
      <c r="H56" s="233">
        <v>0</v>
      </c>
    </row>
    <row r="57" spans="1:8" ht="18" hidden="1" customHeight="1" outlineLevel="1">
      <c r="A57" s="20" t="s">
        <v>182</v>
      </c>
      <c r="B57" s="230"/>
      <c r="C57" s="231">
        <v>2</v>
      </c>
      <c r="D57" s="231">
        <v>2</v>
      </c>
      <c r="E57" s="231">
        <v>0</v>
      </c>
      <c r="F57" s="232">
        <v>9250</v>
      </c>
      <c r="G57" s="232">
        <v>2772</v>
      </c>
      <c r="H57" s="233">
        <v>-10000</v>
      </c>
    </row>
    <row r="58" spans="1:8" ht="18" hidden="1" customHeight="1" outlineLevel="1">
      <c r="A58" s="20" t="s">
        <v>183</v>
      </c>
      <c r="B58" s="230"/>
      <c r="C58" s="231">
        <v>3</v>
      </c>
      <c r="D58" s="231">
        <v>2</v>
      </c>
      <c r="E58" s="231">
        <v>0</v>
      </c>
      <c r="F58" s="232">
        <v>68000</v>
      </c>
      <c r="G58" s="232">
        <v>419</v>
      </c>
      <c r="H58" s="233">
        <v>0</v>
      </c>
    </row>
    <row r="59" spans="1:8" ht="18" hidden="1" customHeight="1" outlineLevel="1">
      <c r="A59" s="20" t="s">
        <v>184</v>
      </c>
      <c r="B59" s="230"/>
      <c r="C59" s="231">
        <v>4</v>
      </c>
      <c r="D59" s="231">
        <v>6</v>
      </c>
      <c r="E59" s="231">
        <v>0</v>
      </c>
      <c r="F59" s="232">
        <v>667684.96</v>
      </c>
      <c r="G59" s="232">
        <v>41257.35</v>
      </c>
      <c r="H59" s="233">
        <v>0</v>
      </c>
    </row>
    <row r="60" spans="1:8" ht="18" hidden="1" customHeight="1" outlineLevel="1">
      <c r="A60" s="20" t="s">
        <v>185</v>
      </c>
      <c r="B60" s="230"/>
      <c r="C60" s="231">
        <v>17</v>
      </c>
      <c r="D60" s="231">
        <v>25</v>
      </c>
      <c r="E60" s="231">
        <v>0</v>
      </c>
      <c r="F60" s="232">
        <v>125040.41</v>
      </c>
      <c r="G60" s="232">
        <v>65539.06</v>
      </c>
      <c r="H60" s="233">
        <v>0</v>
      </c>
    </row>
    <row r="61" spans="1:8" ht="18" hidden="1" customHeight="1" outlineLevel="1">
      <c r="A61" s="20" t="s">
        <v>186</v>
      </c>
      <c r="B61" s="230"/>
      <c r="C61" s="231">
        <v>0</v>
      </c>
      <c r="D61" s="231">
        <v>0</v>
      </c>
      <c r="E61" s="231">
        <v>0</v>
      </c>
      <c r="F61" s="232">
        <v>-100</v>
      </c>
      <c r="G61" s="232">
        <v>23626</v>
      </c>
      <c r="H61" s="233"/>
    </row>
    <row r="62" spans="1:8" ht="18" hidden="1" customHeight="1" outlineLevel="1">
      <c r="A62" s="20" t="s">
        <v>190</v>
      </c>
      <c r="B62" s="230"/>
      <c r="C62" s="231">
        <v>2</v>
      </c>
      <c r="D62" s="231">
        <v>1</v>
      </c>
      <c r="E62" s="231"/>
      <c r="F62" s="232">
        <v>0</v>
      </c>
      <c r="G62" s="232">
        <v>6500</v>
      </c>
      <c r="H62" s="233"/>
    </row>
    <row r="63" spans="1:8" ht="18" hidden="1" customHeight="1" outlineLevel="1">
      <c r="A63" s="20" t="s">
        <v>193</v>
      </c>
      <c r="B63" s="230"/>
      <c r="C63" s="231">
        <v>2</v>
      </c>
      <c r="D63" s="231">
        <v>1</v>
      </c>
      <c r="E63" s="231">
        <v>0</v>
      </c>
      <c r="F63" s="232">
        <v>-1152</v>
      </c>
      <c r="G63" s="232">
        <v>-16348</v>
      </c>
      <c r="H63" s="233">
        <v>34</v>
      </c>
    </row>
    <row r="64" spans="1:8" ht="18" hidden="1" customHeight="1" outlineLevel="1">
      <c r="A64" s="20" t="s">
        <v>194</v>
      </c>
      <c r="B64" s="230"/>
      <c r="C64" s="231">
        <v>1</v>
      </c>
      <c r="D64" s="231">
        <v>2</v>
      </c>
      <c r="E64" s="231">
        <v>0</v>
      </c>
      <c r="F64" s="232">
        <v>6258.2972</v>
      </c>
      <c r="G64" s="232">
        <v>5358.3473999999997</v>
      </c>
      <c r="H64" s="233">
        <v>0</v>
      </c>
    </row>
    <row r="65" spans="1:8" ht="18" customHeight="1" collapsed="1">
      <c r="A65" s="20"/>
      <c r="B65" s="230" t="s">
        <v>331</v>
      </c>
      <c r="C65" s="234">
        <f>SUM($C$56:$C$64)</f>
        <v>33</v>
      </c>
      <c r="D65" s="234">
        <f>SUM($D$56:$D$64)</f>
        <v>48</v>
      </c>
      <c r="E65" s="234">
        <f>SUM($E$56:$E$64)</f>
        <v>0</v>
      </c>
      <c r="F65" s="235">
        <f>SUM($F$56:$F$64)</f>
        <v>851981.66720000003</v>
      </c>
      <c r="G65" s="235">
        <f>SUM($G$56:$G$64)</f>
        <v>145446.2574</v>
      </c>
      <c r="H65" s="236">
        <f>SUM($H$56:$H$64)</f>
        <v>-9966</v>
      </c>
    </row>
    <row r="66" spans="1:8" ht="18" hidden="1" customHeight="1" outlineLevel="1">
      <c r="A66" s="20" t="s">
        <v>181</v>
      </c>
      <c r="B66" s="230"/>
      <c r="C66" s="231">
        <v>3</v>
      </c>
      <c r="D66" s="231">
        <v>3</v>
      </c>
      <c r="E66" s="231">
        <v>0</v>
      </c>
      <c r="F66" s="232">
        <v>0</v>
      </c>
      <c r="G66" s="232">
        <v>516.5</v>
      </c>
      <c r="H66" s="233">
        <v>0</v>
      </c>
    </row>
    <row r="67" spans="1:8" ht="18" hidden="1" customHeight="1" outlineLevel="1">
      <c r="A67" s="20" t="s">
        <v>183</v>
      </c>
      <c r="B67" s="230"/>
      <c r="C67" s="231">
        <v>2</v>
      </c>
      <c r="D67" s="231">
        <v>5</v>
      </c>
      <c r="E67" s="231">
        <v>0</v>
      </c>
      <c r="F67" s="232">
        <v>24000</v>
      </c>
      <c r="G67" s="232">
        <v>44195</v>
      </c>
      <c r="H67" s="233">
        <v>0</v>
      </c>
    </row>
    <row r="68" spans="1:8" ht="18" hidden="1" customHeight="1" outlineLevel="1">
      <c r="A68" s="20" t="s">
        <v>184</v>
      </c>
      <c r="B68" s="230"/>
      <c r="C68" s="231">
        <v>1</v>
      </c>
      <c r="D68" s="231">
        <v>2</v>
      </c>
      <c r="E68" s="231">
        <v>0</v>
      </c>
      <c r="F68" s="232">
        <v>0</v>
      </c>
      <c r="G68" s="232">
        <v>3527</v>
      </c>
      <c r="H68" s="233">
        <v>0</v>
      </c>
    </row>
    <row r="69" spans="1:8" ht="18" hidden="1" customHeight="1" outlineLevel="1">
      <c r="A69" s="20" t="s">
        <v>185</v>
      </c>
      <c r="B69" s="230"/>
      <c r="C69" s="231">
        <v>6</v>
      </c>
      <c r="D69" s="231">
        <v>11</v>
      </c>
      <c r="E69" s="231">
        <v>0</v>
      </c>
      <c r="F69" s="232">
        <v>13000</v>
      </c>
      <c r="G69" s="232">
        <v>22116.5</v>
      </c>
      <c r="H69" s="233">
        <v>0</v>
      </c>
    </row>
    <row r="70" spans="1:8" ht="18" hidden="1" customHeight="1" outlineLevel="1">
      <c r="A70" s="20" t="s">
        <v>186</v>
      </c>
      <c r="B70" s="230"/>
      <c r="C70" s="231">
        <v>2</v>
      </c>
      <c r="D70" s="231">
        <v>0</v>
      </c>
      <c r="E70" s="231">
        <v>0</v>
      </c>
      <c r="F70" s="232">
        <v>0</v>
      </c>
      <c r="G70" s="232">
        <v>10000</v>
      </c>
      <c r="H70" s="233"/>
    </row>
    <row r="71" spans="1:8" ht="18" hidden="1" customHeight="1" outlineLevel="1">
      <c r="A71" s="20" t="s">
        <v>190</v>
      </c>
      <c r="B71" s="230"/>
      <c r="C71" s="231">
        <v>1</v>
      </c>
      <c r="D71" s="231">
        <v>1</v>
      </c>
      <c r="E71" s="231"/>
      <c r="F71" s="232">
        <v>-15000</v>
      </c>
      <c r="G71" s="232">
        <v>16500</v>
      </c>
      <c r="H71" s="233"/>
    </row>
    <row r="72" spans="1:8" ht="18" hidden="1" customHeight="1" outlineLevel="1">
      <c r="A72" s="20" t="s">
        <v>193</v>
      </c>
      <c r="B72" s="230"/>
      <c r="C72" s="231">
        <v>1</v>
      </c>
      <c r="D72" s="231">
        <v>0</v>
      </c>
      <c r="E72" s="231">
        <v>0</v>
      </c>
      <c r="F72" s="232">
        <v>15539</v>
      </c>
      <c r="G72" s="232">
        <v>9461</v>
      </c>
      <c r="H72" s="233">
        <v>1000</v>
      </c>
    </row>
    <row r="73" spans="1:8" ht="18" customHeight="1" collapsed="1">
      <c r="A73" s="20"/>
      <c r="B73" s="230" t="s">
        <v>332</v>
      </c>
      <c r="C73" s="234">
        <f>SUM($C$66:$C$72)</f>
        <v>16</v>
      </c>
      <c r="D73" s="234">
        <f>SUM($D$66:$D$72)</f>
        <v>22</v>
      </c>
      <c r="E73" s="234">
        <f>SUM($E$66:$E$72)</f>
        <v>0</v>
      </c>
      <c r="F73" s="235">
        <f>SUM($F$66:$F$72)</f>
        <v>37539</v>
      </c>
      <c r="G73" s="235">
        <f>SUM($G$66:$G$72)</f>
        <v>106316</v>
      </c>
      <c r="H73" s="236">
        <f>SUM($H$66:$H$72)</f>
        <v>1000</v>
      </c>
    </row>
    <row r="74" spans="1:8" ht="18" hidden="1" customHeight="1" outlineLevel="1">
      <c r="A74" s="20" t="s">
        <v>185</v>
      </c>
      <c r="B74" s="230"/>
      <c r="C74" s="231">
        <v>0</v>
      </c>
      <c r="D74" s="231">
        <v>2</v>
      </c>
      <c r="E74" s="231">
        <v>0</v>
      </c>
      <c r="F74" s="232">
        <v>0</v>
      </c>
      <c r="G74" s="232">
        <v>36270</v>
      </c>
      <c r="H74" s="233">
        <v>0</v>
      </c>
    </row>
    <row r="75" spans="1:8" ht="18" hidden="1" customHeight="1" outlineLevel="1">
      <c r="A75" s="20" t="s">
        <v>190</v>
      </c>
      <c r="B75" s="230"/>
      <c r="C75" s="231">
        <v>4</v>
      </c>
      <c r="D75" s="231">
        <v>1</v>
      </c>
      <c r="E75" s="231"/>
      <c r="F75" s="232">
        <v>6000</v>
      </c>
      <c r="G75" s="232">
        <v>-5302</v>
      </c>
      <c r="H75" s="233"/>
    </row>
    <row r="76" spans="1:8" ht="18" hidden="1" customHeight="1" outlineLevel="1">
      <c r="A76" s="20" t="s">
        <v>193</v>
      </c>
      <c r="B76" s="230"/>
      <c r="C76" s="231">
        <v>37</v>
      </c>
      <c r="D76" s="231">
        <v>10</v>
      </c>
      <c r="E76" s="231">
        <v>0</v>
      </c>
      <c r="F76" s="232">
        <v>391543</v>
      </c>
      <c r="G76" s="232">
        <v>332640</v>
      </c>
      <c r="H76" s="233">
        <v>5709</v>
      </c>
    </row>
    <row r="77" spans="1:8" ht="18" hidden="1" customHeight="1" outlineLevel="1">
      <c r="A77" s="20" t="s">
        <v>194</v>
      </c>
      <c r="B77" s="230"/>
      <c r="C77" s="231">
        <v>425</v>
      </c>
      <c r="D77" s="231">
        <v>341</v>
      </c>
      <c r="E77" s="231">
        <v>33</v>
      </c>
      <c r="F77" s="232">
        <v>441732.76079999999</v>
      </c>
      <c r="G77" s="232">
        <v>378211.0502</v>
      </c>
      <c r="H77" s="233">
        <v>-230287.08290000001</v>
      </c>
    </row>
    <row r="78" spans="1:8" ht="18" hidden="1" customHeight="1" outlineLevel="1">
      <c r="A78" s="20" t="s">
        <v>195</v>
      </c>
      <c r="B78" s="230"/>
      <c r="C78" s="231">
        <v>5</v>
      </c>
      <c r="D78" s="231">
        <v>8500</v>
      </c>
      <c r="E78" s="231"/>
      <c r="F78" s="232">
        <v>8510</v>
      </c>
      <c r="G78" s="232">
        <v>4990</v>
      </c>
      <c r="H78" s="233"/>
    </row>
    <row r="79" spans="1:8" ht="18" hidden="1" customHeight="1" outlineLevel="1">
      <c r="A79" s="20" t="s">
        <v>196</v>
      </c>
      <c r="B79" s="230"/>
      <c r="C79" s="231">
        <v>1</v>
      </c>
      <c r="D79" s="231">
        <v>1</v>
      </c>
      <c r="E79" s="231">
        <v>0</v>
      </c>
      <c r="F79" s="232">
        <v>18000</v>
      </c>
      <c r="G79" s="232">
        <v>0</v>
      </c>
      <c r="H79" s="233"/>
    </row>
    <row r="80" spans="1:8" ht="18" customHeight="1" collapsed="1">
      <c r="A80" s="20"/>
      <c r="B80" s="230" t="s">
        <v>333</v>
      </c>
      <c r="C80" s="234">
        <f>SUM($C$74:$C$79)</f>
        <v>472</v>
      </c>
      <c r="D80" s="234">
        <f>SUM($D$74:$D$79)</f>
        <v>8855</v>
      </c>
      <c r="E80" s="234">
        <f>SUM($E$74:$E$79)</f>
        <v>33</v>
      </c>
      <c r="F80" s="235">
        <f>SUM($F$74:$F$79)</f>
        <v>865785.76080000005</v>
      </c>
      <c r="G80" s="235">
        <f>SUM($G$74:$G$79)</f>
        <v>746809.05019999994</v>
      </c>
      <c r="H80" s="236">
        <f>SUM($H$74:$H$79)</f>
        <v>-224578.08290000001</v>
      </c>
    </row>
    <row r="81" spans="1:8" ht="18" hidden="1" customHeight="1" outlineLevel="1">
      <c r="A81" s="20" t="s">
        <v>183</v>
      </c>
      <c r="B81" s="230"/>
      <c r="C81" s="231">
        <v>4</v>
      </c>
      <c r="D81" s="231">
        <v>1</v>
      </c>
      <c r="E81" s="231">
        <v>0</v>
      </c>
      <c r="F81" s="232">
        <v>0</v>
      </c>
      <c r="G81" s="232">
        <v>1250</v>
      </c>
      <c r="H81" s="233">
        <v>0</v>
      </c>
    </row>
    <row r="82" spans="1:8" ht="18" hidden="1" customHeight="1" outlineLevel="1">
      <c r="A82" s="20" t="s">
        <v>184</v>
      </c>
      <c r="B82" s="230"/>
      <c r="C82" s="231">
        <v>0</v>
      </c>
      <c r="D82" s="231">
        <v>2</v>
      </c>
      <c r="E82" s="231">
        <v>0</v>
      </c>
      <c r="F82" s="232">
        <v>0</v>
      </c>
      <c r="G82" s="232">
        <v>-1847.5</v>
      </c>
      <c r="H82" s="233">
        <v>0</v>
      </c>
    </row>
    <row r="83" spans="1:8" ht="18" hidden="1" customHeight="1" outlineLevel="1">
      <c r="A83" s="20" t="s">
        <v>185</v>
      </c>
      <c r="B83" s="230"/>
      <c r="C83" s="231">
        <v>9</v>
      </c>
      <c r="D83" s="231">
        <v>7</v>
      </c>
      <c r="E83" s="231">
        <v>0</v>
      </c>
      <c r="F83" s="232">
        <v>118006.7</v>
      </c>
      <c r="G83" s="232">
        <v>99916.63</v>
      </c>
      <c r="H83" s="233">
        <v>0</v>
      </c>
    </row>
    <row r="84" spans="1:8" ht="18" hidden="1" customHeight="1" outlineLevel="1">
      <c r="A84" s="20" t="s">
        <v>186</v>
      </c>
      <c r="B84" s="230"/>
      <c r="C84" s="231">
        <v>0</v>
      </c>
      <c r="D84" s="231">
        <v>0</v>
      </c>
      <c r="E84" s="231">
        <v>0</v>
      </c>
      <c r="F84" s="232">
        <v>-10000</v>
      </c>
      <c r="G84" s="232">
        <v>-1366</v>
      </c>
      <c r="H84" s="233"/>
    </row>
    <row r="85" spans="1:8" ht="18" hidden="1" customHeight="1" outlineLevel="1">
      <c r="A85" s="20" t="s">
        <v>187</v>
      </c>
      <c r="B85" s="230"/>
      <c r="C85" s="231">
        <v>1</v>
      </c>
      <c r="D85" s="231">
        <v>1</v>
      </c>
      <c r="E85" s="231"/>
      <c r="F85" s="232">
        <v>37331</v>
      </c>
      <c r="G85" s="232">
        <v>3744</v>
      </c>
      <c r="H85" s="233"/>
    </row>
    <row r="86" spans="1:8" ht="18" customHeight="1" collapsed="1">
      <c r="A86" s="20"/>
      <c r="B86" s="230" t="s">
        <v>334</v>
      </c>
      <c r="C86" s="234">
        <f>SUM($C$81:$C$85)</f>
        <v>14</v>
      </c>
      <c r="D86" s="234">
        <f>SUM($D$81:$D$85)</f>
        <v>11</v>
      </c>
      <c r="E86" s="234">
        <f>SUM($E$81:$E$85)</f>
        <v>0</v>
      </c>
      <c r="F86" s="235">
        <f>SUM($F$81:$F$85)</f>
        <v>145337.70000000001</v>
      </c>
      <c r="G86" s="235">
        <f>SUM($G$81:$G$85)</f>
        <v>101697.13</v>
      </c>
      <c r="H86" s="236">
        <f>SUM($H$81:$H$85)</f>
        <v>0</v>
      </c>
    </row>
    <row r="87" spans="1:8" ht="18" hidden="1" customHeight="1" outlineLevel="1">
      <c r="A87" s="20" t="s">
        <v>181</v>
      </c>
      <c r="B87" s="230"/>
      <c r="C87" s="231">
        <v>2</v>
      </c>
      <c r="D87" s="231">
        <v>5</v>
      </c>
      <c r="E87" s="231">
        <v>0</v>
      </c>
      <c r="F87" s="232">
        <v>0</v>
      </c>
      <c r="G87" s="232">
        <v>21701.95</v>
      </c>
      <c r="H87" s="233">
        <v>0</v>
      </c>
    </row>
    <row r="88" spans="1:8" ht="18" hidden="1" customHeight="1" outlineLevel="1">
      <c r="A88" s="20" t="s">
        <v>182</v>
      </c>
      <c r="B88" s="230"/>
      <c r="C88" s="231">
        <v>2</v>
      </c>
      <c r="D88" s="231">
        <v>1</v>
      </c>
      <c r="E88" s="231">
        <v>0</v>
      </c>
      <c r="F88" s="232">
        <v>0</v>
      </c>
      <c r="G88" s="232">
        <v>-3928</v>
      </c>
      <c r="H88" s="233">
        <v>0</v>
      </c>
    </row>
    <row r="89" spans="1:8" ht="18" hidden="1" customHeight="1" outlineLevel="1">
      <c r="A89" s="20" t="s">
        <v>183</v>
      </c>
      <c r="B89" s="230"/>
      <c r="C89" s="231">
        <v>3</v>
      </c>
      <c r="D89" s="231">
        <v>4</v>
      </c>
      <c r="E89" s="231">
        <v>0</v>
      </c>
      <c r="F89" s="232">
        <v>-503.18</v>
      </c>
      <c r="G89" s="232">
        <v>-1270</v>
      </c>
      <c r="H89" s="233">
        <v>0</v>
      </c>
    </row>
    <row r="90" spans="1:8" ht="18" hidden="1" customHeight="1" outlineLevel="1">
      <c r="A90" s="20" t="s">
        <v>184</v>
      </c>
      <c r="B90" s="230"/>
      <c r="C90" s="231">
        <v>0</v>
      </c>
      <c r="D90" s="231">
        <v>0</v>
      </c>
      <c r="E90" s="231">
        <v>0</v>
      </c>
      <c r="F90" s="232">
        <v>0</v>
      </c>
      <c r="G90" s="232">
        <v>0</v>
      </c>
      <c r="H90" s="233">
        <v>0</v>
      </c>
    </row>
    <row r="91" spans="1:8" ht="18" hidden="1" customHeight="1" outlineLevel="1">
      <c r="A91" s="20" t="s">
        <v>185</v>
      </c>
      <c r="B91" s="230"/>
      <c r="C91" s="231">
        <v>8</v>
      </c>
      <c r="D91" s="231">
        <v>16</v>
      </c>
      <c r="E91" s="231">
        <v>0</v>
      </c>
      <c r="F91" s="232">
        <v>69533.23</v>
      </c>
      <c r="G91" s="232">
        <v>80994.89</v>
      </c>
      <c r="H91" s="233">
        <v>0</v>
      </c>
    </row>
    <row r="92" spans="1:8" ht="18" hidden="1" customHeight="1" outlineLevel="1">
      <c r="A92" s="20" t="s">
        <v>186</v>
      </c>
      <c r="B92" s="230"/>
      <c r="C92" s="231">
        <v>0</v>
      </c>
      <c r="D92" s="231">
        <v>0</v>
      </c>
      <c r="E92" s="231">
        <v>0</v>
      </c>
      <c r="F92" s="232">
        <v>-500</v>
      </c>
      <c r="G92" s="232">
        <v>-3268</v>
      </c>
      <c r="H92" s="233"/>
    </row>
    <row r="93" spans="1:8" ht="18" hidden="1" customHeight="1" outlineLevel="1">
      <c r="A93" s="20" t="s">
        <v>188</v>
      </c>
      <c r="B93" s="230"/>
      <c r="C93" s="231">
        <v>0</v>
      </c>
      <c r="D93" s="231">
        <v>1</v>
      </c>
      <c r="E93" s="231">
        <v>0</v>
      </c>
      <c r="F93" s="232">
        <v>0</v>
      </c>
      <c r="G93" s="232">
        <v>-973</v>
      </c>
      <c r="H93" s="233">
        <v>0</v>
      </c>
    </row>
    <row r="94" spans="1:8" ht="18" hidden="1" customHeight="1" outlineLevel="1">
      <c r="A94" s="20" t="s">
        <v>189</v>
      </c>
      <c r="B94" s="230"/>
      <c r="C94" s="231">
        <v>1</v>
      </c>
      <c r="D94" s="231">
        <v>1</v>
      </c>
      <c r="E94" s="231"/>
      <c r="F94" s="232"/>
      <c r="G94" s="232">
        <v>-51464.3</v>
      </c>
      <c r="H94" s="233">
        <v>0</v>
      </c>
    </row>
    <row r="95" spans="1:8" ht="18" hidden="1" customHeight="1" outlineLevel="1">
      <c r="A95" s="20" t="s">
        <v>189</v>
      </c>
      <c r="B95" s="230"/>
      <c r="C95" s="231">
        <v>1</v>
      </c>
      <c r="D95" s="231">
        <v>1</v>
      </c>
      <c r="E95" s="231"/>
      <c r="F95" s="232"/>
      <c r="G95" s="232">
        <v>154830.85</v>
      </c>
      <c r="H95" s="233">
        <v>0</v>
      </c>
    </row>
    <row r="96" spans="1:8" ht="18" hidden="1" customHeight="1" outlineLevel="1">
      <c r="A96" s="20" t="s">
        <v>194</v>
      </c>
      <c r="B96" s="230"/>
      <c r="C96" s="231">
        <v>5</v>
      </c>
      <c r="D96" s="231">
        <v>12</v>
      </c>
      <c r="E96" s="231">
        <v>0</v>
      </c>
      <c r="F96" s="232">
        <v>68389.008799999996</v>
      </c>
      <c r="G96" s="232">
        <v>58554.596299999997</v>
      </c>
      <c r="H96" s="233">
        <v>-5363.6927999999998</v>
      </c>
    </row>
    <row r="97" spans="1:8" ht="18" customHeight="1" collapsed="1">
      <c r="A97" s="20"/>
      <c r="B97" s="230" t="s">
        <v>335</v>
      </c>
      <c r="C97" s="234">
        <f>SUM($C$87:$C$96)</f>
        <v>22</v>
      </c>
      <c r="D97" s="234">
        <f>SUM($D$87:$D$96)</f>
        <v>41</v>
      </c>
      <c r="E97" s="234">
        <f>SUM($E$87:$E$96)</f>
        <v>0</v>
      </c>
      <c r="F97" s="235">
        <f>SUM($F$87:$F$96)</f>
        <v>136919.0588</v>
      </c>
      <c r="G97" s="235">
        <f>SUM($G$87:$G$96)</f>
        <v>255178.98630000002</v>
      </c>
      <c r="H97" s="236">
        <f>SUM($H$87:$H$96)</f>
        <v>-5363.6927999999998</v>
      </c>
    </row>
    <row r="98" spans="1:8" ht="18" hidden="1" customHeight="1" outlineLevel="1">
      <c r="A98" s="20" t="s">
        <v>181</v>
      </c>
      <c r="B98" s="230"/>
      <c r="C98" s="231">
        <v>1</v>
      </c>
      <c r="D98" s="231">
        <v>1</v>
      </c>
      <c r="E98" s="231">
        <v>0</v>
      </c>
      <c r="F98" s="232">
        <v>3805</v>
      </c>
      <c r="G98" s="232">
        <v>0</v>
      </c>
      <c r="H98" s="233">
        <v>0</v>
      </c>
    </row>
    <row r="99" spans="1:8" ht="18" hidden="1" customHeight="1" outlineLevel="1">
      <c r="A99" s="20" t="s">
        <v>183</v>
      </c>
      <c r="B99" s="230"/>
      <c r="C99" s="231">
        <v>4</v>
      </c>
      <c r="D99" s="231">
        <v>2</v>
      </c>
      <c r="E99" s="231">
        <v>0</v>
      </c>
      <c r="F99" s="232">
        <v>-150000</v>
      </c>
      <c r="G99" s="232">
        <v>5256</v>
      </c>
      <c r="H99" s="233">
        <v>0</v>
      </c>
    </row>
    <row r="100" spans="1:8" ht="18" hidden="1" customHeight="1" outlineLevel="1">
      <c r="A100" s="20" t="s">
        <v>185</v>
      </c>
      <c r="B100" s="230"/>
      <c r="C100" s="231">
        <v>2</v>
      </c>
      <c r="D100" s="231">
        <v>1</v>
      </c>
      <c r="E100" s="231">
        <v>0</v>
      </c>
      <c r="F100" s="232">
        <v>0</v>
      </c>
      <c r="G100" s="232">
        <v>254.77</v>
      </c>
      <c r="H100" s="233">
        <v>0</v>
      </c>
    </row>
    <row r="101" spans="1:8" ht="18" hidden="1" customHeight="1" outlineLevel="1">
      <c r="A101" s="20" t="s">
        <v>244</v>
      </c>
      <c r="B101" s="230"/>
      <c r="C101" s="231">
        <v>1</v>
      </c>
      <c r="D101" s="231">
        <v>0</v>
      </c>
      <c r="E101" s="231">
        <v>0</v>
      </c>
      <c r="F101" s="232">
        <v>0</v>
      </c>
      <c r="G101" s="232">
        <v>0</v>
      </c>
      <c r="H101" s="233">
        <v>0</v>
      </c>
    </row>
    <row r="102" spans="1:8" ht="18" customHeight="1" collapsed="1">
      <c r="A102" s="20"/>
      <c r="B102" s="230" t="s">
        <v>336</v>
      </c>
      <c r="C102" s="234">
        <f>SUM($C$98:$C$101)</f>
        <v>8</v>
      </c>
      <c r="D102" s="234">
        <f>SUM($D$98:$D$101)</f>
        <v>4</v>
      </c>
      <c r="E102" s="234">
        <f>SUM($E$98:$E$101)</f>
        <v>0</v>
      </c>
      <c r="F102" s="235">
        <f>SUM($F$98:$F$101)</f>
        <v>-146195</v>
      </c>
      <c r="G102" s="235">
        <f>SUM($G$98:$G$101)</f>
        <v>5510.77</v>
      </c>
      <c r="H102" s="236">
        <f>SUM($H$98:$H$101)</f>
        <v>0</v>
      </c>
    </row>
    <row r="103" spans="1:8" ht="18" hidden="1" customHeight="1" outlineLevel="1">
      <c r="A103" s="20" t="s">
        <v>181</v>
      </c>
      <c r="B103" s="230"/>
      <c r="C103" s="231">
        <v>1</v>
      </c>
      <c r="D103" s="231">
        <v>2</v>
      </c>
      <c r="E103" s="231">
        <v>0</v>
      </c>
      <c r="F103" s="232">
        <v>7500</v>
      </c>
      <c r="G103" s="232">
        <v>-286.45</v>
      </c>
      <c r="H103" s="233">
        <v>0</v>
      </c>
    </row>
    <row r="104" spans="1:8" ht="18" hidden="1" customHeight="1" outlineLevel="1">
      <c r="A104" s="20" t="s">
        <v>183</v>
      </c>
      <c r="B104" s="230"/>
      <c r="C104" s="231">
        <v>3</v>
      </c>
      <c r="D104" s="231">
        <v>3</v>
      </c>
      <c r="E104" s="231">
        <v>0</v>
      </c>
      <c r="F104" s="232">
        <v>79735.66</v>
      </c>
      <c r="G104" s="232">
        <v>5319</v>
      </c>
      <c r="H104" s="233">
        <v>0</v>
      </c>
    </row>
    <row r="105" spans="1:8" ht="18" hidden="1" customHeight="1" outlineLevel="1">
      <c r="A105" s="20" t="s">
        <v>184</v>
      </c>
      <c r="B105" s="230"/>
      <c r="C105" s="231">
        <v>1</v>
      </c>
      <c r="D105" s="231">
        <v>2</v>
      </c>
      <c r="E105" s="231">
        <v>0</v>
      </c>
      <c r="F105" s="232">
        <v>35000</v>
      </c>
      <c r="G105" s="232">
        <v>9174.19</v>
      </c>
      <c r="H105" s="233">
        <v>0</v>
      </c>
    </row>
    <row r="106" spans="1:8" ht="18" hidden="1" customHeight="1" outlineLevel="1">
      <c r="A106" s="20" t="s">
        <v>185</v>
      </c>
      <c r="B106" s="230"/>
      <c r="C106" s="231">
        <v>5</v>
      </c>
      <c r="D106" s="231">
        <v>7</v>
      </c>
      <c r="E106" s="231">
        <v>0</v>
      </c>
      <c r="F106" s="232">
        <v>21436</v>
      </c>
      <c r="G106" s="232">
        <v>6820.51</v>
      </c>
      <c r="H106" s="233">
        <v>0</v>
      </c>
    </row>
    <row r="107" spans="1:8" ht="18" hidden="1" customHeight="1" outlineLevel="1">
      <c r="A107" s="20" t="s">
        <v>244</v>
      </c>
      <c r="B107" s="230"/>
      <c r="C107" s="231">
        <v>0</v>
      </c>
      <c r="D107" s="231">
        <v>0</v>
      </c>
      <c r="E107" s="231">
        <v>0</v>
      </c>
      <c r="F107" s="232">
        <v>6000</v>
      </c>
      <c r="G107" s="232">
        <v>50710</v>
      </c>
      <c r="H107" s="233">
        <v>0</v>
      </c>
    </row>
    <row r="108" spans="1:8" ht="18" hidden="1" customHeight="1" outlineLevel="1">
      <c r="A108" s="20" t="s">
        <v>188</v>
      </c>
      <c r="B108" s="230"/>
      <c r="C108" s="231">
        <v>1</v>
      </c>
      <c r="D108" s="231">
        <v>0</v>
      </c>
      <c r="E108" s="231">
        <v>0</v>
      </c>
      <c r="F108" s="232">
        <v>0</v>
      </c>
      <c r="G108" s="232">
        <v>0</v>
      </c>
      <c r="H108" s="233">
        <v>0</v>
      </c>
    </row>
    <row r="109" spans="1:8" ht="18" hidden="1" customHeight="1" outlineLevel="1">
      <c r="A109" s="20" t="s">
        <v>194</v>
      </c>
      <c r="B109" s="230"/>
      <c r="C109" s="231">
        <v>3</v>
      </c>
      <c r="D109" s="231">
        <v>3</v>
      </c>
      <c r="E109" s="231">
        <v>1</v>
      </c>
      <c r="F109" s="232">
        <v>6112.0248000000001</v>
      </c>
      <c r="G109" s="232">
        <v>5233.1090999999997</v>
      </c>
      <c r="H109" s="233">
        <v>-2719.7869000000001</v>
      </c>
    </row>
    <row r="110" spans="1:8" ht="18" customHeight="1" collapsed="1">
      <c r="A110" s="20"/>
      <c r="B110" s="230" t="s">
        <v>338</v>
      </c>
      <c r="C110" s="234">
        <f>SUM($C$103:$C$109)</f>
        <v>14</v>
      </c>
      <c r="D110" s="234">
        <f>SUM($D$103:$D$109)</f>
        <v>17</v>
      </c>
      <c r="E110" s="234">
        <f>SUM($E$103:$E$109)</f>
        <v>1</v>
      </c>
      <c r="F110" s="235">
        <f>SUM($F$103:$F$109)</f>
        <v>155783.68480000002</v>
      </c>
      <c r="G110" s="235">
        <f>SUM($G$103:$G$109)</f>
        <v>76970.359100000001</v>
      </c>
      <c r="H110" s="236">
        <f>SUM($H$103:$H$109)</f>
        <v>-2719.7869000000001</v>
      </c>
    </row>
    <row r="111" spans="1:8" ht="18" hidden="1" customHeight="1" outlineLevel="1">
      <c r="A111" s="20" t="s">
        <v>181</v>
      </c>
      <c r="B111" s="230"/>
      <c r="C111" s="231">
        <v>3</v>
      </c>
      <c r="D111" s="231">
        <v>1</v>
      </c>
      <c r="E111" s="231">
        <v>0</v>
      </c>
      <c r="F111" s="232">
        <v>2784.5</v>
      </c>
      <c r="G111" s="232">
        <v>575</v>
      </c>
      <c r="H111" s="233">
        <v>0</v>
      </c>
    </row>
    <row r="112" spans="1:8" ht="18" hidden="1" customHeight="1" outlineLevel="1">
      <c r="A112" s="20" t="s">
        <v>182</v>
      </c>
      <c r="B112" s="230"/>
      <c r="C112" s="231">
        <v>1</v>
      </c>
      <c r="D112" s="231">
        <v>1</v>
      </c>
      <c r="E112" s="231">
        <v>0</v>
      </c>
      <c r="F112" s="232">
        <v>3151</v>
      </c>
      <c r="G112" s="232">
        <v>0</v>
      </c>
      <c r="H112" s="233">
        <v>0</v>
      </c>
    </row>
    <row r="113" spans="1:8" ht="18" hidden="1" customHeight="1" outlineLevel="1">
      <c r="A113" s="20" t="s">
        <v>183</v>
      </c>
      <c r="B113" s="230"/>
      <c r="C113" s="231">
        <v>0</v>
      </c>
      <c r="D113" s="231">
        <v>1</v>
      </c>
      <c r="E113" s="231">
        <v>0</v>
      </c>
      <c r="F113" s="232">
        <v>1200</v>
      </c>
      <c r="G113" s="232">
        <v>17200</v>
      </c>
      <c r="H113" s="233">
        <v>0</v>
      </c>
    </row>
    <row r="114" spans="1:8" ht="18" hidden="1" customHeight="1" outlineLevel="1">
      <c r="A114" s="20" t="s">
        <v>184</v>
      </c>
      <c r="B114" s="230"/>
      <c r="C114" s="231">
        <v>1</v>
      </c>
      <c r="D114" s="231">
        <v>0</v>
      </c>
      <c r="E114" s="231">
        <v>0</v>
      </c>
      <c r="F114" s="232">
        <v>0</v>
      </c>
      <c r="G114" s="232">
        <v>0</v>
      </c>
      <c r="H114" s="233">
        <v>0</v>
      </c>
    </row>
    <row r="115" spans="1:8" ht="18" hidden="1" customHeight="1" outlineLevel="1">
      <c r="A115" s="20" t="s">
        <v>244</v>
      </c>
      <c r="B115" s="230"/>
      <c r="C115" s="231">
        <v>1</v>
      </c>
      <c r="D115" s="231">
        <v>0</v>
      </c>
      <c r="E115" s="231">
        <v>0</v>
      </c>
      <c r="F115" s="232">
        <v>2500</v>
      </c>
      <c r="G115" s="232">
        <v>2569</v>
      </c>
      <c r="H115" s="233">
        <v>0</v>
      </c>
    </row>
    <row r="116" spans="1:8" ht="18" hidden="1" customHeight="1" outlineLevel="1">
      <c r="A116" s="20" t="s">
        <v>189</v>
      </c>
      <c r="B116" s="230"/>
      <c r="C116" s="231">
        <v>1</v>
      </c>
      <c r="D116" s="231">
        <v>1</v>
      </c>
      <c r="E116" s="231"/>
      <c r="F116" s="232"/>
      <c r="G116" s="232">
        <v>5000</v>
      </c>
      <c r="H116" s="233">
        <v>0</v>
      </c>
    </row>
    <row r="117" spans="1:8" ht="18" hidden="1" customHeight="1" outlineLevel="1">
      <c r="A117" s="20" t="s">
        <v>194</v>
      </c>
      <c r="B117" s="230"/>
      <c r="C117" s="231">
        <v>2</v>
      </c>
      <c r="D117" s="231">
        <v>0</v>
      </c>
      <c r="E117" s="231">
        <v>0</v>
      </c>
      <c r="F117" s="232">
        <v>0</v>
      </c>
      <c r="G117" s="232">
        <v>0</v>
      </c>
      <c r="H117" s="233">
        <v>0</v>
      </c>
    </row>
    <row r="118" spans="1:8" ht="18" customHeight="1" collapsed="1">
      <c r="A118" s="20"/>
      <c r="B118" s="230" t="s">
        <v>339</v>
      </c>
      <c r="C118" s="234">
        <f>SUM($C$111:$C$117)</f>
        <v>9</v>
      </c>
      <c r="D118" s="234">
        <f>SUM($D$111:$D$117)</f>
        <v>4</v>
      </c>
      <c r="E118" s="234">
        <f>SUM($E$111:$E$117)</f>
        <v>0</v>
      </c>
      <c r="F118" s="235">
        <f>SUM($F$111:$F$117)</f>
        <v>9635.5</v>
      </c>
      <c r="G118" s="235">
        <f>SUM($G$111:$G$117)</f>
        <v>25344</v>
      </c>
      <c r="H118" s="236">
        <f>SUM($H$111:$H$117)</f>
        <v>0</v>
      </c>
    </row>
    <row r="119" spans="1:8" ht="18" hidden="1" customHeight="1" outlineLevel="1">
      <c r="A119" s="20" t="s">
        <v>181</v>
      </c>
      <c r="B119" s="230"/>
      <c r="C119" s="231">
        <v>0</v>
      </c>
      <c r="D119" s="231">
        <v>1</v>
      </c>
      <c r="E119" s="231">
        <v>0</v>
      </c>
      <c r="F119" s="232">
        <v>0</v>
      </c>
      <c r="G119" s="232">
        <v>8268.5</v>
      </c>
      <c r="H119" s="233">
        <v>0</v>
      </c>
    </row>
    <row r="120" spans="1:8" ht="18" hidden="1" customHeight="1" outlineLevel="1">
      <c r="A120" s="20" t="s">
        <v>183</v>
      </c>
      <c r="B120" s="230"/>
      <c r="C120" s="231">
        <v>0</v>
      </c>
      <c r="D120" s="231">
        <v>2</v>
      </c>
      <c r="E120" s="231">
        <v>0</v>
      </c>
      <c r="F120" s="232">
        <v>16500</v>
      </c>
      <c r="G120" s="232">
        <v>-14462</v>
      </c>
      <c r="H120" s="233">
        <v>0</v>
      </c>
    </row>
    <row r="121" spans="1:8" ht="18" hidden="1" customHeight="1" outlineLevel="1">
      <c r="A121" s="20" t="s">
        <v>185</v>
      </c>
      <c r="B121" s="230"/>
      <c r="C121" s="231">
        <v>1</v>
      </c>
      <c r="D121" s="231">
        <v>0</v>
      </c>
      <c r="E121" s="231">
        <v>0</v>
      </c>
      <c r="F121" s="232">
        <v>0</v>
      </c>
      <c r="G121" s="232">
        <v>0</v>
      </c>
      <c r="H121" s="233">
        <v>0</v>
      </c>
    </row>
    <row r="122" spans="1:8" ht="18" customHeight="1" collapsed="1">
      <c r="A122" s="20"/>
      <c r="B122" s="230" t="s">
        <v>426</v>
      </c>
      <c r="C122" s="234">
        <f>SUM($C$119:$C$121)</f>
        <v>1</v>
      </c>
      <c r="D122" s="234">
        <f>SUM($D$119:$D$121)</f>
        <v>3</v>
      </c>
      <c r="E122" s="234">
        <f>SUM($E$119:$E$121)</f>
        <v>0</v>
      </c>
      <c r="F122" s="235">
        <f>SUM($F$119:$F$121)</f>
        <v>16500</v>
      </c>
      <c r="G122" s="235">
        <f>SUM($G$119:$G$121)</f>
        <v>-6193.5</v>
      </c>
      <c r="H122" s="236">
        <f>SUM($H$119:$H$121)</f>
        <v>0</v>
      </c>
    </row>
    <row r="123" spans="1:8" ht="18" hidden="1" customHeight="1" outlineLevel="1">
      <c r="A123" s="20" t="s">
        <v>181</v>
      </c>
      <c r="B123" s="230"/>
      <c r="C123" s="231">
        <v>1</v>
      </c>
      <c r="D123" s="231">
        <v>0</v>
      </c>
      <c r="E123" s="231">
        <v>0</v>
      </c>
      <c r="F123" s="232">
        <v>0</v>
      </c>
      <c r="G123" s="232">
        <v>0</v>
      </c>
      <c r="H123" s="233">
        <v>0</v>
      </c>
    </row>
    <row r="124" spans="1:8" ht="18" hidden="1" customHeight="1" outlineLevel="1">
      <c r="A124" s="20" t="s">
        <v>183</v>
      </c>
      <c r="B124" s="230"/>
      <c r="C124" s="231">
        <v>1</v>
      </c>
      <c r="D124" s="231">
        <v>0</v>
      </c>
      <c r="E124" s="231">
        <v>0</v>
      </c>
      <c r="F124" s="232">
        <v>0</v>
      </c>
      <c r="G124" s="232">
        <v>0</v>
      </c>
      <c r="H124" s="233">
        <v>0</v>
      </c>
    </row>
    <row r="125" spans="1:8" ht="18" hidden="1" customHeight="1" outlineLevel="1">
      <c r="A125" s="20" t="s">
        <v>184</v>
      </c>
      <c r="B125" s="230"/>
      <c r="C125" s="231">
        <v>1</v>
      </c>
      <c r="D125" s="231">
        <v>0</v>
      </c>
      <c r="E125" s="231">
        <v>0</v>
      </c>
      <c r="F125" s="232">
        <v>0</v>
      </c>
      <c r="G125" s="232">
        <v>0</v>
      </c>
      <c r="H125" s="233">
        <v>0</v>
      </c>
    </row>
    <row r="126" spans="1:8" ht="18" hidden="1" customHeight="1" outlineLevel="1">
      <c r="A126" s="20" t="s">
        <v>185</v>
      </c>
      <c r="B126" s="230"/>
      <c r="C126" s="231">
        <v>4</v>
      </c>
      <c r="D126" s="231">
        <v>1</v>
      </c>
      <c r="E126" s="231">
        <v>0</v>
      </c>
      <c r="F126" s="232">
        <v>0</v>
      </c>
      <c r="G126" s="232">
        <v>0</v>
      </c>
      <c r="H126" s="233">
        <v>0</v>
      </c>
    </row>
    <row r="127" spans="1:8" ht="18" hidden="1" customHeight="1" outlineLevel="1">
      <c r="A127" s="20" t="s">
        <v>194</v>
      </c>
      <c r="B127" s="230"/>
      <c r="C127" s="231">
        <v>4</v>
      </c>
      <c r="D127" s="231">
        <v>3</v>
      </c>
      <c r="E127" s="231">
        <v>3</v>
      </c>
      <c r="F127" s="232">
        <v>14663.4</v>
      </c>
      <c r="G127" s="232">
        <v>12554.787399999999</v>
      </c>
      <c r="H127" s="233">
        <v>-398.50360000000001</v>
      </c>
    </row>
    <row r="128" spans="1:8" ht="18" customHeight="1" collapsed="1">
      <c r="A128" s="20"/>
      <c r="B128" s="230" t="s">
        <v>340</v>
      </c>
      <c r="C128" s="234">
        <f>SUM($C$123:$C$127)</f>
        <v>11</v>
      </c>
      <c r="D128" s="234">
        <f>SUM($D$123:$D$127)</f>
        <v>4</v>
      </c>
      <c r="E128" s="234">
        <f>SUM($E$123:$E$127)</f>
        <v>3</v>
      </c>
      <c r="F128" s="235">
        <f>SUM($F$123:$F$127)</f>
        <v>14663.4</v>
      </c>
      <c r="G128" s="235">
        <f>SUM($G$123:$G$127)</f>
        <v>12554.787399999999</v>
      </c>
      <c r="H128" s="236">
        <f>SUM($H$123:$H$127)</f>
        <v>-398.50360000000001</v>
      </c>
    </row>
    <row r="129" spans="1:8" ht="18" hidden="1" customHeight="1" outlineLevel="1">
      <c r="A129" s="20" t="s">
        <v>181</v>
      </c>
      <c r="B129" s="230"/>
      <c r="C129" s="231">
        <v>1</v>
      </c>
      <c r="D129" s="231">
        <v>1</v>
      </c>
      <c r="E129" s="231">
        <v>0</v>
      </c>
      <c r="F129" s="232">
        <v>0</v>
      </c>
      <c r="G129" s="232">
        <v>4905</v>
      </c>
      <c r="H129" s="233">
        <v>0</v>
      </c>
    </row>
    <row r="130" spans="1:8" ht="18" hidden="1" customHeight="1" outlineLevel="1">
      <c r="A130" s="20" t="s">
        <v>184</v>
      </c>
      <c r="B130" s="230"/>
      <c r="C130" s="231">
        <v>1</v>
      </c>
      <c r="D130" s="231">
        <v>1</v>
      </c>
      <c r="E130" s="231">
        <v>0</v>
      </c>
      <c r="F130" s="232">
        <v>0</v>
      </c>
      <c r="G130" s="232">
        <v>-100</v>
      </c>
      <c r="H130" s="233">
        <v>0</v>
      </c>
    </row>
    <row r="131" spans="1:8" ht="18" hidden="1" customHeight="1" outlineLevel="1">
      <c r="A131" s="20" t="s">
        <v>186</v>
      </c>
      <c r="B131" s="230"/>
      <c r="C131" s="231">
        <v>0</v>
      </c>
      <c r="D131" s="231">
        <v>0</v>
      </c>
      <c r="E131" s="231">
        <v>0</v>
      </c>
      <c r="F131" s="232">
        <v>0</v>
      </c>
      <c r="G131" s="232">
        <v>-2276</v>
      </c>
      <c r="H131" s="233"/>
    </row>
    <row r="132" spans="1:8" ht="18" hidden="1" customHeight="1" outlineLevel="1">
      <c r="A132" s="20" t="s">
        <v>188</v>
      </c>
      <c r="B132" s="230"/>
      <c r="C132" s="231">
        <v>1</v>
      </c>
      <c r="D132" s="231">
        <v>0</v>
      </c>
      <c r="E132" s="231">
        <v>0</v>
      </c>
      <c r="F132" s="232">
        <v>0</v>
      </c>
      <c r="G132" s="232">
        <v>0</v>
      </c>
      <c r="H132" s="233">
        <v>0</v>
      </c>
    </row>
    <row r="133" spans="1:8" ht="18" customHeight="1" collapsed="1">
      <c r="A133" s="20"/>
      <c r="B133" s="230" t="s">
        <v>341</v>
      </c>
      <c r="C133" s="234">
        <f>SUM($C$129:$C$132)</f>
        <v>3</v>
      </c>
      <c r="D133" s="234">
        <f>SUM($D$129:$D$132)</f>
        <v>2</v>
      </c>
      <c r="E133" s="234">
        <f>SUM($E$129:$E$132)</f>
        <v>0</v>
      </c>
      <c r="F133" s="235">
        <f>SUM($F$129:$F$132)</f>
        <v>0</v>
      </c>
      <c r="G133" s="235">
        <f>SUM($G$129:$G$132)</f>
        <v>2529</v>
      </c>
      <c r="H133" s="236">
        <f>SUM($H$129:$H$132)</f>
        <v>0</v>
      </c>
    </row>
    <row r="134" spans="1:8" ht="18" hidden="1" customHeight="1" outlineLevel="1">
      <c r="A134" s="20" t="s">
        <v>183</v>
      </c>
      <c r="B134" s="230"/>
      <c r="C134" s="231">
        <v>1</v>
      </c>
      <c r="D134" s="231">
        <v>0</v>
      </c>
      <c r="E134" s="231">
        <v>0</v>
      </c>
      <c r="F134" s="232">
        <v>0</v>
      </c>
      <c r="G134" s="232">
        <v>0</v>
      </c>
      <c r="H134" s="233">
        <v>0</v>
      </c>
    </row>
    <row r="135" spans="1:8" ht="18" hidden="1" customHeight="1" outlineLevel="1">
      <c r="A135" s="20" t="s">
        <v>185</v>
      </c>
      <c r="B135" s="230"/>
      <c r="C135" s="231">
        <v>1</v>
      </c>
      <c r="D135" s="231">
        <v>1</v>
      </c>
      <c r="E135" s="231">
        <v>0</v>
      </c>
      <c r="F135" s="232">
        <v>4289.78</v>
      </c>
      <c r="G135" s="232">
        <v>0</v>
      </c>
      <c r="H135" s="233">
        <v>0</v>
      </c>
    </row>
    <row r="136" spans="1:8" ht="18" hidden="1" customHeight="1" outlineLevel="1">
      <c r="A136" s="20" t="s">
        <v>186</v>
      </c>
      <c r="B136" s="230"/>
      <c r="C136" s="231">
        <v>1</v>
      </c>
      <c r="D136" s="231">
        <v>0</v>
      </c>
      <c r="E136" s="231">
        <v>0</v>
      </c>
      <c r="F136" s="232">
        <v>0</v>
      </c>
      <c r="G136" s="232">
        <v>20</v>
      </c>
      <c r="H136" s="233"/>
    </row>
    <row r="137" spans="1:8" ht="18" hidden="1" customHeight="1" outlineLevel="1">
      <c r="A137" s="20" t="s">
        <v>188</v>
      </c>
      <c r="B137" s="230"/>
      <c r="C137" s="231">
        <v>1</v>
      </c>
      <c r="D137" s="231">
        <v>1</v>
      </c>
      <c r="E137" s="231">
        <v>0</v>
      </c>
      <c r="F137" s="232">
        <v>0</v>
      </c>
      <c r="G137" s="232">
        <v>13</v>
      </c>
      <c r="H137" s="233">
        <v>0</v>
      </c>
    </row>
    <row r="138" spans="1:8" ht="18" customHeight="1" collapsed="1">
      <c r="A138" s="20"/>
      <c r="B138" s="230" t="s">
        <v>342</v>
      </c>
      <c r="C138" s="234">
        <f>SUM($C$134:$C$137)</f>
        <v>4</v>
      </c>
      <c r="D138" s="234">
        <f>SUM($D$134:$D$137)</f>
        <v>2</v>
      </c>
      <c r="E138" s="234">
        <f>SUM($E$134:$E$137)</f>
        <v>0</v>
      </c>
      <c r="F138" s="235">
        <f>SUM($F$134:$F$137)</f>
        <v>4289.78</v>
      </c>
      <c r="G138" s="235">
        <f>SUM($G$134:$G$137)</f>
        <v>33</v>
      </c>
      <c r="H138" s="236">
        <f>SUM($H$134:$H$137)</f>
        <v>0</v>
      </c>
    </row>
    <row r="139" spans="1:8" ht="18" hidden="1" customHeight="1" outlineLevel="1">
      <c r="A139" s="20" t="s">
        <v>183</v>
      </c>
      <c r="B139" s="230"/>
      <c r="C139" s="231">
        <v>0</v>
      </c>
      <c r="D139" s="231">
        <v>1</v>
      </c>
      <c r="E139" s="231">
        <v>0</v>
      </c>
      <c r="F139" s="232">
        <v>0</v>
      </c>
      <c r="G139" s="232">
        <v>35</v>
      </c>
      <c r="H139" s="233">
        <v>0</v>
      </c>
    </row>
    <row r="140" spans="1:8" ht="18" customHeight="1" collapsed="1">
      <c r="A140" s="20"/>
      <c r="B140" s="230" t="s">
        <v>345</v>
      </c>
      <c r="C140" s="234">
        <f>SUM($C$139:$C$139)</f>
        <v>0</v>
      </c>
      <c r="D140" s="234">
        <f>SUM($D$139:$D$139)</f>
        <v>1</v>
      </c>
      <c r="E140" s="234">
        <f>SUM($E$139:$E$139)</f>
        <v>0</v>
      </c>
      <c r="F140" s="235">
        <f>SUM($F$139:$F$139)</f>
        <v>0</v>
      </c>
      <c r="G140" s="235">
        <f>SUM($G$139:$G$139)</f>
        <v>35</v>
      </c>
      <c r="H140" s="236">
        <f>SUM($H$139:$H$139)</f>
        <v>0</v>
      </c>
    </row>
    <row r="141" spans="1:8" ht="18" hidden="1" customHeight="1" outlineLevel="1">
      <c r="A141" s="20" t="s">
        <v>185</v>
      </c>
      <c r="B141" s="230"/>
      <c r="C141" s="231">
        <v>0</v>
      </c>
      <c r="D141" s="231">
        <v>2</v>
      </c>
      <c r="E141" s="231">
        <v>0</v>
      </c>
      <c r="F141" s="232">
        <v>98000</v>
      </c>
      <c r="G141" s="232">
        <v>0</v>
      </c>
      <c r="H141" s="233">
        <v>0</v>
      </c>
    </row>
    <row r="142" spans="1:8" ht="18" hidden="1" customHeight="1" outlineLevel="1">
      <c r="A142" s="20" t="s">
        <v>194</v>
      </c>
      <c r="B142" s="230"/>
      <c r="C142" s="231">
        <v>0</v>
      </c>
      <c r="D142" s="231">
        <v>0</v>
      </c>
      <c r="E142" s="231">
        <v>1</v>
      </c>
      <c r="F142" s="232">
        <v>0</v>
      </c>
      <c r="G142" s="232">
        <v>0</v>
      </c>
      <c r="H142" s="233">
        <v>0</v>
      </c>
    </row>
    <row r="143" spans="1:8" ht="18" customHeight="1" collapsed="1">
      <c r="A143" s="20"/>
      <c r="B143" s="230" t="s">
        <v>346</v>
      </c>
      <c r="C143" s="234">
        <f>SUM($C$141:$C$142)</f>
        <v>0</v>
      </c>
      <c r="D143" s="234">
        <f>SUM($D$141:$D$142)</f>
        <v>2</v>
      </c>
      <c r="E143" s="234">
        <f>SUM($E$141:$E$142)</f>
        <v>1</v>
      </c>
      <c r="F143" s="235">
        <f>SUM($F$141:$F$142)</f>
        <v>98000</v>
      </c>
      <c r="G143" s="235">
        <f>SUM($G$141:$G$142)</f>
        <v>0</v>
      </c>
      <c r="H143" s="236">
        <f>SUM($H$141:$H$142)</f>
        <v>0</v>
      </c>
    </row>
    <row r="144" spans="1:8" ht="18" hidden="1" customHeight="1" outlineLevel="1">
      <c r="A144" s="20" t="s">
        <v>183</v>
      </c>
      <c r="B144" s="230"/>
      <c r="C144" s="231">
        <v>1</v>
      </c>
      <c r="D144" s="231">
        <v>0</v>
      </c>
      <c r="E144" s="231">
        <v>0</v>
      </c>
      <c r="F144" s="232">
        <v>0</v>
      </c>
      <c r="G144" s="232">
        <v>0</v>
      </c>
      <c r="H144" s="233">
        <v>0</v>
      </c>
    </row>
    <row r="145" spans="1:8" ht="18" hidden="1" customHeight="1" outlineLevel="1">
      <c r="A145" s="20" t="s">
        <v>194</v>
      </c>
      <c r="B145" s="230"/>
      <c r="C145" s="231">
        <v>9</v>
      </c>
      <c r="D145" s="231">
        <v>4</v>
      </c>
      <c r="E145" s="231">
        <v>6</v>
      </c>
      <c r="F145" s="232">
        <v>11392.387000000001</v>
      </c>
      <c r="G145" s="232">
        <v>9754.1496000000006</v>
      </c>
      <c r="H145" s="233">
        <v>-996.25890000000004</v>
      </c>
    </row>
    <row r="146" spans="1:8" ht="18" customHeight="1" collapsed="1">
      <c r="A146" s="20"/>
      <c r="B146" s="230" t="s">
        <v>347</v>
      </c>
      <c r="C146" s="234">
        <f>SUM($C$144:$C$145)</f>
        <v>10</v>
      </c>
      <c r="D146" s="234">
        <f>SUM($D$144:$D$145)</f>
        <v>4</v>
      </c>
      <c r="E146" s="234">
        <f>SUM($E$144:$E$145)</f>
        <v>6</v>
      </c>
      <c r="F146" s="235">
        <f>SUM($F$144:$F$145)</f>
        <v>11392.387000000001</v>
      </c>
      <c r="G146" s="235">
        <f>SUM($G$144:$G$145)</f>
        <v>9754.1496000000006</v>
      </c>
      <c r="H146" s="236">
        <f>SUM($H$144:$H$145)</f>
        <v>-996.25890000000004</v>
      </c>
    </row>
    <row r="147" spans="1:8" ht="18" hidden="1" customHeight="1" outlineLevel="1">
      <c r="A147" s="20" t="s">
        <v>185</v>
      </c>
      <c r="B147" s="230"/>
      <c r="C147" s="231">
        <v>3</v>
      </c>
      <c r="D147" s="231">
        <v>3</v>
      </c>
      <c r="E147" s="231">
        <v>0</v>
      </c>
      <c r="F147" s="232">
        <v>-170000</v>
      </c>
      <c r="G147" s="232">
        <v>6237.9</v>
      </c>
      <c r="H147" s="233">
        <v>0</v>
      </c>
    </row>
    <row r="148" spans="1:8" ht="18" hidden="1" customHeight="1" outlineLevel="1">
      <c r="A148" s="20" t="s">
        <v>194</v>
      </c>
      <c r="B148" s="230"/>
      <c r="C148" s="231">
        <v>0</v>
      </c>
      <c r="D148" s="231">
        <v>0</v>
      </c>
      <c r="E148" s="231">
        <v>0</v>
      </c>
      <c r="F148" s="232">
        <v>0</v>
      </c>
      <c r="G148" s="232">
        <v>0</v>
      </c>
      <c r="H148" s="233">
        <v>0</v>
      </c>
    </row>
    <row r="149" spans="1:8" ht="18" customHeight="1" collapsed="1">
      <c r="A149" s="20"/>
      <c r="B149" s="230" t="s">
        <v>348</v>
      </c>
      <c r="C149" s="234">
        <f>SUM($C$147:$C$148)</f>
        <v>3</v>
      </c>
      <c r="D149" s="234">
        <f>SUM($D$147:$D$148)</f>
        <v>3</v>
      </c>
      <c r="E149" s="234">
        <f>SUM($E$147:$E$148)</f>
        <v>0</v>
      </c>
      <c r="F149" s="235">
        <f>SUM($F$147:$F$148)</f>
        <v>-170000</v>
      </c>
      <c r="G149" s="235">
        <f>SUM($G$147:$G$148)</f>
        <v>6237.9</v>
      </c>
      <c r="H149" s="236">
        <f>SUM($H$147:$H$148)</f>
        <v>0</v>
      </c>
    </row>
    <row r="150" spans="1:8" ht="18" hidden="1" customHeight="1" outlineLevel="1">
      <c r="A150" s="20" t="s">
        <v>181</v>
      </c>
      <c r="B150" s="230"/>
      <c r="C150" s="231">
        <v>1</v>
      </c>
      <c r="D150" s="231">
        <v>1</v>
      </c>
      <c r="E150" s="231">
        <v>0</v>
      </c>
      <c r="F150" s="232">
        <v>633.57000000000005</v>
      </c>
      <c r="G150" s="232">
        <v>0</v>
      </c>
      <c r="H150" s="233">
        <v>0</v>
      </c>
    </row>
    <row r="151" spans="1:8" ht="18" hidden="1" customHeight="1" outlineLevel="1">
      <c r="A151" s="20" t="s">
        <v>183</v>
      </c>
      <c r="B151" s="230"/>
      <c r="C151" s="231">
        <v>0</v>
      </c>
      <c r="D151" s="231">
        <v>2</v>
      </c>
      <c r="E151" s="231">
        <v>0</v>
      </c>
      <c r="F151" s="232">
        <v>1455.29</v>
      </c>
      <c r="G151" s="232">
        <v>1971</v>
      </c>
      <c r="H151" s="233">
        <v>0</v>
      </c>
    </row>
    <row r="152" spans="1:8" ht="18" hidden="1" customHeight="1" outlineLevel="1">
      <c r="A152" s="20" t="s">
        <v>184</v>
      </c>
      <c r="B152" s="230"/>
      <c r="C152" s="231">
        <v>1</v>
      </c>
      <c r="D152" s="231">
        <v>16</v>
      </c>
      <c r="E152" s="231">
        <v>0</v>
      </c>
      <c r="F152" s="232">
        <v>8444.74</v>
      </c>
      <c r="G152" s="232">
        <v>-408.5</v>
      </c>
      <c r="H152" s="233">
        <v>0</v>
      </c>
    </row>
    <row r="153" spans="1:8" ht="18" hidden="1" customHeight="1" outlineLevel="1">
      <c r="A153" s="20" t="s">
        <v>185</v>
      </c>
      <c r="B153" s="230"/>
      <c r="C153" s="231">
        <v>0</v>
      </c>
      <c r="D153" s="231">
        <v>8</v>
      </c>
      <c r="E153" s="231">
        <v>0</v>
      </c>
      <c r="F153" s="232">
        <v>47981.14</v>
      </c>
      <c r="G153" s="232">
        <v>55806.15</v>
      </c>
      <c r="H153" s="233">
        <v>0</v>
      </c>
    </row>
    <row r="154" spans="1:8" ht="18" customHeight="1" collapsed="1">
      <c r="A154" s="20"/>
      <c r="B154" s="230" t="s">
        <v>349</v>
      </c>
      <c r="C154" s="234">
        <f>SUM($C$150:$C$153)</f>
        <v>2</v>
      </c>
      <c r="D154" s="234">
        <f>SUM($D$150:$D$153)</f>
        <v>27</v>
      </c>
      <c r="E154" s="234">
        <f>SUM($E$150:$E$153)</f>
        <v>0</v>
      </c>
      <c r="F154" s="235">
        <f>SUM($F$150:$F$153)</f>
        <v>58514.74</v>
      </c>
      <c r="G154" s="235">
        <f>SUM($G$150:$G$153)</f>
        <v>57368.65</v>
      </c>
      <c r="H154" s="236">
        <f>SUM($H$150:$H$153)</f>
        <v>0</v>
      </c>
    </row>
    <row r="155" spans="1:8" ht="18" hidden="1" customHeight="1" outlineLevel="1">
      <c r="A155" s="20" t="s">
        <v>181</v>
      </c>
      <c r="B155" s="230"/>
      <c r="C155" s="231">
        <v>0</v>
      </c>
      <c r="D155" s="231">
        <v>1</v>
      </c>
      <c r="E155" s="231">
        <v>0</v>
      </c>
      <c r="F155" s="232">
        <v>0</v>
      </c>
      <c r="G155" s="232">
        <v>20849.8</v>
      </c>
      <c r="H155" s="233">
        <v>0</v>
      </c>
    </row>
    <row r="156" spans="1:8" ht="18" hidden="1" customHeight="1" outlineLevel="1">
      <c r="A156" s="20" t="s">
        <v>183</v>
      </c>
      <c r="B156" s="230"/>
      <c r="C156" s="231">
        <v>0</v>
      </c>
      <c r="D156" s="231">
        <v>2</v>
      </c>
      <c r="E156" s="231">
        <v>0</v>
      </c>
      <c r="F156" s="232">
        <v>3000</v>
      </c>
      <c r="G156" s="232">
        <v>3439</v>
      </c>
      <c r="H156" s="233">
        <v>0</v>
      </c>
    </row>
    <row r="157" spans="1:8" ht="18" hidden="1" customHeight="1" outlineLevel="1">
      <c r="A157" s="20" t="s">
        <v>184</v>
      </c>
      <c r="B157" s="230"/>
      <c r="C157" s="231">
        <v>0</v>
      </c>
      <c r="D157" s="231">
        <v>1</v>
      </c>
      <c r="E157" s="231">
        <v>0</v>
      </c>
      <c r="F157" s="232">
        <v>-37500</v>
      </c>
      <c r="G157" s="232">
        <v>220000</v>
      </c>
      <c r="H157" s="233">
        <v>0</v>
      </c>
    </row>
    <row r="158" spans="1:8" ht="18" hidden="1" customHeight="1" outlineLevel="1">
      <c r="A158" s="20" t="s">
        <v>185</v>
      </c>
      <c r="B158" s="230"/>
      <c r="C158" s="231">
        <v>1</v>
      </c>
      <c r="D158" s="231">
        <v>0</v>
      </c>
      <c r="E158" s="231">
        <v>0</v>
      </c>
      <c r="F158" s="232">
        <v>0</v>
      </c>
      <c r="G158" s="232">
        <v>0</v>
      </c>
      <c r="H158" s="233">
        <v>0</v>
      </c>
    </row>
    <row r="159" spans="1:8" ht="18" customHeight="1" collapsed="1">
      <c r="A159" s="20"/>
      <c r="B159" s="230" t="s">
        <v>351</v>
      </c>
      <c r="C159" s="234">
        <f>SUM($C$155:$C$158)</f>
        <v>1</v>
      </c>
      <c r="D159" s="234">
        <f>SUM($D$155:$D$158)</f>
        <v>4</v>
      </c>
      <c r="E159" s="234">
        <f>SUM($E$155:$E$158)</f>
        <v>0</v>
      </c>
      <c r="F159" s="235">
        <f>SUM($F$155:$F$158)</f>
        <v>-34500</v>
      </c>
      <c r="G159" s="235">
        <f>SUM($G$155:$G$158)</f>
        <v>244288.8</v>
      </c>
      <c r="H159" s="236">
        <f>SUM($H$155:$H$158)</f>
        <v>0</v>
      </c>
    </row>
    <row r="160" spans="1:8" ht="18" hidden="1" customHeight="1" outlineLevel="1">
      <c r="A160" s="20" t="s">
        <v>181</v>
      </c>
      <c r="B160" s="230"/>
      <c r="C160" s="231">
        <v>0</v>
      </c>
      <c r="D160" s="231">
        <v>2</v>
      </c>
      <c r="E160" s="231">
        <v>0</v>
      </c>
      <c r="F160" s="232">
        <v>-2256.63</v>
      </c>
      <c r="G160" s="232">
        <v>3161.55</v>
      </c>
      <c r="H160" s="233">
        <v>0</v>
      </c>
    </row>
    <row r="161" spans="1:8" ht="18" hidden="1" customHeight="1" outlineLevel="1">
      <c r="A161" s="20" t="s">
        <v>182</v>
      </c>
      <c r="B161" s="230"/>
      <c r="C161" s="231">
        <v>1</v>
      </c>
      <c r="D161" s="231">
        <v>1</v>
      </c>
      <c r="E161" s="231">
        <v>0</v>
      </c>
      <c r="F161" s="232">
        <v>15000</v>
      </c>
      <c r="G161" s="232">
        <v>7220</v>
      </c>
      <c r="H161" s="233">
        <v>0</v>
      </c>
    </row>
    <row r="162" spans="1:8" ht="18" hidden="1" customHeight="1" outlineLevel="1">
      <c r="A162" s="20" t="s">
        <v>183</v>
      </c>
      <c r="B162" s="230"/>
      <c r="C162" s="231">
        <v>1</v>
      </c>
      <c r="D162" s="231">
        <v>3</v>
      </c>
      <c r="E162" s="231">
        <v>0</v>
      </c>
      <c r="F162" s="232">
        <v>5000</v>
      </c>
      <c r="G162" s="232">
        <v>3145</v>
      </c>
      <c r="H162" s="233">
        <v>0</v>
      </c>
    </row>
    <row r="163" spans="1:8" ht="18" hidden="1" customHeight="1" outlineLevel="1">
      <c r="A163" s="20" t="s">
        <v>184</v>
      </c>
      <c r="B163" s="230"/>
      <c r="C163" s="231">
        <v>1</v>
      </c>
      <c r="D163" s="231">
        <v>0</v>
      </c>
      <c r="E163" s="231">
        <v>0</v>
      </c>
      <c r="F163" s="232">
        <v>0</v>
      </c>
      <c r="G163" s="232">
        <v>0</v>
      </c>
      <c r="H163" s="233">
        <v>0</v>
      </c>
    </row>
    <row r="164" spans="1:8" ht="18" hidden="1" customHeight="1" outlineLevel="1">
      <c r="A164" s="20" t="s">
        <v>185</v>
      </c>
      <c r="B164" s="230"/>
      <c r="C164" s="231">
        <v>5</v>
      </c>
      <c r="D164" s="231">
        <v>6</v>
      </c>
      <c r="E164" s="231">
        <v>0</v>
      </c>
      <c r="F164" s="232">
        <v>164905</v>
      </c>
      <c r="G164" s="232">
        <v>55642.5</v>
      </c>
      <c r="H164" s="233">
        <v>0</v>
      </c>
    </row>
    <row r="165" spans="1:8" ht="18" hidden="1" customHeight="1" outlineLevel="1">
      <c r="A165" s="20" t="s">
        <v>189</v>
      </c>
      <c r="B165" s="230"/>
      <c r="C165" s="231">
        <v>1</v>
      </c>
      <c r="D165" s="231">
        <v>1</v>
      </c>
      <c r="E165" s="231"/>
      <c r="F165" s="232"/>
      <c r="G165" s="232">
        <v>5000</v>
      </c>
      <c r="H165" s="233">
        <v>0</v>
      </c>
    </row>
    <row r="166" spans="1:8" ht="18" customHeight="1" collapsed="1">
      <c r="A166" s="20"/>
      <c r="B166" s="230" t="s">
        <v>352</v>
      </c>
      <c r="C166" s="234">
        <f>SUM($C$160:$C$165)</f>
        <v>9</v>
      </c>
      <c r="D166" s="234">
        <f>SUM($D$160:$D$165)</f>
        <v>13</v>
      </c>
      <c r="E166" s="234">
        <f>SUM($E$160:$E$165)</f>
        <v>0</v>
      </c>
      <c r="F166" s="235">
        <f>SUM($F$160:$F$165)</f>
        <v>182648.37</v>
      </c>
      <c r="G166" s="235">
        <f>SUM($G$160:$G$165)</f>
        <v>74169.05</v>
      </c>
      <c r="H166" s="236">
        <f>SUM($H$160:$H$165)</f>
        <v>0</v>
      </c>
    </row>
    <row r="167" spans="1:8" ht="18" hidden="1" customHeight="1" outlineLevel="1">
      <c r="A167" s="20" t="s">
        <v>181</v>
      </c>
      <c r="B167" s="230"/>
      <c r="C167" s="231">
        <v>2</v>
      </c>
      <c r="D167" s="231">
        <v>3</v>
      </c>
      <c r="E167" s="231">
        <v>0</v>
      </c>
      <c r="F167" s="232">
        <v>251.93</v>
      </c>
      <c r="G167" s="232">
        <v>-493.5</v>
      </c>
      <c r="H167" s="233">
        <v>0</v>
      </c>
    </row>
    <row r="168" spans="1:8" ht="18" hidden="1" customHeight="1" outlineLevel="1">
      <c r="A168" s="20" t="s">
        <v>183</v>
      </c>
      <c r="B168" s="230"/>
      <c r="C168" s="231">
        <v>2</v>
      </c>
      <c r="D168" s="231">
        <v>3</v>
      </c>
      <c r="E168" s="231">
        <v>0</v>
      </c>
      <c r="F168" s="232">
        <v>46283.65</v>
      </c>
      <c r="G168" s="232">
        <v>66</v>
      </c>
      <c r="H168" s="233">
        <v>0</v>
      </c>
    </row>
    <row r="169" spans="1:8" ht="18" hidden="1" customHeight="1" outlineLevel="1">
      <c r="A169" s="20" t="s">
        <v>184</v>
      </c>
      <c r="B169" s="230"/>
      <c r="C169" s="231">
        <v>3</v>
      </c>
      <c r="D169" s="231">
        <v>3</v>
      </c>
      <c r="E169" s="231">
        <v>0</v>
      </c>
      <c r="F169" s="232">
        <v>9466.0499999999993</v>
      </c>
      <c r="G169" s="232">
        <v>0</v>
      </c>
      <c r="H169" s="233">
        <v>0</v>
      </c>
    </row>
    <row r="170" spans="1:8" ht="18" hidden="1" customHeight="1" outlineLevel="1">
      <c r="A170" s="20" t="s">
        <v>185</v>
      </c>
      <c r="B170" s="230"/>
      <c r="C170" s="231">
        <v>8</v>
      </c>
      <c r="D170" s="231">
        <v>9</v>
      </c>
      <c r="E170" s="231">
        <v>0</v>
      </c>
      <c r="F170" s="232">
        <v>3196.22</v>
      </c>
      <c r="G170" s="232">
        <v>-2249</v>
      </c>
      <c r="H170" s="233">
        <v>0</v>
      </c>
    </row>
    <row r="171" spans="1:8" ht="18" hidden="1" customHeight="1" outlineLevel="1">
      <c r="A171" s="20" t="s">
        <v>186</v>
      </c>
      <c r="B171" s="230"/>
      <c r="C171" s="231">
        <v>2</v>
      </c>
      <c r="D171" s="231">
        <v>1</v>
      </c>
      <c r="E171" s="231">
        <v>0</v>
      </c>
      <c r="F171" s="232">
        <v>18173</v>
      </c>
      <c r="G171" s="232">
        <v>-3588</v>
      </c>
      <c r="H171" s="233"/>
    </row>
    <row r="172" spans="1:8" ht="18" hidden="1" customHeight="1" outlineLevel="1">
      <c r="A172" s="20" t="s">
        <v>188</v>
      </c>
      <c r="B172" s="230"/>
      <c r="C172" s="231">
        <v>1</v>
      </c>
      <c r="D172" s="231">
        <v>1</v>
      </c>
      <c r="E172" s="231">
        <v>0</v>
      </c>
      <c r="F172" s="232">
        <v>0</v>
      </c>
      <c r="G172" s="232">
        <v>0</v>
      </c>
      <c r="H172" s="233">
        <v>0</v>
      </c>
    </row>
    <row r="173" spans="1:8" ht="18" customHeight="1" collapsed="1">
      <c r="A173" s="20"/>
      <c r="B173" s="230" t="s">
        <v>353</v>
      </c>
      <c r="C173" s="234">
        <f>SUM($C$167:$C$172)</f>
        <v>18</v>
      </c>
      <c r="D173" s="234">
        <f>SUM($D$167:$D$172)</f>
        <v>20</v>
      </c>
      <c r="E173" s="234">
        <f>SUM($E$167:$E$172)</f>
        <v>0</v>
      </c>
      <c r="F173" s="235">
        <f>SUM($F$167:$F$172)</f>
        <v>77370.850000000006</v>
      </c>
      <c r="G173" s="235">
        <f>SUM($G$167:$G$172)</f>
        <v>-6264.5</v>
      </c>
      <c r="H173" s="236">
        <f>SUM($H$167:$H$172)</f>
        <v>0</v>
      </c>
    </row>
    <row r="174" spans="1:8" ht="18" hidden="1" customHeight="1" outlineLevel="1">
      <c r="A174" s="20" t="s">
        <v>181</v>
      </c>
      <c r="B174" s="230"/>
      <c r="C174" s="231">
        <v>1</v>
      </c>
      <c r="D174" s="231">
        <v>1</v>
      </c>
      <c r="E174" s="231">
        <v>0</v>
      </c>
      <c r="F174" s="232">
        <v>1000</v>
      </c>
      <c r="G174" s="232">
        <v>78.88</v>
      </c>
      <c r="H174" s="233">
        <v>0</v>
      </c>
    </row>
    <row r="175" spans="1:8" ht="18" hidden="1" customHeight="1" outlineLevel="1">
      <c r="A175" s="20" t="s">
        <v>182</v>
      </c>
      <c r="B175" s="230"/>
      <c r="C175" s="231">
        <v>1</v>
      </c>
      <c r="D175" s="231">
        <v>1</v>
      </c>
      <c r="E175" s="231">
        <v>0</v>
      </c>
      <c r="F175" s="232">
        <v>0</v>
      </c>
      <c r="G175" s="232">
        <v>74</v>
      </c>
      <c r="H175" s="233">
        <v>0</v>
      </c>
    </row>
    <row r="176" spans="1:8" ht="18" hidden="1" customHeight="1" outlineLevel="1">
      <c r="A176" s="20" t="s">
        <v>183</v>
      </c>
      <c r="B176" s="230"/>
      <c r="C176" s="231">
        <v>1</v>
      </c>
      <c r="D176" s="231">
        <v>0</v>
      </c>
      <c r="E176" s="231">
        <v>0</v>
      </c>
      <c r="F176" s="232">
        <v>0</v>
      </c>
      <c r="G176" s="232">
        <v>0</v>
      </c>
      <c r="H176" s="233">
        <v>0</v>
      </c>
    </row>
    <row r="177" spans="1:8" ht="18" hidden="1" customHeight="1" outlineLevel="1">
      <c r="A177" s="20" t="s">
        <v>184</v>
      </c>
      <c r="B177" s="230"/>
      <c r="C177" s="231">
        <v>0</v>
      </c>
      <c r="D177" s="231">
        <v>1</v>
      </c>
      <c r="E177" s="231">
        <v>0</v>
      </c>
      <c r="F177" s="232">
        <v>0</v>
      </c>
      <c r="G177" s="232">
        <v>11372</v>
      </c>
      <c r="H177" s="233">
        <v>0</v>
      </c>
    </row>
    <row r="178" spans="1:8" ht="18" hidden="1" customHeight="1" outlineLevel="1">
      <c r="A178" s="20" t="s">
        <v>185</v>
      </c>
      <c r="B178" s="230"/>
      <c r="C178" s="231">
        <v>1</v>
      </c>
      <c r="D178" s="231">
        <v>2</v>
      </c>
      <c r="E178" s="231">
        <v>0</v>
      </c>
      <c r="F178" s="232">
        <v>5000</v>
      </c>
      <c r="G178" s="232">
        <v>23613.5</v>
      </c>
      <c r="H178" s="233">
        <v>0</v>
      </c>
    </row>
    <row r="179" spans="1:8" ht="18" hidden="1" customHeight="1" outlineLevel="1">
      <c r="A179" s="20" t="s">
        <v>186</v>
      </c>
      <c r="B179" s="230"/>
      <c r="C179" s="231">
        <v>76</v>
      </c>
      <c r="D179" s="231">
        <v>6</v>
      </c>
      <c r="E179" s="231">
        <v>38</v>
      </c>
      <c r="F179" s="232">
        <v>239900</v>
      </c>
      <c r="G179" s="232">
        <v>140608</v>
      </c>
      <c r="H179" s="233"/>
    </row>
    <row r="180" spans="1:8" ht="18" hidden="1" customHeight="1" outlineLevel="1">
      <c r="A180" s="20" t="s">
        <v>244</v>
      </c>
      <c r="B180" s="230"/>
      <c r="C180" s="231">
        <v>1</v>
      </c>
      <c r="D180" s="231">
        <v>0</v>
      </c>
      <c r="E180" s="231">
        <v>1</v>
      </c>
      <c r="F180" s="232">
        <v>0</v>
      </c>
      <c r="G180" s="232">
        <v>0</v>
      </c>
      <c r="H180" s="233">
        <v>0</v>
      </c>
    </row>
    <row r="181" spans="1:8" ht="18" hidden="1" customHeight="1" outlineLevel="1">
      <c r="A181" s="20" t="s">
        <v>194</v>
      </c>
      <c r="B181" s="230"/>
      <c r="C181" s="231">
        <v>17</v>
      </c>
      <c r="D181" s="231">
        <v>8</v>
      </c>
      <c r="E181" s="231">
        <v>6</v>
      </c>
      <c r="F181" s="232">
        <v>23006.385999999999</v>
      </c>
      <c r="G181" s="232">
        <v>19698.043099999999</v>
      </c>
      <c r="H181" s="233">
        <v>0</v>
      </c>
    </row>
    <row r="182" spans="1:8" ht="18" customHeight="1" collapsed="1">
      <c r="A182" s="20"/>
      <c r="B182" s="230" t="s">
        <v>354</v>
      </c>
      <c r="C182" s="234">
        <f>SUM($C$174:$C$181)</f>
        <v>98</v>
      </c>
      <c r="D182" s="234">
        <f>SUM($D$174:$D$181)</f>
        <v>19</v>
      </c>
      <c r="E182" s="234">
        <f>SUM($E$174:$E$181)</f>
        <v>45</v>
      </c>
      <c r="F182" s="235">
        <f>SUM($F$174:$F$181)</f>
        <v>268906.386</v>
      </c>
      <c r="G182" s="235">
        <f>SUM($G$174:$G$181)</f>
        <v>195444.42310000001</v>
      </c>
      <c r="H182" s="236">
        <f>SUM($H$174:$H$181)</f>
        <v>0</v>
      </c>
    </row>
    <row r="183" spans="1:8" s="229" customFormat="1">
      <c r="B183" s="493" t="s">
        <v>355</v>
      </c>
      <c r="C183" s="494"/>
      <c r="D183" s="494"/>
      <c r="E183" s="494"/>
      <c r="F183" s="494"/>
      <c r="G183" s="494"/>
      <c r="H183" s="495"/>
    </row>
    <row r="184" spans="1:8" ht="18" hidden="1" customHeight="1" outlineLevel="1">
      <c r="A184" s="20" t="s">
        <v>193</v>
      </c>
      <c r="B184" s="230"/>
      <c r="C184" s="231">
        <v>2</v>
      </c>
      <c r="D184" s="231">
        <v>0</v>
      </c>
      <c r="E184" s="231">
        <v>0</v>
      </c>
      <c r="F184" s="232">
        <v>15132</v>
      </c>
      <c r="G184" s="232">
        <v>4868</v>
      </c>
      <c r="H184" s="233">
        <v>17224</v>
      </c>
    </row>
    <row r="185" spans="1:8" ht="18" customHeight="1" collapsed="1">
      <c r="A185" s="20"/>
      <c r="B185" s="230" t="s">
        <v>356</v>
      </c>
      <c r="C185" s="234">
        <f>SUM($C$184:$C$184)</f>
        <v>2</v>
      </c>
      <c r="D185" s="234">
        <f>SUM($D$184:$D$184)</f>
        <v>0</v>
      </c>
      <c r="E185" s="234">
        <f>SUM($E$184:$E$184)</f>
        <v>0</v>
      </c>
      <c r="F185" s="235">
        <f>SUM($F$184:$F$184)</f>
        <v>15132</v>
      </c>
      <c r="G185" s="235">
        <f>SUM($G$184:$G$184)</f>
        <v>4868</v>
      </c>
      <c r="H185" s="236">
        <f>SUM($H$184:$H$184)</f>
        <v>17224</v>
      </c>
    </row>
    <row r="186" spans="1:8" ht="18" hidden="1" customHeight="1" outlineLevel="1">
      <c r="A186" s="20" t="s">
        <v>181</v>
      </c>
      <c r="B186" s="230"/>
      <c r="C186" s="231">
        <v>2</v>
      </c>
      <c r="D186" s="231">
        <v>54</v>
      </c>
      <c r="E186" s="231">
        <v>0</v>
      </c>
      <c r="F186" s="232">
        <v>0</v>
      </c>
      <c r="G186" s="232">
        <v>-14022.85</v>
      </c>
      <c r="H186" s="233">
        <v>0</v>
      </c>
    </row>
    <row r="187" spans="1:8" ht="18" hidden="1" customHeight="1" outlineLevel="1">
      <c r="A187" s="20" t="s">
        <v>183</v>
      </c>
      <c r="B187" s="230"/>
      <c r="C187" s="231">
        <v>4</v>
      </c>
      <c r="D187" s="231">
        <v>8</v>
      </c>
      <c r="E187" s="231">
        <v>0</v>
      </c>
      <c r="F187" s="232">
        <v>9922.44</v>
      </c>
      <c r="G187" s="232">
        <v>9125</v>
      </c>
      <c r="H187" s="233">
        <v>0</v>
      </c>
    </row>
    <row r="188" spans="1:8" ht="18" hidden="1" customHeight="1" outlineLevel="1">
      <c r="A188" s="20" t="s">
        <v>184</v>
      </c>
      <c r="B188" s="230"/>
      <c r="C188" s="231">
        <v>3</v>
      </c>
      <c r="D188" s="231">
        <v>4</v>
      </c>
      <c r="E188" s="231">
        <v>0</v>
      </c>
      <c r="F188" s="232">
        <v>438.56</v>
      </c>
      <c r="G188" s="232">
        <v>20</v>
      </c>
      <c r="H188" s="233">
        <v>0</v>
      </c>
    </row>
    <row r="189" spans="1:8" ht="18" hidden="1" customHeight="1" outlineLevel="1">
      <c r="A189" s="20" t="s">
        <v>185</v>
      </c>
      <c r="B189" s="230"/>
      <c r="C189" s="231">
        <v>5</v>
      </c>
      <c r="D189" s="231">
        <v>34</v>
      </c>
      <c r="E189" s="231">
        <v>0</v>
      </c>
      <c r="F189" s="232">
        <v>58304.18</v>
      </c>
      <c r="G189" s="232">
        <v>-44976.7</v>
      </c>
      <c r="H189" s="233">
        <v>0</v>
      </c>
    </row>
    <row r="190" spans="1:8" ht="18" hidden="1" customHeight="1" outlineLevel="1">
      <c r="A190" s="20" t="s">
        <v>189</v>
      </c>
      <c r="B190" s="230"/>
      <c r="C190" s="231">
        <v>1</v>
      </c>
      <c r="D190" s="231">
        <v>1</v>
      </c>
      <c r="E190" s="231"/>
      <c r="F190" s="232">
        <v>4000</v>
      </c>
      <c r="G190" s="232"/>
      <c r="H190" s="233">
        <v>0</v>
      </c>
    </row>
    <row r="191" spans="1:8" ht="18" hidden="1" customHeight="1" outlineLevel="1">
      <c r="A191" s="20" t="s">
        <v>190</v>
      </c>
      <c r="B191" s="230"/>
      <c r="C191" s="231">
        <v>0</v>
      </c>
      <c r="D191" s="231">
        <v>3</v>
      </c>
      <c r="E191" s="231"/>
      <c r="F191" s="232">
        <v>-5000</v>
      </c>
      <c r="G191" s="232">
        <v>0</v>
      </c>
      <c r="H191" s="233"/>
    </row>
    <row r="192" spans="1:8" ht="18" hidden="1" customHeight="1" outlineLevel="1">
      <c r="A192" s="20" t="s">
        <v>193</v>
      </c>
      <c r="B192" s="230"/>
      <c r="C192" s="231">
        <v>0</v>
      </c>
      <c r="D192" s="231">
        <v>1</v>
      </c>
      <c r="E192" s="231">
        <v>0</v>
      </c>
      <c r="F192" s="232">
        <v>-3670</v>
      </c>
      <c r="G192" s="232">
        <v>-2173</v>
      </c>
      <c r="H192" s="233">
        <v>5741</v>
      </c>
    </row>
    <row r="193" spans="1:8" ht="18" hidden="1" customHeight="1" outlineLevel="1">
      <c r="A193" s="20" t="s">
        <v>193</v>
      </c>
      <c r="B193" s="230"/>
      <c r="C193" s="231">
        <v>0</v>
      </c>
      <c r="D193" s="231">
        <v>0</v>
      </c>
      <c r="E193" s="231">
        <v>0</v>
      </c>
      <c r="F193" s="232">
        <v>45705</v>
      </c>
      <c r="G193" s="232">
        <v>24295</v>
      </c>
      <c r="H193" s="233">
        <v>112188</v>
      </c>
    </row>
    <row r="194" spans="1:8" ht="18" hidden="1" customHeight="1" outlineLevel="1">
      <c r="A194" s="20" t="s">
        <v>194</v>
      </c>
      <c r="B194" s="230"/>
      <c r="C194" s="231">
        <v>0</v>
      </c>
      <c r="D194" s="231">
        <v>0</v>
      </c>
      <c r="E194" s="231">
        <v>0</v>
      </c>
      <c r="F194" s="232">
        <v>0</v>
      </c>
      <c r="G194" s="232">
        <v>0</v>
      </c>
      <c r="H194" s="233">
        <v>0</v>
      </c>
    </row>
    <row r="195" spans="1:8" ht="18" customHeight="1" collapsed="1">
      <c r="A195" s="20"/>
      <c r="B195" s="230" t="s">
        <v>357</v>
      </c>
      <c r="C195" s="234">
        <f>SUM($C$186:$C$194)</f>
        <v>15</v>
      </c>
      <c r="D195" s="234">
        <f>SUM($D$186:$D$194)</f>
        <v>105</v>
      </c>
      <c r="E195" s="234">
        <f>SUM($E$186:$E$194)</f>
        <v>0</v>
      </c>
      <c r="F195" s="235">
        <f>SUM($F$186:$F$194)</f>
        <v>109700.18</v>
      </c>
      <c r="G195" s="235">
        <f>SUM($G$186:$G$194)</f>
        <v>-27732.549999999996</v>
      </c>
      <c r="H195" s="236">
        <f>SUM($H$186:$H$194)</f>
        <v>117929</v>
      </c>
    </row>
    <row r="196" spans="1:8" ht="18" hidden="1" customHeight="1" outlineLevel="1">
      <c r="A196" s="20" t="s">
        <v>182</v>
      </c>
      <c r="B196" s="230"/>
      <c r="C196" s="231">
        <v>1</v>
      </c>
      <c r="D196" s="231">
        <v>1</v>
      </c>
      <c r="E196" s="231">
        <v>0</v>
      </c>
      <c r="F196" s="232">
        <v>0</v>
      </c>
      <c r="G196" s="232">
        <v>6263</v>
      </c>
      <c r="H196" s="233">
        <v>0</v>
      </c>
    </row>
    <row r="197" spans="1:8" ht="18" hidden="1" customHeight="1" outlineLevel="1">
      <c r="A197" s="20" t="s">
        <v>184</v>
      </c>
      <c r="B197" s="230"/>
      <c r="C197" s="231">
        <v>0</v>
      </c>
      <c r="D197" s="231">
        <v>0</v>
      </c>
      <c r="E197" s="231">
        <v>0</v>
      </c>
      <c r="F197" s="232">
        <v>0</v>
      </c>
      <c r="G197" s="232">
        <v>0</v>
      </c>
      <c r="H197" s="233">
        <v>0</v>
      </c>
    </row>
    <row r="198" spans="1:8" ht="18" hidden="1" customHeight="1" outlineLevel="1">
      <c r="A198" s="20" t="s">
        <v>185</v>
      </c>
      <c r="B198" s="230"/>
      <c r="C198" s="231">
        <v>0</v>
      </c>
      <c r="D198" s="231">
        <v>1</v>
      </c>
      <c r="E198" s="231">
        <v>0</v>
      </c>
      <c r="F198" s="232">
        <v>0</v>
      </c>
      <c r="G198" s="232">
        <v>0</v>
      </c>
      <c r="H198" s="233">
        <v>0</v>
      </c>
    </row>
    <row r="199" spans="1:8" ht="18" hidden="1" customHeight="1" outlineLevel="1">
      <c r="A199" s="20" t="s">
        <v>193</v>
      </c>
      <c r="B199" s="230"/>
      <c r="C199" s="231">
        <v>0</v>
      </c>
      <c r="D199" s="231">
        <v>0</v>
      </c>
      <c r="E199" s="231">
        <v>0</v>
      </c>
      <c r="F199" s="232">
        <v>-66750</v>
      </c>
      <c r="G199" s="232">
        <v>-541</v>
      </c>
      <c r="H199" s="233">
        <v>0</v>
      </c>
    </row>
    <row r="200" spans="1:8" ht="18" customHeight="1" collapsed="1">
      <c r="A200" s="20"/>
      <c r="B200" s="230" t="s">
        <v>358</v>
      </c>
      <c r="C200" s="234">
        <f>SUM($C$196:$C$199)</f>
        <v>1</v>
      </c>
      <c r="D200" s="234">
        <f>SUM($D$196:$D$199)</f>
        <v>2</v>
      </c>
      <c r="E200" s="234">
        <f>SUM($E$196:$E$199)</f>
        <v>0</v>
      </c>
      <c r="F200" s="235">
        <f>SUM($F$196:$F$199)</f>
        <v>-66750</v>
      </c>
      <c r="G200" s="235">
        <f>SUM($G$196:$G$199)</f>
        <v>5722</v>
      </c>
      <c r="H200" s="236">
        <f>SUM($H$196:$H$199)</f>
        <v>0</v>
      </c>
    </row>
    <row r="201" spans="1:8" ht="18" hidden="1" customHeight="1" outlineLevel="1">
      <c r="A201" s="20" t="s">
        <v>183</v>
      </c>
      <c r="B201" s="230"/>
      <c r="C201" s="231">
        <v>2</v>
      </c>
      <c r="D201" s="231">
        <v>0</v>
      </c>
      <c r="E201" s="231">
        <v>0</v>
      </c>
      <c r="F201" s="232">
        <v>0</v>
      </c>
      <c r="G201" s="232">
        <v>0</v>
      </c>
      <c r="H201" s="233">
        <v>0</v>
      </c>
    </row>
    <row r="202" spans="1:8" ht="18" hidden="1" customHeight="1" outlineLevel="1">
      <c r="A202" s="20" t="s">
        <v>184</v>
      </c>
      <c r="B202" s="230"/>
      <c r="C202" s="231">
        <v>0</v>
      </c>
      <c r="D202" s="231">
        <v>1</v>
      </c>
      <c r="E202" s="231">
        <v>0</v>
      </c>
      <c r="F202" s="232">
        <v>0</v>
      </c>
      <c r="G202" s="232">
        <v>-1980.61</v>
      </c>
      <c r="H202" s="233">
        <v>0</v>
      </c>
    </row>
    <row r="203" spans="1:8" ht="18" hidden="1" customHeight="1" outlineLevel="1">
      <c r="A203" s="20" t="s">
        <v>185</v>
      </c>
      <c r="B203" s="230"/>
      <c r="C203" s="231">
        <v>0</v>
      </c>
      <c r="D203" s="231">
        <v>3</v>
      </c>
      <c r="E203" s="231">
        <v>0</v>
      </c>
      <c r="F203" s="232">
        <v>-1255</v>
      </c>
      <c r="G203" s="232">
        <v>56080.3</v>
      </c>
      <c r="H203" s="233">
        <v>0</v>
      </c>
    </row>
    <row r="204" spans="1:8" ht="18" hidden="1" customHeight="1" outlineLevel="1">
      <c r="A204" s="20" t="s">
        <v>186</v>
      </c>
      <c r="B204" s="230"/>
      <c r="C204" s="231">
        <v>3</v>
      </c>
      <c r="D204" s="231">
        <v>1</v>
      </c>
      <c r="E204" s="231">
        <v>0</v>
      </c>
      <c r="F204" s="232">
        <v>4800</v>
      </c>
      <c r="G204" s="232">
        <v>1249</v>
      </c>
      <c r="H204" s="233"/>
    </row>
    <row r="205" spans="1:8" ht="18" hidden="1" customHeight="1" outlineLevel="1">
      <c r="A205" s="20" t="s">
        <v>187</v>
      </c>
      <c r="B205" s="230"/>
      <c r="C205" s="231">
        <v>1</v>
      </c>
      <c r="D205" s="231"/>
      <c r="E205" s="231"/>
      <c r="F205" s="232"/>
      <c r="G205" s="232"/>
      <c r="H205" s="233"/>
    </row>
    <row r="206" spans="1:8" ht="18" hidden="1" customHeight="1" outlineLevel="1">
      <c r="A206" s="20" t="s">
        <v>194</v>
      </c>
      <c r="B206" s="230"/>
      <c r="C206" s="231">
        <v>12</v>
      </c>
      <c r="D206" s="231">
        <v>7</v>
      </c>
      <c r="E206" s="231">
        <v>1</v>
      </c>
      <c r="F206" s="232">
        <v>12952.1387</v>
      </c>
      <c r="G206" s="232">
        <v>11089.607400000001</v>
      </c>
      <c r="H206" s="233">
        <v>-199.2518</v>
      </c>
    </row>
    <row r="207" spans="1:8" ht="18" customHeight="1" collapsed="1">
      <c r="A207" s="20"/>
      <c r="B207" s="230" t="s">
        <v>359</v>
      </c>
      <c r="C207" s="234">
        <f>SUM($C$201:$C$206)</f>
        <v>18</v>
      </c>
      <c r="D207" s="234">
        <f>SUM($D$201:$D$206)</f>
        <v>12</v>
      </c>
      <c r="E207" s="234">
        <f>SUM($E$201:$E$206)</f>
        <v>1</v>
      </c>
      <c r="F207" s="235">
        <f>SUM($F$201:$F$206)</f>
        <v>16497.1387</v>
      </c>
      <c r="G207" s="235">
        <f>SUM($G$201:$G$206)</f>
        <v>66438.29740000001</v>
      </c>
      <c r="H207" s="236">
        <f>SUM($H$201:$H$206)</f>
        <v>-199.2518</v>
      </c>
    </row>
    <row r="208" spans="1:8" ht="18" hidden="1" customHeight="1" outlineLevel="1">
      <c r="A208" s="20" t="s">
        <v>181</v>
      </c>
      <c r="B208" s="230"/>
      <c r="C208" s="231">
        <v>1</v>
      </c>
      <c r="D208" s="231">
        <v>0</v>
      </c>
      <c r="E208" s="231">
        <v>0</v>
      </c>
      <c r="F208" s="232">
        <v>0</v>
      </c>
      <c r="G208" s="232">
        <v>0</v>
      </c>
      <c r="H208" s="233">
        <v>0</v>
      </c>
    </row>
    <row r="209" spans="1:8" ht="18" hidden="1" customHeight="1" outlineLevel="1">
      <c r="A209" s="20" t="s">
        <v>185</v>
      </c>
      <c r="B209" s="230"/>
      <c r="C209" s="231">
        <v>2</v>
      </c>
      <c r="D209" s="231">
        <v>4</v>
      </c>
      <c r="E209" s="231">
        <v>0</v>
      </c>
      <c r="F209" s="232">
        <v>21000</v>
      </c>
      <c r="G209" s="232">
        <v>5502.1</v>
      </c>
      <c r="H209" s="233">
        <v>0</v>
      </c>
    </row>
    <row r="210" spans="1:8" ht="18" hidden="1" customHeight="1" outlineLevel="1">
      <c r="A210" s="20" t="s">
        <v>190</v>
      </c>
      <c r="B210" s="230"/>
      <c r="C210" s="231">
        <v>0</v>
      </c>
      <c r="D210" s="231">
        <v>0</v>
      </c>
      <c r="E210" s="231"/>
      <c r="F210" s="232"/>
      <c r="G210" s="232"/>
      <c r="H210" s="233"/>
    </row>
    <row r="211" spans="1:8" ht="18" customHeight="1" collapsed="1">
      <c r="A211" s="20"/>
      <c r="B211" s="230" t="s">
        <v>360</v>
      </c>
      <c r="C211" s="234">
        <f>SUM($C$208:$C$210)</f>
        <v>3</v>
      </c>
      <c r="D211" s="234">
        <f>SUM($D$208:$D$210)</f>
        <v>4</v>
      </c>
      <c r="E211" s="234">
        <f>SUM($E$208:$E$210)</f>
        <v>0</v>
      </c>
      <c r="F211" s="235">
        <f>SUM($F$208:$F$210)</f>
        <v>21000</v>
      </c>
      <c r="G211" s="235">
        <f>SUM($G$208:$G$210)</f>
        <v>5502.1</v>
      </c>
      <c r="H211" s="236">
        <f>SUM($H$208:$H$210)</f>
        <v>0</v>
      </c>
    </row>
    <row r="212" spans="1:8" ht="18" hidden="1" customHeight="1" outlineLevel="1">
      <c r="A212" s="20" t="s">
        <v>181</v>
      </c>
      <c r="B212" s="230"/>
      <c r="C212" s="231">
        <v>0</v>
      </c>
      <c r="D212" s="231">
        <v>1</v>
      </c>
      <c r="E212" s="231">
        <v>0</v>
      </c>
      <c r="F212" s="232">
        <v>0</v>
      </c>
      <c r="G212" s="232">
        <v>-2680.56</v>
      </c>
      <c r="H212" s="233">
        <v>0</v>
      </c>
    </row>
    <row r="213" spans="1:8" ht="18" hidden="1" customHeight="1" outlineLevel="1">
      <c r="A213" s="20" t="s">
        <v>183</v>
      </c>
      <c r="B213" s="230"/>
      <c r="C213" s="231">
        <v>1</v>
      </c>
      <c r="D213" s="231">
        <v>2</v>
      </c>
      <c r="E213" s="231">
        <v>0</v>
      </c>
      <c r="F213" s="232">
        <v>-3000</v>
      </c>
      <c r="G213" s="232">
        <v>13607</v>
      </c>
      <c r="H213" s="233">
        <v>0</v>
      </c>
    </row>
    <row r="214" spans="1:8" ht="18" hidden="1" customHeight="1" outlineLevel="1">
      <c r="A214" s="20" t="s">
        <v>184</v>
      </c>
      <c r="B214" s="230"/>
      <c r="C214" s="231">
        <v>0</v>
      </c>
      <c r="D214" s="231">
        <v>0</v>
      </c>
      <c r="E214" s="231">
        <v>0</v>
      </c>
      <c r="F214" s="232">
        <v>0</v>
      </c>
      <c r="G214" s="232">
        <v>0</v>
      </c>
      <c r="H214" s="233">
        <v>0</v>
      </c>
    </row>
    <row r="215" spans="1:8" ht="18" hidden="1" customHeight="1" outlineLevel="1">
      <c r="A215" s="20" t="s">
        <v>185</v>
      </c>
      <c r="B215" s="230"/>
      <c r="C215" s="231">
        <v>1</v>
      </c>
      <c r="D215" s="231">
        <v>2</v>
      </c>
      <c r="E215" s="231">
        <v>0</v>
      </c>
      <c r="F215" s="232">
        <v>0</v>
      </c>
      <c r="G215" s="232">
        <v>7937</v>
      </c>
      <c r="H215" s="233">
        <v>0</v>
      </c>
    </row>
    <row r="216" spans="1:8" ht="18" hidden="1" customHeight="1" outlineLevel="1">
      <c r="A216" s="20" t="s">
        <v>186</v>
      </c>
      <c r="B216" s="230"/>
      <c r="C216" s="231">
        <v>1</v>
      </c>
      <c r="D216" s="231">
        <v>0</v>
      </c>
      <c r="E216" s="231">
        <v>0</v>
      </c>
      <c r="F216" s="232">
        <v>0</v>
      </c>
      <c r="G216" s="232">
        <v>15000</v>
      </c>
      <c r="H216" s="233"/>
    </row>
    <row r="217" spans="1:8" ht="18" hidden="1" customHeight="1" outlineLevel="1">
      <c r="A217" s="20" t="s">
        <v>187</v>
      </c>
      <c r="B217" s="230"/>
      <c r="C217" s="231"/>
      <c r="D217" s="231"/>
      <c r="E217" s="231"/>
      <c r="F217" s="232">
        <v>-50000</v>
      </c>
      <c r="G217" s="232"/>
      <c r="H217" s="233"/>
    </row>
    <row r="218" spans="1:8" ht="18" hidden="1" customHeight="1" outlineLevel="1">
      <c r="A218" s="20" t="s">
        <v>190</v>
      </c>
      <c r="B218" s="230"/>
      <c r="C218" s="231">
        <v>0</v>
      </c>
      <c r="D218" s="231">
        <v>0</v>
      </c>
      <c r="E218" s="231"/>
      <c r="F218" s="232"/>
      <c r="G218" s="232"/>
      <c r="H218" s="233"/>
    </row>
    <row r="219" spans="1:8" ht="18" customHeight="1" collapsed="1">
      <c r="A219" s="20"/>
      <c r="B219" s="230" t="s">
        <v>361</v>
      </c>
      <c r="C219" s="234">
        <f>SUM($C$212:$C$218)</f>
        <v>3</v>
      </c>
      <c r="D219" s="234">
        <f>SUM($D$212:$D$218)</f>
        <v>5</v>
      </c>
      <c r="E219" s="234">
        <f>SUM($E$212:$E$218)</f>
        <v>0</v>
      </c>
      <c r="F219" s="235">
        <f>SUM($F$212:$F$218)</f>
        <v>-53000</v>
      </c>
      <c r="G219" s="235">
        <f>SUM($G$212:$G$218)</f>
        <v>33863.440000000002</v>
      </c>
      <c r="H219" s="236">
        <f>SUM($H$212:$H$218)</f>
        <v>0</v>
      </c>
    </row>
    <row r="220" spans="1:8" ht="18" hidden="1" customHeight="1" outlineLevel="1">
      <c r="A220" s="20" t="s">
        <v>181</v>
      </c>
      <c r="B220" s="230"/>
      <c r="C220" s="231">
        <v>4</v>
      </c>
      <c r="D220" s="231">
        <v>1</v>
      </c>
      <c r="E220" s="231">
        <v>0</v>
      </c>
      <c r="F220" s="232">
        <v>0</v>
      </c>
      <c r="G220" s="232">
        <v>-2500</v>
      </c>
      <c r="H220" s="233">
        <v>0</v>
      </c>
    </row>
    <row r="221" spans="1:8" ht="18" hidden="1" customHeight="1" outlineLevel="1">
      <c r="A221" s="20" t="s">
        <v>183</v>
      </c>
      <c r="B221" s="230"/>
      <c r="C221" s="231">
        <v>1</v>
      </c>
      <c r="D221" s="231">
        <v>2</v>
      </c>
      <c r="E221" s="231">
        <v>0</v>
      </c>
      <c r="F221" s="232">
        <v>-6750</v>
      </c>
      <c r="G221" s="232">
        <v>3021</v>
      </c>
      <c r="H221" s="233">
        <v>0</v>
      </c>
    </row>
    <row r="222" spans="1:8" ht="18" hidden="1" customHeight="1" outlineLevel="1">
      <c r="A222" s="20" t="s">
        <v>184</v>
      </c>
      <c r="B222" s="230"/>
      <c r="C222" s="231">
        <v>1</v>
      </c>
      <c r="D222" s="231">
        <v>2</v>
      </c>
      <c r="E222" s="231">
        <v>0</v>
      </c>
      <c r="F222" s="232">
        <v>95360</v>
      </c>
      <c r="G222" s="232">
        <v>0</v>
      </c>
      <c r="H222" s="233">
        <v>0</v>
      </c>
    </row>
    <row r="223" spans="1:8" ht="18" hidden="1" customHeight="1" outlineLevel="1">
      <c r="A223" s="20" t="s">
        <v>185</v>
      </c>
      <c r="B223" s="230"/>
      <c r="C223" s="231">
        <v>4</v>
      </c>
      <c r="D223" s="231">
        <v>5</v>
      </c>
      <c r="E223" s="231">
        <v>0</v>
      </c>
      <c r="F223" s="232">
        <v>246334</v>
      </c>
      <c r="G223" s="232">
        <v>436.26</v>
      </c>
      <c r="H223" s="233">
        <v>0</v>
      </c>
    </row>
    <row r="224" spans="1:8" ht="18" hidden="1" customHeight="1" outlineLevel="1">
      <c r="A224" s="20" t="s">
        <v>188</v>
      </c>
      <c r="B224" s="230"/>
      <c r="C224" s="231">
        <v>1</v>
      </c>
      <c r="D224" s="231">
        <v>1</v>
      </c>
      <c r="E224" s="231">
        <v>0</v>
      </c>
      <c r="F224" s="232">
        <v>0</v>
      </c>
      <c r="G224" s="232">
        <v>26970</v>
      </c>
      <c r="H224" s="233">
        <v>0</v>
      </c>
    </row>
    <row r="225" spans="1:8" ht="18" hidden="1" customHeight="1" outlineLevel="1">
      <c r="A225" s="20" t="s">
        <v>190</v>
      </c>
      <c r="B225" s="230"/>
      <c r="C225" s="231">
        <v>46</v>
      </c>
      <c r="D225" s="231">
        <v>32</v>
      </c>
      <c r="E225" s="231"/>
      <c r="F225" s="232">
        <v>295060</v>
      </c>
      <c r="G225" s="232">
        <v>625070</v>
      </c>
      <c r="H225" s="233">
        <v>2547</v>
      </c>
    </row>
    <row r="226" spans="1:8" ht="18" customHeight="1" collapsed="1">
      <c r="A226" s="20"/>
      <c r="B226" s="230" t="s">
        <v>362</v>
      </c>
      <c r="C226" s="234">
        <f>SUM($C$220:$C$225)</f>
        <v>57</v>
      </c>
      <c r="D226" s="234">
        <f>SUM($D$220:$D$225)</f>
        <v>43</v>
      </c>
      <c r="E226" s="234">
        <f>SUM($E$220:$E$225)</f>
        <v>0</v>
      </c>
      <c r="F226" s="235">
        <f>SUM($F$220:$F$225)</f>
        <v>630004</v>
      </c>
      <c r="G226" s="235">
        <f>SUM($G$220:$G$225)</f>
        <v>652997.26</v>
      </c>
      <c r="H226" s="236">
        <f>SUM($H$220:$H$225)</f>
        <v>2547</v>
      </c>
    </row>
    <row r="227" spans="1:8" ht="18" hidden="1" customHeight="1" outlineLevel="1">
      <c r="A227" s="20" t="s">
        <v>181</v>
      </c>
      <c r="B227" s="230"/>
      <c r="C227" s="231">
        <v>1</v>
      </c>
      <c r="D227" s="231">
        <v>3</v>
      </c>
      <c r="E227" s="231">
        <v>0</v>
      </c>
      <c r="F227" s="232">
        <v>500</v>
      </c>
      <c r="G227" s="232">
        <v>9542</v>
      </c>
      <c r="H227" s="233">
        <v>0</v>
      </c>
    </row>
    <row r="228" spans="1:8" ht="18" hidden="1" customHeight="1" outlineLevel="1">
      <c r="A228" s="20" t="s">
        <v>183</v>
      </c>
      <c r="B228" s="230"/>
      <c r="C228" s="231">
        <v>0</v>
      </c>
      <c r="D228" s="231">
        <v>2</v>
      </c>
      <c r="E228" s="231">
        <v>0</v>
      </c>
      <c r="F228" s="232">
        <v>0</v>
      </c>
      <c r="G228" s="232">
        <v>-4892</v>
      </c>
      <c r="H228" s="233">
        <v>0</v>
      </c>
    </row>
    <row r="229" spans="1:8" ht="18" hidden="1" customHeight="1" outlineLevel="1">
      <c r="A229" s="20" t="s">
        <v>184</v>
      </c>
      <c r="B229" s="230"/>
      <c r="C229" s="231">
        <v>0</v>
      </c>
      <c r="D229" s="231">
        <v>0</v>
      </c>
      <c r="E229" s="231">
        <v>0</v>
      </c>
      <c r="F229" s="232">
        <v>0</v>
      </c>
      <c r="G229" s="232">
        <v>0</v>
      </c>
      <c r="H229" s="233">
        <v>0</v>
      </c>
    </row>
    <row r="230" spans="1:8" ht="18" hidden="1" customHeight="1" outlineLevel="1">
      <c r="A230" s="20" t="s">
        <v>185</v>
      </c>
      <c r="B230" s="230"/>
      <c r="C230" s="231">
        <v>0</v>
      </c>
      <c r="D230" s="231">
        <v>1</v>
      </c>
      <c r="E230" s="231">
        <v>0</v>
      </c>
      <c r="F230" s="232">
        <v>30000</v>
      </c>
      <c r="G230" s="232">
        <v>6840.65</v>
      </c>
      <c r="H230" s="233">
        <v>0</v>
      </c>
    </row>
    <row r="231" spans="1:8" ht="18" customHeight="1" collapsed="1">
      <c r="A231" s="20"/>
      <c r="B231" s="230" t="s">
        <v>363</v>
      </c>
      <c r="C231" s="234">
        <f>SUM($C$227:$C$230)</f>
        <v>1</v>
      </c>
      <c r="D231" s="234">
        <f>SUM($D$227:$D$230)</f>
        <v>6</v>
      </c>
      <c r="E231" s="234">
        <f>SUM($E$227:$E$230)</f>
        <v>0</v>
      </c>
      <c r="F231" s="235">
        <f>SUM($F$227:$F$230)</f>
        <v>30500</v>
      </c>
      <c r="G231" s="235">
        <f>SUM($G$227:$G$230)</f>
        <v>11490.65</v>
      </c>
      <c r="H231" s="236">
        <f>SUM($H$227:$H$230)</f>
        <v>0</v>
      </c>
    </row>
    <row r="232" spans="1:8" ht="18" hidden="1" customHeight="1" outlineLevel="1">
      <c r="A232" s="20" t="s">
        <v>184</v>
      </c>
      <c r="B232" s="230"/>
      <c r="C232" s="231">
        <v>0</v>
      </c>
      <c r="D232" s="231">
        <v>0</v>
      </c>
      <c r="E232" s="231">
        <v>0</v>
      </c>
      <c r="F232" s="232">
        <v>0</v>
      </c>
      <c r="G232" s="232">
        <v>0</v>
      </c>
      <c r="H232" s="233">
        <v>0</v>
      </c>
    </row>
    <row r="233" spans="1:8" ht="18" hidden="1" customHeight="1" outlineLevel="1">
      <c r="A233" s="20" t="s">
        <v>185</v>
      </c>
      <c r="B233" s="230"/>
      <c r="C233" s="231">
        <v>0</v>
      </c>
      <c r="D233" s="231">
        <v>1</v>
      </c>
      <c r="E233" s="231">
        <v>0</v>
      </c>
      <c r="F233" s="232">
        <v>50000</v>
      </c>
      <c r="G233" s="232">
        <v>7284.5</v>
      </c>
      <c r="H233" s="233">
        <v>0</v>
      </c>
    </row>
    <row r="234" spans="1:8" ht="18" customHeight="1" collapsed="1">
      <c r="A234" s="20"/>
      <c r="B234" s="230" t="s">
        <v>364</v>
      </c>
      <c r="C234" s="234">
        <f>SUM($C$232:$C$233)</f>
        <v>0</v>
      </c>
      <c r="D234" s="234">
        <f>SUM($D$232:$D$233)</f>
        <v>1</v>
      </c>
      <c r="E234" s="234">
        <f>SUM($E$232:$E$233)</f>
        <v>0</v>
      </c>
      <c r="F234" s="235">
        <f>SUM($F$232:$F$233)</f>
        <v>50000</v>
      </c>
      <c r="G234" s="235">
        <f>SUM($G$232:$G$233)</f>
        <v>7284.5</v>
      </c>
      <c r="H234" s="236">
        <f>SUM($H$232:$H$233)</f>
        <v>0</v>
      </c>
    </row>
    <row r="235" spans="1:8" ht="18" hidden="1" customHeight="1" outlineLevel="1">
      <c r="A235" s="20" t="s">
        <v>185</v>
      </c>
      <c r="B235" s="230"/>
      <c r="C235" s="231">
        <v>2</v>
      </c>
      <c r="D235" s="231">
        <v>3</v>
      </c>
      <c r="E235" s="231">
        <v>0</v>
      </c>
      <c r="F235" s="232">
        <v>0</v>
      </c>
      <c r="G235" s="232">
        <v>1163</v>
      </c>
      <c r="H235" s="233">
        <v>0</v>
      </c>
    </row>
    <row r="236" spans="1:8" ht="18" hidden="1" customHeight="1" outlineLevel="1">
      <c r="A236" s="20" t="s">
        <v>186</v>
      </c>
      <c r="B236" s="230"/>
      <c r="C236" s="231">
        <v>2</v>
      </c>
      <c r="D236" s="231">
        <v>1</v>
      </c>
      <c r="E236" s="231">
        <v>0</v>
      </c>
      <c r="F236" s="232">
        <v>1000</v>
      </c>
      <c r="G236" s="232">
        <v>27768</v>
      </c>
      <c r="H236" s="233"/>
    </row>
    <row r="237" spans="1:8" ht="18" customHeight="1" collapsed="1">
      <c r="A237" s="20"/>
      <c r="B237" s="230" t="s">
        <v>365</v>
      </c>
      <c r="C237" s="234">
        <f>SUM($C$235:$C$236)</f>
        <v>4</v>
      </c>
      <c r="D237" s="234">
        <f>SUM($D$235:$D$236)</f>
        <v>4</v>
      </c>
      <c r="E237" s="234">
        <f>SUM($E$235:$E$236)</f>
        <v>0</v>
      </c>
      <c r="F237" s="235">
        <f>SUM($F$235:$F$236)</f>
        <v>1000</v>
      </c>
      <c r="G237" s="235">
        <f>SUM($G$235:$G$236)</f>
        <v>28931</v>
      </c>
      <c r="H237" s="236">
        <f>SUM($H$235:$H$236)</f>
        <v>0</v>
      </c>
    </row>
    <row r="238" spans="1:8" ht="18" hidden="1" customHeight="1" outlineLevel="1">
      <c r="A238" s="20" t="s">
        <v>181</v>
      </c>
      <c r="B238" s="230"/>
      <c r="C238" s="231">
        <v>35</v>
      </c>
      <c r="D238" s="231">
        <v>32</v>
      </c>
      <c r="E238" s="231">
        <v>0</v>
      </c>
      <c r="F238" s="232">
        <v>683802.69</v>
      </c>
      <c r="G238" s="232">
        <v>201891.55</v>
      </c>
      <c r="H238" s="233">
        <v>0</v>
      </c>
    </row>
    <row r="239" spans="1:8" ht="18" hidden="1" customHeight="1" outlineLevel="1">
      <c r="A239" s="20" t="s">
        <v>182</v>
      </c>
      <c r="B239" s="230"/>
      <c r="C239" s="231">
        <v>7</v>
      </c>
      <c r="D239" s="231">
        <v>7</v>
      </c>
      <c r="E239" s="231">
        <v>0</v>
      </c>
      <c r="F239" s="232">
        <v>133416</v>
      </c>
      <c r="G239" s="232">
        <v>48706</v>
      </c>
      <c r="H239" s="233">
        <v>0</v>
      </c>
    </row>
    <row r="240" spans="1:8" ht="18" hidden="1" customHeight="1" outlineLevel="1">
      <c r="A240" s="20" t="s">
        <v>183</v>
      </c>
      <c r="B240" s="230"/>
      <c r="C240" s="231">
        <v>98</v>
      </c>
      <c r="D240" s="231">
        <v>104</v>
      </c>
      <c r="E240" s="231">
        <v>0</v>
      </c>
      <c r="F240" s="232">
        <v>296036.17</v>
      </c>
      <c r="G240" s="232">
        <v>75801</v>
      </c>
      <c r="H240" s="233">
        <v>0</v>
      </c>
    </row>
    <row r="241" spans="1:8" ht="18" hidden="1" customHeight="1" outlineLevel="1">
      <c r="A241" s="20" t="s">
        <v>184</v>
      </c>
      <c r="B241" s="230"/>
      <c r="C241" s="231">
        <v>18</v>
      </c>
      <c r="D241" s="231">
        <v>24</v>
      </c>
      <c r="E241" s="231">
        <v>0</v>
      </c>
      <c r="F241" s="232">
        <v>-14756.76</v>
      </c>
      <c r="G241" s="232">
        <v>-15796.24</v>
      </c>
      <c r="H241" s="233">
        <v>0</v>
      </c>
    </row>
    <row r="242" spans="1:8" ht="18" hidden="1" customHeight="1" outlineLevel="1">
      <c r="A242" s="20" t="s">
        <v>185</v>
      </c>
      <c r="B242" s="230"/>
      <c r="C242" s="231">
        <v>108</v>
      </c>
      <c r="D242" s="231">
        <v>157</v>
      </c>
      <c r="E242" s="231">
        <v>0</v>
      </c>
      <c r="F242" s="232">
        <v>907970.4</v>
      </c>
      <c r="G242" s="232">
        <v>592806.41</v>
      </c>
      <c r="H242" s="233">
        <v>0</v>
      </c>
    </row>
    <row r="243" spans="1:8" ht="18" hidden="1" customHeight="1" outlineLevel="1">
      <c r="A243" s="20" t="s">
        <v>244</v>
      </c>
      <c r="B243" s="230"/>
      <c r="C243" s="231">
        <v>1</v>
      </c>
      <c r="D243" s="231">
        <v>0</v>
      </c>
      <c r="E243" s="231">
        <v>0</v>
      </c>
      <c r="F243" s="232">
        <v>0</v>
      </c>
      <c r="G243" s="232">
        <v>0</v>
      </c>
      <c r="H243" s="233">
        <v>0</v>
      </c>
    </row>
    <row r="244" spans="1:8" ht="18" hidden="1" customHeight="1" outlineLevel="1">
      <c r="A244" s="20" t="s">
        <v>187</v>
      </c>
      <c r="B244" s="230"/>
      <c r="C244" s="231">
        <v>1</v>
      </c>
      <c r="D244" s="231">
        <v>1</v>
      </c>
      <c r="E244" s="231"/>
      <c r="F244" s="232">
        <v>7313</v>
      </c>
      <c r="G244" s="232">
        <v>15316</v>
      </c>
      <c r="H244" s="233"/>
    </row>
    <row r="245" spans="1:8" ht="18" hidden="1" customHeight="1" outlineLevel="1">
      <c r="A245" s="20" t="s">
        <v>188</v>
      </c>
      <c r="B245" s="230"/>
      <c r="C245" s="231">
        <v>7</v>
      </c>
      <c r="D245" s="231">
        <v>5</v>
      </c>
      <c r="E245" s="231">
        <v>0</v>
      </c>
      <c r="F245" s="232">
        <v>6373</v>
      </c>
      <c r="G245" s="232">
        <v>4599</v>
      </c>
      <c r="H245" s="233">
        <v>0</v>
      </c>
    </row>
    <row r="246" spans="1:8" ht="18" hidden="1" customHeight="1" outlineLevel="1">
      <c r="A246" s="20" t="s">
        <v>189</v>
      </c>
      <c r="B246" s="230"/>
      <c r="C246" s="231">
        <v>1</v>
      </c>
      <c r="D246" s="231">
        <v>1</v>
      </c>
      <c r="E246" s="231"/>
      <c r="F246" s="232">
        <v>210</v>
      </c>
      <c r="G246" s="232"/>
      <c r="H246" s="233">
        <v>0</v>
      </c>
    </row>
    <row r="247" spans="1:8" ht="18" hidden="1" customHeight="1" outlineLevel="1">
      <c r="A247" s="20" t="s">
        <v>189</v>
      </c>
      <c r="B247" s="230"/>
      <c r="C247" s="231">
        <v>1</v>
      </c>
      <c r="D247" s="231"/>
      <c r="E247" s="231">
        <v>1</v>
      </c>
      <c r="F247" s="232"/>
      <c r="G247" s="232">
        <v>0</v>
      </c>
      <c r="H247" s="233">
        <v>0</v>
      </c>
    </row>
    <row r="248" spans="1:8" ht="18" hidden="1" customHeight="1" outlineLevel="1">
      <c r="A248" s="20" t="s">
        <v>191</v>
      </c>
      <c r="B248" s="230"/>
      <c r="C248" s="231">
        <v>16</v>
      </c>
      <c r="D248" s="231"/>
      <c r="E248" s="231">
        <v>8</v>
      </c>
      <c r="F248" s="232"/>
      <c r="G248" s="232"/>
      <c r="H248" s="233"/>
    </row>
    <row r="249" spans="1:8" ht="18" hidden="1" customHeight="1" outlineLevel="1">
      <c r="A249" s="20" t="s">
        <v>194</v>
      </c>
      <c r="B249" s="230"/>
      <c r="C249" s="231">
        <v>269</v>
      </c>
      <c r="D249" s="231">
        <v>76</v>
      </c>
      <c r="E249" s="231">
        <v>11</v>
      </c>
      <c r="F249" s="232">
        <v>190931.0816</v>
      </c>
      <c r="G249" s="232">
        <v>163474.98809999999</v>
      </c>
      <c r="H249" s="233">
        <v>-83738.220300000001</v>
      </c>
    </row>
    <row r="250" spans="1:8" ht="18" hidden="1" customHeight="1" outlineLevel="1">
      <c r="A250" s="20" t="s">
        <v>195</v>
      </c>
      <c r="B250" s="230"/>
      <c r="C250" s="231">
        <v>1</v>
      </c>
      <c r="D250" s="231"/>
      <c r="E250" s="231"/>
      <c r="F250" s="232">
        <v>4326</v>
      </c>
      <c r="G250" s="232">
        <v>579</v>
      </c>
      <c r="H250" s="233">
        <v>95</v>
      </c>
    </row>
    <row r="251" spans="1:8" ht="18" customHeight="1" collapsed="1">
      <c r="A251" s="20"/>
      <c r="B251" s="230" t="s">
        <v>366</v>
      </c>
      <c r="C251" s="234">
        <f>SUM($C$238:$C$250)</f>
        <v>563</v>
      </c>
      <c r="D251" s="234">
        <f>SUM($D$238:$D$250)</f>
        <v>407</v>
      </c>
      <c r="E251" s="234">
        <f>SUM($E$238:$E$250)</f>
        <v>20</v>
      </c>
      <c r="F251" s="235">
        <f>SUM($F$238:$F$250)</f>
        <v>2215621.5816000002</v>
      </c>
      <c r="G251" s="235">
        <f>SUM($G$238:$G$250)</f>
        <v>1087377.7080999999</v>
      </c>
      <c r="H251" s="236">
        <f>SUM($H$238:$H$250)</f>
        <v>-83643.220300000001</v>
      </c>
    </row>
    <row r="252" spans="1:8" ht="18" hidden="1" customHeight="1" outlineLevel="1">
      <c r="A252" s="20" t="s">
        <v>183</v>
      </c>
      <c r="B252" s="230"/>
      <c r="C252" s="231">
        <v>1</v>
      </c>
      <c r="D252" s="231">
        <v>0</v>
      </c>
      <c r="E252" s="231">
        <v>0</v>
      </c>
      <c r="F252" s="232">
        <v>0</v>
      </c>
      <c r="G252" s="232">
        <v>0</v>
      </c>
      <c r="H252" s="233">
        <v>0</v>
      </c>
    </row>
    <row r="253" spans="1:8" ht="18" hidden="1" customHeight="1" outlineLevel="1">
      <c r="A253" s="20" t="s">
        <v>185</v>
      </c>
      <c r="B253" s="230"/>
      <c r="C253" s="231">
        <v>3</v>
      </c>
      <c r="D253" s="231">
        <v>0</v>
      </c>
      <c r="E253" s="231">
        <v>0</v>
      </c>
      <c r="F253" s="232">
        <v>0</v>
      </c>
      <c r="G253" s="232">
        <v>0</v>
      </c>
      <c r="H253" s="233">
        <v>0</v>
      </c>
    </row>
    <row r="254" spans="1:8" ht="18" customHeight="1" collapsed="1">
      <c r="A254" s="20"/>
      <c r="B254" s="230" t="s">
        <v>367</v>
      </c>
      <c r="C254" s="234">
        <f>SUM($C$252:$C$253)</f>
        <v>4</v>
      </c>
      <c r="D254" s="234">
        <f>SUM($D$252:$D$253)</f>
        <v>0</v>
      </c>
      <c r="E254" s="234">
        <f>SUM($E$252:$E$253)</f>
        <v>0</v>
      </c>
      <c r="F254" s="235">
        <f>SUM($F$252:$F$253)</f>
        <v>0</v>
      </c>
      <c r="G254" s="235">
        <f>SUM($G$252:$G$253)</f>
        <v>0</v>
      </c>
      <c r="H254" s="236">
        <f>SUM($H$252:$H$253)</f>
        <v>0</v>
      </c>
    </row>
    <row r="255" spans="1:8" ht="18" hidden="1" customHeight="1" outlineLevel="1">
      <c r="A255" s="20" t="s">
        <v>193</v>
      </c>
      <c r="B255" s="230"/>
      <c r="C255" s="231">
        <v>2</v>
      </c>
      <c r="D255" s="231">
        <v>0</v>
      </c>
      <c r="E255" s="231">
        <v>0</v>
      </c>
      <c r="F255" s="232">
        <v>10327</v>
      </c>
      <c r="G255" s="232">
        <v>28173</v>
      </c>
      <c r="H255" s="233">
        <v>0</v>
      </c>
    </row>
    <row r="256" spans="1:8" ht="18" hidden="1" customHeight="1" outlineLevel="1">
      <c r="A256" s="20" t="s">
        <v>195</v>
      </c>
      <c r="B256" s="230"/>
      <c r="C256" s="231"/>
      <c r="D256" s="231"/>
      <c r="E256" s="231"/>
      <c r="F256" s="232">
        <v>10000</v>
      </c>
      <c r="G256" s="232"/>
      <c r="H256" s="233"/>
    </row>
    <row r="257" spans="1:8" ht="18" customHeight="1" collapsed="1">
      <c r="A257" s="20"/>
      <c r="B257" s="230" t="s">
        <v>368</v>
      </c>
      <c r="C257" s="234">
        <f>SUM($C$255:$C$256)</f>
        <v>2</v>
      </c>
      <c r="D257" s="234">
        <f>SUM($D$255:$D$256)</f>
        <v>0</v>
      </c>
      <c r="E257" s="234">
        <f>SUM($E$255:$E$256)</f>
        <v>0</v>
      </c>
      <c r="F257" s="235">
        <f>SUM($F$255:$F$256)</f>
        <v>20327</v>
      </c>
      <c r="G257" s="235">
        <f>SUM($G$255:$G$256)</f>
        <v>28173</v>
      </c>
      <c r="H257" s="236">
        <f>SUM($H$255:$H$256)</f>
        <v>0</v>
      </c>
    </row>
    <row r="258" spans="1:8" ht="18" hidden="1" customHeight="1" outlineLevel="1">
      <c r="A258" s="20" t="s">
        <v>184</v>
      </c>
      <c r="B258" s="230"/>
      <c r="C258" s="231">
        <v>0</v>
      </c>
      <c r="D258" s="231">
        <v>0</v>
      </c>
      <c r="E258" s="231">
        <v>0</v>
      </c>
      <c r="F258" s="232">
        <v>0</v>
      </c>
      <c r="G258" s="232">
        <v>0</v>
      </c>
      <c r="H258" s="233">
        <v>0</v>
      </c>
    </row>
    <row r="259" spans="1:8" ht="18" customHeight="1" collapsed="1">
      <c r="A259" s="20"/>
      <c r="B259" s="230" t="s">
        <v>369</v>
      </c>
      <c r="C259" s="234">
        <f>SUM($C$258:$C$258)</f>
        <v>0</v>
      </c>
      <c r="D259" s="234">
        <f>SUM($D$258:$D$258)</f>
        <v>0</v>
      </c>
      <c r="E259" s="234">
        <f>SUM($E$258:$E$258)</f>
        <v>0</v>
      </c>
      <c r="F259" s="235">
        <f>SUM($F$258:$F$258)</f>
        <v>0</v>
      </c>
      <c r="G259" s="235">
        <f>SUM($G$258:$G$258)</f>
        <v>0</v>
      </c>
      <c r="H259" s="236">
        <f>SUM($H$258:$H$258)</f>
        <v>0</v>
      </c>
    </row>
    <row r="260" spans="1:8" ht="18" hidden="1" customHeight="1" outlineLevel="1">
      <c r="A260" s="20" t="s">
        <v>184</v>
      </c>
      <c r="B260" s="230"/>
      <c r="C260" s="231">
        <v>0</v>
      </c>
      <c r="D260" s="231">
        <v>1</v>
      </c>
      <c r="E260" s="231">
        <v>0</v>
      </c>
      <c r="F260" s="232">
        <v>0</v>
      </c>
      <c r="G260" s="232">
        <v>2267.6799999999998</v>
      </c>
      <c r="H260" s="233">
        <v>0</v>
      </c>
    </row>
    <row r="261" spans="1:8" ht="18" customHeight="1" collapsed="1">
      <c r="A261" s="20"/>
      <c r="B261" s="230" t="s">
        <v>371</v>
      </c>
      <c r="C261" s="234">
        <f>SUM($C$260:$C$260)</f>
        <v>0</v>
      </c>
      <c r="D261" s="234">
        <f>SUM($D$260:$D$260)</f>
        <v>1</v>
      </c>
      <c r="E261" s="234">
        <f>SUM($E$260:$E$260)</f>
        <v>0</v>
      </c>
      <c r="F261" s="235">
        <f>SUM($F$260:$F$260)</f>
        <v>0</v>
      </c>
      <c r="G261" s="235">
        <f>SUM($G$260:$G$260)</f>
        <v>2267.6799999999998</v>
      </c>
      <c r="H261" s="236">
        <f>SUM($H$260:$H$260)</f>
        <v>0</v>
      </c>
    </row>
    <row r="262" spans="1:8" ht="18" hidden="1" customHeight="1" outlineLevel="1">
      <c r="A262" s="20" t="s">
        <v>182</v>
      </c>
      <c r="B262" s="230"/>
      <c r="C262" s="231">
        <v>1</v>
      </c>
      <c r="D262" s="231">
        <v>1</v>
      </c>
      <c r="E262" s="231">
        <v>0</v>
      </c>
      <c r="F262" s="232">
        <v>0</v>
      </c>
      <c r="G262" s="232">
        <v>33292</v>
      </c>
      <c r="H262" s="233">
        <v>0</v>
      </c>
    </row>
    <row r="263" spans="1:8" ht="18" hidden="1" customHeight="1" outlineLevel="1">
      <c r="A263" s="20" t="s">
        <v>185</v>
      </c>
      <c r="B263" s="230"/>
      <c r="C263" s="231">
        <v>0</v>
      </c>
      <c r="D263" s="231">
        <v>1</v>
      </c>
      <c r="E263" s="231">
        <v>0</v>
      </c>
      <c r="F263" s="232">
        <v>0</v>
      </c>
      <c r="G263" s="232">
        <v>726.5</v>
      </c>
      <c r="H263" s="233">
        <v>0</v>
      </c>
    </row>
    <row r="264" spans="1:8" ht="18" customHeight="1" collapsed="1">
      <c r="A264" s="20"/>
      <c r="B264" s="230" t="s">
        <v>372</v>
      </c>
      <c r="C264" s="234">
        <f>SUM($C$262:$C$263)</f>
        <v>1</v>
      </c>
      <c r="D264" s="234">
        <f>SUM($D$262:$D$263)</f>
        <v>2</v>
      </c>
      <c r="E264" s="234">
        <f>SUM($E$262:$E$263)</f>
        <v>0</v>
      </c>
      <c r="F264" s="235">
        <f>SUM($F$262:$F$263)</f>
        <v>0</v>
      </c>
      <c r="G264" s="235">
        <f>SUM($G$262:$G$263)</f>
        <v>34018.5</v>
      </c>
      <c r="H264" s="236">
        <f>SUM($H$262:$H$263)</f>
        <v>0</v>
      </c>
    </row>
    <row r="265" spans="1:8" ht="18" hidden="1" customHeight="1" outlineLevel="1">
      <c r="A265" s="20" t="s">
        <v>181</v>
      </c>
      <c r="B265" s="230"/>
      <c r="C265" s="231">
        <v>1</v>
      </c>
      <c r="D265" s="231">
        <v>3</v>
      </c>
      <c r="E265" s="231">
        <v>0</v>
      </c>
      <c r="F265" s="232">
        <v>51000</v>
      </c>
      <c r="G265" s="232">
        <v>16326.8</v>
      </c>
      <c r="H265" s="233">
        <v>0</v>
      </c>
    </row>
    <row r="266" spans="1:8" ht="18" hidden="1" customHeight="1" outlineLevel="1">
      <c r="A266" s="20" t="s">
        <v>183</v>
      </c>
      <c r="B266" s="230"/>
      <c r="C266" s="231">
        <v>3</v>
      </c>
      <c r="D266" s="231">
        <v>4</v>
      </c>
      <c r="E266" s="231">
        <v>0</v>
      </c>
      <c r="F266" s="232">
        <v>4233.75</v>
      </c>
      <c r="G266" s="232">
        <v>14098</v>
      </c>
      <c r="H266" s="233">
        <v>0</v>
      </c>
    </row>
    <row r="267" spans="1:8" ht="18" hidden="1" customHeight="1" outlineLevel="1">
      <c r="A267" s="20" t="s">
        <v>184</v>
      </c>
      <c r="B267" s="230"/>
      <c r="C267" s="231">
        <v>0</v>
      </c>
      <c r="D267" s="231">
        <v>3</v>
      </c>
      <c r="E267" s="231">
        <v>0</v>
      </c>
      <c r="F267" s="232">
        <v>185000</v>
      </c>
      <c r="G267" s="232">
        <v>11607.55</v>
      </c>
      <c r="H267" s="233">
        <v>0</v>
      </c>
    </row>
    <row r="268" spans="1:8" ht="18" hidden="1" customHeight="1" outlineLevel="1">
      <c r="A268" s="20" t="s">
        <v>185</v>
      </c>
      <c r="B268" s="230"/>
      <c r="C268" s="231">
        <v>3</v>
      </c>
      <c r="D268" s="231">
        <v>5</v>
      </c>
      <c r="E268" s="231">
        <v>0</v>
      </c>
      <c r="F268" s="232">
        <v>14500</v>
      </c>
      <c r="G268" s="232">
        <v>6438.5</v>
      </c>
      <c r="H268" s="233">
        <v>0</v>
      </c>
    </row>
    <row r="269" spans="1:8" ht="18" hidden="1" customHeight="1" outlineLevel="1">
      <c r="A269" s="20" t="s">
        <v>193</v>
      </c>
      <c r="B269" s="230"/>
      <c r="C269" s="231">
        <v>1</v>
      </c>
      <c r="D269" s="231">
        <v>0</v>
      </c>
      <c r="E269" s="231">
        <v>0</v>
      </c>
      <c r="F269" s="232">
        <v>17481</v>
      </c>
      <c r="G269" s="232">
        <v>-17481</v>
      </c>
      <c r="H269" s="233">
        <v>3254</v>
      </c>
    </row>
    <row r="270" spans="1:8" ht="18" hidden="1" customHeight="1" outlineLevel="1">
      <c r="A270" s="20" t="s">
        <v>194</v>
      </c>
      <c r="B270" s="230"/>
      <c r="C270" s="231">
        <v>5</v>
      </c>
      <c r="D270" s="231">
        <v>1</v>
      </c>
      <c r="E270" s="231">
        <v>1</v>
      </c>
      <c r="F270" s="232">
        <v>4404.2696999999998</v>
      </c>
      <c r="G270" s="232">
        <v>3770.931</v>
      </c>
      <c r="H270" s="233">
        <v>0</v>
      </c>
    </row>
    <row r="271" spans="1:8" ht="18" customHeight="1" collapsed="1">
      <c r="A271" s="20"/>
      <c r="B271" s="230" t="s">
        <v>373</v>
      </c>
      <c r="C271" s="234">
        <f>SUM($C$265:$C$270)</f>
        <v>13</v>
      </c>
      <c r="D271" s="234">
        <f>SUM($D$265:$D$270)</f>
        <v>16</v>
      </c>
      <c r="E271" s="234">
        <f>SUM($E$265:$E$270)</f>
        <v>1</v>
      </c>
      <c r="F271" s="235">
        <f>SUM($F$265:$F$270)</f>
        <v>276619.0197</v>
      </c>
      <c r="G271" s="235">
        <f>SUM($G$265:$G$270)</f>
        <v>34760.780999999995</v>
      </c>
      <c r="H271" s="236">
        <f>SUM($H$265:$H$270)</f>
        <v>3254</v>
      </c>
    </row>
    <row r="272" spans="1:8" ht="18" hidden="1" customHeight="1" outlineLevel="1">
      <c r="A272" s="20" t="s">
        <v>184</v>
      </c>
      <c r="B272" s="230"/>
      <c r="C272" s="231">
        <v>0</v>
      </c>
      <c r="D272" s="231">
        <v>1</v>
      </c>
      <c r="E272" s="231">
        <v>0</v>
      </c>
      <c r="F272" s="232">
        <v>0</v>
      </c>
      <c r="G272" s="232">
        <v>481.5</v>
      </c>
      <c r="H272" s="233">
        <v>0</v>
      </c>
    </row>
    <row r="273" spans="1:8" ht="18" hidden="1" customHeight="1" outlineLevel="1">
      <c r="A273" s="20" t="s">
        <v>185</v>
      </c>
      <c r="B273" s="230"/>
      <c r="C273" s="231">
        <v>1</v>
      </c>
      <c r="D273" s="231">
        <v>4</v>
      </c>
      <c r="E273" s="231">
        <v>0</v>
      </c>
      <c r="F273" s="232">
        <v>217500</v>
      </c>
      <c r="G273" s="232">
        <v>28519.5</v>
      </c>
      <c r="H273" s="233">
        <v>0</v>
      </c>
    </row>
    <row r="274" spans="1:8" ht="18" customHeight="1" collapsed="1">
      <c r="A274" s="20"/>
      <c r="B274" s="230" t="s">
        <v>374</v>
      </c>
      <c r="C274" s="234">
        <f>SUM($C$272:$C$273)</f>
        <v>1</v>
      </c>
      <c r="D274" s="234">
        <f>SUM($D$272:$D$273)</f>
        <v>5</v>
      </c>
      <c r="E274" s="234">
        <f>SUM($E$272:$E$273)</f>
        <v>0</v>
      </c>
      <c r="F274" s="235">
        <f>SUM($F$272:$F$273)</f>
        <v>217500</v>
      </c>
      <c r="G274" s="235">
        <f>SUM($G$272:$G$273)</f>
        <v>29001</v>
      </c>
      <c r="H274" s="236">
        <f>SUM($H$272:$H$273)</f>
        <v>0</v>
      </c>
    </row>
    <row r="275" spans="1:8" ht="18" hidden="1" customHeight="1" outlineLevel="1">
      <c r="A275" s="20" t="s">
        <v>181</v>
      </c>
      <c r="B275" s="230"/>
      <c r="C275" s="231">
        <v>1</v>
      </c>
      <c r="D275" s="231">
        <v>0</v>
      </c>
      <c r="E275" s="231">
        <v>0</v>
      </c>
      <c r="F275" s="232">
        <v>0</v>
      </c>
      <c r="G275" s="232">
        <v>0</v>
      </c>
      <c r="H275" s="233">
        <v>0</v>
      </c>
    </row>
    <row r="276" spans="1:8" ht="18" hidden="1" customHeight="1" outlineLevel="1">
      <c r="A276" s="20" t="s">
        <v>184</v>
      </c>
      <c r="B276" s="230"/>
      <c r="C276" s="231">
        <v>0</v>
      </c>
      <c r="D276" s="231">
        <v>1</v>
      </c>
      <c r="E276" s="231">
        <v>0</v>
      </c>
      <c r="F276" s="232">
        <v>0</v>
      </c>
      <c r="G276" s="232">
        <v>341</v>
      </c>
      <c r="H276" s="233">
        <v>0</v>
      </c>
    </row>
    <row r="277" spans="1:8" ht="18" customHeight="1" collapsed="1">
      <c r="A277" s="20"/>
      <c r="B277" s="230" t="s">
        <v>375</v>
      </c>
      <c r="C277" s="234">
        <f>SUM($C$275:$C$276)</f>
        <v>1</v>
      </c>
      <c r="D277" s="234">
        <f>SUM($D$275:$D$276)</f>
        <v>1</v>
      </c>
      <c r="E277" s="234">
        <f>SUM($E$275:$E$276)</f>
        <v>0</v>
      </c>
      <c r="F277" s="235">
        <f>SUM($F$275:$F$276)</f>
        <v>0</v>
      </c>
      <c r="G277" s="235">
        <f>SUM($G$275:$G$276)</f>
        <v>341</v>
      </c>
      <c r="H277" s="236">
        <f>SUM($H$275:$H$276)</f>
        <v>0</v>
      </c>
    </row>
    <row r="278" spans="1:8" ht="18" hidden="1" customHeight="1" outlineLevel="1">
      <c r="A278" s="20" t="s">
        <v>181</v>
      </c>
      <c r="B278" s="230"/>
      <c r="C278" s="231">
        <v>0</v>
      </c>
      <c r="D278" s="231">
        <v>1</v>
      </c>
      <c r="E278" s="231">
        <v>0</v>
      </c>
      <c r="F278" s="232">
        <v>-7500</v>
      </c>
      <c r="G278" s="232">
        <v>0</v>
      </c>
      <c r="H278" s="233">
        <v>0</v>
      </c>
    </row>
    <row r="279" spans="1:8" ht="18" hidden="1" customHeight="1" outlineLevel="1">
      <c r="A279" s="20" t="s">
        <v>183</v>
      </c>
      <c r="B279" s="230"/>
      <c r="C279" s="231">
        <v>5</v>
      </c>
      <c r="D279" s="231">
        <v>2</v>
      </c>
      <c r="E279" s="231">
        <v>0</v>
      </c>
      <c r="F279" s="232">
        <v>0</v>
      </c>
      <c r="G279" s="232">
        <v>13082</v>
      </c>
      <c r="H279" s="233">
        <v>0</v>
      </c>
    </row>
    <row r="280" spans="1:8" ht="18" hidden="1" customHeight="1" outlineLevel="1">
      <c r="A280" s="20" t="s">
        <v>184</v>
      </c>
      <c r="B280" s="230"/>
      <c r="C280" s="231">
        <v>0</v>
      </c>
      <c r="D280" s="231">
        <v>0</v>
      </c>
      <c r="E280" s="231">
        <v>0</v>
      </c>
      <c r="F280" s="232">
        <v>0</v>
      </c>
      <c r="G280" s="232">
        <v>0</v>
      </c>
      <c r="H280" s="233">
        <v>0</v>
      </c>
    </row>
    <row r="281" spans="1:8" ht="18" hidden="1" customHeight="1" outlineLevel="1">
      <c r="A281" s="20" t="s">
        <v>185</v>
      </c>
      <c r="B281" s="230"/>
      <c r="C281" s="231">
        <v>2</v>
      </c>
      <c r="D281" s="231">
        <v>2</v>
      </c>
      <c r="E281" s="231">
        <v>0</v>
      </c>
      <c r="F281" s="232">
        <v>28470</v>
      </c>
      <c r="G281" s="232">
        <v>3900</v>
      </c>
      <c r="H281" s="233">
        <v>0</v>
      </c>
    </row>
    <row r="282" spans="1:8" ht="18" hidden="1" customHeight="1" outlineLevel="1">
      <c r="A282" s="20" t="s">
        <v>186</v>
      </c>
      <c r="B282" s="230"/>
      <c r="C282" s="231">
        <v>2</v>
      </c>
      <c r="D282" s="231">
        <v>0</v>
      </c>
      <c r="E282" s="231">
        <v>0</v>
      </c>
      <c r="F282" s="232">
        <v>0</v>
      </c>
      <c r="G282" s="232">
        <v>25742</v>
      </c>
      <c r="H282" s="233"/>
    </row>
    <row r="283" spans="1:8" ht="18" hidden="1" customHeight="1" outlineLevel="1">
      <c r="A283" s="20" t="s">
        <v>188</v>
      </c>
      <c r="B283" s="230"/>
      <c r="C283" s="231">
        <v>0</v>
      </c>
      <c r="D283" s="231">
        <v>1</v>
      </c>
      <c r="E283" s="231">
        <v>0</v>
      </c>
      <c r="F283" s="232">
        <v>0</v>
      </c>
      <c r="G283" s="232">
        <v>-1795</v>
      </c>
      <c r="H283" s="233">
        <v>0</v>
      </c>
    </row>
    <row r="284" spans="1:8" ht="18" customHeight="1" collapsed="1">
      <c r="A284" s="20"/>
      <c r="B284" s="230" t="s">
        <v>376</v>
      </c>
      <c r="C284" s="234">
        <f>SUM($C$278:$C$283)</f>
        <v>9</v>
      </c>
      <c r="D284" s="234">
        <f>SUM($D$278:$D$283)</f>
        <v>6</v>
      </c>
      <c r="E284" s="234">
        <f>SUM($E$278:$E$283)</f>
        <v>0</v>
      </c>
      <c r="F284" s="235">
        <f>SUM($F$278:$F$283)</f>
        <v>20970</v>
      </c>
      <c r="G284" s="235">
        <f>SUM($G$278:$G$283)</f>
        <v>40929</v>
      </c>
      <c r="H284" s="236">
        <f>SUM($H$278:$H$283)</f>
        <v>0</v>
      </c>
    </row>
    <row r="285" spans="1:8" ht="18" hidden="1" customHeight="1" outlineLevel="1">
      <c r="A285" s="20" t="s">
        <v>181</v>
      </c>
      <c r="B285" s="230"/>
      <c r="C285" s="231">
        <v>1</v>
      </c>
      <c r="D285" s="231">
        <v>3</v>
      </c>
      <c r="E285" s="231">
        <v>0</v>
      </c>
      <c r="F285" s="232">
        <v>10000</v>
      </c>
      <c r="G285" s="232">
        <v>6506</v>
      </c>
      <c r="H285" s="233">
        <v>0</v>
      </c>
    </row>
    <row r="286" spans="1:8" ht="18" hidden="1" customHeight="1" outlineLevel="1">
      <c r="A286" s="20" t="s">
        <v>182</v>
      </c>
      <c r="B286" s="230"/>
      <c r="C286" s="231">
        <v>1</v>
      </c>
      <c r="D286" s="231">
        <v>1</v>
      </c>
      <c r="E286" s="231">
        <v>0</v>
      </c>
      <c r="F286" s="232">
        <v>0</v>
      </c>
      <c r="G286" s="232">
        <v>6194</v>
      </c>
      <c r="H286" s="233">
        <v>0</v>
      </c>
    </row>
    <row r="287" spans="1:8" ht="18" hidden="1" customHeight="1" outlineLevel="1">
      <c r="A287" s="20" t="s">
        <v>183</v>
      </c>
      <c r="B287" s="230"/>
      <c r="C287" s="231">
        <v>3</v>
      </c>
      <c r="D287" s="231">
        <v>4</v>
      </c>
      <c r="E287" s="231">
        <v>0</v>
      </c>
      <c r="F287" s="232">
        <v>30736.93</v>
      </c>
      <c r="G287" s="232">
        <v>41023</v>
      </c>
      <c r="H287" s="233">
        <v>0</v>
      </c>
    </row>
    <row r="288" spans="1:8" ht="18" hidden="1" customHeight="1" outlineLevel="1">
      <c r="A288" s="20" t="s">
        <v>184</v>
      </c>
      <c r="B288" s="230"/>
      <c r="C288" s="231">
        <v>0</v>
      </c>
      <c r="D288" s="231">
        <v>1</v>
      </c>
      <c r="E288" s="231">
        <v>0</v>
      </c>
      <c r="F288" s="232">
        <v>0</v>
      </c>
      <c r="G288" s="232">
        <v>15000</v>
      </c>
      <c r="H288" s="233">
        <v>0</v>
      </c>
    </row>
    <row r="289" spans="1:8" ht="18" hidden="1" customHeight="1" outlineLevel="1">
      <c r="A289" s="20" t="s">
        <v>185</v>
      </c>
      <c r="B289" s="230"/>
      <c r="C289" s="231">
        <v>2</v>
      </c>
      <c r="D289" s="231">
        <v>2</v>
      </c>
      <c r="E289" s="231">
        <v>0</v>
      </c>
      <c r="F289" s="232">
        <v>0</v>
      </c>
      <c r="G289" s="232">
        <v>23142</v>
      </c>
      <c r="H289" s="233">
        <v>0</v>
      </c>
    </row>
    <row r="290" spans="1:8" ht="18" hidden="1" customHeight="1" outlineLevel="1">
      <c r="A290" s="20" t="s">
        <v>188</v>
      </c>
      <c r="B290" s="230"/>
      <c r="C290" s="231">
        <v>0</v>
      </c>
      <c r="D290" s="231">
        <v>1</v>
      </c>
      <c r="E290" s="231">
        <v>0</v>
      </c>
      <c r="F290" s="232">
        <v>0</v>
      </c>
      <c r="G290" s="232">
        <v>42166</v>
      </c>
      <c r="H290" s="233">
        <v>0</v>
      </c>
    </row>
    <row r="291" spans="1:8" ht="18" hidden="1" customHeight="1" outlineLevel="1">
      <c r="A291" s="20" t="s">
        <v>194</v>
      </c>
      <c r="B291" s="230"/>
      <c r="C291" s="231">
        <v>0</v>
      </c>
      <c r="D291" s="231">
        <v>2</v>
      </c>
      <c r="E291" s="231">
        <v>0</v>
      </c>
      <c r="F291" s="232">
        <v>379.40690000000001</v>
      </c>
      <c r="G291" s="232">
        <v>324.84780000000001</v>
      </c>
      <c r="H291" s="233">
        <v>0</v>
      </c>
    </row>
    <row r="292" spans="1:8" ht="18" customHeight="1" collapsed="1">
      <c r="A292" s="20"/>
      <c r="B292" s="230" t="s">
        <v>377</v>
      </c>
      <c r="C292" s="234">
        <f>SUM($C$285:$C$291)</f>
        <v>7</v>
      </c>
      <c r="D292" s="234">
        <f>SUM($D$285:$D$291)</f>
        <v>14</v>
      </c>
      <c r="E292" s="234">
        <f>SUM($E$285:$E$291)</f>
        <v>0</v>
      </c>
      <c r="F292" s="235">
        <f>SUM($F$285:$F$291)</f>
        <v>41116.336900000002</v>
      </c>
      <c r="G292" s="235">
        <f>SUM($G$285:$G$291)</f>
        <v>134355.84779999999</v>
      </c>
      <c r="H292" s="236">
        <f>SUM($H$285:$H$291)</f>
        <v>0</v>
      </c>
    </row>
    <row r="293" spans="1:8" ht="18" hidden="1" customHeight="1" outlineLevel="1">
      <c r="A293" s="20" t="s">
        <v>194</v>
      </c>
      <c r="B293" s="230"/>
      <c r="C293" s="231">
        <v>0</v>
      </c>
      <c r="D293" s="231">
        <v>0</v>
      </c>
      <c r="E293" s="231">
        <v>0</v>
      </c>
      <c r="F293" s="232">
        <v>0</v>
      </c>
      <c r="G293" s="232">
        <v>0</v>
      </c>
      <c r="H293" s="233">
        <v>0</v>
      </c>
    </row>
    <row r="294" spans="1:8" ht="18" customHeight="1" collapsed="1">
      <c r="A294" s="20"/>
      <c r="B294" s="230" t="s">
        <v>378</v>
      </c>
      <c r="C294" s="234">
        <f>SUM($C$293:$C$293)</f>
        <v>0</v>
      </c>
      <c r="D294" s="234">
        <f>SUM($D$293:$D$293)</f>
        <v>0</v>
      </c>
      <c r="E294" s="234">
        <f>SUM($E$293:$E$293)</f>
        <v>0</v>
      </c>
      <c r="F294" s="235">
        <f>SUM($F$293:$F$293)</f>
        <v>0</v>
      </c>
      <c r="G294" s="235">
        <f>SUM($G$293:$G$293)</f>
        <v>0</v>
      </c>
      <c r="H294" s="236">
        <f>SUM($H$293:$H$293)</f>
        <v>0</v>
      </c>
    </row>
    <row r="295" spans="1:8" ht="18" hidden="1" customHeight="1" outlineLevel="1">
      <c r="A295" s="20" t="s">
        <v>181</v>
      </c>
      <c r="B295" s="230"/>
      <c r="C295" s="231">
        <v>1</v>
      </c>
      <c r="D295" s="231">
        <v>1</v>
      </c>
      <c r="E295" s="231">
        <v>0</v>
      </c>
      <c r="F295" s="232">
        <v>0</v>
      </c>
      <c r="G295" s="232">
        <v>6382.95</v>
      </c>
      <c r="H295" s="233">
        <v>0</v>
      </c>
    </row>
    <row r="296" spans="1:8" ht="18" hidden="1" customHeight="1" outlineLevel="1">
      <c r="A296" s="20" t="s">
        <v>183</v>
      </c>
      <c r="B296" s="230"/>
      <c r="C296" s="231">
        <v>1</v>
      </c>
      <c r="D296" s="231">
        <v>1</v>
      </c>
      <c r="E296" s="231">
        <v>0</v>
      </c>
      <c r="F296" s="232">
        <v>0</v>
      </c>
      <c r="G296" s="232">
        <v>16290</v>
      </c>
      <c r="H296" s="233">
        <v>0</v>
      </c>
    </row>
    <row r="297" spans="1:8" ht="18" hidden="1" customHeight="1" outlineLevel="1">
      <c r="A297" s="20" t="s">
        <v>185</v>
      </c>
      <c r="B297" s="230"/>
      <c r="C297" s="231">
        <v>0</v>
      </c>
      <c r="D297" s="231">
        <v>1</v>
      </c>
      <c r="E297" s="231">
        <v>0</v>
      </c>
      <c r="F297" s="232">
        <v>11332.21</v>
      </c>
      <c r="G297" s="232">
        <v>0</v>
      </c>
      <c r="H297" s="233">
        <v>0</v>
      </c>
    </row>
    <row r="298" spans="1:8" ht="18" customHeight="1" collapsed="1">
      <c r="A298" s="20"/>
      <c r="B298" s="230" t="s">
        <v>379</v>
      </c>
      <c r="C298" s="234">
        <f>SUM($C$295:$C$297)</f>
        <v>2</v>
      </c>
      <c r="D298" s="234">
        <f>SUM($D$295:$D$297)</f>
        <v>3</v>
      </c>
      <c r="E298" s="234">
        <f>SUM($E$295:$E$297)</f>
        <v>0</v>
      </c>
      <c r="F298" s="235">
        <f>SUM($F$295:$F$297)</f>
        <v>11332.21</v>
      </c>
      <c r="G298" s="235">
        <f>SUM($G$295:$G$297)</f>
        <v>22672.95</v>
      </c>
      <c r="H298" s="236">
        <f>SUM($H$295:$H$297)</f>
        <v>0</v>
      </c>
    </row>
    <row r="299" spans="1:8" ht="18" hidden="1" customHeight="1" outlineLevel="1">
      <c r="A299" s="20" t="s">
        <v>183</v>
      </c>
      <c r="B299" s="230"/>
      <c r="C299" s="231">
        <v>0</v>
      </c>
      <c r="D299" s="231">
        <v>1</v>
      </c>
      <c r="E299" s="231">
        <v>0</v>
      </c>
      <c r="F299" s="232">
        <v>0</v>
      </c>
      <c r="G299" s="232">
        <v>4394</v>
      </c>
      <c r="H299" s="233">
        <v>0</v>
      </c>
    </row>
    <row r="300" spans="1:8" ht="18" hidden="1" customHeight="1" outlineLevel="1">
      <c r="A300" s="20" t="s">
        <v>194</v>
      </c>
      <c r="B300" s="230"/>
      <c r="C300" s="231">
        <v>3</v>
      </c>
      <c r="D300" s="231">
        <v>6</v>
      </c>
      <c r="E300" s="231">
        <v>2</v>
      </c>
      <c r="F300" s="232">
        <v>4818</v>
      </c>
      <c r="G300" s="232">
        <v>4125</v>
      </c>
      <c r="H300" s="233">
        <v>-19316</v>
      </c>
    </row>
    <row r="301" spans="1:8" ht="18" customHeight="1" collapsed="1">
      <c r="A301" s="20"/>
      <c r="B301" s="230" t="s">
        <v>380</v>
      </c>
      <c r="C301" s="234">
        <f>SUM($C$299:$C$300)</f>
        <v>3</v>
      </c>
      <c r="D301" s="234">
        <f>SUM($D$299:$D$300)</f>
        <v>7</v>
      </c>
      <c r="E301" s="234">
        <f>SUM($E$299:$E$300)</f>
        <v>2</v>
      </c>
      <c r="F301" s="235">
        <f>SUM($F$299:$F$300)</f>
        <v>4818</v>
      </c>
      <c r="G301" s="235">
        <f>SUM($G$299:$G$300)</f>
        <v>8519</v>
      </c>
      <c r="H301" s="236">
        <f>SUM($H$299:$H$300)</f>
        <v>-19316</v>
      </c>
    </row>
    <row r="302" spans="1:8" ht="18" hidden="1" customHeight="1" outlineLevel="1">
      <c r="A302" s="20" t="s">
        <v>184</v>
      </c>
      <c r="B302" s="230"/>
      <c r="C302" s="231">
        <v>1</v>
      </c>
      <c r="D302" s="231">
        <v>0</v>
      </c>
      <c r="E302" s="231">
        <v>0</v>
      </c>
      <c r="F302" s="232">
        <v>0</v>
      </c>
      <c r="G302" s="232">
        <v>0</v>
      </c>
      <c r="H302" s="233">
        <v>0</v>
      </c>
    </row>
    <row r="303" spans="1:8" ht="18" customHeight="1" collapsed="1">
      <c r="A303" s="20"/>
      <c r="B303" s="230" t="s">
        <v>433</v>
      </c>
      <c r="C303" s="234">
        <f>SUM($C$302:$C$302)</f>
        <v>1</v>
      </c>
      <c r="D303" s="234">
        <f>SUM($D$302:$D$302)</f>
        <v>0</v>
      </c>
      <c r="E303" s="234">
        <f>SUM($E$302:$E$302)</f>
        <v>0</v>
      </c>
      <c r="F303" s="235">
        <f>SUM($F$302:$F$302)</f>
        <v>0</v>
      </c>
      <c r="G303" s="235">
        <f>SUM($G$302:$G$302)</f>
        <v>0</v>
      </c>
      <c r="H303" s="236">
        <f>SUM($H$302:$H$302)</f>
        <v>0</v>
      </c>
    </row>
    <row r="304" spans="1:8" ht="18" hidden="1" customHeight="1" outlineLevel="1">
      <c r="A304" s="20" t="s">
        <v>181</v>
      </c>
      <c r="B304" s="230"/>
      <c r="C304" s="231">
        <v>2</v>
      </c>
      <c r="D304" s="231">
        <v>2</v>
      </c>
      <c r="E304" s="231">
        <v>0</v>
      </c>
      <c r="F304" s="232">
        <v>58000</v>
      </c>
      <c r="G304" s="232">
        <v>13053.5</v>
      </c>
      <c r="H304" s="233">
        <v>0</v>
      </c>
    </row>
    <row r="305" spans="1:8" ht="18" customHeight="1" collapsed="1">
      <c r="A305" s="20"/>
      <c r="B305" s="230" t="s">
        <v>381</v>
      </c>
      <c r="C305" s="234">
        <f>SUM($C$304:$C$304)</f>
        <v>2</v>
      </c>
      <c r="D305" s="234">
        <f>SUM($D$304:$D$304)</f>
        <v>2</v>
      </c>
      <c r="E305" s="234">
        <f>SUM($E$304:$E$304)</f>
        <v>0</v>
      </c>
      <c r="F305" s="235">
        <f>SUM($F$304:$F$304)</f>
        <v>58000</v>
      </c>
      <c r="G305" s="235">
        <f>SUM($G$304:$G$304)</f>
        <v>13053.5</v>
      </c>
      <c r="H305" s="236">
        <f>SUM($H$304:$H$304)</f>
        <v>0</v>
      </c>
    </row>
    <row r="306" spans="1:8" ht="18" hidden="1" customHeight="1" outlineLevel="1">
      <c r="A306" s="20" t="s">
        <v>182</v>
      </c>
      <c r="B306" s="230"/>
      <c r="C306" s="231">
        <v>1</v>
      </c>
      <c r="D306" s="231">
        <v>1</v>
      </c>
      <c r="E306" s="231">
        <v>0</v>
      </c>
      <c r="F306" s="232">
        <v>0</v>
      </c>
      <c r="G306" s="232">
        <v>62</v>
      </c>
      <c r="H306" s="233">
        <v>0</v>
      </c>
    </row>
    <row r="307" spans="1:8" ht="18" hidden="1" customHeight="1" outlineLevel="1">
      <c r="A307" s="20" t="s">
        <v>183</v>
      </c>
      <c r="B307" s="230"/>
      <c r="C307" s="231">
        <v>0</v>
      </c>
      <c r="D307" s="231">
        <v>3</v>
      </c>
      <c r="E307" s="231">
        <v>0</v>
      </c>
      <c r="F307" s="232">
        <v>5000</v>
      </c>
      <c r="G307" s="232">
        <v>275</v>
      </c>
      <c r="H307" s="233">
        <v>0</v>
      </c>
    </row>
    <row r="308" spans="1:8" ht="18" customHeight="1" collapsed="1">
      <c r="A308" s="20"/>
      <c r="B308" s="230" t="s">
        <v>382</v>
      </c>
      <c r="C308" s="234">
        <f>SUM($C$306:$C$307)</f>
        <v>1</v>
      </c>
      <c r="D308" s="234">
        <f>SUM($D$306:$D$307)</f>
        <v>4</v>
      </c>
      <c r="E308" s="234">
        <f>SUM($E$306:$E$307)</f>
        <v>0</v>
      </c>
      <c r="F308" s="235">
        <f>SUM($F$306:$F$307)</f>
        <v>5000</v>
      </c>
      <c r="G308" s="235">
        <f>SUM($G$306:$G$307)</f>
        <v>337</v>
      </c>
      <c r="H308" s="236">
        <f>SUM($H$306:$H$307)</f>
        <v>0</v>
      </c>
    </row>
    <row r="309" spans="1:8" s="229" customFormat="1">
      <c r="B309" s="493" t="s">
        <v>383</v>
      </c>
      <c r="C309" s="494"/>
      <c r="D309" s="494"/>
      <c r="E309" s="494"/>
      <c r="F309" s="494"/>
      <c r="G309" s="494"/>
      <c r="H309" s="495"/>
    </row>
    <row r="310" spans="1:8" ht="18" hidden="1" customHeight="1" outlineLevel="1">
      <c r="A310" s="20" t="s">
        <v>181</v>
      </c>
      <c r="B310" s="230"/>
      <c r="C310" s="231">
        <v>0</v>
      </c>
      <c r="D310" s="231">
        <v>1</v>
      </c>
      <c r="E310" s="231">
        <v>0</v>
      </c>
      <c r="F310" s="232">
        <v>0</v>
      </c>
      <c r="G310" s="232">
        <v>0</v>
      </c>
      <c r="H310" s="233">
        <v>0</v>
      </c>
    </row>
    <row r="311" spans="1:8" ht="18" hidden="1" customHeight="1" outlineLevel="1">
      <c r="A311" s="20" t="s">
        <v>183</v>
      </c>
      <c r="B311" s="230"/>
      <c r="C311" s="231">
        <v>0</v>
      </c>
      <c r="D311" s="231">
        <v>1</v>
      </c>
      <c r="E311" s="231">
        <v>0</v>
      </c>
      <c r="F311" s="232">
        <v>200</v>
      </c>
      <c r="G311" s="232">
        <v>0</v>
      </c>
      <c r="H311" s="233">
        <v>0</v>
      </c>
    </row>
    <row r="312" spans="1:8" ht="18" hidden="1" customHeight="1" outlineLevel="1">
      <c r="A312" s="20" t="s">
        <v>184</v>
      </c>
      <c r="B312" s="230"/>
      <c r="C312" s="231">
        <v>0</v>
      </c>
      <c r="D312" s="231">
        <v>1</v>
      </c>
      <c r="E312" s="231">
        <v>0</v>
      </c>
      <c r="F312" s="232">
        <v>-4345.4399999999996</v>
      </c>
      <c r="G312" s="232">
        <v>0</v>
      </c>
      <c r="H312" s="233">
        <v>0</v>
      </c>
    </row>
    <row r="313" spans="1:8" ht="18" hidden="1" customHeight="1" outlineLevel="1">
      <c r="A313" s="20" t="s">
        <v>185</v>
      </c>
      <c r="B313" s="230"/>
      <c r="C313" s="231">
        <v>0</v>
      </c>
      <c r="D313" s="231">
        <v>1</v>
      </c>
      <c r="E313" s="231">
        <v>0</v>
      </c>
      <c r="F313" s="232">
        <v>-3600</v>
      </c>
      <c r="G313" s="232">
        <v>0</v>
      </c>
      <c r="H313" s="233">
        <v>0</v>
      </c>
    </row>
    <row r="314" spans="1:8" ht="18" hidden="1" customHeight="1" outlineLevel="1">
      <c r="A314" s="20" t="s">
        <v>190</v>
      </c>
      <c r="B314" s="230"/>
      <c r="C314" s="231">
        <v>0</v>
      </c>
      <c r="D314" s="231">
        <v>1</v>
      </c>
      <c r="E314" s="231"/>
      <c r="F314" s="232">
        <v>-48517</v>
      </c>
      <c r="G314" s="232">
        <v>-1967</v>
      </c>
      <c r="H314" s="233">
        <v>55000</v>
      </c>
    </row>
    <row r="315" spans="1:8" ht="18" hidden="1" customHeight="1" outlineLevel="1">
      <c r="A315" s="20" t="s">
        <v>194</v>
      </c>
      <c r="B315" s="230"/>
      <c r="C315" s="231">
        <v>0</v>
      </c>
      <c r="D315" s="231">
        <v>0</v>
      </c>
      <c r="E315" s="231">
        <v>0</v>
      </c>
      <c r="F315" s="232">
        <v>0</v>
      </c>
      <c r="G315" s="232">
        <v>0</v>
      </c>
      <c r="H315" s="233">
        <v>0</v>
      </c>
    </row>
    <row r="316" spans="1:8" ht="18" hidden="1" customHeight="1" outlineLevel="1">
      <c r="A316" s="20" t="s">
        <v>195</v>
      </c>
      <c r="B316" s="230"/>
      <c r="C316" s="231"/>
      <c r="D316" s="231"/>
      <c r="E316" s="231"/>
      <c r="F316" s="232">
        <v>3980</v>
      </c>
      <c r="G316" s="232">
        <v>194</v>
      </c>
      <c r="H316" s="233"/>
    </row>
    <row r="317" spans="1:8" ht="18" customHeight="1" collapsed="1">
      <c r="A317" s="20"/>
      <c r="B317" s="230" t="s">
        <v>384</v>
      </c>
      <c r="C317" s="234">
        <f>SUM($C$310:$C$316)</f>
        <v>0</v>
      </c>
      <c r="D317" s="234">
        <f>SUM($D$310:$D$316)</f>
        <v>5</v>
      </c>
      <c r="E317" s="234">
        <f>SUM($E$310:$E$316)</f>
        <v>0</v>
      </c>
      <c r="F317" s="235">
        <f>SUM($F$310:$F$316)</f>
        <v>-52282.44</v>
      </c>
      <c r="G317" s="235">
        <f>SUM($G$310:$G$316)</f>
        <v>-1773</v>
      </c>
      <c r="H317" s="236">
        <f>SUM($H$310:$H$316)</f>
        <v>55000</v>
      </c>
    </row>
    <row r="318" spans="1:8" ht="18" hidden="1" customHeight="1" outlineLevel="1">
      <c r="A318" s="20" t="s">
        <v>184</v>
      </c>
      <c r="B318" s="230"/>
      <c r="C318" s="231">
        <v>0</v>
      </c>
      <c r="D318" s="231">
        <v>3</v>
      </c>
      <c r="E318" s="231">
        <v>0</v>
      </c>
      <c r="F318" s="232">
        <v>-49401.38</v>
      </c>
      <c r="G318" s="232">
        <v>-40931.15</v>
      </c>
      <c r="H318" s="233">
        <v>0</v>
      </c>
    </row>
    <row r="319" spans="1:8" ht="18" hidden="1" customHeight="1" outlineLevel="1">
      <c r="A319" s="20" t="s">
        <v>185</v>
      </c>
      <c r="B319" s="230"/>
      <c r="C319" s="231">
        <v>1</v>
      </c>
      <c r="D319" s="231">
        <v>3</v>
      </c>
      <c r="E319" s="231">
        <v>0</v>
      </c>
      <c r="F319" s="232">
        <v>-24000</v>
      </c>
      <c r="G319" s="232">
        <v>-409.1</v>
      </c>
      <c r="H319" s="233">
        <v>0</v>
      </c>
    </row>
    <row r="320" spans="1:8" ht="18" hidden="1" customHeight="1" outlineLevel="1">
      <c r="A320" s="20" t="s">
        <v>186</v>
      </c>
      <c r="B320" s="230"/>
      <c r="C320" s="231">
        <v>4</v>
      </c>
      <c r="D320" s="231">
        <v>5</v>
      </c>
      <c r="E320" s="231">
        <v>0</v>
      </c>
      <c r="F320" s="232">
        <v>148358</v>
      </c>
      <c r="G320" s="232">
        <v>89279</v>
      </c>
      <c r="H320" s="233"/>
    </row>
    <row r="321" spans="1:8" ht="18" hidden="1" customHeight="1" outlineLevel="1">
      <c r="A321" s="20" t="s">
        <v>187</v>
      </c>
      <c r="B321" s="230"/>
      <c r="C321" s="231">
        <v>1</v>
      </c>
      <c r="D321" s="231">
        <v>1</v>
      </c>
      <c r="E321" s="231"/>
      <c r="F321" s="232">
        <v>5000</v>
      </c>
      <c r="G321" s="232"/>
      <c r="H321" s="233"/>
    </row>
    <row r="322" spans="1:8" ht="18" hidden="1" customHeight="1" outlineLevel="1">
      <c r="A322" s="20" t="s">
        <v>190</v>
      </c>
      <c r="B322" s="230"/>
      <c r="C322" s="231">
        <v>46</v>
      </c>
      <c r="D322" s="231">
        <v>24</v>
      </c>
      <c r="E322" s="231"/>
      <c r="F322" s="232">
        <v>59626</v>
      </c>
      <c r="G322" s="232">
        <v>203249</v>
      </c>
      <c r="H322" s="233">
        <v>109373</v>
      </c>
    </row>
    <row r="323" spans="1:8" ht="18" customHeight="1" collapsed="1">
      <c r="A323" s="20"/>
      <c r="B323" s="230" t="s">
        <v>385</v>
      </c>
      <c r="C323" s="234">
        <f>SUM($C$318:$C$322)</f>
        <v>52</v>
      </c>
      <c r="D323" s="234">
        <f>SUM($D$318:$D$322)</f>
        <v>36</v>
      </c>
      <c r="E323" s="234">
        <f>SUM($E$318:$E$322)</f>
        <v>0</v>
      </c>
      <c r="F323" s="235">
        <f>SUM($F$318:$F$322)</f>
        <v>139582.62</v>
      </c>
      <c r="G323" s="235">
        <f>SUM($G$318:$G$322)</f>
        <v>251187.75</v>
      </c>
      <c r="H323" s="236">
        <f>SUM($H$318:$H$322)</f>
        <v>109373</v>
      </c>
    </row>
    <row r="324" spans="1:8" ht="18" hidden="1" customHeight="1" outlineLevel="1">
      <c r="A324" s="20" t="s">
        <v>181</v>
      </c>
      <c r="B324" s="230"/>
      <c r="C324" s="231">
        <v>2</v>
      </c>
      <c r="D324" s="231">
        <v>5</v>
      </c>
      <c r="E324" s="231">
        <v>0</v>
      </c>
      <c r="F324" s="232">
        <v>29306</v>
      </c>
      <c r="G324" s="232">
        <v>21803.85</v>
      </c>
      <c r="H324" s="233">
        <v>0</v>
      </c>
    </row>
    <row r="325" spans="1:8" ht="18" hidden="1" customHeight="1" outlineLevel="1">
      <c r="A325" s="20" t="s">
        <v>183</v>
      </c>
      <c r="B325" s="230"/>
      <c r="C325" s="231">
        <v>5</v>
      </c>
      <c r="D325" s="231">
        <v>10</v>
      </c>
      <c r="E325" s="231">
        <v>0</v>
      </c>
      <c r="F325" s="232">
        <v>644475</v>
      </c>
      <c r="G325" s="232">
        <v>11720</v>
      </c>
      <c r="H325" s="233">
        <v>0</v>
      </c>
    </row>
    <row r="326" spans="1:8" ht="18" hidden="1" customHeight="1" outlineLevel="1">
      <c r="A326" s="20" t="s">
        <v>184</v>
      </c>
      <c r="B326" s="230"/>
      <c r="C326" s="231">
        <v>1</v>
      </c>
      <c r="D326" s="231">
        <v>2</v>
      </c>
      <c r="E326" s="231">
        <v>0</v>
      </c>
      <c r="F326" s="232">
        <v>46583</v>
      </c>
      <c r="G326" s="232">
        <v>1481.47</v>
      </c>
      <c r="H326" s="233">
        <v>0</v>
      </c>
    </row>
    <row r="327" spans="1:8" ht="18" hidden="1" customHeight="1" outlineLevel="1">
      <c r="A327" s="20" t="s">
        <v>185</v>
      </c>
      <c r="B327" s="230"/>
      <c r="C327" s="231">
        <v>4</v>
      </c>
      <c r="D327" s="231">
        <v>8</v>
      </c>
      <c r="E327" s="231">
        <v>0</v>
      </c>
      <c r="F327" s="232">
        <v>94702.8</v>
      </c>
      <c r="G327" s="232">
        <v>-30488.34</v>
      </c>
      <c r="H327" s="233">
        <v>0</v>
      </c>
    </row>
    <row r="328" spans="1:8" ht="18" hidden="1" customHeight="1" outlineLevel="1">
      <c r="A328" s="20" t="s">
        <v>186</v>
      </c>
      <c r="B328" s="230"/>
      <c r="C328" s="231">
        <v>3</v>
      </c>
      <c r="D328" s="231">
        <v>1</v>
      </c>
      <c r="E328" s="231">
        <v>0</v>
      </c>
      <c r="F328" s="232">
        <v>15052</v>
      </c>
      <c r="G328" s="232">
        <v>3751</v>
      </c>
      <c r="H328" s="233"/>
    </row>
    <row r="329" spans="1:8" ht="18" hidden="1" customHeight="1" outlineLevel="1">
      <c r="A329" s="20" t="s">
        <v>187</v>
      </c>
      <c r="B329" s="230"/>
      <c r="C329" s="231">
        <v>1</v>
      </c>
      <c r="D329" s="231">
        <v>1</v>
      </c>
      <c r="E329" s="231"/>
      <c r="F329" s="232">
        <v>0</v>
      </c>
      <c r="G329" s="232"/>
      <c r="H329" s="233">
        <v>-9200</v>
      </c>
    </row>
    <row r="330" spans="1:8" ht="18" hidden="1" customHeight="1" outlineLevel="1">
      <c r="A330" s="20" t="s">
        <v>188</v>
      </c>
      <c r="B330" s="230"/>
      <c r="C330" s="231">
        <v>0</v>
      </c>
      <c r="D330" s="231">
        <v>1</v>
      </c>
      <c r="E330" s="231">
        <v>0</v>
      </c>
      <c r="F330" s="232">
        <v>0</v>
      </c>
      <c r="G330" s="232">
        <v>250</v>
      </c>
      <c r="H330" s="233">
        <v>0</v>
      </c>
    </row>
    <row r="331" spans="1:8" ht="18" hidden="1" customHeight="1" outlineLevel="1">
      <c r="A331" s="20" t="s">
        <v>190</v>
      </c>
      <c r="B331" s="230"/>
      <c r="C331" s="231">
        <v>1</v>
      </c>
      <c r="D331" s="231">
        <v>1</v>
      </c>
      <c r="E331" s="231"/>
      <c r="F331" s="232">
        <v>12753</v>
      </c>
      <c r="G331" s="232">
        <v>20022</v>
      </c>
      <c r="H331" s="233">
        <v>20000</v>
      </c>
    </row>
    <row r="332" spans="1:8" ht="18" hidden="1" customHeight="1" outlineLevel="1">
      <c r="A332" s="20" t="s">
        <v>193</v>
      </c>
      <c r="B332" s="230"/>
      <c r="C332" s="231">
        <v>46</v>
      </c>
      <c r="D332" s="231">
        <v>36</v>
      </c>
      <c r="E332" s="231">
        <v>1</v>
      </c>
      <c r="F332" s="232">
        <v>1827559</v>
      </c>
      <c r="G332" s="232">
        <v>746879</v>
      </c>
      <c r="H332" s="233">
        <v>280107</v>
      </c>
    </row>
    <row r="333" spans="1:8" ht="18" hidden="1" customHeight="1" outlineLevel="1">
      <c r="A333" s="20" t="s">
        <v>194</v>
      </c>
      <c r="B333" s="230"/>
      <c r="C333" s="231">
        <v>50</v>
      </c>
      <c r="D333" s="231">
        <v>35</v>
      </c>
      <c r="E333" s="231">
        <v>2</v>
      </c>
      <c r="F333" s="232">
        <v>163001.3272</v>
      </c>
      <c r="G333" s="232">
        <v>139561.56229999999</v>
      </c>
      <c r="H333" s="233">
        <v>-21223.812399999999</v>
      </c>
    </row>
    <row r="334" spans="1:8" ht="18" hidden="1" customHeight="1" outlineLevel="1">
      <c r="A334" s="20" t="s">
        <v>196</v>
      </c>
      <c r="B334" s="230"/>
      <c r="C334" s="231">
        <v>8</v>
      </c>
      <c r="D334" s="231">
        <v>7</v>
      </c>
      <c r="E334" s="231">
        <v>1</v>
      </c>
      <c r="F334" s="232">
        <v>732370</v>
      </c>
      <c r="G334" s="232">
        <v>220870</v>
      </c>
      <c r="H334" s="233"/>
    </row>
    <row r="335" spans="1:8" ht="18" customHeight="1" collapsed="1">
      <c r="A335" s="20"/>
      <c r="B335" s="230" t="s">
        <v>386</v>
      </c>
      <c r="C335" s="234">
        <f>SUM($C$324:$C$334)</f>
        <v>121</v>
      </c>
      <c r="D335" s="234">
        <f>SUM($D$324:$D$334)</f>
        <v>107</v>
      </c>
      <c r="E335" s="234">
        <f>SUM($E$324:$E$334)</f>
        <v>4</v>
      </c>
      <c r="F335" s="235">
        <f>SUM($F$324:$F$334)</f>
        <v>3565802.1272</v>
      </c>
      <c r="G335" s="235">
        <f>SUM($G$324:$G$334)</f>
        <v>1135850.5422999999</v>
      </c>
      <c r="H335" s="236">
        <f>SUM($H$324:$H$334)</f>
        <v>269683.1876</v>
      </c>
    </row>
    <row r="336" spans="1:8" ht="18" hidden="1" customHeight="1" outlineLevel="1">
      <c r="A336" s="20" t="s">
        <v>183</v>
      </c>
      <c r="B336" s="230"/>
      <c r="C336" s="231">
        <v>1</v>
      </c>
      <c r="D336" s="231">
        <v>7</v>
      </c>
      <c r="E336" s="231">
        <v>0</v>
      </c>
      <c r="F336" s="232">
        <v>-33301.75</v>
      </c>
      <c r="G336" s="232">
        <v>-2076</v>
      </c>
      <c r="H336" s="233">
        <v>0</v>
      </c>
    </row>
    <row r="337" spans="1:8" ht="18" hidden="1" customHeight="1" outlineLevel="1">
      <c r="A337" s="20" t="s">
        <v>190</v>
      </c>
      <c r="B337" s="230"/>
      <c r="C337" s="231">
        <v>2</v>
      </c>
      <c r="D337" s="231">
        <v>1</v>
      </c>
      <c r="E337" s="231"/>
      <c r="F337" s="232"/>
      <c r="G337" s="232">
        <v>750</v>
      </c>
      <c r="H337" s="233"/>
    </row>
    <row r="338" spans="1:8" ht="18" hidden="1" customHeight="1" outlineLevel="1">
      <c r="A338" s="20" t="s">
        <v>191</v>
      </c>
      <c r="B338" s="230"/>
      <c r="C338" s="231">
        <v>1</v>
      </c>
      <c r="D338" s="231"/>
      <c r="E338" s="231"/>
      <c r="F338" s="232"/>
      <c r="G338" s="232"/>
      <c r="H338" s="233"/>
    </row>
    <row r="339" spans="1:8" ht="18" hidden="1" customHeight="1" outlineLevel="1">
      <c r="A339" s="20" t="s">
        <v>193</v>
      </c>
      <c r="B339" s="230"/>
      <c r="C339" s="231">
        <v>0</v>
      </c>
      <c r="D339" s="231">
        <v>1</v>
      </c>
      <c r="E339" s="231">
        <v>0</v>
      </c>
      <c r="F339" s="232">
        <v>113077</v>
      </c>
      <c r="G339" s="232">
        <v>508</v>
      </c>
      <c r="H339" s="233">
        <v>0</v>
      </c>
    </row>
    <row r="340" spans="1:8" ht="18" customHeight="1" collapsed="1">
      <c r="A340" s="20"/>
      <c r="B340" s="230" t="s">
        <v>387</v>
      </c>
      <c r="C340" s="234">
        <f>SUM($C$336:$C$339)</f>
        <v>4</v>
      </c>
      <c r="D340" s="234">
        <f>SUM($D$336:$D$339)</f>
        <v>9</v>
      </c>
      <c r="E340" s="234">
        <f>SUM($E$336:$E$339)</f>
        <v>0</v>
      </c>
      <c r="F340" s="235">
        <f>SUM($F$336:$F$339)</f>
        <v>79775.25</v>
      </c>
      <c r="G340" s="235">
        <f>SUM($G$336:$G$339)</f>
        <v>-818</v>
      </c>
      <c r="H340" s="236">
        <f>SUM($H$336:$H$339)</f>
        <v>0</v>
      </c>
    </row>
    <row r="341" spans="1:8" ht="18" hidden="1" customHeight="1" outlineLevel="1">
      <c r="A341" s="20" t="s">
        <v>181</v>
      </c>
      <c r="B341" s="230"/>
      <c r="C341" s="231">
        <v>5</v>
      </c>
      <c r="D341" s="231">
        <v>17</v>
      </c>
      <c r="E341" s="231">
        <v>0</v>
      </c>
      <c r="F341" s="232">
        <v>168616.45</v>
      </c>
      <c r="G341" s="232">
        <v>113963.29</v>
      </c>
      <c r="H341" s="233">
        <v>0</v>
      </c>
    </row>
    <row r="342" spans="1:8" ht="18" hidden="1" customHeight="1" outlineLevel="1">
      <c r="A342" s="20" t="s">
        <v>183</v>
      </c>
      <c r="B342" s="230"/>
      <c r="C342" s="231">
        <v>4</v>
      </c>
      <c r="D342" s="231">
        <v>21</v>
      </c>
      <c r="E342" s="231">
        <v>0</v>
      </c>
      <c r="F342" s="232">
        <v>6386.58</v>
      </c>
      <c r="G342" s="232">
        <v>142565</v>
      </c>
      <c r="H342" s="233">
        <v>0</v>
      </c>
    </row>
    <row r="343" spans="1:8" ht="18" hidden="1" customHeight="1" outlineLevel="1">
      <c r="A343" s="20" t="s">
        <v>184</v>
      </c>
      <c r="B343" s="230"/>
      <c r="C343" s="231">
        <v>1</v>
      </c>
      <c r="D343" s="231">
        <v>11</v>
      </c>
      <c r="E343" s="231">
        <v>0</v>
      </c>
      <c r="F343" s="232">
        <v>-56672.06</v>
      </c>
      <c r="G343" s="232">
        <v>-790.32</v>
      </c>
      <c r="H343" s="233">
        <v>0</v>
      </c>
    </row>
    <row r="344" spans="1:8" ht="18" hidden="1" customHeight="1" outlineLevel="1">
      <c r="A344" s="20" t="s">
        <v>185</v>
      </c>
      <c r="B344" s="230"/>
      <c r="C344" s="231">
        <v>12</v>
      </c>
      <c r="D344" s="231">
        <v>42</v>
      </c>
      <c r="E344" s="231">
        <v>0</v>
      </c>
      <c r="F344" s="232">
        <v>285277.38</v>
      </c>
      <c r="G344" s="232">
        <v>150810.53</v>
      </c>
      <c r="H344" s="233">
        <v>0</v>
      </c>
    </row>
    <row r="345" spans="1:8" ht="18" hidden="1" customHeight="1" outlineLevel="1">
      <c r="A345" s="20" t="s">
        <v>188</v>
      </c>
      <c r="B345" s="230"/>
      <c r="C345" s="231">
        <v>2</v>
      </c>
      <c r="D345" s="231">
        <v>2</v>
      </c>
      <c r="E345" s="231">
        <v>0</v>
      </c>
      <c r="F345" s="232">
        <v>10528</v>
      </c>
      <c r="G345" s="232">
        <v>135</v>
      </c>
      <c r="H345" s="233">
        <v>0</v>
      </c>
    </row>
    <row r="346" spans="1:8" ht="18" hidden="1" customHeight="1" outlineLevel="1">
      <c r="A346" s="20" t="s">
        <v>194</v>
      </c>
      <c r="B346" s="230"/>
      <c r="C346" s="231">
        <v>9</v>
      </c>
      <c r="D346" s="231">
        <v>9</v>
      </c>
      <c r="E346" s="231">
        <v>1</v>
      </c>
      <c r="F346" s="232">
        <v>20722.026999999998</v>
      </c>
      <c r="G346" s="232">
        <v>17742.1774</v>
      </c>
      <c r="H346" s="233">
        <v>0</v>
      </c>
    </row>
    <row r="347" spans="1:8" ht="18" customHeight="1" collapsed="1">
      <c r="A347" s="20"/>
      <c r="B347" s="230" t="s">
        <v>388</v>
      </c>
      <c r="C347" s="234">
        <f>SUM($C$341:$C$346)</f>
        <v>33</v>
      </c>
      <c r="D347" s="234">
        <f>SUM($D$341:$D$346)</f>
        <v>102</v>
      </c>
      <c r="E347" s="234">
        <f>SUM($E$341:$E$346)</f>
        <v>1</v>
      </c>
      <c r="F347" s="235">
        <f>SUM($F$341:$F$346)</f>
        <v>434858.37699999998</v>
      </c>
      <c r="G347" s="235">
        <f>SUM($G$341:$G$346)</f>
        <v>424425.67739999999</v>
      </c>
      <c r="H347" s="236">
        <f>SUM($H$341:$H$346)</f>
        <v>0</v>
      </c>
    </row>
    <row r="348" spans="1:8" s="229" customFormat="1">
      <c r="A348" s="237"/>
      <c r="B348" s="493" t="s">
        <v>389</v>
      </c>
      <c r="C348" s="494"/>
      <c r="D348" s="494"/>
      <c r="E348" s="494"/>
      <c r="F348" s="494"/>
      <c r="G348" s="494"/>
      <c r="H348" s="495"/>
    </row>
    <row r="349" spans="1:8" ht="18" hidden="1" customHeight="1" outlineLevel="1">
      <c r="A349" s="20" t="s">
        <v>193</v>
      </c>
      <c r="B349" s="230"/>
      <c r="C349" s="231">
        <v>0</v>
      </c>
      <c r="D349" s="231">
        <v>1</v>
      </c>
      <c r="E349" s="231">
        <v>0</v>
      </c>
      <c r="F349" s="232">
        <v>199553</v>
      </c>
      <c r="G349" s="232">
        <v>47576</v>
      </c>
      <c r="H349" s="233">
        <v>0</v>
      </c>
    </row>
    <row r="350" spans="1:8" ht="18" customHeight="1" collapsed="1">
      <c r="A350" s="20"/>
      <c r="B350" s="230" t="s">
        <v>390</v>
      </c>
      <c r="C350" s="234">
        <f>SUM($C$349:$C$349)</f>
        <v>0</v>
      </c>
      <c r="D350" s="234">
        <f>SUM($D$349:$D$349)</f>
        <v>1</v>
      </c>
      <c r="E350" s="234">
        <f>SUM($E$349:$E$349)</f>
        <v>0</v>
      </c>
      <c r="F350" s="235">
        <f>SUM($F$349:$F$349)</f>
        <v>199553</v>
      </c>
      <c r="G350" s="235">
        <f>SUM($G$349:$G$349)</f>
        <v>47576</v>
      </c>
      <c r="H350" s="236">
        <f>SUM($H$349:$H$349)</f>
        <v>0</v>
      </c>
    </row>
    <row r="351" spans="1:8" ht="18" hidden="1" customHeight="1" outlineLevel="1">
      <c r="A351" s="20" t="s">
        <v>181</v>
      </c>
      <c r="B351" s="230"/>
      <c r="C351" s="231">
        <v>2</v>
      </c>
      <c r="D351" s="231">
        <v>4</v>
      </c>
      <c r="E351" s="231">
        <v>0</v>
      </c>
      <c r="F351" s="232">
        <v>8000</v>
      </c>
      <c r="G351" s="232">
        <v>49071.56</v>
      </c>
      <c r="H351" s="233">
        <v>0</v>
      </c>
    </row>
    <row r="352" spans="1:8" ht="18" hidden="1" customHeight="1" outlineLevel="1">
      <c r="A352" s="20" t="s">
        <v>183</v>
      </c>
      <c r="B352" s="230"/>
      <c r="C352" s="231">
        <v>0</v>
      </c>
      <c r="D352" s="231">
        <v>6</v>
      </c>
      <c r="E352" s="231">
        <v>0</v>
      </c>
      <c r="F352" s="232">
        <v>-5000</v>
      </c>
      <c r="G352" s="232">
        <v>49793</v>
      </c>
      <c r="H352" s="233">
        <v>0</v>
      </c>
    </row>
    <row r="353" spans="1:8" ht="18" hidden="1" customHeight="1" outlineLevel="1">
      <c r="A353" s="20" t="s">
        <v>185</v>
      </c>
      <c r="B353" s="230"/>
      <c r="C353" s="231">
        <v>6</v>
      </c>
      <c r="D353" s="231">
        <v>7</v>
      </c>
      <c r="E353" s="231">
        <v>0</v>
      </c>
      <c r="F353" s="232">
        <v>-4675</v>
      </c>
      <c r="G353" s="232">
        <v>4084.4</v>
      </c>
      <c r="H353" s="233">
        <v>0</v>
      </c>
    </row>
    <row r="354" spans="1:8" ht="18" hidden="1" customHeight="1" outlineLevel="1">
      <c r="A354" s="20" t="s">
        <v>186</v>
      </c>
      <c r="B354" s="230"/>
      <c r="C354" s="231">
        <v>26</v>
      </c>
      <c r="D354" s="231">
        <v>9</v>
      </c>
      <c r="E354" s="231">
        <v>0</v>
      </c>
      <c r="F354" s="232">
        <v>1581862</v>
      </c>
      <c r="G354" s="232">
        <v>296297</v>
      </c>
      <c r="H354" s="233"/>
    </row>
    <row r="355" spans="1:8" ht="18" hidden="1" customHeight="1" outlineLevel="1">
      <c r="A355" s="20" t="s">
        <v>188</v>
      </c>
      <c r="B355" s="230"/>
      <c r="C355" s="231">
        <v>0</v>
      </c>
      <c r="D355" s="231">
        <v>1</v>
      </c>
      <c r="E355" s="231">
        <v>0</v>
      </c>
      <c r="F355" s="232">
        <v>0</v>
      </c>
      <c r="G355" s="232">
        <v>-1405</v>
      </c>
      <c r="H355" s="233">
        <v>0</v>
      </c>
    </row>
    <row r="356" spans="1:8" ht="18" hidden="1" customHeight="1" outlineLevel="1">
      <c r="A356" s="20" t="s">
        <v>189</v>
      </c>
      <c r="B356" s="230"/>
      <c r="C356" s="231">
        <v>1</v>
      </c>
      <c r="D356" s="231">
        <v>1</v>
      </c>
      <c r="E356" s="231"/>
      <c r="F356" s="232"/>
      <c r="G356" s="232">
        <v>16130.69</v>
      </c>
      <c r="H356" s="233">
        <v>0</v>
      </c>
    </row>
    <row r="357" spans="1:8" ht="18" hidden="1" customHeight="1" outlineLevel="1">
      <c r="A357" s="20" t="s">
        <v>190</v>
      </c>
      <c r="B357" s="230"/>
      <c r="C357" s="231">
        <v>0</v>
      </c>
      <c r="D357" s="231">
        <v>0</v>
      </c>
      <c r="E357" s="231"/>
      <c r="F357" s="232"/>
      <c r="G357" s="232"/>
      <c r="H357" s="233"/>
    </row>
    <row r="358" spans="1:8" ht="18" hidden="1" customHeight="1" outlineLevel="1">
      <c r="A358" s="20" t="s">
        <v>193</v>
      </c>
      <c r="B358" s="230"/>
      <c r="C358" s="231">
        <v>6</v>
      </c>
      <c r="D358" s="231">
        <v>5</v>
      </c>
      <c r="E358" s="231">
        <v>0</v>
      </c>
      <c r="F358" s="232">
        <v>432382</v>
      </c>
      <c r="G358" s="232">
        <v>27362</v>
      </c>
      <c r="H358" s="233">
        <v>134152</v>
      </c>
    </row>
    <row r="359" spans="1:8" ht="18" hidden="1" customHeight="1" outlineLevel="1">
      <c r="A359" s="20" t="s">
        <v>194</v>
      </c>
      <c r="B359" s="230"/>
      <c r="C359" s="231">
        <v>1</v>
      </c>
      <c r="D359" s="231">
        <v>0</v>
      </c>
      <c r="E359" s="231">
        <v>0</v>
      </c>
      <c r="F359" s="232">
        <v>0</v>
      </c>
      <c r="G359" s="232">
        <v>0</v>
      </c>
      <c r="H359" s="233">
        <v>0</v>
      </c>
    </row>
    <row r="360" spans="1:8" ht="18" hidden="1" customHeight="1" outlineLevel="1">
      <c r="A360" s="20" t="s">
        <v>196</v>
      </c>
      <c r="B360" s="230"/>
      <c r="C360" s="231">
        <v>26</v>
      </c>
      <c r="D360" s="231">
        <v>25</v>
      </c>
      <c r="E360" s="231">
        <v>1</v>
      </c>
      <c r="F360" s="232">
        <v>90724</v>
      </c>
      <c r="G360" s="232">
        <v>106188</v>
      </c>
      <c r="H360" s="233"/>
    </row>
    <row r="361" spans="1:8" ht="18" customHeight="1" collapsed="1">
      <c r="A361" s="20"/>
      <c r="B361" s="230" t="s">
        <v>391</v>
      </c>
      <c r="C361" s="234">
        <f>SUM($C$351:$C$360)</f>
        <v>68</v>
      </c>
      <c r="D361" s="234">
        <f>SUM($D$351:$D$360)</f>
        <v>58</v>
      </c>
      <c r="E361" s="234">
        <f>SUM($E$351:$E$360)</f>
        <v>1</v>
      </c>
      <c r="F361" s="235">
        <f>SUM($F$351:$F$360)</f>
        <v>2103293</v>
      </c>
      <c r="G361" s="235">
        <f>SUM($G$351:$G$360)</f>
        <v>547521.64999999991</v>
      </c>
      <c r="H361" s="236">
        <f>SUM($H$351:$H$360)</f>
        <v>134152</v>
      </c>
    </row>
    <row r="362" spans="1:8" ht="18" hidden="1" customHeight="1" outlineLevel="1">
      <c r="A362" s="20" t="s">
        <v>181</v>
      </c>
      <c r="B362" s="230"/>
      <c r="C362" s="231">
        <v>1</v>
      </c>
      <c r="D362" s="231">
        <v>0</v>
      </c>
      <c r="E362" s="231">
        <v>0</v>
      </c>
      <c r="F362" s="232">
        <v>0</v>
      </c>
      <c r="G362" s="232">
        <v>0</v>
      </c>
      <c r="H362" s="233">
        <v>0</v>
      </c>
    </row>
    <row r="363" spans="1:8" ht="18" hidden="1" customHeight="1" outlineLevel="1">
      <c r="A363" s="20" t="s">
        <v>182</v>
      </c>
      <c r="B363" s="230"/>
      <c r="C363" s="231">
        <v>1</v>
      </c>
      <c r="D363" s="231">
        <v>1</v>
      </c>
      <c r="E363" s="231">
        <v>0</v>
      </c>
      <c r="F363" s="232">
        <v>15000</v>
      </c>
      <c r="G363" s="232">
        <v>18745</v>
      </c>
      <c r="H363" s="233">
        <v>0</v>
      </c>
    </row>
    <row r="364" spans="1:8" ht="18" hidden="1" customHeight="1" outlineLevel="1">
      <c r="A364" s="20" t="s">
        <v>183</v>
      </c>
      <c r="B364" s="230"/>
      <c r="C364" s="231">
        <v>1</v>
      </c>
      <c r="D364" s="231">
        <v>2</v>
      </c>
      <c r="E364" s="231">
        <v>0</v>
      </c>
      <c r="F364" s="232">
        <v>25750</v>
      </c>
      <c r="G364" s="232">
        <v>12167</v>
      </c>
      <c r="H364" s="233">
        <v>0</v>
      </c>
    </row>
    <row r="365" spans="1:8" ht="18" hidden="1" customHeight="1" outlineLevel="1">
      <c r="A365" s="20" t="s">
        <v>185</v>
      </c>
      <c r="B365" s="230"/>
      <c r="C365" s="231">
        <v>1</v>
      </c>
      <c r="D365" s="231">
        <v>1</v>
      </c>
      <c r="E365" s="231">
        <v>0</v>
      </c>
      <c r="F365" s="232">
        <v>0</v>
      </c>
      <c r="G365" s="232">
        <v>-590.57000000000005</v>
      </c>
      <c r="H365" s="233">
        <v>0</v>
      </c>
    </row>
    <row r="366" spans="1:8" ht="18" hidden="1" customHeight="1" outlineLevel="1">
      <c r="A366" s="20" t="s">
        <v>186</v>
      </c>
      <c r="B366" s="230"/>
      <c r="C366" s="231">
        <v>6</v>
      </c>
      <c r="D366" s="231">
        <v>3</v>
      </c>
      <c r="E366" s="231">
        <v>0</v>
      </c>
      <c r="F366" s="232">
        <v>90600</v>
      </c>
      <c r="G366" s="232">
        <v>34640</v>
      </c>
      <c r="H366" s="233"/>
    </row>
    <row r="367" spans="1:8" ht="18" hidden="1" customHeight="1" outlineLevel="1">
      <c r="A367" s="20" t="s">
        <v>187</v>
      </c>
      <c r="B367" s="230"/>
      <c r="C367" s="231">
        <v>2</v>
      </c>
      <c r="D367" s="231">
        <v>2</v>
      </c>
      <c r="E367" s="231"/>
      <c r="F367" s="232">
        <v>103829</v>
      </c>
      <c r="G367" s="232">
        <v>5022</v>
      </c>
      <c r="H367" s="233"/>
    </row>
    <row r="368" spans="1:8" ht="18" hidden="1" customHeight="1" outlineLevel="1">
      <c r="A368" s="20" t="s">
        <v>188</v>
      </c>
      <c r="B368" s="230"/>
      <c r="C368" s="231">
        <v>0</v>
      </c>
      <c r="D368" s="231">
        <v>1</v>
      </c>
      <c r="E368" s="231">
        <v>0</v>
      </c>
      <c r="F368" s="232">
        <v>0</v>
      </c>
      <c r="G368" s="232">
        <v>-855</v>
      </c>
      <c r="H368" s="233">
        <v>0</v>
      </c>
    </row>
    <row r="369" spans="1:8" ht="18" hidden="1" customHeight="1" outlineLevel="1">
      <c r="A369" s="20" t="s">
        <v>190</v>
      </c>
      <c r="B369" s="230"/>
      <c r="C369" s="231">
        <v>0</v>
      </c>
      <c r="D369" s="231">
        <v>1</v>
      </c>
      <c r="E369" s="231"/>
      <c r="F369" s="232">
        <v>80000</v>
      </c>
      <c r="G369" s="232">
        <v>185473</v>
      </c>
      <c r="H369" s="233"/>
    </row>
    <row r="370" spans="1:8" ht="18" hidden="1" customHeight="1" outlineLevel="1">
      <c r="A370" s="20" t="s">
        <v>191</v>
      </c>
      <c r="B370" s="230"/>
      <c r="C370" s="231">
        <v>1</v>
      </c>
      <c r="D370" s="231"/>
      <c r="E370" s="231"/>
      <c r="F370" s="232"/>
      <c r="G370" s="232"/>
      <c r="H370" s="233"/>
    </row>
    <row r="371" spans="1:8" ht="18" hidden="1" customHeight="1" outlineLevel="1">
      <c r="A371" s="20" t="s">
        <v>193</v>
      </c>
      <c r="B371" s="230"/>
      <c r="C371" s="231">
        <v>0</v>
      </c>
      <c r="D371" s="231">
        <v>0</v>
      </c>
      <c r="E371" s="231">
        <v>0</v>
      </c>
      <c r="F371" s="232">
        <v>-10573</v>
      </c>
      <c r="G371" s="232">
        <v>-5204</v>
      </c>
      <c r="H371" s="233">
        <v>0</v>
      </c>
    </row>
    <row r="372" spans="1:8" ht="18" hidden="1" customHeight="1" outlineLevel="1">
      <c r="A372" s="20" t="s">
        <v>194</v>
      </c>
      <c r="B372" s="230"/>
      <c r="C372" s="231">
        <v>1</v>
      </c>
      <c r="D372" s="231">
        <v>0</v>
      </c>
      <c r="E372" s="231">
        <v>0</v>
      </c>
      <c r="F372" s="232">
        <v>0</v>
      </c>
      <c r="G372" s="232">
        <v>0</v>
      </c>
      <c r="H372" s="233">
        <v>0</v>
      </c>
    </row>
    <row r="373" spans="1:8" ht="18" hidden="1" customHeight="1" outlineLevel="1">
      <c r="A373" s="20" t="s">
        <v>195</v>
      </c>
      <c r="B373" s="230"/>
      <c r="C373" s="231">
        <v>14</v>
      </c>
      <c r="D373" s="231">
        <v>84980</v>
      </c>
      <c r="E373" s="231"/>
      <c r="F373" s="232">
        <v>235477</v>
      </c>
      <c r="G373" s="232">
        <v>28053</v>
      </c>
      <c r="H373" s="233"/>
    </row>
    <row r="374" spans="1:8" ht="18" hidden="1" customHeight="1" outlineLevel="1">
      <c r="A374" s="20" t="s">
        <v>196</v>
      </c>
      <c r="B374" s="230"/>
      <c r="C374" s="231">
        <v>1</v>
      </c>
      <c r="D374" s="231">
        <v>1</v>
      </c>
      <c r="E374" s="231">
        <v>0</v>
      </c>
      <c r="F374" s="232">
        <v>7752</v>
      </c>
      <c r="G374" s="232">
        <v>9248</v>
      </c>
      <c r="H374" s="233"/>
    </row>
    <row r="375" spans="1:8" ht="18" customHeight="1" collapsed="1">
      <c r="A375" s="20"/>
      <c r="B375" s="230" t="s">
        <v>392</v>
      </c>
      <c r="C375" s="234">
        <f>SUM($C$362:$C$374)</f>
        <v>29</v>
      </c>
      <c r="D375" s="234">
        <f>SUM($D$362:$D$374)</f>
        <v>84992</v>
      </c>
      <c r="E375" s="234">
        <f>SUM($E$362:$E$374)</f>
        <v>0</v>
      </c>
      <c r="F375" s="235">
        <f>SUM($F$362:$F$374)</f>
        <v>547835</v>
      </c>
      <c r="G375" s="235">
        <f>SUM($G$362:$G$374)</f>
        <v>286698.43</v>
      </c>
      <c r="H375" s="236">
        <f>SUM($H$362:$H$374)</f>
        <v>0</v>
      </c>
    </row>
    <row r="376" spans="1:8" ht="18" hidden="1" customHeight="1" outlineLevel="1">
      <c r="A376" s="20" t="s">
        <v>181</v>
      </c>
      <c r="B376" s="230"/>
      <c r="C376" s="231">
        <v>3</v>
      </c>
      <c r="D376" s="231">
        <v>18</v>
      </c>
      <c r="E376" s="231">
        <v>0</v>
      </c>
      <c r="F376" s="232">
        <v>282622.19</v>
      </c>
      <c r="G376" s="232">
        <v>56226.94</v>
      </c>
      <c r="H376" s="233">
        <v>0</v>
      </c>
    </row>
    <row r="377" spans="1:8" ht="18" hidden="1" customHeight="1" outlineLevel="1">
      <c r="A377" s="20" t="s">
        <v>183</v>
      </c>
      <c r="B377" s="230"/>
      <c r="C377" s="231">
        <v>1</v>
      </c>
      <c r="D377" s="231">
        <v>6</v>
      </c>
      <c r="E377" s="231">
        <v>0</v>
      </c>
      <c r="F377" s="232">
        <v>-0.4</v>
      </c>
      <c r="G377" s="232">
        <v>13889</v>
      </c>
      <c r="H377" s="233">
        <v>0</v>
      </c>
    </row>
    <row r="378" spans="1:8" ht="18" hidden="1" customHeight="1" outlineLevel="1">
      <c r="A378" s="20" t="s">
        <v>184</v>
      </c>
      <c r="B378" s="230"/>
      <c r="C378" s="231">
        <v>3</v>
      </c>
      <c r="D378" s="231">
        <v>2</v>
      </c>
      <c r="E378" s="231">
        <v>0</v>
      </c>
      <c r="F378" s="232">
        <v>0</v>
      </c>
      <c r="G378" s="232">
        <v>6974</v>
      </c>
      <c r="H378" s="233">
        <v>0</v>
      </c>
    </row>
    <row r="379" spans="1:8" ht="18" hidden="1" customHeight="1" outlineLevel="1">
      <c r="A379" s="20" t="s">
        <v>185</v>
      </c>
      <c r="B379" s="230"/>
      <c r="C379" s="231">
        <v>6</v>
      </c>
      <c r="D379" s="231">
        <v>10</v>
      </c>
      <c r="E379" s="231">
        <v>0</v>
      </c>
      <c r="F379" s="232">
        <v>1000</v>
      </c>
      <c r="G379" s="232">
        <v>25062.37</v>
      </c>
      <c r="H379" s="233">
        <v>0</v>
      </c>
    </row>
    <row r="380" spans="1:8" ht="18" hidden="1" customHeight="1" outlineLevel="1">
      <c r="A380" s="20" t="s">
        <v>186</v>
      </c>
      <c r="B380" s="230"/>
      <c r="C380" s="231">
        <v>178</v>
      </c>
      <c r="D380" s="231">
        <v>34</v>
      </c>
      <c r="E380" s="231">
        <v>4</v>
      </c>
      <c r="F380" s="232">
        <v>527196</v>
      </c>
      <c r="G380" s="232">
        <v>476406</v>
      </c>
      <c r="H380" s="233"/>
    </row>
    <row r="381" spans="1:8" ht="18" hidden="1" customHeight="1" outlineLevel="1">
      <c r="A381" s="20" t="s">
        <v>187</v>
      </c>
      <c r="B381" s="230"/>
      <c r="C381" s="231">
        <v>1</v>
      </c>
      <c r="D381" s="231"/>
      <c r="E381" s="231"/>
      <c r="F381" s="232"/>
      <c r="G381" s="232"/>
      <c r="H381" s="233"/>
    </row>
    <row r="382" spans="1:8" ht="18" hidden="1" customHeight="1" outlineLevel="1">
      <c r="A382" s="20" t="s">
        <v>193</v>
      </c>
      <c r="B382" s="230"/>
      <c r="C382" s="231">
        <v>9</v>
      </c>
      <c r="D382" s="231">
        <v>3</v>
      </c>
      <c r="E382" s="231">
        <v>0</v>
      </c>
      <c r="F382" s="232">
        <v>80385</v>
      </c>
      <c r="G382" s="232">
        <v>-8802</v>
      </c>
      <c r="H382" s="233">
        <v>-1448</v>
      </c>
    </row>
    <row r="383" spans="1:8" ht="18" hidden="1" customHeight="1" outlineLevel="1">
      <c r="A383" s="20" t="s">
        <v>194</v>
      </c>
      <c r="B383" s="230"/>
      <c r="C383" s="231">
        <v>57</v>
      </c>
      <c r="D383" s="231">
        <v>116</v>
      </c>
      <c r="E383" s="231">
        <v>1</v>
      </c>
      <c r="F383" s="232">
        <v>6560</v>
      </c>
      <c r="G383" s="232">
        <v>5617</v>
      </c>
      <c r="H383" s="233">
        <v>-2766</v>
      </c>
    </row>
    <row r="384" spans="1:8" ht="18" hidden="1" customHeight="1" outlineLevel="1">
      <c r="A384" s="20" t="s">
        <v>196</v>
      </c>
      <c r="B384" s="230"/>
      <c r="C384" s="231">
        <v>1</v>
      </c>
      <c r="D384" s="231">
        <v>1</v>
      </c>
      <c r="E384" s="231">
        <v>0</v>
      </c>
      <c r="F384" s="232">
        <v>90863</v>
      </c>
      <c r="G384" s="232">
        <v>174138</v>
      </c>
      <c r="H384" s="233"/>
    </row>
    <row r="385" spans="1:8" ht="18" customHeight="1" collapsed="1">
      <c r="A385" s="20"/>
      <c r="B385" s="230" t="s">
        <v>393</v>
      </c>
      <c r="C385" s="234">
        <f>SUM($C$376:$C$384)</f>
        <v>259</v>
      </c>
      <c r="D385" s="234">
        <f>SUM($D$376:$D$384)</f>
        <v>190</v>
      </c>
      <c r="E385" s="234">
        <f>SUM($E$376:$E$384)</f>
        <v>5</v>
      </c>
      <c r="F385" s="235">
        <f>SUM($F$376:$F$384)</f>
        <v>988625.79</v>
      </c>
      <c r="G385" s="235">
        <f>SUM($G$376:$G$384)</f>
        <v>749511.31</v>
      </c>
      <c r="H385" s="236">
        <f>SUM($H$376:$H$384)</f>
        <v>-4214</v>
      </c>
    </row>
    <row r="386" spans="1:8" s="229" customFormat="1">
      <c r="A386" s="237"/>
      <c r="B386" s="493" t="s">
        <v>394</v>
      </c>
      <c r="C386" s="494"/>
      <c r="D386" s="494"/>
      <c r="E386" s="494"/>
      <c r="F386" s="494"/>
      <c r="G386" s="494"/>
      <c r="H386" s="495"/>
    </row>
    <row r="387" spans="1:8" ht="18" hidden="1" customHeight="1" outlineLevel="1">
      <c r="A387" s="20" t="s">
        <v>184</v>
      </c>
      <c r="B387" s="230"/>
      <c r="C387" s="231">
        <v>0</v>
      </c>
      <c r="D387" s="231">
        <v>0</v>
      </c>
      <c r="E387" s="231">
        <v>0</v>
      </c>
      <c r="F387" s="232">
        <v>0</v>
      </c>
      <c r="G387" s="232">
        <v>0</v>
      </c>
      <c r="H387" s="233">
        <v>0</v>
      </c>
    </row>
    <row r="388" spans="1:8" ht="18" customHeight="1" collapsed="1">
      <c r="A388" s="20"/>
      <c r="B388" s="230" t="s">
        <v>395</v>
      </c>
      <c r="C388" s="234">
        <f>SUM($C$387:$C$387)</f>
        <v>0</v>
      </c>
      <c r="D388" s="234">
        <f>SUM($D$387:$D$387)</f>
        <v>0</v>
      </c>
      <c r="E388" s="234">
        <f>SUM($E$387:$E$387)</f>
        <v>0</v>
      </c>
      <c r="F388" s="235">
        <f>SUM($F$387:$F$387)</f>
        <v>0</v>
      </c>
      <c r="G388" s="235">
        <f>SUM($G$387:$G$387)</f>
        <v>0</v>
      </c>
      <c r="H388" s="236">
        <f>SUM($H$387:$H$387)</f>
        <v>0</v>
      </c>
    </row>
    <row r="389" spans="1:8" ht="18" hidden="1" customHeight="1" outlineLevel="1">
      <c r="A389" s="20" t="s">
        <v>181</v>
      </c>
      <c r="B389" s="230"/>
      <c r="C389" s="231">
        <v>2</v>
      </c>
      <c r="D389" s="231">
        <v>4</v>
      </c>
      <c r="E389" s="231">
        <v>0</v>
      </c>
      <c r="F389" s="232">
        <v>0</v>
      </c>
      <c r="G389" s="232">
        <v>10412.75</v>
      </c>
      <c r="H389" s="233">
        <v>0</v>
      </c>
    </row>
    <row r="390" spans="1:8" ht="18" hidden="1" customHeight="1" outlineLevel="1">
      <c r="A390" s="20" t="s">
        <v>183</v>
      </c>
      <c r="B390" s="230"/>
      <c r="C390" s="231">
        <v>3</v>
      </c>
      <c r="D390" s="231">
        <v>6</v>
      </c>
      <c r="E390" s="231">
        <v>0</v>
      </c>
      <c r="F390" s="232">
        <v>-47531.25</v>
      </c>
      <c r="G390" s="232">
        <v>3591</v>
      </c>
      <c r="H390" s="233">
        <v>0</v>
      </c>
    </row>
    <row r="391" spans="1:8" ht="18" hidden="1" customHeight="1" outlineLevel="1">
      <c r="A391" s="20" t="s">
        <v>184</v>
      </c>
      <c r="B391" s="230"/>
      <c r="C391" s="231">
        <v>3</v>
      </c>
      <c r="D391" s="231">
        <v>3</v>
      </c>
      <c r="E391" s="231">
        <v>0</v>
      </c>
      <c r="F391" s="232">
        <v>86000</v>
      </c>
      <c r="G391" s="232">
        <v>8885.5</v>
      </c>
      <c r="H391" s="233">
        <v>0</v>
      </c>
    </row>
    <row r="392" spans="1:8" ht="18" hidden="1" customHeight="1" outlineLevel="1">
      <c r="A392" s="20" t="s">
        <v>185</v>
      </c>
      <c r="B392" s="230"/>
      <c r="C392" s="231">
        <v>13</v>
      </c>
      <c r="D392" s="231">
        <v>7</v>
      </c>
      <c r="E392" s="231">
        <v>0</v>
      </c>
      <c r="F392" s="232">
        <v>376194</v>
      </c>
      <c r="G392" s="232">
        <v>237343.12</v>
      </c>
      <c r="H392" s="233">
        <v>0</v>
      </c>
    </row>
    <row r="393" spans="1:8" ht="18" hidden="1" customHeight="1" outlineLevel="1">
      <c r="A393" s="20" t="s">
        <v>186</v>
      </c>
      <c r="B393" s="230"/>
      <c r="C393" s="231">
        <v>0</v>
      </c>
      <c r="D393" s="231">
        <v>2</v>
      </c>
      <c r="E393" s="231">
        <v>0</v>
      </c>
      <c r="F393" s="232">
        <v>82512</v>
      </c>
      <c r="G393" s="232">
        <v>8587</v>
      </c>
      <c r="H393" s="233"/>
    </row>
    <row r="394" spans="1:8" ht="18" hidden="1" customHeight="1" outlineLevel="1">
      <c r="A394" s="20" t="s">
        <v>244</v>
      </c>
      <c r="B394" s="230"/>
      <c r="C394" s="231">
        <v>1</v>
      </c>
      <c r="D394" s="231">
        <v>1</v>
      </c>
      <c r="E394" s="231">
        <v>0</v>
      </c>
      <c r="F394" s="232">
        <v>31642</v>
      </c>
      <c r="G394" s="232">
        <v>48960</v>
      </c>
      <c r="H394" s="233">
        <v>10000</v>
      </c>
    </row>
    <row r="395" spans="1:8" ht="18" hidden="1" customHeight="1" outlineLevel="1">
      <c r="A395" s="20" t="s">
        <v>190</v>
      </c>
      <c r="B395" s="230"/>
      <c r="C395" s="231">
        <v>1</v>
      </c>
      <c r="D395" s="231">
        <v>0</v>
      </c>
      <c r="E395" s="231"/>
      <c r="F395" s="232"/>
      <c r="G395" s="232"/>
      <c r="H395" s="233"/>
    </row>
    <row r="396" spans="1:8" ht="18" hidden="1" customHeight="1" outlineLevel="1">
      <c r="A396" s="20" t="s">
        <v>193</v>
      </c>
      <c r="B396" s="230"/>
      <c r="C396" s="231">
        <v>1</v>
      </c>
      <c r="D396" s="231">
        <v>2</v>
      </c>
      <c r="E396" s="231">
        <v>0</v>
      </c>
      <c r="F396" s="232">
        <v>-19280</v>
      </c>
      <c r="G396" s="232">
        <v>-2834</v>
      </c>
      <c r="H396" s="233">
        <v>4150</v>
      </c>
    </row>
    <row r="397" spans="1:8" ht="18" hidden="1" customHeight="1" outlineLevel="1">
      <c r="A397" s="20" t="s">
        <v>194</v>
      </c>
      <c r="B397" s="230"/>
      <c r="C397" s="231">
        <v>8</v>
      </c>
      <c r="D397" s="231">
        <v>5</v>
      </c>
      <c r="E397" s="231">
        <v>1</v>
      </c>
      <c r="F397" s="232">
        <v>8777.6252000000004</v>
      </c>
      <c r="G397" s="232">
        <v>7515.3933999999999</v>
      </c>
      <c r="H397" s="233">
        <v>0</v>
      </c>
    </row>
    <row r="398" spans="1:8" ht="18" customHeight="1" collapsed="1">
      <c r="A398" s="20"/>
      <c r="B398" s="230" t="s">
        <v>396</v>
      </c>
      <c r="C398" s="234">
        <f>SUM($C$389:$C$397)</f>
        <v>32</v>
      </c>
      <c r="D398" s="234">
        <f>SUM($D$389:$D$397)</f>
        <v>30</v>
      </c>
      <c r="E398" s="234">
        <f>SUM($E$389:$E$397)</f>
        <v>1</v>
      </c>
      <c r="F398" s="235">
        <f>SUM($F$389:$F$397)</f>
        <v>518314.37520000001</v>
      </c>
      <c r="G398" s="235">
        <f>SUM($G$389:$G$397)</f>
        <v>322460.7634</v>
      </c>
      <c r="H398" s="236">
        <f>SUM($H$389:$H$397)</f>
        <v>14150</v>
      </c>
    </row>
    <row r="399" spans="1:8" ht="18" hidden="1" customHeight="1" outlineLevel="1">
      <c r="A399" s="20" t="s">
        <v>181</v>
      </c>
      <c r="B399" s="230"/>
      <c r="C399" s="231">
        <v>19</v>
      </c>
      <c r="D399" s="231">
        <v>13</v>
      </c>
      <c r="E399" s="231">
        <v>0</v>
      </c>
      <c r="F399" s="232">
        <v>0</v>
      </c>
      <c r="G399" s="232">
        <v>14431.88</v>
      </c>
      <c r="H399" s="233">
        <v>0</v>
      </c>
    </row>
    <row r="400" spans="1:8" ht="18" hidden="1" customHeight="1" outlineLevel="1">
      <c r="A400" s="20" t="s">
        <v>182</v>
      </c>
      <c r="B400" s="230"/>
      <c r="C400" s="231">
        <v>5</v>
      </c>
      <c r="D400" s="231">
        <v>5</v>
      </c>
      <c r="E400" s="231">
        <v>0</v>
      </c>
      <c r="F400" s="232">
        <v>80</v>
      </c>
      <c r="G400" s="232">
        <v>4043</v>
      </c>
      <c r="H400" s="233">
        <v>0</v>
      </c>
    </row>
    <row r="401" spans="1:8" ht="18" hidden="1" customHeight="1" outlineLevel="1">
      <c r="A401" s="20" t="s">
        <v>183</v>
      </c>
      <c r="B401" s="230"/>
      <c r="C401" s="231">
        <v>15</v>
      </c>
      <c r="D401" s="231">
        <v>18</v>
      </c>
      <c r="E401" s="231">
        <v>0</v>
      </c>
      <c r="F401" s="232">
        <v>8060</v>
      </c>
      <c r="G401" s="232">
        <v>19409</v>
      </c>
      <c r="H401" s="233">
        <v>0</v>
      </c>
    </row>
    <row r="402" spans="1:8" ht="18" hidden="1" customHeight="1" outlineLevel="1">
      <c r="A402" s="20" t="s">
        <v>184</v>
      </c>
      <c r="B402" s="230"/>
      <c r="C402" s="231">
        <v>13</v>
      </c>
      <c r="D402" s="231">
        <v>18</v>
      </c>
      <c r="E402" s="231">
        <v>0</v>
      </c>
      <c r="F402" s="232">
        <v>27100</v>
      </c>
      <c r="G402" s="232">
        <v>12840.46</v>
      </c>
      <c r="H402" s="233">
        <v>0</v>
      </c>
    </row>
    <row r="403" spans="1:8" ht="18" hidden="1" customHeight="1" outlineLevel="1">
      <c r="A403" s="20" t="s">
        <v>185</v>
      </c>
      <c r="B403" s="230"/>
      <c r="C403" s="231">
        <v>51</v>
      </c>
      <c r="D403" s="231">
        <v>76</v>
      </c>
      <c r="E403" s="231">
        <v>0</v>
      </c>
      <c r="F403" s="232">
        <v>143910.23000000001</v>
      </c>
      <c r="G403" s="232">
        <v>357244.54</v>
      </c>
      <c r="H403" s="233">
        <v>0</v>
      </c>
    </row>
    <row r="404" spans="1:8" ht="18" hidden="1" customHeight="1" outlineLevel="1">
      <c r="A404" s="20" t="s">
        <v>186</v>
      </c>
      <c r="B404" s="230"/>
      <c r="C404" s="231">
        <v>5</v>
      </c>
      <c r="D404" s="231">
        <v>4</v>
      </c>
      <c r="E404" s="231">
        <v>0</v>
      </c>
      <c r="F404" s="232">
        <v>117241</v>
      </c>
      <c r="G404" s="232">
        <v>32453</v>
      </c>
      <c r="H404" s="233"/>
    </row>
    <row r="405" spans="1:8" ht="18" hidden="1" customHeight="1" outlineLevel="1">
      <c r="A405" s="20" t="s">
        <v>187</v>
      </c>
      <c r="B405" s="230"/>
      <c r="C405" s="231">
        <v>2</v>
      </c>
      <c r="D405" s="231"/>
      <c r="E405" s="231"/>
      <c r="F405" s="232"/>
      <c r="G405" s="232"/>
      <c r="H405" s="233"/>
    </row>
    <row r="406" spans="1:8" ht="18" hidden="1" customHeight="1" outlineLevel="1">
      <c r="A406" s="20" t="s">
        <v>188</v>
      </c>
      <c r="B406" s="230"/>
      <c r="C406" s="231">
        <v>2</v>
      </c>
      <c r="D406" s="231">
        <v>5</v>
      </c>
      <c r="E406" s="231">
        <v>0</v>
      </c>
      <c r="F406" s="232">
        <v>-4050</v>
      </c>
      <c r="G406" s="232">
        <v>66</v>
      </c>
      <c r="H406" s="233">
        <v>0</v>
      </c>
    </row>
    <row r="407" spans="1:8" ht="18" hidden="1" customHeight="1" outlineLevel="1">
      <c r="A407" s="20" t="s">
        <v>190</v>
      </c>
      <c r="B407" s="230"/>
      <c r="C407" s="231">
        <v>22</v>
      </c>
      <c r="D407" s="231">
        <v>1</v>
      </c>
      <c r="E407" s="231"/>
      <c r="F407" s="232">
        <v>-10000</v>
      </c>
      <c r="G407" s="232">
        <v>151</v>
      </c>
      <c r="H407" s="233"/>
    </row>
    <row r="408" spans="1:8" ht="18" hidden="1" customHeight="1" outlineLevel="1">
      <c r="A408" s="20" t="s">
        <v>191</v>
      </c>
      <c r="B408" s="230"/>
      <c r="C408" s="231">
        <v>8</v>
      </c>
      <c r="D408" s="231"/>
      <c r="E408" s="231">
        <v>2</v>
      </c>
      <c r="F408" s="232"/>
      <c r="G408" s="232"/>
      <c r="H408" s="233"/>
    </row>
    <row r="409" spans="1:8" ht="18" hidden="1" customHeight="1" outlineLevel="1">
      <c r="A409" s="20" t="s">
        <v>193</v>
      </c>
      <c r="B409" s="230"/>
      <c r="C409" s="231">
        <v>6</v>
      </c>
      <c r="D409" s="231">
        <v>1</v>
      </c>
      <c r="E409" s="231">
        <v>0</v>
      </c>
      <c r="F409" s="232">
        <v>19284</v>
      </c>
      <c r="G409" s="232">
        <v>-13978</v>
      </c>
      <c r="H409" s="233">
        <v>30121</v>
      </c>
    </row>
    <row r="410" spans="1:8" ht="18" hidden="1" customHeight="1" outlineLevel="1">
      <c r="A410" s="20" t="s">
        <v>194</v>
      </c>
      <c r="B410" s="230"/>
      <c r="C410" s="231">
        <v>91</v>
      </c>
      <c r="D410" s="231">
        <v>28</v>
      </c>
      <c r="E410" s="231">
        <v>2</v>
      </c>
      <c r="F410" s="232">
        <v>22567.9565</v>
      </c>
      <c r="G410" s="232">
        <v>19322.6603</v>
      </c>
      <c r="H410" s="233">
        <v>0</v>
      </c>
    </row>
    <row r="411" spans="1:8" ht="18" hidden="1" customHeight="1" outlineLevel="1">
      <c r="A411" s="20" t="s">
        <v>195</v>
      </c>
      <c r="B411" s="230"/>
      <c r="C411" s="231">
        <v>9</v>
      </c>
      <c r="D411" s="231"/>
      <c r="E411" s="231"/>
      <c r="F411" s="232">
        <v>-1072</v>
      </c>
      <c r="G411" s="232">
        <v>68</v>
      </c>
      <c r="H411" s="233"/>
    </row>
    <row r="412" spans="1:8" ht="18" hidden="1" customHeight="1" outlineLevel="1">
      <c r="A412" s="20" t="s">
        <v>196</v>
      </c>
      <c r="B412" s="230"/>
      <c r="C412" s="231">
        <v>2</v>
      </c>
      <c r="D412" s="231">
        <v>2</v>
      </c>
      <c r="E412" s="231">
        <v>0</v>
      </c>
      <c r="F412" s="232">
        <v>14962</v>
      </c>
      <c r="G412" s="232">
        <v>19611</v>
      </c>
      <c r="H412" s="233"/>
    </row>
    <row r="413" spans="1:8" ht="18" customHeight="1" collapsed="1">
      <c r="A413" s="20"/>
      <c r="B413" s="230" t="s">
        <v>397</v>
      </c>
      <c r="C413" s="234">
        <f>SUM($C$399:$C$412)</f>
        <v>250</v>
      </c>
      <c r="D413" s="234">
        <f>SUM($D$399:$D$412)</f>
        <v>171</v>
      </c>
      <c r="E413" s="234">
        <f>SUM($E$399:$E$412)</f>
        <v>4</v>
      </c>
      <c r="F413" s="235">
        <f>SUM($F$399:$F$412)</f>
        <v>338083.18649999995</v>
      </c>
      <c r="G413" s="235">
        <f>SUM($G$399:$G$412)</f>
        <v>465662.54029999999</v>
      </c>
      <c r="H413" s="236">
        <f>SUM($H$399:$H$412)</f>
        <v>30121</v>
      </c>
    </row>
    <row r="414" spans="1:8" s="229" customFormat="1">
      <c r="A414" s="237"/>
      <c r="B414" s="493" t="s">
        <v>398</v>
      </c>
      <c r="C414" s="494"/>
      <c r="D414" s="494"/>
      <c r="E414" s="494"/>
      <c r="F414" s="494"/>
      <c r="G414" s="494"/>
      <c r="H414" s="495"/>
    </row>
    <row r="415" spans="1:8" ht="18" hidden="1" customHeight="1" outlineLevel="1">
      <c r="A415" s="20" t="s">
        <v>183</v>
      </c>
      <c r="B415" s="230"/>
      <c r="C415" s="231">
        <v>0</v>
      </c>
      <c r="D415" s="231">
        <v>1</v>
      </c>
      <c r="E415" s="231">
        <v>0</v>
      </c>
      <c r="F415" s="232">
        <v>-328</v>
      </c>
      <c r="G415" s="232">
        <v>0</v>
      </c>
      <c r="H415" s="233">
        <v>0</v>
      </c>
    </row>
    <row r="416" spans="1:8" ht="18" hidden="1" customHeight="1" outlineLevel="1">
      <c r="A416" s="20" t="s">
        <v>184</v>
      </c>
      <c r="B416" s="230"/>
      <c r="C416" s="231">
        <v>0</v>
      </c>
      <c r="D416" s="231">
        <v>0</v>
      </c>
      <c r="E416" s="231">
        <v>0</v>
      </c>
      <c r="F416" s="232">
        <v>0</v>
      </c>
      <c r="G416" s="232">
        <v>0</v>
      </c>
      <c r="H416" s="233">
        <v>0</v>
      </c>
    </row>
    <row r="417" spans="1:8" ht="18" hidden="1" customHeight="1" outlineLevel="1">
      <c r="A417" s="20" t="s">
        <v>186</v>
      </c>
      <c r="B417" s="230"/>
      <c r="C417" s="231">
        <v>0</v>
      </c>
      <c r="D417" s="231">
        <v>0</v>
      </c>
      <c r="E417" s="231">
        <v>0</v>
      </c>
      <c r="F417" s="232">
        <v>0</v>
      </c>
      <c r="G417" s="232">
        <v>175352</v>
      </c>
      <c r="H417" s="233"/>
    </row>
    <row r="418" spans="1:8" ht="18" hidden="1" customHeight="1" outlineLevel="1">
      <c r="A418" s="20" t="s">
        <v>190</v>
      </c>
      <c r="B418" s="230"/>
      <c r="C418" s="231">
        <v>0</v>
      </c>
      <c r="D418" s="231">
        <v>0</v>
      </c>
      <c r="E418" s="231"/>
      <c r="F418" s="232"/>
      <c r="G418" s="232"/>
      <c r="H418" s="233"/>
    </row>
    <row r="419" spans="1:8" ht="18" customHeight="1" collapsed="1">
      <c r="A419" s="20"/>
      <c r="B419" s="230" t="s">
        <v>399</v>
      </c>
      <c r="C419" s="234">
        <f>SUM($C$415:$C$418)</f>
        <v>0</v>
      </c>
      <c r="D419" s="234">
        <f>SUM($D$415:$D$418)</f>
        <v>1</v>
      </c>
      <c r="E419" s="234">
        <f>SUM($E$415:$E$418)</f>
        <v>0</v>
      </c>
      <c r="F419" s="235">
        <f>SUM($F$415:$F$418)</f>
        <v>-328</v>
      </c>
      <c r="G419" s="235">
        <f>SUM($G$415:$G$418)</f>
        <v>175352</v>
      </c>
      <c r="H419" s="236">
        <f>SUM($H$415:$H$418)</f>
        <v>0</v>
      </c>
    </row>
    <row r="420" spans="1:8" ht="18" hidden="1" customHeight="1" outlineLevel="1">
      <c r="A420" s="20" t="s">
        <v>181</v>
      </c>
      <c r="B420" s="230"/>
      <c r="C420" s="231">
        <v>1</v>
      </c>
      <c r="D420" s="231">
        <v>1</v>
      </c>
      <c r="E420" s="231">
        <v>0</v>
      </c>
      <c r="F420" s="232">
        <v>0</v>
      </c>
      <c r="G420" s="232">
        <v>1430</v>
      </c>
      <c r="H420" s="233">
        <v>0</v>
      </c>
    </row>
    <row r="421" spans="1:8" ht="18" hidden="1" customHeight="1" outlineLevel="1">
      <c r="A421" s="20" t="s">
        <v>182</v>
      </c>
      <c r="B421" s="230"/>
      <c r="C421" s="231">
        <v>1</v>
      </c>
      <c r="D421" s="231">
        <v>1</v>
      </c>
      <c r="E421" s="231">
        <v>0</v>
      </c>
      <c r="F421" s="232">
        <v>0</v>
      </c>
      <c r="G421" s="232">
        <v>-3367</v>
      </c>
      <c r="H421" s="233">
        <v>0</v>
      </c>
    </row>
    <row r="422" spans="1:8" ht="18" hidden="1" customHeight="1" outlineLevel="1">
      <c r="A422" s="20" t="s">
        <v>183</v>
      </c>
      <c r="B422" s="230"/>
      <c r="C422" s="231">
        <v>2</v>
      </c>
      <c r="D422" s="231">
        <v>3</v>
      </c>
      <c r="E422" s="231">
        <v>0</v>
      </c>
      <c r="F422" s="232">
        <v>0.11</v>
      </c>
      <c r="G422" s="232">
        <v>15902</v>
      </c>
      <c r="H422" s="233">
        <v>0</v>
      </c>
    </row>
    <row r="423" spans="1:8" ht="18" hidden="1" customHeight="1" outlineLevel="1">
      <c r="A423" s="20" t="s">
        <v>184</v>
      </c>
      <c r="B423" s="230"/>
      <c r="C423" s="231">
        <v>0</v>
      </c>
      <c r="D423" s="231">
        <v>2</v>
      </c>
      <c r="E423" s="231">
        <v>0</v>
      </c>
      <c r="F423" s="232">
        <v>-1012.5</v>
      </c>
      <c r="G423" s="232">
        <v>-2018.69</v>
      </c>
      <c r="H423" s="233">
        <v>0</v>
      </c>
    </row>
    <row r="424" spans="1:8" ht="18" hidden="1" customHeight="1" outlineLevel="1">
      <c r="A424" s="20" t="s">
        <v>185</v>
      </c>
      <c r="B424" s="230"/>
      <c r="C424" s="231">
        <v>5</v>
      </c>
      <c r="D424" s="231">
        <v>12</v>
      </c>
      <c r="E424" s="231">
        <v>0</v>
      </c>
      <c r="F424" s="232">
        <v>1542200</v>
      </c>
      <c r="G424" s="232">
        <v>711660.58</v>
      </c>
      <c r="H424" s="233">
        <v>0</v>
      </c>
    </row>
    <row r="425" spans="1:8" ht="18" hidden="1" customHeight="1" outlineLevel="1">
      <c r="A425" s="20" t="s">
        <v>186</v>
      </c>
      <c r="B425" s="230"/>
      <c r="C425" s="231">
        <v>372</v>
      </c>
      <c r="D425" s="231">
        <v>87</v>
      </c>
      <c r="E425" s="231">
        <v>3</v>
      </c>
      <c r="F425" s="232">
        <v>35053</v>
      </c>
      <c r="G425" s="232">
        <v>81250</v>
      </c>
      <c r="H425" s="233"/>
    </row>
    <row r="426" spans="1:8" ht="18" hidden="1" customHeight="1" outlineLevel="1">
      <c r="A426" s="20" t="s">
        <v>188</v>
      </c>
      <c r="B426" s="230"/>
      <c r="C426" s="231">
        <v>1</v>
      </c>
      <c r="D426" s="231">
        <v>1</v>
      </c>
      <c r="E426" s="231">
        <v>0</v>
      </c>
      <c r="F426" s="232">
        <v>0</v>
      </c>
      <c r="G426" s="232">
        <v>0</v>
      </c>
      <c r="H426" s="233">
        <v>0</v>
      </c>
    </row>
    <row r="427" spans="1:8" ht="18" hidden="1" customHeight="1" outlineLevel="1">
      <c r="A427" s="20" t="s">
        <v>190</v>
      </c>
      <c r="B427" s="230"/>
      <c r="C427" s="231">
        <v>3</v>
      </c>
      <c r="D427" s="231">
        <v>0</v>
      </c>
      <c r="E427" s="231"/>
      <c r="F427" s="232"/>
      <c r="G427" s="232"/>
      <c r="H427" s="233"/>
    </row>
    <row r="428" spans="1:8" ht="18" hidden="1" customHeight="1" outlineLevel="1">
      <c r="A428" s="20" t="s">
        <v>191</v>
      </c>
      <c r="B428" s="230"/>
      <c r="C428" s="231">
        <v>2</v>
      </c>
      <c r="D428" s="231"/>
      <c r="E428" s="231"/>
      <c r="F428" s="232"/>
      <c r="G428" s="232"/>
      <c r="H428" s="233"/>
    </row>
    <row r="429" spans="1:8" ht="18" hidden="1" customHeight="1" outlineLevel="1">
      <c r="A429" s="20" t="s">
        <v>193</v>
      </c>
      <c r="B429" s="230"/>
      <c r="C429" s="231">
        <v>5</v>
      </c>
      <c r="D429" s="231">
        <v>2</v>
      </c>
      <c r="E429" s="231">
        <v>0</v>
      </c>
      <c r="F429" s="232">
        <v>-50462</v>
      </c>
      <c r="G429" s="232">
        <v>6155</v>
      </c>
      <c r="H429" s="233">
        <v>82425</v>
      </c>
    </row>
    <row r="430" spans="1:8" ht="18" hidden="1" customHeight="1" outlineLevel="1">
      <c r="A430" s="20" t="s">
        <v>194</v>
      </c>
      <c r="B430" s="230"/>
      <c r="C430" s="231">
        <v>4</v>
      </c>
      <c r="D430" s="231">
        <v>1</v>
      </c>
      <c r="E430" s="231">
        <v>0</v>
      </c>
      <c r="F430" s="232">
        <v>58.141599999999997</v>
      </c>
      <c r="G430" s="232">
        <v>49.780799999999999</v>
      </c>
      <c r="H430" s="233">
        <v>0</v>
      </c>
    </row>
    <row r="431" spans="1:8" ht="18" hidden="1" customHeight="1" outlineLevel="1">
      <c r="A431" s="20" t="s">
        <v>195</v>
      </c>
      <c r="B431" s="230"/>
      <c r="C431" s="231">
        <v>10</v>
      </c>
      <c r="D431" s="231"/>
      <c r="E431" s="231"/>
      <c r="F431" s="232">
        <v>4587</v>
      </c>
      <c r="G431" s="232">
        <v>16818</v>
      </c>
      <c r="H431" s="233"/>
    </row>
    <row r="432" spans="1:8" ht="18" customHeight="1" collapsed="1">
      <c r="A432" s="20"/>
      <c r="B432" s="230" t="s">
        <v>400</v>
      </c>
      <c r="C432" s="234">
        <f>SUM($C$420:$C$431)</f>
        <v>406</v>
      </c>
      <c r="D432" s="234">
        <f>SUM($D$420:$D$431)</f>
        <v>110</v>
      </c>
      <c r="E432" s="234">
        <f>SUM($E$420:$E$431)</f>
        <v>3</v>
      </c>
      <c r="F432" s="235">
        <f>SUM($F$420:$F$431)</f>
        <v>1530423.7516000001</v>
      </c>
      <c r="G432" s="235">
        <f>SUM($G$420:$G$431)</f>
        <v>827879.67079999996</v>
      </c>
      <c r="H432" s="236">
        <f>SUM($H$420:$H$431)</f>
        <v>82425</v>
      </c>
    </row>
    <row r="433" spans="1:8" ht="18" hidden="1" customHeight="1" outlineLevel="1">
      <c r="A433" s="20" t="s">
        <v>181</v>
      </c>
      <c r="B433" s="230"/>
      <c r="C433" s="231">
        <v>2</v>
      </c>
      <c r="D433" s="231">
        <v>2</v>
      </c>
      <c r="E433" s="231">
        <v>0</v>
      </c>
      <c r="F433" s="232">
        <v>0</v>
      </c>
      <c r="G433" s="232">
        <v>-9611.5</v>
      </c>
      <c r="H433" s="233">
        <v>0</v>
      </c>
    </row>
    <row r="434" spans="1:8" ht="18" hidden="1" customHeight="1" outlineLevel="1">
      <c r="A434" s="20" t="s">
        <v>182</v>
      </c>
      <c r="B434" s="230"/>
      <c r="C434" s="231">
        <v>2</v>
      </c>
      <c r="D434" s="231">
        <v>2</v>
      </c>
      <c r="E434" s="231">
        <v>0</v>
      </c>
      <c r="F434" s="232">
        <v>-9130</v>
      </c>
      <c r="G434" s="232">
        <v>32</v>
      </c>
      <c r="H434" s="233">
        <v>0</v>
      </c>
    </row>
    <row r="435" spans="1:8" ht="18" hidden="1" customHeight="1" outlineLevel="1">
      <c r="A435" s="20" t="s">
        <v>183</v>
      </c>
      <c r="B435" s="230"/>
      <c r="C435" s="231">
        <v>3</v>
      </c>
      <c r="D435" s="231">
        <v>10</v>
      </c>
      <c r="E435" s="231">
        <v>0</v>
      </c>
      <c r="F435" s="232">
        <v>26400.89</v>
      </c>
      <c r="G435" s="232">
        <v>-84604</v>
      </c>
      <c r="H435" s="233">
        <v>0</v>
      </c>
    </row>
    <row r="436" spans="1:8" ht="18" hidden="1" customHeight="1" outlineLevel="1">
      <c r="A436" s="20" t="s">
        <v>184</v>
      </c>
      <c r="B436" s="230"/>
      <c r="C436" s="231">
        <v>0</v>
      </c>
      <c r="D436" s="231">
        <v>4</v>
      </c>
      <c r="E436" s="231">
        <v>0</v>
      </c>
      <c r="F436" s="232">
        <v>286964.18</v>
      </c>
      <c r="G436" s="232">
        <v>-1883.58</v>
      </c>
      <c r="H436" s="233">
        <v>0</v>
      </c>
    </row>
    <row r="437" spans="1:8" ht="18" hidden="1" customHeight="1" outlineLevel="1">
      <c r="A437" s="20" t="s">
        <v>185</v>
      </c>
      <c r="B437" s="230"/>
      <c r="C437" s="231">
        <v>4</v>
      </c>
      <c r="D437" s="231">
        <v>13</v>
      </c>
      <c r="E437" s="231">
        <v>0</v>
      </c>
      <c r="F437" s="232">
        <v>-72114.17</v>
      </c>
      <c r="G437" s="232">
        <v>5100.51</v>
      </c>
      <c r="H437" s="233">
        <v>0</v>
      </c>
    </row>
    <row r="438" spans="1:8" ht="18" hidden="1" customHeight="1" outlineLevel="1">
      <c r="A438" s="20" t="s">
        <v>186</v>
      </c>
      <c r="B438" s="230"/>
      <c r="C438" s="231">
        <v>35</v>
      </c>
      <c r="D438" s="231">
        <v>22</v>
      </c>
      <c r="E438" s="231">
        <v>0</v>
      </c>
      <c r="F438" s="232">
        <v>151070</v>
      </c>
      <c r="G438" s="232">
        <v>21321</v>
      </c>
      <c r="H438" s="233"/>
    </row>
    <row r="439" spans="1:8" ht="18" hidden="1" customHeight="1" outlineLevel="1">
      <c r="A439" s="20" t="s">
        <v>190</v>
      </c>
      <c r="B439" s="230"/>
      <c r="C439" s="231">
        <v>2</v>
      </c>
      <c r="D439" s="231">
        <v>2</v>
      </c>
      <c r="E439" s="231"/>
      <c r="F439" s="232">
        <v>-37046</v>
      </c>
      <c r="G439" s="232">
        <v>0</v>
      </c>
      <c r="H439" s="233">
        <v>46105</v>
      </c>
    </row>
    <row r="440" spans="1:8" ht="18" hidden="1" customHeight="1" outlineLevel="1">
      <c r="A440" s="20" t="s">
        <v>193</v>
      </c>
      <c r="B440" s="230"/>
      <c r="C440" s="231">
        <v>5</v>
      </c>
      <c r="D440" s="231">
        <v>3</v>
      </c>
      <c r="E440" s="231">
        <v>1</v>
      </c>
      <c r="F440" s="232">
        <v>57848</v>
      </c>
      <c r="G440" s="232">
        <v>74687</v>
      </c>
      <c r="H440" s="233">
        <v>19207</v>
      </c>
    </row>
    <row r="441" spans="1:8" ht="18" hidden="1" customHeight="1" outlineLevel="1">
      <c r="A441" s="20" t="s">
        <v>194</v>
      </c>
      <c r="B441" s="230"/>
      <c r="C441" s="231">
        <v>2</v>
      </c>
      <c r="D441" s="231">
        <v>2</v>
      </c>
      <c r="E441" s="231">
        <v>0</v>
      </c>
      <c r="F441" s="232">
        <v>70505.091899999999</v>
      </c>
      <c r="G441" s="232">
        <v>60366.384400000003</v>
      </c>
      <c r="H441" s="233">
        <v>-49011.566500000001</v>
      </c>
    </row>
    <row r="442" spans="1:8" ht="18" customHeight="1" collapsed="1">
      <c r="A442" s="20"/>
      <c r="B442" s="230" t="s">
        <v>401</v>
      </c>
      <c r="C442" s="234">
        <f>SUM($C$433:$C$441)</f>
        <v>55</v>
      </c>
      <c r="D442" s="234">
        <f>SUM($D$433:$D$441)</f>
        <v>60</v>
      </c>
      <c r="E442" s="234">
        <f>SUM($E$433:$E$441)</f>
        <v>1</v>
      </c>
      <c r="F442" s="235">
        <f>SUM($F$433:$F$441)</f>
        <v>474497.99190000002</v>
      </c>
      <c r="G442" s="235">
        <f>SUM($G$433:$G$441)</f>
        <v>65407.814399999996</v>
      </c>
      <c r="H442" s="236">
        <f>SUM($H$433:$H$441)</f>
        <v>16300.433499999999</v>
      </c>
    </row>
    <row r="443" spans="1:8" ht="18" hidden="1" customHeight="1" outlineLevel="1">
      <c r="A443" s="20" t="s">
        <v>184</v>
      </c>
      <c r="B443" s="230"/>
      <c r="C443" s="231">
        <v>0</v>
      </c>
      <c r="D443" s="231">
        <v>1</v>
      </c>
      <c r="E443" s="231">
        <v>0</v>
      </c>
      <c r="F443" s="232">
        <v>-5600</v>
      </c>
      <c r="G443" s="232">
        <v>0</v>
      </c>
      <c r="H443" s="233">
        <v>0</v>
      </c>
    </row>
    <row r="444" spans="1:8" ht="18" hidden="1" customHeight="1" outlineLevel="1">
      <c r="A444" s="20" t="s">
        <v>185</v>
      </c>
      <c r="B444" s="230"/>
      <c r="C444" s="231">
        <v>0</v>
      </c>
      <c r="D444" s="231">
        <v>2</v>
      </c>
      <c r="E444" s="231">
        <v>0</v>
      </c>
      <c r="F444" s="232">
        <v>-52528.160000000003</v>
      </c>
      <c r="G444" s="232">
        <v>0</v>
      </c>
      <c r="H444" s="233">
        <v>0</v>
      </c>
    </row>
    <row r="445" spans="1:8" ht="18" hidden="1" customHeight="1" outlineLevel="1">
      <c r="A445" s="20" t="s">
        <v>190</v>
      </c>
      <c r="B445" s="230"/>
      <c r="C445" s="231">
        <v>0</v>
      </c>
      <c r="D445" s="231">
        <v>0</v>
      </c>
      <c r="E445" s="231"/>
      <c r="F445" s="232"/>
      <c r="G445" s="232"/>
      <c r="H445" s="233"/>
    </row>
    <row r="446" spans="1:8" ht="18" hidden="1" customHeight="1" outlineLevel="1">
      <c r="A446" s="20" t="s">
        <v>194</v>
      </c>
      <c r="B446" s="230"/>
      <c r="C446" s="231">
        <v>1</v>
      </c>
      <c r="D446" s="231">
        <v>1</v>
      </c>
      <c r="E446" s="231">
        <v>0</v>
      </c>
      <c r="F446" s="232">
        <v>568.66219999999998</v>
      </c>
      <c r="G446" s="232">
        <v>486.88799999999998</v>
      </c>
      <c r="H446" s="233">
        <v>-1028.9701</v>
      </c>
    </row>
    <row r="447" spans="1:8" ht="18" customHeight="1" collapsed="1">
      <c r="A447" s="20"/>
      <c r="B447" s="230" t="s">
        <v>402</v>
      </c>
      <c r="C447" s="234">
        <f>SUM($C$443:$C$446)</f>
        <v>1</v>
      </c>
      <c r="D447" s="234">
        <f>SUM($D$443:$D$446)</f>
        <v>4</v>
      </c>
      <c r="E447" s="234">
        <f>SUM($E$443:$E$446)</f>
        <v>0</v>
      </c>
      <c r="F447" s="235">
        <f>SUM($F$443:$F$446)</f>
        <v>-57559.497800000005</v>
      </c>
      <c r="G447" s="235">
        <f>SUM($G$443:$G$446)</f>
        <v>486.88799999999998</v>
      </c>
      <c r="H447" s="236">
        <f>SUM($H$443:$H$446)</f>
        <v>-1028.9701</v>
      </c>
    </row>
    <row r="448" spans="1:8" ht="18" hidden="1" customHeight="1" outlineLevel="1">
      <c r="A448" s="20" t="s">
        <v>181</v>
      </c>
      <c r="B448" s="230"/>
      <c r="C448" s="231">
        <v>8</v>
      </c>
      <c r="D448" s="231">
        <v>11</v>
      </c>
      <c r="E448" s="231">
        <v>0</v>
      </c>
      <c r="F448" s="232">
        <v>2280.3000000000002</v>
      </c>
      <c r="G448" s="232">
        <v>2218.73</v>
      </c>
      <c r="H448" s="233">
        <v>0</v>
      </c>
    </row>
    <row r="449" spans="1:8" ht="18" hidden="1" customHeight="1" outlineLevel="1">
      <c r="A449" s="20" t="s">
        <v>183</v>
      </c>
      <c r="B449" s="230"/>
      <c r="C449" s="231">
        <v>17</v>
      </c>
      <c r="D449" s="231">
        <v>23</v>
      </c>
      <c r="E449" s="231">
        <v>0</v>
      </c>
      <c r="F449" s="232">
        <v>11948.77</v>
      </c>
      <c r="G449" s="232">
        <v>-4498</v>
      </c>
      <c r="H449" s="233">
        <v>0</v>
      </c>
    </row>
    <row r="450" spans="1:8" ht="18" hidden="1" customHeight="1" outlineLevel="1">
      <c r="A450" s="20" t="s">
        <v>184</v>
      </c>
      <c r="B450" s="230"/>
      <c r="C450" s="231">
        <v>6</v>
      </c>
      <c r="D450" s="231">
        <v>14</v>
      </c>
      <c r="E450" s="231">
        <v>0</v>
      </c>
      <c r="F450" s="232">
        <v>9990</v>
      </c>
      <c r="G450" s="232">
        <v>39774.449999999997</v>
      </c>
      <c r="H450" s="233">
        <v>0</v>
      </c>
    </row>
    <row r="451" spans="1:8" ht="18" hidden="1" customHeight="1" outlineLevel="1">
      <c r="A451" s="20" t="s">
        <v>185</v>
      </c>
      <c r="B451" s="230"/>
      <c r="C451" s="231">
        <v>43</v>
      </c>
      <c r="D451" s="231">
        <v>44</v>
      </c>
      <c r="E451" s="231">
        <v>0</v>
      </c>
      <c r="F451" s="232">
        <v>73703.61</v>
      </c>
      <c r="G451" s="232">
        <v>47617.29</v>
      </c>
      <c r="H451" s="233">
        <v>0</v>
      </c>
    </row>
    <row r="452" spans="1:8" ht="18" hidden="1" customHeight="1" outlineLevel="1">
      <c r="A452" s="20" t="s">
        <v>186</v>
      </c>
      <c r="B452" s="230"/>
      <c r="C452" s="231">
        <v>49</v>
      </c>
      <c r="D452" s="231">
        <v>4</v>
      </c>
      <c r="E452" s="231">
        <v>2</v>
      </c>
      <c r="F452" s="232">
        <v>18496</v>
      </c>
      <c r="G452" s="232">
        <v>48538</v>
      </c>
      <c r="H452" s="233"/>
    </row>
    <row r="453" spans="1:8" ht="18" hidden="1" customHeight="1" outlineLevel="1">
      <c r="A453" s="20" t="s">
        <v>187</v>
      </c>
      <c r="B453" s="230"/>
      <c r="C453" s="231">
        <v>1</v>
      </c>
      <c r="D453" s="231"/>
      <c r="E453" s="231"/>
      <c r="F453" s="232"/>
      <c r="G453" s="232"/>
      <c r="H453" s="233"/>
    </row>
    <row r="454" spans="1:8" ht="18" hidden="1" customHeight="1" outlineLevel="1">
      <c r="A454" s="20" t="s">
        <v>188</v>
      </c>
      <c r="B454" s="230"/>
      <c r="C454" s="231">
        <v>1</v>
      </c>
      <c r="D454" s="231">
        <v>2</v>
      </c>
      <c r="E454" s="231">
        <v>0</v>
      </c>
      <c r="F454" s="232">
        <v>0</v>
      </c>
      <c r="G454" s="232">
        <v>-1056</v>
      </c>
      <c r="H454" s="233">
        <v>0</v>
      </c>
    </row>
    <row r="455" spans="1:8" ht="18" hidden="1" customHeight="1" outlineLevel="1">
      <c r="A455" s="20" t="s">
        <v>190</v>
      </c>
      <c r="B455" s="230"/>
      <c r="C455" s="231">
        <v>106</v>
      </c>
      <c r="D455" s="231">
        <v>8</v>
      </c>
      <c r="E455" s="231"/>
      <c r="F455" s="232">
        <v>86721</v>
      </c>
      <c r="G455" s="232">
        <v>27551</v>
      </c>
      <c r="H455" s="233">
        <v>5000</v>
      </c>
    </row>
    <row r="456" spans="1:8" ht="18" hidden="1" customHeight="1" outlineLevel="1">
      <c r="A456" s="20" t="s">
        <v>193</v>
      </c>
      <c r="B456" s="230"/>
      <c r="C456" s="231">
        <v>54</v>
      </c>
      <c r="D456" s="231">
        <v>48</v>
      </c>
      <c r="E456" s="231">
        <v>0</v>
      </c>
      <c r="F456" s="232">
        <v>97756</v>
      </c>
      <c r="G456" s="232">
        <v>-22371</v>
      </c>
      <c r="H456" s="233">
        <v>90090</v>
      </c>
    </row>
    <row r="457" spans="1:8" ht="18" customHeight="1" collapsed="1">
      <c r="A457" s="20"/>
      <c r="B457" s="230" t="s">
        <v>403</v>
      </c>
      <c r="C457" s="234">
        <f>SUM($C$448:$C$456)</f>
        <v>285</v>
      </c>
      <c r="D457" s="234">
        <f>SUM($D$448:$D$456)</f>
        <v>154</v>
      </c>
      <c r="E457" s="234">
        <f>SUM($E$448:$E$456)</f>
        <v>2</v>
      </c>
      <c r="F457" s="235">
        <f>SUM($F$448:$F$456)</f>
        <v>300895.68</v>
      </c>
      <c r="G457" s="235">
        <f>SUM($G$448:$G$456)</f>
        <v>137774.47</v>
      </c>
      <c r="H457" s="236">
        <f>SUM($H$448:$H$456)</f>
        <v>95090</v>
      </c>
    </row>
    <row r="458" spans="1:8" ht="18" hidden="1" customHeight="1" outlineLevel="1">
      <c r="A458" s="20" t="s">
        <v>181</v>
      </c>
      <c r="B458" s="230"/>
      <c r="C458" s="231">
        <v>2</v>
      </c>
      <c r="D458" s="231">
        <v>2</v>
      </c>
      <c r="E458" s="231">
        <v>0</v>
      </c>
      <c r="F458" s="232">
        <v>0</v>
      </c>
      <c r="G458" s="232">
        <v>-1678.92</v>
      </c>
      <c r="H458" s="233">
        <v>0</v>
      </c>
    </row>
    <row r="459" spans="1:8" ht="18" hidden="1" customHeight="1" outlineLevel="1">
      <c r="A459" s="20" t="s">
        <v>182</v>
      </c>
      <c r="B459" s="230"/>
      <c r="C459" s="231">
        <v>2</v>
      </c>
      <c r="D459" s="231">
        <v>2</v>
      </c>
      <c r="E459" s="231">
        <v>0</v>
      </c>
      <c r="F459" s="232">
        <v>0</v>
      </c>
      <c r="G459" s="232">
        <v>4308</v>
      </c>
      <c r="H459" s="233">
        <v>0</v>
      </c>
    </row>
    <row r="460" spans="1:8" ht="18" hidden="1" customHeight="1" outlineLevel="1">
      <c r="A460" s="20" t="s">
        <v>183</v>
      </c>
      <c r="B460" s="230"/>
      <c r="C460" s="231">
        <v>6</v>
      </c>
      <c r="D460" s="231">
        <v>4</v>
      </c>
      <c r="E460" s="231">
        <v>0</v>
      </c>
      <c r="F460" s="232">
        <v>1252</v>
      </c>
      <c r="G460" s="232">
        <v>23</v>
      </c>
      <c r="H460" s="233">
        <v>0</v>
      </c>
    </row>
    <row r="461" spans="1:8" ht="18" hidden="1" customHeight="1" outlineLevel="1">
      <c r="A461" s="20" t="s">
        <v>184</v>
      </c>
      <c r="B461" s="230"/>
      <c r="C461" s="231">
        <v>1</v>
      </c>
      <c r="D461" s="231">
        <v>2</v>
      </c>
      <c r="E461" s="231">
        <v>0</v>
      </c>
      <c r="F461" s="232">
        <v>0</v>
      </c>
      <c r="G461" s="232">
        <v>-2531</v>
      </c>
      <c r="H461" s="233">
        <v>0</v>
      </c>
    </row>
    <row r="462" spans="1:8" ht="18" hidden="1" customHeight="1" outlineLevel="1">
      <c r="A462" s="20" t="s">
        <v>185</v>
      </c>
      <c r="B462" s="230"/>
      <c r="C462" s="231">
        <v>17</v>
      </c>
      <c r="D462" s="231">
        <v>14</v>
      </c>
      <c r="E462" s="231">
        <v>0</v>
      </c>
      <c r="F462" s="232">
        <v>26924</v>
      </c>
      <c r="G462" s="232">
        <v>21581.7</v>
      </c>
      <c r="H462" s="233">
        <v>0</v>
      </c>
    </row>
    <row r="463" spans="1:8" ht="18" hidden="1" customHeight="1" outlineLevel="1">
      <c r="A463" s="20" t="s">
        <v>186</v>
      </c>
      <c r="B463" s="230"/>
      <c r="C463" s="231">
        <v>132</v>
      </c>
      <c r="D463" s="231">
        <v>8</v>
      </c>
      <c r="E463" s="231">
        <v>2</v>
      </c>
      <c r="F463" s="232">
        <v>110534</v>
      </c>
      <c r="G463" s="232">
        <v>133076</v>
      </c>
      <c r="H463" s="233"/>
    </row>
    <row r="464" spans="1:8" ht="18" hidden="1" customHeight="1" outlineLevel="1">
      <c r="A464" s="20" t="s">
        <v>244</v>
      </c>
      <c r="B464" s="230"/>
      <c r="C464" s="231">
        <v>1</v>
      </c>
      <c r="D464" s="231">
        <v>0</v>
      </c>
      <c r="E464" s="231">
        <v>0</v>
      </c>
      <c r="F464" s="232">
        <v>5000</v>
      </c>
      <c r="G464" s="232">
        <v>46944</v>
      </c>
      <c r="H464" s="233">
        <v>0</v>
      </c>
    </row>
    <row r="465" spans="1:8" ht="18" hidden="1" customHeight="1" outlineLevel="1">
      <c r="A465" s="20" t="s">
        <v>187</v>
      </c>
      <c r="B465" s="230"/>
      <c r="C465" s="231">
        <v>2</v>
      </c>
      <c r="D465" s="231"/>
      <c r="E465" s="231"/>
      <c r="F465" s="232"/>
      <c r="G465" s="232"/>
      <c r="H465" s="233"/>
    </row>
    <row r="466" spans="1:8" ht="18" hidden="1" customHeight="1" outlineLevel="1">
      <c r="A466" s="20" t="s">
        <v>190</v>
      </c>
      <c r="B466" s="230"/>
      <c r="C466" s="231">
        <v>8</v>
      </c>
      <c r="D466" s="231">
        <v>2</v>
      </c>
      <c r="E466" s="231"/>
      <c r="F466" s="232">
        <v>2794</v>
      </c>
      <c r="G466" s="232">
        <v>4043</v>
      </c>
      <c r="H466" s="233">
        <v>5377</v>
      </c>
    </row>
    <row r="467" spans="1:8" ht="18" hidden="1" customHeight="1" outlineLevel="1">
      <c r="A467" s="20" t="s">
        <v>191</v>
      </c>
      <c r="B467" s="230"/>
      <c r="C467" s="231">
        <v>7</v>
      </c>
      <c r="D467" s="231">
        <v>1</v>
      </c>
      <c r="E467" s="231">
        <v>2</v>
      </c>
      <c r="F467" s="232"/>
      <c r="G467" s="232">
        <v>9619</v>
      </c>
      <c r="H467" s="233"/>
    </row>
    <row r="468" spans="1:8" ht="18" hidden="1" customHeight="1" outlineLevel="1">
      <c r="A468" s="20" t="s">
        <v>194</v>
      </c>
      <c r="B468" s="230"/>
      <c r="C468" s="231">
        <v>1</v>
      </c>
      <c r="D468" s="231">
        <v>2</v>
      </c>
      <c r="E468" s="231">
        <v>0</v>
      </c>
      <c r="F468" s="232">
        <v>17484.716400000001</v>
      </c>
      <c r="G468" s="232">
        <v>14970.395500000001</v>
      </c>
      <c r="H468" s="233">
        <v>0</v>
      </c>
    </row>
    <row r="469" spans="1:8" ht="18" customHeight="1" collapsed="1">
      <c r="A469" s="20"/>
      <c r="B469" s="230" t="s">
        <v>404</v>
      </c>
      <c r="C469" s="234">
        <f>SUM($C$458:$C$468)</f>
        <v>179</v>
      </c>
      <c r="D469" s="234">
        <f>SUM($D$458:$D$468)</f>
        <v>37</v>
      </c>
      <c r="E469" s="234">
        <f>SUM($E$458:$E$468)</f>
        <v>4</v>
      </c>
      <c r="F469" s="235">
        <f>SUM($F$458:$F$468)</f>
        <v>163988.7164</v>
      </c>
      <c r="G469" s="235">
        <f>SUM($G$458:$G$468)</f>
        <v>230355.17550000001</v>
      </c>
      <c r="H469" s="236">
        <f>SUM($H$458:$H$468)</f>
        <v>5377</v>
      </c>
    </row>
    <row r="470" spans="1:8" s="229" customFormat="1">
      <c r="A470" s="237"/>
      <c r="B470" s="493" t="s">
        <v>405</v>
      </c>
      <c r="C470" s="494"/>
      <c r="D470" s="494"/>
      <c r="E470" s="494"/>
      <c r="F470" s="494"/>
      <c r="G470" s="494"/>
      <c r="H470" s="495"/>
    </row>
    <row r="471" spans="1:8" ht="18" hidden="1" customHeight="1" outlineLevel="1">
      <c r="A471" s="20" t="s">
        <v>184</v>
      </c>
      <c r="B471" s="230"/>
      <c r="C471" s="231">
        <v>0</v>
      </c>
      <c r="D471" s="231">
        <v>0</v>
      </c>
      <c r="E471" s="231">
        <v>0</v>
      </c>
      <c r="F471" s="232">
        <v>0</v>
      </c>
      <c r="G471" s="232">
        <v>0</v>
      </c>
      <c r="H471" s="233">
        <v>0</v>
      </c>
    </row>
    <row r="472" spans="1:8" ht="18" hidden="1" customHeight="1" outlineLevel="1">
      <c r="A472" s="20" t="s">
        <v>185</v>
      </c>
      <c r="B472" s="230"/>
      <c r="C472" s="231">
        <v>2</v>
      </c>
      <c r="D472" s="231">
        <v>2</v>
      </c>
      <c r="E472" s="231">
        <v>0</v>
      </c>
      <c r="F472" s="232">
        <v>0</v>
      </c>
      <c r="G472" s="232">
        <v>79</v>
      </c>
      <c r="H472" s="233">
        <v>0</v>
      </c>
    </row>
    <row r="473" spans="1:8" ht="18" hidden="1" customHeight="1" outlineLevel="1">
      <c r="A473" s="20" t="s">
        <v>186</v>
      </c>
      <c r="B473" s="230"/>
      <c r="C473" s="231">
        <v>11</v>
      </c>
      <c r="D473" s="231">
        <v>2</v>
      </c>
      <c r="E473" s="231">
        <v>0</v>
      </c>
      <c r="F473" s="232">
        <v>176000</v>
      </c>
      <c r="G473" s="232">
        <v>4076</v>
      </c>
      <c r="H473" s="233"/>
    </row>
    <row r="474" spans="1:8" ht="18" hidden="1" customHeight="1" outlineLevel="1">
      <c r="A474" s="20" t="s">
        <v>187</v>
      </c>
      <c r="B474" s="230"/>
      <c r="C474" s="231">
        <v>1</v>
      </c>
      <c r="D474" s="231"/>
      <c r="E474" s="231"/>
      <c r="F474" s="232"/>
      <c r="G474" s="232"/>
      <c r="H474" s="233"/>
    </row>
    <row r="475" spans="1:8" ht="18" hidden="1" customHeight="1" outlineLevel="1">
      <c r="A475" s="20" t="s">
        <v>190</v>
      </c>
      <c r="B475" s="230"/>
      <c r="C475" s="231">
        <v>0</v>
      </c>
      <c r="D475" s="231">
        <v>0</v>
      </c>
      <c r="E475" s="231"/>
      <c r="F475" s="232"/>
      <c r="G475" s="232"/>
      <c r="H475" s="233"/>
    </row>
    <row r="476" spans="1:8" ht="18" hidden="1" customHeight="1" outlineLevel="1">
      <c r="A476" s="20" t="s">
        <v>193</v>
      </c>
      <c r="B476" s="230"/>
      <c r="C476" s="231">
        <v>2</v>
      </c>
      <c r="D476" s="231">
        <v>2</v>
      </c>
      <c r="E476" s="231">
        <v>0</v>
      </c>
      <c r="F476" s="232">
        <v>13592</v>
      </c>
      <c r="G476" s="232">
        <v>-826</v>
      </c>
      <c r="H476" s="233">
        <v>5726</v>
      </c>
    </row>
    <row r="477" spans="1:8" ht="18" customHeight="1" collapsed="1">
      <c r="A477" s="20"/>
      <c r="B477" s="230" t="s">
        <v>406</v>
      </c>
      <c r="C477" s="234">
        <f>SUM($C$471:$C$476)</f>
        <v>16</v>
      </c>
      <c r="D477" s="234">
        <f>SUM($D$471:$D$476)</f>
        <v>6</v>
      </c>
      <c r="E477" s="234">
        <f>SUM($E$471:$E$476)</f>
        <v>0</v>
      </c>
      <c r="F477" s="235">
        <f>SUM($F$471:$F$476)</f>
        <v>189592</v>
      </c>
      <c r="G477" s="235">
        <f>SUM($G$471:$G$476)</f>
        <v>3329</v>
      </c>
      <c r="H477" s="236">
        <f>SUM($H$471:$H$476)</f>
        <v>5726</v>
      </c>
    </row>
    <row r="478" spans="1:8" s="229" customFormat="1">
      <c r="A478" s="237"/>
      <c r="B478" s="493" t="s">
        <v>407</v>
      </c>
      <c r="C478" s="494"/>
      <c r="D478" s="494"/>
      <c r="E478" s="494"/>
      <c r="F478" s="494"/>
      <c r="G478" s="494"/>
      <c r="H478" s="495"/>
    </row>
    <row r="479" spans="1:8" ht="18" hidden="1" customHeight="1" outlineLevel="1">
      <c r="A479" s="20" t="s">
        <v>181</v>
      </c>
      <c r="B479" s="230"/>
      <c r="C479" s="231">
        <v>12</v>
      </c>
      <c r="D479" s="231">
        <v>19</v>
      </c>
      <c r="E479" s="231">
        <v>0</v>
      </c>
      <c r="F479" s="232">
        <v>52564.7</v>
      </c>
      <c r="G479" s="232">
        <v>9248</v>
      </c>
      <c r="H479" s="233">
        <v>0</v>
      </c>
    </row>
    <row r="480" spans="1:8" ht="18" hidden="1" customHeight="1" outlineLevel="1">
      <c r="A480" s="20" t="s">
        <v>182</v>
      </c>
      <c r="B480" s="230"/>
      <c r="C480" s="231">
        <v>8</v>
      </c>
      <c r="D480" s="231">
        <v>8</v>
      </c>
      <c r="E480" s="231">
        <v>0</v>
      </c>
      <c r="F480" s="232">
        <v>56899</v>
      </c>
      <c r="G480" s="232">
        <v>88540</v>
      </c>
      <c r="H480" s="233">
        <v>0</v>
      </c>
    </row>
    <row r="481" spans="1:8" ht="18" hidden="1" customHeight="1" outlineLevel="1">
      <c r="A481" s="20" t="s">
        <v>183</v>
      </c>
      <c r="B481" s="230"/>
      <c r="C481" s="231">
        <v>21</v>
      </c>
      <c r="D481" s="231">
        <v>33</v>
      </c>
      <c r="E481" s="231">
        <v>0</v>
      </c>
      <c r="F481" s="232">
        <v>111504.4</v>
      </c>
      <c r="G481" s="232">
        <v>1263</v>
      </c>
      <c r="H481" s="233">
        <v>0</v>
      </c>
    </row>
    <row r="482" spans="1:8" ht="18" hidden="1" customHeight="1" outlineLevel="1">
      <c r="A482" s="20" t="s">
        <v>184</v>
      </c>
      <c r="B482" s="230"/>
      <c r="C482" s="231">
        <v>4</v>
      </c>
      <c r="D482" s="231">
        <v>13</v>
      </c>
      <c r="E482" s="231">
        <v>0</v>
      </c>
      <c r="F482" s="232">
        <v>-12784.08</v>
      </c>
      <c r="G482" s="232">
        <v>44279.59</v>
      </c>
      <c r="H482" s="233">
        <v>0</v>
      </c>
    </row>
    <row r="483" spans="1:8" ht="18" hidden="1" customHeight="1" outlineLevel="1">
      <c r="A483" s="20" t="s">
        <v>185</v>
      </c>
      <c r="B483" s="230"/>
      <c r="C483" s="231">
        <v>51</v>
      </c>
      <c r="D483" s="231">
        <v>77</v>
      </c>
      <c r="E483" s="231">
        <v>0</v>
      </c>
      <c r="F483" s="232">
        <v>-103185.36</v>
      </c>
      <c r="G483" s="232">
        <v>59426.42</v>
      </c>
      <c r="H483" s="233">
        <v>0</v>
      </c>
    </row>
    <row r="484" spans="1:8" ht="18" hidden="1" customHeight="1" outlineLevel="1">
      <c r="A484" s="20" t="s">
        <v>186</v>
      </c>
      <c r="B484" s="230"/>
      <c r="C484" s="231">
        <v>13</v>
      </c>
      <c r="D484" s="231">
        <v>7</v>
      </c>
      <c r="E484" s="231">
        <v>3</v>
      </c>
      <c r="F484" s="232">
        <v>25747</v>
      </c>
      <c r="G484" s="232">
        <v>-3036</v>
      </c>
      <c r="H484" s="233"/>
    </row>
    <row r="485" spans="1:8" ht="18" hidden="1" customHeight="1" outlineLevel="1">
      <c r="A485" s="20" t="s">
        <v>244</v>
      </c>
      <c r="B485" s="230"/>
      <c r="C485" s="231">
        <v>1</v>
      </c>
      <c r="D485" s="231">
        <v>0</v>
      </c>
      <c r="E485" s="231">
        <v>1</v>
      </c>
      <c r="F485" s="232">
        <v>0</v>
      </c>
      <c r="G485" s="232">
        <v>0</v>
      </c>
      <c r="H485" s="233">
        <v>0</v>
      </c>
    </row>
    <row r="486" spans="1:8" ht="18" hidden="1" customHeight="1" outlineLevel="1">
      <c r="A486" s="20" t="s">
        <v>187</v>
      </c>
      <c r="B486" s="230"/>
      <c r="C486" s="231">
        <v>1</v>
      </c>
      <c r="D486" s="231">
        <v>1</v>
      </c>
      <c r="E486" s="231"/>
      <c r="F486" s="232">
        <v>2030</v>
      </c>
      <c r="G486" s="232"/>
      <c r="H486" s="233"/>
    </row>
    <row r="487" spans="1:8" ht="18" hidden="1" customHeight="1" outlineLevel="1">
      <c r="A487" s="20" t="s">
        <v>188</v>
      </c>
      <c r="B487" s="230"/>
      <c r="C487" s="231">
        <v>3</v>
      </c>
      <c r="D487" s="231">
        <v>3</v>
      </c>
      <c r="E487" s="231">
        <v>0</v>
      </c>
      <c r="F487" s="232">
        <v>9387</v>
      </c>
      <c r="G487" s="232">
        <v>16</v>
      </c>
      <c r="H487" s="233">
        <v>0</v>
      </c>
    </row>
    <row r="488" spans="1:8" ht="18" hidden="1" customHeight="1" outlineLevel="1">
      <c r="A488" s="20" t="s">
        <v>189</v>
      </c>
      <c r="B488" s="230"/>
      <c r="C488" s="231">
        <v>1</v>
      </c>
      <c r="D488" s="231">
        <v>1</v>
      </c>
      <c r="E488" s="231"/>
      <c r="F488" s="232"/>
      <c r="G488" s="232">
        <v>29571.95</v>
      </c>
      <c r="H488" s="233">
        <v>0</v>
      </c>
    </row>
    <row r="489" spans="1:8" ht="18" hidden="1" customHeight="1" outlineLevel="1">
      <c r="A489" s="20" t="s">
        <v>190</v>
      </c>
      <c r="B489" s="230"/>
      <c r="C489" s="231">
        <v>3</v>
      </c>
      <c r="D489" s="231">
        <v>1</v>
      </c>
      <c r="E489" s="231"/>
      <c r="F489" s="232">
        <v>-4333</v>
      </c>
      <c r="G489" s="232">
        <v>0</v>
      </c>
      <c r="H489" s="233">
        <v>4000</v>
      </c>
    </row>
    <row r="490" spans="1:8" ht="18" hidden="1" customHeight="1" outlineLevel="1">
      <c r="A490" s="20" t="s">
        <v>193</v>
      </c>
      <c r="B490" s="230"/>
      <c r="C490" s="231">
        <v>46</v>
      </c>
      <c r="D490" s="231">
        <v>39</v>
      </c>
      <c r="E490" s="231">
        <v>2</v>
      </c>
      <c r="F490" s="232">
        <v>263927</v>
      </c>
      <c r="G490" s="232">
        <v>3798</v>
      </c>
      <c r="H490" s="233">
        <v>80297</v>
      </c>
    </row>
    <row r="491" spans="1:8" ht="18" hidden="1" customHeight="1" outlineLevel="1">
      <c r="A491" s="20" t="s">
        <v>195</v>
      </c>
      <c r="B491" s="230"/>
      <c r="C491" s="231">
        <v>6</v>
      </c>
      <c r="D491" s="231">
        <v>1558</v>
      </c>
      <c r="E491" s="231"/>
      <c r="F491" s="232">
        <v>875</v>
      </c>
      <c r="G491" s="232">
        <v>908</v>
      </c>
      <c r="H491" s="233">
        <v>683</v>
      </c>
    </row>
    <row r="492" spans="1:8" ht="18" hidden="1" customHeight="1" outlineLevel="1">
      <c r="A492" s="20" t="s">
        <v>196</v>
      </c>
      <c r="B492" s="230"/>
      <c r="C492" s="231">
        <v>4</v>
      </c>
      <c r="D492" s="231">
        <v>3</v>
      </c>
      <c r="E492" s="231">
        <v>1</v>
      </c>
      <c r="F492" s="232">
        <v>4644</v>
      </c>
      <c r="G492" s="232">
        <v>0</v>
      </c>
      <c r="H492" s="233"/>
    </row>
    <row r="493" spans="1:8" ht="18" customHeight="1" collapsed="1">
      <c r="A493" s="20"/>
      <c r="B493" s="230" t="s">
        <v>408</v>
      </c>
      <c r="C493" s="234">
        <f>SUM($C$479:$C$492)</f>
        <v>174</v>
      </c>
      <c r="D493" s="234">
        <f>SUM($D$479:$D$492)</f>
        <v>1763</v>
      </c>
      <c r="E493" s="234">
        <f>SUM($E$479:$E$492)</f>
        <v>7</v>
      </c>
      <c r="F493" s="235">
        <f>SUM($F$479:$F$492)</f>
        <v>407275.66</v>
      </c>
      <c r="G493" s="235">
        <f>SUM($G$479:$G$492)</f>
        <v>234014.96000000002</v>
      </c>
      <c r="H493" s="236">
        <f>SUM($H$479:$H$492)</f>
        <v>84980</v>
      </c>
    </row>
    <row r="494" spans="1:8" s="229" customFormat="1">
      <c r="A494" s="237"/>
      <c r="B494" s="493" t="s">
        <v>409</v>
      </c>
      <c r="C494" s="494"/>
      <c r="D494" s="494"/>
      <c r="E494" s="494"/>
      <c r="F494" s="494"/>
      <c r="G494" s="494"/>
      <c r="H494" s="495"/>
    </row>
    <row r="495" spans="1:8" ht="18" hidden="1" customHeight="1" outlineLevel="1">
      <c r="A495" s="20" t="s">
        <v>181</v>
      </c>
      <c r="B495" s="230"/>
      <c r="C495" s="231">
        <v>3</v>
      </c>
      <c r="D495" s="231">
        <v>0</v>
      </c>
      <c r="E495" s="231">
        <v>0</v>
      </c>
      <c r="F495" s="232">
        <v>0</v>
      </c>
      <c r="G495" s="232">
        <v>0</v>
      </c>
      <c r="H495" s="233">
        <v>0</v>
      </c>
    </row>
    <row r="496" spans="1:8" ht="18" hidden="1" customHeight="1" outlineLevel="1">
      <c r="A496" s="20" t="s">
        <v>183</v>
      </c>
      <c r="B496" s="230"/>
      <c r="C496" s="231">
        <v>5</v>
      </c>
      <c r="D496" s="231">
        <v>6</v>
      </c>
      <c r="E496" s="231">
        <v>0</v>
      </c>
      <c r="F496" s="232">
        <v>-500</v>
      </c>
      <c r="G496" s="232">
        <v>12583</v>
      </c>
      <c r="H496" s="233">
        <v>0</v>
      </c>
    </row>
    <row r="497" spans="1:8" ht="18" hidden="1" customHeight="1" outlineLevel="1">
      <c r="A497" s="20" t="s">
        <v>184</v>
      </c>
      <c r="B497" s="230"/>
      <c r="C497" s="231">
        <v>2</v>
      </c>
      <c r="D497" s="231">
        <v>1</v>
      </c>
      <c r="E497" s="231">
        <v>0</v>
      </c>
      <c r="F497" s="232">
        <v>0</v>
      </c>
      <c r="G497" s="232">
        <v>2735.5</v>
      </c>
      <c r="H497" s="233">
        <v>0</v>
      </c>
    </row>
    <row r="498" spans="1:8" ht="18" hidden="1" customHeight="1" outlineLevel="1">
      <c r="A498" s="20" t="s">
        <v>185</v>
      </c>
      <c r="B498" s="230"/>
      <c r="C498" s="231">
        <v>9</v>
      </c>
      <c r="D498" s="231">
        <v>4</v>
      </c>
      <c r="E498" s="231">
        <v>0</v>
      </c>
      <c r="F498" s="232">
        <v>-45.47</v>
      </c>
      <c r="G498" s="232">
        <v>-2548.7199999999998</v>
      </c>
      <c r="H498" s="233">
        <v>0</v>
      </c>
    </row>
    <row r="499" spans="1:8" ht="18" hidden="1" customHeight="1" outlineLevel="1">
      <c r="A499" s="20" t="s">
        <v>186</v>
      </c>
      <c r="B499" s="230"/>
      <c r="C499" s="231">
        <v>29</v>
      </c>
      <c r="D499" s="231">
        <v>3</v>
      </c>
      <c r="E499" s="231">
        <v>21</v>
      </c>
      <c r="F499" s="232">
        <v>14714</v>
      </c>
      <c r="G499" s="232">
        <v>181805</v>
      </c>
      <c r="H499" s="233"/>
    </row>
    <row r="500" spans="1:8" ht="18" hidden="1" customHeight="1" outlineLevel="1">
      <c r="A500" s="20" t="s">
        <v>187</v>
      </c>
      <c r="B500" s="230"/>
      <c r="C500" s="231">
        <v>1</v>
      </c>
      <c r="D500" s="231"/>
      <c r="E500" s="231">
        <v>1</v>
      </c>
      <c r="F500" s="232"/>
      <c r="G500" s="232"/>
      <c r="H500" s="233"/>
    </row>
    <row r="501" spans="1:8" ht="18" hidden="1" customHeight="1" outlineLevel="1">
      <c r="A501" s="20" t="s">
        <v>194</v>
      </c>
      <c r="B501" s="230"/>
      <c r="C501" s="231">
        <v>5</v>
      </c>
      <c r="D501" s="231">
        <v>1</v>
      </c>
      <c r="E501" s="231">
        <v>4</v>
      </c>
      <c r="F501" s="232">
        <v>220.23330000000001</v>
      </c>
      <c r="G501" s="232">
        <v>188.5635</v>
      </c>
      <c r="H501" s="233">
        <v>0</v>
      </c>
    </row>
    <row r="502" spans="1:8" ht="18" customHeight="1" collapsed="1">
      <c r="A502" s="20"/>
      <c r="B502" s="230" t="s">
        <v>411</v>
      </c>
      <c r="C502" s="234">
        <f>SUM($C$495:$C$501)</f>
        <v>54</v>
      </c>
      <c r="D502" s="234">
        <f>SUM($D$495:$D$501)</f>
        <v>15</v>
      </c>
      <c r="E502" s="234">
        <f>SUM($E$495:$E$501)</f>
        <v>26</v>
      </c>
      <c r="F502" s="235">
        <f>SUM($F$495:$F$501)</f>
        <v>14388.763300000001</v>
      </c>
      <c r="G502" s="235">
        <f>SUM($G$495:$G$501)</f>
        <v>194763.34349999999</v>
      </c>
      <c r="H502" s="236">
        <f>SUM($H$495:$H$501)</f>
        <v>0</v>
      </c>
    </row>
    <row r="503" spans="1:8" ht="18" hidden="1" customHeight="1" outlineLevel="1">
      <c r="A503" s="20" t="s">
        <v>181</v>
      </c>
      <c r="B503" s="230"/>
      <c r="C503" s="231">
        <v>17</v>
      </c>
      <c r="D503" s="231">
        <v>2</v>
      </c>
      <c r="E503" s="231">
        <v>0</v>
      </c>
      <c r="F503" s="232">
        <v>-8500</v>
      </c>
      <c r="G503" s="232">
        <v>221.65</v>
      </c>
      <c r="H503" s="233">
        <v>0</v>
      </c>
    </row>
    <row r="504" spans="1:8" ht="18" hidden="1" customHeight="1" outlineLevel="1">
      <c r="A504" s="20" t="s">
        <v>183</v>
      </c>
      <c r="B504" s="230"/>
      <c r="C504" s="231">
        <v>7</v>
      </c>
      <c r="D504" s="231">
        <v>1</v>
      </c>
      <c r="E504" s="231">
        <v>0</v>
      </c>
      <c r="F504" s="232">
        <v>65000</v>
      </c>
      <c r="G504" s="232">
        <v>13375</v>
      </c>
      <c r="H504" s="233">
        <v>0</v>
      </c>
    </row>
    <row r="505" spans="1:8" ht="18" hidden="1" customHeight="1" outlineLevel="1">
      <c r="A505" s="20" t="s">
        <v>184</v>
      </c>
      <c r="B505" s="230"/>
      <c r="C505" s="231">
        <v>10</v>
      </c>
      <c r="D505" s="231">
        <v>3</v>
      </c>
      <c r="E505" s="231">
        <v>0</v>
      </c>
      <c r="F505" s="232">
        <v>8130</v>
      </c>
      <c r="G505" s="232">
        <v>17777.5</v>
      </c>
      <c r="H505" s="233">
        <v>0</v>
      </c>
    </row>
    <row r="506" spans="1:8" ht="18" hidden="1" customHeight="1" outlineLevel="1">
      <c r="A506" s="20" t="s">
        <v>185</v>
      </c>
      <c r="B506" s="230"/>
      <c r="C506" s="231">
        <v>14</v>
      </c>
      <c r="D506" s="231">
        <v>0</v>
      </c>
      <c r="E506" s="231">
        <v>0</v>
      </c>
      <c r="F506" s="232">
        <v>0</v>
      </c>
      <c r="G506" s="232">
        <v>0</v>
      </c>
      <c r="H506" s="233">
        <v>0</v>
      </c>
    </row>
    <row r="507" spans="1:8" ht="18" hidden="1" customHeight="1" outlineLevel="1">
      <c r="A507" s="20" t="s">
        <v>186</v>
      </c>
      <c r="B507" s="230"/>
      <c r="C507" s="231">
        <v>13</v>
      </c>
      <c r="D507" s="231">
        <v>0</v>
      </c>
      <c r="E507" s="231">
        <v>11</v>
      </c>
      <c r="F507" s="232">
        <v>0</v>
      </c>
      <c r="G507" s="232">
        <v>44</v>
      </c>
      <c r="H507" s="233"/>
    </row>
    <row r="508" spans="1:8" ht="18" hidden="1" customHeight="1" outlineLevel="1">
      <c r="A508" s="20" t="s">
        <v>187</v>
      </c>
      <c r="B508" s="230"/>
      <c r="C508" s="231">
        <v>2</v>
      </c>
      <c r="D508" s="231"/>
      <c r="E508" s="231">
        <v>2</v>
      </c>
      <c r="F508" s="232"/>
      <c r="G508" s="232"/>
      <c r="H508" s="233"/>
    </row>
    <row r="509" spans="1:8" ht="18" hidden="1" customHeight="1" outlineLevel="1">
      <c r="A509" s="20" t="s">
        <v>190</v>
      </c>
      <c r="B509" s="230"/>
      <c r="C509" s="231">
        <v>0</v>
      </c>
      <c r="D509" s="231">
        <v>0</v>
      </c>
      <c r="E509" s="231"/>
      <c r="F509" s="232"/>
      <c r="G509" s="232"/>
      <c r="H509" s="233"/>
    </row>
    <row r="510" spans="1:8" ht="18" hidden="1" customHeight="1" outlineLevel="1">
      <c r="A510" s="20" t="s">
        <v>194</v>
      </c>
      <c r="B510" s="230"/>
      <c r="C510" s="231">
        <v>1</v>
      </c>
      <c r="D510" s="231">
        <v>1</v>
      </c>
      <c r="E510" s="231">
        <v>1</v>
      </c>
      <c r="F510" s="232">
        <v>6487.0887000000002</v>
      </c>
      <c r="G510" s="232">
        <v>5554.2385000000004</v>
      </c>
      <c r="H510" s="233">
        <v>0</v>
      </c>
    </row>
    <row r="511" spans="1:8" ht="18" hidden="1" customHeight="1" outlineLevel="1">
      <c r="A511" s="20" t="s">
        <v>196</v>
      </c>
      <c r="B511" s="230"/>
      <c r="C511" s="231">
        <v>6</v>
      </c>
      <c r="D511" s="231">
        <v>6</v>
      </c>
      <c r="E511" s="231">
        <v>0</v>
      </c>
      <c r="F511" s="232">
        <v>110915</v>
      </c>
      <c r="G511" s="232">
        <v>112144</v>
      </c>
      <c r="H511" s="233"/>
    </row>
    <row r="512" spans="1:8" ht="18" customHeight="1" collapsed="1">
      <c r="A512" s="20"/>
      <c r="B512" s="230" t="s">
        <v>412</v>
      </c>
      <c r="C512" s="234">
        <f>SUM($C$503:$C$511)</f>
        <v>70</v>
      </c>
      <c r="D512" s="234">
        <f>SUM($D$503:$D$511)</f>
        <v>13</v>
      </c>
      <c r="E512" s="234">
        <f>SUM($E$503:$E$511)</f>
        <v>14</v>
      </c>
      <c r="F512" s="235">
        <f>SUM($F$503:$F$511)</f>
        <v>182032.08869999999</v>
      </c>
      <c r="G512" s="235">
        <f>SUM($G$503:$G$511)</f>
        <v>149116.3885</v>
      </c>
      <c r="H512" s="236">
        <f>SUM($H$503:$H$511)</f>
        <v>0</v>
      </c>
    </row>
    <row r="513" spans="1:8" ht="18" hidden="1" customHeight="1" outlineLevel="1">
      <c r="A513" s="20" t="s">
        <v>181</v>
      </c>
      <c r="B513" s="230"/>
      <c r="C513" s="231">
        <v>1</v>
      </c>
      <c r="D513" s="231">
        <v>0</v>
      </c>
      <c r="E513" s="231">
        <v>0</v>
      </c>
      <c r="F513" s="232">
        <v>0</v>
      </c>
      <c r="G513" s="232">
        <v>0</v>
      </c>
      <c r="H513" s="233">
        <v>0</v>
      </c>
    </row>
    <row r="514" spans="1:8" ht="18" hidden="1" customHeight="1" outlineLevel="1">
      <c r="A514" s="20" t="s">
        <v>183</v>
      </c>
      <c r="B514" s="230"/>
      <c r="C514" s="231">
        <v>1</v>
      </c>
      <c r="D514" s="231">
        <v>0</v>
      </c>
      <c r="E514" s="231">
        <v>0</v>
      </c>
      <c r="F514" s="232">
        <v>0</v>
      </c>
      <c r="G514" s="232">
        <v>0</v>
      </c>
      <c r="H514" s="233">
        <v>0</v>
      </c>
    </row>
    <row r="515" spans="1:8" ht="18" hidden="1" customHeight="1" outlineLevel="1">
      <c r="A515" s="20" t="s">
        <v>184</v>
      </c>
      <c r="B515" s="230"/>
      <c r="C515" s="231">
        <v>0</v>
      </c>
      <c r="D515" s="231">
        <v>1</v>
      </c>
      <c r="E515" s="231">
        <v>0</v>
      </c>
      <c r="F515" s="232">
        <v>0</v>
      </c>
      <c r="G515" s="232">
        <v>22945.66</v>
      </c>
      <c r="H515" s="233">
        <v>0</v>
      </c>
    </row>
    <row r="516" spans="1:8" ht="18" hidden="1" customHeight="1" outlineLevel="1">
      <c r="A516" s="20" t="s">
        <v>185</v>
      </c>
      <c r="B516" s="230"/>
      <c r="C516" s="231">
        <v>1</v>
      </c>
      <c r="D516" s="231">
        <v>0</v>
      </c>
      <c r="E516" s="231">
        <v>0</v>
      </c>
      <c r="F516" s="232">
        <v>0</v>
      </c>
      <c r="G516" s="232">
        <v>0</v>
      </c>
      <c r="H516" s="233">
        <v>0</v>
      </c>
    </row>
    <row r="517" spans="1:8" ht="18" hidden="1" customHeight="1" outlineLevel="1">
      <c r="A517" s="20" t="s">
        <v>186</v>
      </c>
      <c r="B517" s="230"/>
      <c r="C517" s="231">
        <v>34</v>
      </c>
      <c r="D517" s="231">
        <v>1</v>
      </c>
      <c r="E517" s="231">
        <v>23</v>
      </c>
      <c r="F517" s="232">
        <v>10000</v>
      </c>
      <c r="G517" s="232">
        <v>49821</v>
      </c>
      <c r="H517" s="233"/>
    </row>
    <row r="518" spans="1:8" ht="18" hidden="1" customHeight="1" outlineLevel="1">
      <c r="A518" s="20" t="s">
        <v>187</v>
      </c>
      <c r="B518" s="230"/>
      <c r="C518" s="231">
        <v>1</v>
      </c>
      <c r="D518" s="231">
        <v>1</v>
      </c>
      <c r="E518" s="231">
        <v>1</v>
      </c>
      <c r="F518" s="232"/>
      <c r="G518" s="232"/>
      <c r="H518" s="233"/>
    </row>
    <row r="519" spans="1:8" ht="18" hidden="1" customHeight="1" outlineLevel="1">
      <c r="A519" s="20" t="s">
        <v>194</v>
      </c>
      <c r="B519" s="230"/>
      <c r="C519" s="231">
        <v>3</v>
      </c>
      <c r="D519" s="231">
        <v>0</v>
      </c>
      <c r="E519" s="231">
        <v>3</v>
      </c>
      <c r="F519" s="232">
        <v>0</v>
      </c>
      <c r="G519" s="232">
        <v>0</v>
      </c>
      <c r="H519" s="233">
        <v>0</v>
      </c>
    </row>
    <row r="520" spans="1:8" ht="18" customHeight="1" collapsed="1">
      <c r="A520" s="20"/>
      <c r="B520" s="230" t="s">
        <v>413</v>
      </c>
      <c r="C520" s="234">
        <f>SUM($C$513:$C$519)</f>
        <v>41</v>
      </c>
      <c r="D520" s="234">
        <f>SUM($D$513:$D$519)</f>
        <v>3</v>
      </c>
      <c r="E520" s="234">
        <f>SUM($E$513:$E$519)</f>
        <v>27</v>
      </c>
      <c r="F520" s="235">
        <f>SUM($F$513:$F$519)</f>
        <v>10000</v>
      </c>
      <c r="G520" s="235">
        <f>SUM($G$513:$G$519)</f>
        <v>72766.66</v>
      </c>
      <c r="H520" s="236">
        <f>SUM($H$513:$H$519)</f>
        <v>0</v>
      </c>
    </row>
    <row r="521" spans="1:8" ht="18" hidden="1" customHeight="1" outlineLevel="1">
      <c r="A521" s="20" t="s">
        <v>181</v>
      </c>
      <c r="B521" s="230"/>
      <c r="C521" s="231">
        <v>7</v>
      </c>
      <c r="D521" s="231">
        <v>5</v>
      </c>
      <c r="E521" s="231">
        <v>0</v>
      </c>
      <c r="F521" s="232">
        <v>13200</v>
      </c>
      <c r="G521" s="232">
        <v>13577</v>
      </c>
      <c r="H521" s="233">
        <v>0</v>
      </c>
    </row>
    <row r="522" spans="1:8" ht="18" hidden="1" customHeight="1" outlineLevel="1">
      <c r="A522" s="20" t="s">
        <v>182</v>
      </c>
      <c r="B522" s="230"/>
      <c r="C522" s="231">
        <v>1</v>
      </c>
      <c r="D522" s="231">
        <v>1</v>
      </c>
      <c r="E522" s="231">
        <v>0</v>
      </c>
      <c r="F522" s="232">
        <v>-6000</v>
      </c>
      <c r="G522" s="232">
        <v>20121</v>
      </c>
      <c r="H522" s="233">
        <v>0</v>
      </c>
    </row>
    <row r="523" spans="1:8" ht="18" hidden="1" customHeight="1" outlineLevel="1">
      <c r="A523" s="20" t="s">
        <v>183</v>
      </c>
      <c r="B523" s="230"/>
      <c r="C523" s="231">
        <v>8</v>
      </c>
      <c r="D523" s="231">
        <v>17</v>
      </c>
      <c r="E523" s="231">
        <v>0</v>
      </c>
      <c r="F523" s="232">
        <v>3283</v>
      </c>
      <c r="G523" s="232">
        <v>21398</v>
      </c>
      <c r="H523" s="233">
        <v>0</v>
      </c>
    </row>
    <row r="524" spans="1:8" ht="18" hidden="1" customHeight="1" outlineLevel="1">
      <c r="A524" s="20" t="s">
        <v>184</v>
      </c>
      <c r="B524" s="230"/>
      <c r="C524" s="231">
        <v>6</v>
      </c>
      <c r="D524" s="231">
        <v>12</v>
      </c>
      <c r="E524" s="231">
        <v>0</v>
      </c>
      <c r="F524" s="232">
        <v>-9894.06</v>
      </c>
      <c r="G524" s="232">
        <v>28633</v>
      </c>
      <c r="H524" s="233">
        <v>0</v>
      </c>
    </row>
    <row r="525" spans="1:8" ht="18" hidden="1" customHeight="1" outlineLevel="1">
      <c r="A525" s="20" t="s">
        <v>185</v>
      </c>
      <c r="B525" s="230"/>
      <c r="C525" s="231">
        <v>24</v>
      </c>
      <c r="D525" s="231">
        <v>22</v>
      </c>
      <c r="E525" s="231">
        <v>0</v>
      </c>
      <c r="F525" s="232">
        <v>102600</v>
      </c>
      <c r="G525" s="232">
        <v>50831.35</v>
      </c>
      <c r="H525" s="233">
        <v>0</v>
      </c>
    </row>
    <row r="526" spans="1:8" ht="18" hidden="1" customHeight="1" outlineLevel="1">
      <c r="A526" s="20" t="s">
        <v>186</v>
      </c>
      <c r="B526" s="230"/>
      <c r="C526" s="231">
        <v>63</v>
      </c>
      <c r="D526" s="231">
        <v>0</v>
      </c>
      <c r="E526" s="231">
        <v>52</v>
      </c>
      <c r="F526" s="232">
        <v>0</v>
      </c>
      <c r="G526" s="232">
        <v>-405</v>
      </c>
      <c r="H526" s="233"/>
    </row>
    <row r="527" spans="1:8" ht="18" hidden="1" customHeight="1" outlineLevel="1">
      <c r="A527" s="20" t="s">
        <v>187</v>
      </c>
      <c r="B527" s="230"/>
      <c r="C527" s="231">
        <v>2</v>
      </c>
      <c r="D527" s="231"/>
      <c r="E527" s="231">
        <v>2</v>
      </c>
      <c r="F527" s="232"/>
      <c r="G527" s="232"/>
      <c r="H527" s="233"/>
    </row>
    <row r="528" spans="1:8" ht="18" hidden="1" customHeight="1" outlineLevel="1">
      <c r="A528" s="20" t="s">
        <v>188</v>
      </c>
      <c r="B528" s="230"/>
      <c r="C528" s="231">
        <v>2</v>
      </c>
      <c r="D528" s="231">
        <v>2</v>
      </c>
      <c r="E528" s="231">
        <v>0</v>
      </c>
      <c r="F528" s="232">
        <v>0</v>
      </c>
      <c r="G528" s="232">
        <v>72</v>
      </c>
      <c r="H528" s="233">
        <v>0</v>
      </c>
    </row>
    <row r="529" spans="1:8" ht="18" hidden="1" customHeight="1" outlineLevel="1">
      <c r="A529" s="20" t="s">
        <v>192</v>
      </c>
      <c r="B529" s="230"/>
      <c r="C529" s="231">
        <v>1</v>
      </c>
      <c r="D529" s="231">
        <v>0</v>
      </c>
      <c r="E529" s="231">
        <v>1</v>
      </c>
      <c r="F529" s="232">
        <v>0</v>
      </c>
      <c r="G529" s="232">
        <v>0</v>
      </c>
      <c r="H529" s="233">
        <v>0</v>
      </c>
    </row>
    <row r="530" spans="1:8" ht="18" hidden="1" customHeight="1" outlineLevel="1">
      <c r="A530" s="20" t="s">
        <v>194</v>
      </c>
      <c r="B530" s="230"/>
      <c r="C530" s="231">
        <v>2</v>
      </c>
      <c r="D530" s="231">
        <v>0</v>
      </c>
      <c r="E530" s="231">
        <v>1</v>
      </c>
      <c r="F530" s="232">
        <v>0</v>
      </c>
      <c r="G530" s="232">
        <v>0</v>
      </c>
      <c r="H530" s="233">
        <v>0</v>
      </c>
    </row>
    <row r="531" spans="1:8" ht="18" customHeight="1" collapsed="1">
      <c r="A531" s="20"/>
      <c r="B531" s="230" t="s">
        <v>414</v>
      </c>
      <c r="C531" s="234">
        <f>SUM($C$521:$C$530)</f>
        <v>116</v>
      </c>
      <c r="D531" s="234">
        <f>SUM($D$521:$D$530)</f>
        <v>59</v>
      </c>
      <c r="E531" s="234">
        <f>SUM($E$521:$E$530)</f>
        <v>56</v>
      </c>
      <c r="F531" s="235">
        <f>SUM($F$521:$F$530)</f>
        <v>103188.94</v>
      </c>
      <c r="G531" s="235">
        <f>SUM($G$521:$G$530)</f>
        <v>134227.35</v>
      </c>
      <c r="H531" s="236">
        <f>SUM($H$521:$H$530)</f>
        <v>0</v>
      </c>
    </row>
    <row r="532" spans="1:8" s="229" customFormat="1">
      <c r="A532" s="237"/>
      <c r="B532" s="493" t="s">
        <v>415</v>
      </c>
      <c r="C532" s="494"/>
      <c r="D532" s="494"/>
      <c r="E532" s="494"/>
      <c r="F532" s="494"/>
      <c r="G532" s="494"/>
      <c r="H532" s="495"/>
    </row>
    <row r="533" spans="1:8" ht="18" hidden="1" customHeight="1" outlineLevel="1">
      <c r="A533" s="20" t="s">
        <v>186</v>
      </c>
      <c r="B533" s="230"/>
      <c r="C533" s="231">
        <v>6</v>
      </c>
      <c r="D533" s="231">
        <v>1</v>
      </c>
      <c r="E533" s="231">
        <v>1</v>
      </c>
      <c r="F533" s="232">
        <v>186</v>
      </c>
      <c r="G533" s="232">
        <v>9425</v>
      </c>
      <c r="H533" s="233"/>
    </row>
    <row r="534" spans="1:8" ht="18" customHeight="1" collapsed="1">
      <c r="A534" s="20"/>
      <c r="B534" s="230" t="s">
        <v>416</v>
      </c>
      <c r="C534" s="234">
        <f>SUM($C$533:$C$533)</f>
        <v>6</v>
      </c>
      <c r="D534" s="234">
        <f>SUM($D$533:$D$533)</f>
        <v>1</v>
      </c>
      <c r="E534" s="234">
        <f>SUM($E$533:$E$533)</f>
        <v>1</v>
      </c>
      <c r="F534" s="235">
        <f>SUM($F$533:$F$533)</f>
        <v>186</v>
      </c>
      <c r="G534" s="235">
        <f>SUM($G$533:$G$533)</f>
        <v>9425</v>
      </c>
      <c r="H534" s="236">
        <f>SUM($H$533:$H$533)</f>
        <v>0</v>
      </c>
    </row>
    <row r="535" spans="1:8" s="229" customFormat="1">
      <c r="A535" s="237"/>
      <c r="B535" s="493" t="s">
        <v>417</v>
      </c>
      <c r="C535" s="494"/>
      <c r="D535" s="494"/>
      <c r="E535" s="494"/>
      <c r="F535" s="494"/>
      <c r="G535" s="494"/>
      <c r="H535" s="495"/>
    </row>
    <row r="536" spans="1:8" ht="18" hidden="1" customHeight="1" outlineLevel="1">
      <c r="A536" s="20" t="s">
        <v>182</v>
      </c>
      <c r="B536" s="230"/>
      <c r="C536" s="231">
        <v>2</v>
      </c>
      <c r="D536" s="231">
        <v>2</v>
      </c>
      <c r="E536" s="231">
        <v>0</v>
      </c>
      <c r="F536" s="232">
        <v>-500</v>
      </c>
      <c r="G536" s="232">
        <v>2707</v>
      </c>
      <c r="H536" s="233">
        <v>0</v>
      </c>
    </row>
    <row r="537" spans="1:8" ht="18" hidden="1" customHeight="1" outlineLevel="1">
      <c r="A537" s="20" t="s">
        <v>186</v>
      </c>
      <c r="B537" s="230"/>
      <c r="C537" s="231">
        <v>1</v>
      </c>
      <c r="D537" s="231">
        <v>1</v>
      </c>
      <c r="E537" s="231">
        <v>0</v>
      </c>
      <c r="F537" s="232">
        <v>30000</v>
      </c>
      <c r="G537" s="232">
        <v>21992</v>
      </c>
      <c r="H537" s="233"/>
    </row>
    <row r="538" spans="1:8" ht="18" hidden="1" customHeight="1" outlineLevel="1">
      <c r="A538" s="20" t="s">
        <v>244</v>
      </c>
      <c r="B538" s="230"/>
      <c r="C538" s="231">
        <v>1</v>
      </c>
      <c r="D538" s="231">
        <v>0</v>
      </c>
      <c r="E538" s="231">
        <v>0</v>
      </c>
      <c r="F538" s="232">
        <v>15000</v>
      </c>
      <c r="G538" s="232">
        <v>51175</v>
      </c>
      <c r="H538" s="233">
        <v>0</v>
      </c>
    </row>
    <row r="539" spans="1:8" ht="18" hidden="1" customHeight="1" outlineLevel="1">
      <c r="A539" s="20" t="s">
        <v>187</v>
      </c>
      <c r="B539" s="230"/>
      <c r="C539" s="231">
        <v>1</v>
      </c>
      <c r="D539" s="231"/>
      <c r="E539" s="231"/>
      <c r="F539" s="232"/>
      <c r="G539" s="232"/>
      <c r="H539" s="233"/>
    </row>
    <row r="540" spans="1:8" ht="18" hidden="1" customHeight="1" outlineLevel="1">
      <c r="A540" s="20" t="s">
        <v>189</v>
      </c>
      <c r="B540" s="230"/>
      <c r="C540" s="231">
        <v>1</v>
      </c>
      <c r="D540" s="231">
        <v>1</v>
      </c>
      <c r="E540" s="231"/>
      <c r="F540" s="232">
        <v>554.55999999999995</v>
      </c>
      <c r="G540" s="232"/>
      <c r="H540" s="233">
        <v>0</v>
      </c>
    </row>
    <row r="541" spans="1:8" ht="18" hidden="1" customHeight="1" outlineLevel="1">
      <c r="A541" s="20" t="s">
        <v>189</v>
      </c>
      <c r="B541" s="230"/>
      <c r="C541" s="231">
        <v>1</v>
      </c>
      <c r="D541" s="231">
        <v>1</v>
      </c>
      <c r="E541" s="231"/>
      <c r="F541" s="232"/>
      <c r="G541" s="232">
        <v>5000</v>
      </c>
      <c r="H541" s="233">
        <v>0</v>
      </c>
    </row>
    <row r="542" spans="1:8" ht="18" hidden="1" customHeight="1" outlineLevel="1">
      <c r="A542" s="20" t="s">
        <v>194</v>
      </c>
      <c r="B542" s="230"/>
      <c r="C542" s="231">
        <v>4</v>
      </c>
      <c r="D542" s="231">
        <v>5</v>
      </c>
      <c r="E542" s="231">
        <v>0</v>
      </c>
      <c r="F542" s="232">
        <v>7826.5896000000002</v>
      </c>
      <c r="G542" s="232">
        <v>6701.1175999999996</v>
      </c>
      <c r="H542" s="233">
        <v>0</v>
      </c>
    </row>
    <row r="543" spans="1:8" ht="18" customHeight="1" collapsed="1">
      <c r="A543" s="20"/>
      <c r="B543" s="230" t="s">
        <v>418</v>
      </c>
      <c r="C543" s="234">
        <f>SUM($C$536:$C$542)</f>
        <v>11</v>
      </c>
      <c r="D543" s="234">
        <f>SUM($D$536:$D$542)</f>
        <v>10</v>
      </c>
      <c r="E543" s="234">
        <f>SUM($E$536:$E$542)</f>
        <v>0</v>
      </c>
      <c r="F543" s="235">
        <f>SUM($F$536:$F$542)</f>
        <v>52881.149599999997</v>
      </c>
      <c r="G543" s="235">
        <f>SUM($G$536:$G$542)</f>
        <v>87575.117599999998</v>
      </c>
      <c r="H543" s="236">
        <f>SUM($H$536:$H$542)</f>
        <v>0</v>
      </c>
    </row>
    <row r="544" spans="1:8" ht="18" hidden="1" customHeight="1" outlineLevel="1">
      <c r="A544" s="20" t="s">
        <v>186</v>
      </c>
      <c r="B544" s="230"/>
      <c r="C544" s="231">
        <v>3</v>
      </c>
      <c r="D544" s="231">
        <v>0</v>
      </c>
      <c r="E544" s="231">
        <v>0</v>
      </c>
      <c r="F544" s="232">
        <v>0</v>
      </c>
      <c r="G544" s="232">
        <v>163265</v>
      </c>
      <c r="H544" s="233"/>
    </row>
    <row r="545" spans="1:8" ht="18" customHeight="1" collapsed="1">
      <c r="A545" s="20"/>
      <c r="B545" s="230" t="s">
        <v>419</v>
      </c>
      <c r="C545" s="234">
        <f>SUM($C$544:$C$544)</f>
        <v>3</v>
      </c>
      <c r="D545" s="234">
        <f>SUM($D$544:$D$544)</f>
        <v>0</v>
      </c>
      <c r="E545" s="234">
        <f>SUM($E$544:$E$544)</f>
        <v>0</v>
      </c>
      <c r="F545" s="235">
        <f>SUM($F$544:$F$544)</f>
        <v>0</v>
      </c>
      <c r="G545" s="235">
        <f>SUM($G$544:$G$544)</f>
        <v>163265</v>
      </c>
      <c r="H545" s="236">
        <f>SUM($H$544:$H$544)</f>
        <v>0</v>
      </c>
    </row>
    <row r="546" spans="1:8" s="229" customFormat="1">
      <c r="A546" s="237"/>
      <c r="B546" s="493" t="s">
        <v>420</v>
      </c>
      <c r="C546" s="494"/>
      <c r="D546" s="494"/>
      <c r="E546" s="494"/>
      <c r="F546" s="494"/>
      <c r="G546" s="494"/>
      <c r="H546" s="495"/>
    </row>
    <row r="547" spans="1:8" s="229" customFormat="1">
      <c r="A547" s="237"/>
      <c r="B547" s="493" t="s">
        <v>421</v>
      </c>
      <c r="C547" s="494"/>
      <c r="D547" s="494"/>
      <c r="E547" s="494"/>
      <c r="F547" s="494"/>
      <c r="G547" s="494"/>
      <c r="H547" s="495"/>
    </row>
    <row r="548" spans="1:8" s="229" customFormat="1">
      <c r="A548" s="237"/>
      <c r="B548" s="493" t="s">
        <v>422</v>
      </c>
      <c r="C548" s="494"/>
      <c r="D548" s="494"/>
      <c r="E548" s="494"/>
      <c r="F548" s="494"/>
      <c r="G548" s="494"/>
      <c r="H548" s="495"/>
    </row>
    <row r="549" spans="1:8" s="229" customFormat="1">
      <c r="A549" s="237"/>
      <c r="B549" s="493" t="s">
        <v>423</v>
      </c>
      <c r="C549" s="494"/>
      <c r="D549" s="494"/>
      <c r="E549" s="494"/>
      <c r="F549" s="494"/>
      <c r="G549" s="494"/>
      <c r="H549" s="495"/>
    </row>
    <row r="550" spans="1:8" s="229" customFormat="1">
      <c r="A550" s="237"/>
      <c r="B550" s="493" t="s">
        <v>424</v>
      </c>
      <c r="C550" s="494"/>
      <c r="D550" s="494"/>
      <c r="E550" s="494"/>
      <c r="F550" s="494"/>
      <c r="G550" s="494"/>
      <c r="H550" s="495"/>
    </row>
    <row r="551" spans="1:8" ht="18" hidden="1" customHeight="1" outlineLevel="1">
      <c r="A551" s="20" t="s">
        <v>186</v>
      </c>
      <c r="B551" s="230"/>
      <c r="C551" s="231">
        <v>52</v>
      </c>
      <c r="D551" s="231">
        <v>0</v>
      </c>
      <c r="E551" s="231">
        <v>0</v>
      </c>
      <c r="F551" s="232">
        <v>82108</v>
      </c>
      <c r="G551" s="232">
        <v>15558</v>
      </c>
      <c r="H551" s="233"/>
    </row>
    <row r="552" spans="1:8" ht="18" hidden="1" customHeight="1" outlineLevel="1">
      <c r="A552" s="20" t="s">
        <v>189</v>
      </c>
      <c r="B552" s="230"/>
      <c r="C552" s="231"/>
      <c r="D552" s="231"/>
      <c r="E552" s="231"/>
      <c r="F552" s="232">
        <v>0</v>
      </c>
      <c r="G552" s="232">
        <v>0</v>
      </c>
      <c r="H552" s="233"/>
    </row>
    <row r="553" spans="1:8" ht="18" customHeight="1" collapsed="1">
      <c r="A553" s="20"/>
      <c r="B553" s="230" t="s">
        <v>437</v>
      </c>
      <c r="C553" s="234">
        <f>SUM($C$551:$C$552)</f>
        <v>52</v>
      </c>
      <c r="D553" s="234">
        <f>SUM($D$551:$D$552)</f>
        <v>0</v>
      </c>
      <c r="E553" s="234">
        <f>SUM($E$551:$E$552)</f>
        <v>0</v>
      </c>
      <c r="F553" s="235">
        <f>SUM($F$551:$F$552)</f>
        <v>82108</v>
      </c>
      <c r="G553" s="235">
        <f>SUM($G$551:$G$552)</f>
        <v>15558</v>
      </c>
      <c r="H553" s="236">
        <f>SUM($H$551:$H$552)</f>
        <v>0</v>
      </c>
    </row>
    <row r="554" spans="1:8" ht="18" hidden="1" customHeight="1" outlineLevel="1">
      <c r="A554" s="20" t="s">
        <v>181</v>
      </c>
      <c r="B554" s="230"/>
      <c r="C554" s="231">
        <v>163</v>
      </c>
      <c r="D554" s="231">
        <v>252</v>
      </c>
      <c r="E554" s="231">
        <v>0</v>
      </c>
      <c r="F554" s="232">
        <v>1430410.7</v>
      </c>
      <c r="G554" s="232">
        <v>659076.28</v>
      </c>
      <c r="H554" s="233">
        <v>0</v>
      </c>
    </row>
    <row r="555" spans="1:8" ht="18" hidden="1" customHeight="1" outlineLevel="1">
      <c r="A555" s="20" t="s">
        <v>182</v>
      </c>
      <c r="B555" s="230"/>
      <c r="C555" s="231">
        <v>44</v>
      </c>
      <c r="D555" s="231">
        <v>43</v>
      </c>
      <c r="E555" s="231">
        <v>0</v>
      </c>
      <c r="F555" s="232">
        <v>213666</v>
      </c>
      <c r="G555" s="232">
        <v>273979</v>
      </c>
      <c r="H555" s="233">
        <v>-10000</v>
      </c>
    </row>
    <row r="556" spans="1:8" ht="18" hidden="1" customHeight="1" outlineLevel="1">
      <c r="A556" s="20" t="s">
        <v>250</v>
      </c>
      <c r="B556" s="230"/>
      <c r="C556" s="231">
        <v>0</v>
      </c>
      <c r="D556" s="231">
        <v>0</v>
      </c>
      <c r="E556" s="231">
        <v>0</v>
      </c>
      <c r="F556" s="232">
        <v>0</v>
      </c>
      <c r="G556" s="232">
        <v>0</v>
      </c>
      <c r="H556" s="233">
        <v>0</v>
      </c>
    </row>
    <row r="557" spans="1:8" ht="18" hidden="1" customHeight="1" outlineLevel="1">
      <c r="A557" s="20" t="s">
        <v>183</v>
      </c>
      <c r="B557" s="230"/>
      <c r="C557" s="231">
        <v>256</v>
      </c>
      <c r="D557" s="231">
        <v>375</v>
      </c>
      <c r="E557" s="231">
        <v>0</v>
      </c>
      <c r="F557" s="232">
        <v>1264919.6299999999</v>
      </c>
      <c r="G557" s="232">
        <v>709251</v>
      </c>
      <c r="H557" s="233">
        <v>0</v>
      </c>
    </row>
    <row r="558" spans="1:8" ht="18" hidden="1" customHeight="1" outlineLevel="1">
      <c r="A558" s="20" t="s">
        <v>184</v>
      </c>
      <c r="B558" s="230"/>
      <c r="C558" s="231">
        <v>89</v>
      </c>
      <c r="D558" s="231">
        <v>178</v>
      </c>
      <c r="E558" s="231">
        <v>0</v>
      </c>
      <c r="F558" s="232">
        <v>1381315.13</v>
      </c>
      <c r="G558" s="232">
        <v>560678.15</v>
      </c>
      <c r="H558" s="233">
        <v>0</v>
      </c>
    </row>
    <row r="559" spans="1:8" ht="18" hidden="1" customHeight="1" outlineLevel="1">
      <c r="A559" s="20" t="s">
        <v>251</v>
      </c>
      <c r="B559" s="230"/>
      <c r="C559" s="231">
        <v>0</v>
      </c>
      <c r="D559" s="231">
        <v>0</v>
      </c>
      <c r="E559" s="231">
        <v>0</v>
      </c>
      <c r="F559" s="232">
        <v>0</v>
      </c>
      <c r="G559" s="232">
        <v>0</v>
      </c>
      <c r="H559" s="233">
        <v>0</v>
      </c>
    </row>
    <row r="560" spans="1:8" ht="18" hidden="1" customHeight="1" outlineLevel="1">
      <c r="A560" s="20" t="s">
        <v>185</v>
      </c>
      <c r="B560" s="230"/>
      <c r="C560" s="231">
        <v>489</v>
      </c>
      <c r="D560" s="231">
        <v>748</v>
      </c>
      <c r="E560" s="231">
        <v>0</v>
      </c>
      <c r="F560" s="232">
        <v>3746198.37</v>
      </c>
      <c r="G560" s="232">
        <v>3926291.88</v>
      </c>
      <c r="H560" s="233">
        <v>0</v>
      </c>
    </row>
    <row r="561" spans="1:8" ht="18" hidden="1" customHeight="1" outlineLevel="1">
      <c r="A561" s="20" t="s">
        <v>186</v>
      </c>
      <c r="B561" s="230"/>
      <c r="C561" s="231">
        <v>1127</v>
      </c>
      <c r="D561" s="231">
        <v>203</v>
      </c>
      <c r="E561" s="231">
        <v>160</v>
      </c>
      <c r="F561" s="232">
        <v>3469794</v>
      </c>
      <c r="G561" s="232">
        <v>2141536</v>
      </c>
      <c r="H561" s="233">
        <v>0</v>
      </c>
    </row>
    <row r="562" spans="1:8" ht="18" hidden="1" customHeight="1" outlineLevel="1">
      <c r="A562" s="20" t="s">
        <v>244</v>
      </c>
      <c r="B562" s="230"/>
      <c r="C562" s="231">
        <v>11</v>
      </c>
      <c r="D562" s="231">
        <v>1</v>
      </c>
      <c r="E562" s="231">
        <v>2</v>
      </c>
      <c r="F562" s="232">
        <v>60142</v>
      </c>
      <c r="G562" s="232">
        <v>249466</v>
      </c>
      <c r="H562" s="233">
        <v>10000</v>
      </c>
    </row>
    <row r="563" spans="1:8" ht="18" hidden="1" customHeight="1" outlineLevel="1">
      <c r="A563" s="20" t="s">
        <v>187</v>
      </c>
      <c r="B563" s="230"/>
      <c r="C563" s="231">
        <v>23</v>
      </c>
      <c r="D563" s="231">
        <v>9</v>
      </c>
      <c r="E563" s="231">
        <v>6</v>
      </c>
      <c r="F563" s="232">
        <v>105503</v>
      </c>
      <c r="G563" s="232">
        <v>24433</v>
      </c>
      <c r="H563" s="233">
        <v>-9200</v>
      </c>
    </row>
    <row r="564" spans="1:8" ht="18" hidden="1" customHeight="1" outlineLevel="1">
      <c r="A564" s="20" t="s">
        <v>188</v>
      </c>
      <c r="B564" s="230"/>
      <c r="C564" s="231">
        <v>23</v>
      </c>
      <c r="D564" s="231">
        <v>30</v>
      </c>
      <c r="E564" s="231">
        <v>0</v>
      </c>
      <c r="F564" s="232">
        <v>22238</v>
      </c>
      <c r="G564" s="232">
        <v>66602</v>
      </c>
      <c r="H564" s="233">
        <v>0</v>
      </c>
    </row>
    <row r="565" spans="1:8" ht="18" hidden="1" customHeight="1" outlineLevel="1">
      <c r="A565" s="20" t="s">
        <v>189</v>
      </c>
      <c r="B565" s="230"/>
      <c r="C565" s="231">
        <v>15</v>
      </c>
      <c r="D565" s="231">
        <v>14</v>
      </c>
      <c r="E565" s="231">
        <v>1</v>
      </c>
      <c r="F565" s="232">
        <v>4764.5600000000004</v>
      </c>
      <c r="G565" s="232">
        <v>231997.14</v>
      </c>
      <c r="H565" s="233">
        <v>0</v>
      </c>
    </row>
    <row r="566" spans="1:8" ht="18" hidden="1" customHeight="1" outlineLevel="1">
      <c r="A566" s="20" t="s">
        <v>190</v>
      </c>
      <c r="B566" s="230"/>
      <c r="C566" s="231">
        <v>252</v>
      </c>
      <c r="D566" s="231">
        <v>84</v>
      </c>
      <c r="E566" s="231">
        <v>0</v>
      </c>
      <c r="F566" s="232">
        <v>503378</v>
      </c>
      <c r="G566" s="232">
        <v>1116048</v>
      </c>
      <c r="H566" s="233">
        <v>247402</v>
      </c>
    </row>
    <row r="567" spans="1:8" ht="18" hidden="1" customHeight="1" outlineLevel="1">
      <c r="A567" s="20" t="s">
        <v>191</v>
      </c>
      <c r="B567" s="230"/>
      <c r="C567" s="231">
        <v>36</v>
      </c>
      <c r="D567" s="231">
        <v>1</v>
      </c>
      <c r="E567" s="231">
        <v>12</v>
      </c>
      <c r="F567" s="232">
        <v>0</v>
      </c>
      <c r="G567" s="232">
        <v>9619</v>
      </c>
      <c r="H567" s="233">
        <v>0</v>
      </c>
    </row>
    <row r="568" spans="1:8" ht="18" hidden="1" customHeight="1" outlineLevel="1">
      <c r="A568" s="20" t="s">
        <v>252</v>
      </c>
      <c r="B568" s="230"/>
      <c r="C568" s="231">
        <v>0</v>
      </c>
      <c r="D568" s="231">
        <v>0</v>
      </c>
      <c r="E568" s="231">
        <v>0</v>
      </c>
      <c r="F568" s="232">
        <v>0</v>
      </c>
      <c r="G568" s="232">
        <v>0</v>
      </c>
      <c r="H568" s="233">
        <v>0</v>
      </c>
    </row>
    <row r="569" spans="1:8" ht="18" hidden="1" customHeight="1" outlineLevel="1">
      <c r="A569" s="20" t="s">
        <v>192</v>
      </c>
      <c r="B569" s="230"/>
      <c r="C569" s="231">
        <v>1</v>
      </c>
      <c r="D569" s="231">
        <v>0</v>
      </c>
      <c r="E569" s="231">
        <v>1</v>
      </c>
      <c r="F569" s="232">
        <v>0</v>
      </c>
      <c r="G569" s="232">
        <v>0</v>
      </c>
      <c r="H569" s="233">
        <v>0</v>
      </c>
    </row>
    <row r="570" spans="1:8" ht="18" hidden="1" customHeight="1" outlineLevel="1">
      <c r="A570" s="20" t="s">
        <v>247</v>
      </c>
      <c r="B570" s="230"/>
      <c r="C570" s="231">
        <v>0</v>
      </c>
      <c r="D570" s="231">
        <v>0</v>
      </c>
      <c r="E570" s="231">
        <v>0</v>
      </c>
      <c r="F570" s="232">
        <v>0</v>
      </c>
      <c r="G570" s="232">
        <v>0</v>
      </c>
      <c r="H570" s="233">
        <v>0</v>
      </c>
    </row>
    <row r="571" spans="1:8" ht="18" hidden="1" customHeight="1" outlineLevel="1">
      <c r="A571" s="20" t="s">
        <v>193</v>
      </c>
      <c r="B571" s="230"/>
      <c r="C571" s="231">
        <v>241</v>
      </c>
      <c r="D571" s="231">
        <v>162</v>
      </c>
      <c r="E571" s="231">
        <v>4</v>
      </c>
      <c r="F571" s="232">
        <v>3758464</v>
      </c>
      <c r="G571" s="232">
        <v>1434362</v>
      </c>
      <c r="H571" s="233">
        <v>1030738</v>
      </c>
    </row>
    <row r="572" spans="1:8" ht="18" hidden="1" customHeight="1" outlineLevel="1">
      <c r="A572" s="20" t="s">
        <v>194</v>
      </c>
      <c r="B572" s="230"/>
      <c r="C572" s="231">
        <v>1003</v>
      </c>
      <c r="D572" s="231">
        <v>682</v>
      </c>
      <c r="E572" s="231">
        <v>84</v>
      </c>
      <c r="F572" s="232">
        <v>1158385.0489000001</v>
      </c>
      <c r="G572" s="232">
        <v>991808.14249999996</v>
      </c>
      <c r="H572" s="233">
        <v>-418045.40519999998</v>
      </c>
    </row>
    <row r="573" spans="1:8" ht="18" hidden="1" customHeight="1" outlineLevel="1">
      <c r="A573" s="20" t="s">
        <v>195</v>
      </c>
      <c r="B573" s="230"/>
      <c r="C573" s="231">
        <v>45</v>
      </c>
      <c r="D573" s="231">
        <v>95038</v>
      </c>
      <c r="E573" s="231">
        <v>0</v>
      </c>
      <c r="F573" s="232">
        <v>272989</v>
      </c>
      <c r="G573" s="232">
        <v>62183</v>
      </c>
      <c r="H573" s="233">
        <v>10778</v>
      </c>
    </row>
    <row r="574" spans="1:8" ht="18" hidden="1" customHeight="1" outlineLevel="1">
      <c r="A574" s="20" t="s">
        <v>196</v>
      </c>
      <c r="B574" s="230"/>
      <c r="C574" s="231">
        <v>53</v>
      </c>
      <c r="D574" s="231">
        <v>49</v>
      </c>
      <c r="E574" s="231">
        <v>4</v>
      </c>
      <c r="F574" s="232">
        <v>1092916</v>
      </c>
      <c r="G574" s="232">
        <v>647931</v>
      </c>
      <c r="H574" s="233">
        <v>0</v>
      </c>
    </row>
    <row r="575" spans="1:8" ht="18" hidden="1" customHeight="1" outlineLevel="1">
      <c r="A575" s="20" t="s">
        <v>253</v>
      </c>
      <c r="B575" s="230"/>
      <c r="C575" s="231">
        <v>0</v>
      </c>
      <c r="D575" s="231">
        <v>0</v>
      </c>
      <c r="E575" s="231">
        <v>0</v>
      </c>
      <c r="F575" s="232">
        <v>0</v>
      </c>
      <c r="G575" s="232">
        <v>0</v>
      </c>
      <c r="H575" s="233">
        <v>0</v>
      </c>
    </row>
    <row r="576" spans="1:8" ht="18" customHeight="1" collapsed="1">
      <c r="A576" s="20"/>
      <c r="B576" s="230" t="s">
        <v>425</v>
      </c>
      <c r="C576" s="234">
        <f>SUM($C$554:$C$575)</f>
        <v>3871</v>
      </c>
      <c r="D576" s="234">
        <f>SUM($D$554:$D$575)</f>
        <v>97869</v>
      </c>
      <c r="E576" s="234">
        <f>SUM($E$554:$E$575)</f>
        <v>274</v>
      </c>
      <c r="F576" s="235">
        <f>SUM($F$554:$F$575)</f>
        <v>18485083.438900001</v>
      </c>
      <c r="G576" s="235">
        <f>SUM($G$554:$G$575)</f>
        <v>13105261.592500001</v>
      </c>
      <c r="H576" s="236">
        <f>SUM($H$554:$H$575)</f>
        <v>861672.59480000008</v>
      </c>
    </row>
    <row r="577" spans="1:8" ht="18" hidden="1" customHeight="1" outlineLevel="1">
      <c r="A577" s="20" t="s">
        <v>182</v>
      </c>
      <c r="B577" s="230"/>
      <c r="C577" s="231"/>
      <c r="D577" s="231"/>
      <c r="E577" s="231">
        <v>0</v>
      </c>
      <c r="F577" s="232"/>
      <c r="G577" s="232"/>
      <c r="H577" s="233"/>
    </row>
    <row r="578" spans="1:8" ht="18" hidden="1" customHeight="1" outlineLevel="1">
      <c r="A578" s="20" t="s">
        <v>182</v>
      </c>
      <c r="B578" s="230"/>
      <c r="C578" s="231"/>
      <c r="D578" s="231"/>
      <c r="E578" s="231">
        <v>0</v>
      </c>
      <c r="F578" s="232" t="s">
        <v>326</v>
      </c>
      <c r="G578" s="232" t="s">
        <v>326</v>
      </c>
      <c r="H578" s="233" t="s">
        <v>326</v>
      </c>
    </row>
    <row r="579" spans="1:8" ht="18" hidden="1" customHeight="1" outlineLevel="1"/>
    <row r="580" spans="1:8" ht="18" customHeight="1" collapsed="1">
      <c r="C580" s="238"/>
      <c r="D580" s="238"/>
      <c r="E580" s="238"/>
      <c r="F580" s="239"/>
      <c r="G580" s="239"/>
      <c r="H580" s="239"/>
    </row>
  </sheetData>
  <sheetProtection insertRows="0" deleteRows="0" selectLockedCells="1" sort="0"/>
  <mergeCells count="21">
    <mergeCell ref="B548:H548"/>
    <mergeCell ref="B549:H549"/>
    <mergeCell ref="B550:H550"/>
    <mergeCell ref="B478:H478"/>
    <mergeCell ref="B494:H494"/>
    <mergeCell ref="B532:H532"/>
    <mergeCell ref="B535:H535"/>
    <mergeCell ref="B546:H546"/>
    <mergeCell ref="B547:H547"/>
    <mergeCell ref="B470:H470"/>
    <mergeCell ref="B1:H1"/>
    <mergeCell ref="B2:H2"/>
    <mergeCell ref="B3:H3"/>
    <mergeCell ref="B6:H6"/>
    <mergeCell ref="G8:G9"/>
    <mergeCell ref="B10:H10"/>
    <mergeCell ref="B183:H183"/>
    <mergeCell ref="B309:H309"/>
    <mergeCell ref="B348:H348"/>
    <mergeCell ref="B386:H386"/>
    <mergeCell ref="B414:H414"/>
  </mergeCells>
  <pageMargins left="0.75" right="0.75" top="1" bottom="1" header="0.5" footer="0.5"/>
  <pageSetup firstPageNumber="45" orientation="portrait" useFirstPageNumber="1" r:id="rId1"/>
  <headerFooter alignWithMargins="0">
    <oddFooter>&amp;C&amp;"-,Regular"&amp;P</oddFooter>
  </headerFooter>
  <rowBreaks count="3" manualBreakCount="3">
    <brk id="182" min="1" max="7" man="1"/>
    <brk id="308" min="1" max="7" man="1"/>
    <brk id="531" min="1" max="7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3634"/>
  </sheetPr>
  <dimension ref="A1:H2125"/>
  <sheetViews>
    <sheetView showGridLines="0" zoomScaleNormal="100" workbookViewId="0"/>
  </sheetViews>
  <sheetFormatPr defaultRowHeight="12.75" outlineLevelRow="1"/>
  <cols>
    <col min="1" max="2" width="12.7109375" style="22" customWidth="1"/>
    <col min="3" max="3" width="12.85546875" style="22" customWidth="1"/>
    <col min="4" max="4" width="12.7109375" style="22" customWidth="1"/>
    <col min="5" max="5" width="13.28515625" style="22" customWidth="1"/>
    <col min="6" max="7" width="12" style="254" bestFit="1" customWidth="1"/>
    <col min="8" max="8" width="11.7109375" style="254" customWidth="1"/>
    <col min="9" max="254" width="9.140625" style="22"/>
    <col min="255" max="255" width="12.7109375" style="22" customWidth="1"/>
    <col min="256" max="256" width="12.85546875" style="22" customWidth="1"/>
    <col min="257" max="257" width="12.7109375" style="22" customWidth="1"/>
    <col min="258" max="258" width="13.28515625" style="22" customWidth="1"/>
    <col min="259" max="259" width="11.140625" style="22" bestFit="1" customWidth="1"/>
    <col min="260" max="260" width="10.140625" style="22" bestFit="1" customWidth="1"/>
    <col min="261" max="261" width="11.7109375" style="22" customWidth="1"/>
    <col min="262" max="510" width="9.140625" style="22"/>
    <col min="511" max="511" width="12.7109375" style="22" customWidth="1"/>
    <col min="512" max="512" width="12.85546875" style="22" customWidth="1"/>
    <col min="513" max="513" width="12.7109375" style="22" customWidth="1"/>
    <col min="514" max="514" width="13.28515625" style="22" customWidth="1"/>
    <col min="515" max="515" width="11.140625" style="22" bestFit="1" customWidth="1"/>
    <col min="516" max="516" width="10.140625" style="22" bestFit="1" customWidth="1"/>
    <col min="517" max="517" width="11.7109375" style="22" customWidth="1"/>
    <col min="518" max="766" width="9.140625" style="22"/>
    <col min="767" max="767" width="12.7109375" style="22" customWidth="1"/>
    <col min="768" max="768" width="12.85546875" style="22" customWidth="1"/>
    <col min="769" max="769" width="12.7109375" style="22" customWidth="1"/>
    <col min="770" max="770" width="13.28515625" style="22" customWidth="1"/>
    <col min="771" max="771" width="11.140625" style="22" bestFit="1" customWidth="1"/>
    <col min="772" max="772" width="10.140625" style="22" bestFit="1" customWidth="1"/>
    <col min="773" max="773" width="11.7109375" style="22" customWidth="1"/>
    <col min="774" max="1022" width="9.140625" style="22"/>
    <col min="1023" max="1023" width="12.7109375" style="22" customWidth="1"/>
    <col min="1024" max="1024" width="12.85546875" style="22" customWidth="1"/>
    <col min="1025" max="1025" width="12.7109375" style="22" customWidth="1"/>
    <col min="1026" max="1026" width="13.28515625" style="22" customWidth="1"/>
    <col min="1027" max="1027" width="11.140625" style="22" bestFit="1" customWidth="1"/>
    <col min="1028" max="1028" width="10.140625" style="22" bestFit="1" customWidth="1"/>
    <col min="1029" max="1029" width="11.7109375" style="22" customWidth="1"/>
    <col min="1030" max="1278" width="9.140625" style="22"/>
    <col min="1279" max="1279" width="12.7109375" style="22" customWidth="1"/>
    <col min="1280" max="1280" width="12.85546875" style="22" customWidth="1"/>
    <col min="1281" max="1281" width="12.7109375" style="22" customWidth="1"/>
    <col min="1282" max="1282" width="13.28515625" style="22" customWidth="1"/>
    <col min="1283" max="1283" width="11.140625" style="22" bestFit="1" customWidth="1"/>
    <col min="1284" max="1284" width="10.140625" style="22" bestFit="1" customWidth="1"/>
    <col min="1285" max="1285" width="11.7109375" style="22" customWidth="1"/>
    <col min="1286" max="1534" width="9.140625" style="22"/>
    <col min="1535" max="1535" width="12.7109375" style="22" customWidth="1"/>
    <col min="1536" max="1536" width="12.85546875" style="22" customWidth="1"/>
    <col min="1537" max="1537" width="12.7109375" style="22" customWidth="1"/>
    <col min="1538" max="1538" width="13.28515625" style="22" customWidth="1"/>
    <col min="1539" max="1539" width="11.140625" style="22" bestFit="1" customWidth="1"/>
    <col min="1540" max="1540" width="10.140625" style="22" bestFit="1" customWidth="1"/>
    <col min="1541" max="1541" width="11.7109375" style="22" customWidth="1"/>
    <col min="1542" max="1790" width="9.140625" style="22"/>
    <col min="1791" max="1791" width="12.7109375" style="22" customWidth="1"/>
    <col min="1792" max="1792" width="12.85546875" style="22" customWidth="1"/>
    <col min="1793" max="1793" width="12.7109375" style="22" customWidth="1"/>
    <col min="1794" max="1794" width="13.28515625" style="22" customWidth="1"/>
    <col min="1795" max="1795" width="11.140625" style="22" bestFit="1" customWidth="1"/>
    <col min="1796" max="1796" width="10.140625" style="22" bestFit="1" customWidth="1"/>
    <col min="1797" max="1797" width="11.7109375" style="22" customWidth="1"/>
    <col min="1798" max="2046" width="9.140625" style="22"/>
    <col min="2047" max="2047" width="12.7109375" style="22" customWidth="1"/>
    <col min="2048" max="2048" width="12.85546875" style="22" customWidth="1"/>
    <col min="2049" max="2049" width="12.7109375" style="22" customWidth="1"/>
    <col min="2050" max="2050" width="13.28515625" style="22" customWidth="1"/>
    <col min="2051" max="2051" width="11.140625" style="22" bestFit="1" customWidth="1"/>
    <col min="2052" max="2052" width="10.140625" style="22" bestFit="1" customWidth="1"/>
    <col min="2053" max="2053" width="11.7109375" style="22" customWidth="1"/>
    <col min="2054" max="2302" width="9.140625" style="22"/>
    <col min="2303" max="2303" width="12.7109375" style="22" customWidth="1"/>
    <col min="2304" max="2304" width="12.85546875" style="22" customWidth="1"/>
    <col min="2305" max="2305" width="12.7109375" style="22" customWidth="1"/>
    <col min="2306" max="2306" width="13.28515625" style="22" customWidth="1"/>
    <col min="2307" max="2307" width="11.140625" style="22" bestFit="1" customWidth="1"/>
    <col min="2308" max="2308" width="10.140625" style="22" bestFit="1" customWidth="1"/>
    <col min="2309" max="2309" width="11.7109375" style="22" customWidth="1"/>
    <col min="2310" max="2558" width="9.140625" style="22"/>
    <col min="2559" max="2559" width="12.7109375" style="22" customWidth="1"/>
    <col min="2560" max="2560" width="12.85546875" style="22" customWidth="1"/>
    <col min="2561" max="2561" width="12.7109375" style="22" customWidth="1"/>
    <col min="2562" max="2562" width="13.28515625" style="22" customWidth="1"/>
    <col min="2563" max="2563" width="11.140625" style="22" bestFit="1" customWidth="1"/>
    <col min="2564" max="2564" width="10.140625" style="22" bestFit="1" customWidth="1"/>
    <col min="2565" max="2565" width="11.7109375" style="22" customWidth="1"/>
    <col min="2566" max="2814" width="9.140625" style="22"/>
    <col min="2815" max="2815" width="12.7109375" style="22" customWidth="1"/>
    <col min="2816" max="2816" width="12.85546875" style="22" customWidth="1"/>
    <col min="2817" max="2817" width="12.7109375" style="22" customWidth="1"/>
    <col min="2818" max="2818" width="13.28515625" style="22" customWidth="1"/>
    <col min="2819" max="2819" width="11.140625" style="22" bestFit="1" customWidth="1"/>
    <col min="2820" max="2820" width="10.140625" style="22" bestFit="1" customWidth="1"/>
    <col min="2821" max="2821" width="11.7109375" style="22" customWidth="1"/>
    <col min="2822" max="3070" width="9.140625" style="22"/>
    <col min="3071" max="3071" width="12.7109375" style="22" customWidth="1"/>
    <col min="3072" max="3072" width="12.85546875" style="22" customWidth="1"/>
    <col min="3073" max="3073" width="12.7109375" style="22" customWidth="1"/>
    <col min="3074" max="3074" width="13.28515625" style="22" customWidth="1"/>
    <col min="3075" max="3075" width="11.140625" style="22" bestFit="1" customWidth="1"/>
    <col min="3076" max="3076" width="10.140625" style="22" bestFit="1" customWidth="1"/>
    <col min="3077" max="3077" width="11.7109375" style="22" customWidth="1"/>
    <col min="3078" max="3326" width="9.140625" style="22"/>
    <col min="3327" max="3327" width="12.7109375" style="22" customWidth="1"/>
    <col min="3328" max="3328" width="12.85546875" style="22" customWidth="1"/>
    <col min="3329" max="3329" width="12.7109375" style="22" customWidth="1"/>
    <col min="3330" max="3330" width="13.28515625" style="22" customWidth="1"/>
    <col min="3331" max="3331" width="11.140625" style="22" bestFit="1" customWidth="1"/>
    <col min="3332" max="3332" width="10.140625" style="22" bestFit="1" customWidth="1"/>
    <col min="3333" max="3333" width="11.7109375" style="22" customWidth="1"/>
    <col min="3334" max="3582" width="9.140625" style="22"/>
    <col min="3583" max="3583" width="12.7109375" style="22" customWidth="1"/>
    <col min="3584" max="3584" width="12.85546875" style="22" customWidth="1"/>
    <col min="3585" max="3585" width="12.7109375" style="22" customWidth="1"/>
    <col min="3586" max="3586" width="13.28515625" style="22" customWidth="1"/>
    <col min="3587" max="3587" width="11.140625" style="22" bestFit="1" customWidth="1"/>
    <col min="3588" max="3588" width="10.140625" style="22" bestFit="1" customWidth="1"/>
    <col min="3589" max="3589" width="11.7109375" style="22" customWidth="1"/>
    <col min="3590" max="3838" width="9.140625" style="22"/>
    <col min="3839" max="3839" width="12.7109375" style="22" customWidth="1"/>
    <col min="3840" max="3840" width="12.85546875" style="22" customWidth="1"/>
    <col min="3841" max="3841" width="12.7109375" style="22" customWidth="1"/>
    <col min="3842" max="3842" width="13.28515625" style="22" customWidth="1"/>
    <col min="3843" max="3843" width="11.140625" style="22" bestFit="1" customWidth="1"/>
    <col min="3844" max="3844" width="10.140625" style="22" bestFit="1" customWidth="1"/>
    <col min="3845" max="3845" width="11.7109375" style="22" customWidth="1"/>
    <col min="3846" max="4094" width="9.140625" style="22"/>
    <col min="4095" max="4095" width="12.7109375" style="22" customWidth="1"/>
    <col min="4096" max="4096" width="12.85546875" style="22" customWidth="1"/>
    <col min="4097" max="4097" width="12.7109375" style="22" customWidth="1"/>
    <col min="4098" max="4098" width="13.28515625" style="22" customWidth="1"/>
    <col min="4099" max="4099" width="11.140625" style="22" bestFit="1" customWidth="1"/>
    <col min="4100" max="4100" width="10.140625" style="22" bestFit="1" customWidth="1"/>
    <col min="4101" max="4101" width="11.7109375" style="22" customWidth="1"/>
    <col min="4102" max="4350" width="9.140625" style="22"/>
    <col min="4351" max="4351" width="12.7109375" style="22" customWidth="1"/>
    <col min="4352" max="4352" width="12.85546875" style="22" customWidth="1"/>
    <col min="4353" max="4353" width="12.7109375" style="22" customWidth="1"/>
    <col min="4354" max="4354" width="13.28515625" style="22" customWidth="1"/>
    <col min="4355" max="4355" width="11.140625" style="22" bestFit="1" customWidth="1"/>
    <col min="4356" max="4356" width="10.140625" style="22" bestFit="1" customWidth="1"/>
    <col min="4357" max="4357" width="11.7109375" style="22" customWidth="1"/>
    <col min="4358" max="4606" width="9.140625" style="22"/>
    <col min="4607" max="4607" width="12.7109375" style="22" customWidth="1"/>
    <col min="4608" max="4608" width="12.85546875" style="22" customWidth="1"/>
    <col min="4609" max="4609" width="12.7109375" style="22" customWidth="1"/>
    <col min="4610" max="4610" width="13.28515625" style="22" customWidth="1"/>
    <col min="4611" max="4611" width="11.140625" style="22" bestFit="1" customWidth="1"/>
    <col min="4612" max="4612" width="10.140625" style="22" bestFit="1" customWidth="1"/>
    <col min="4613" max="4613" width="11.7109375" style="22" customWidth="1"/>
    <col min="4614" max="4862" width="9.140625" style="22"/>
    <col min="4863" max="4863" width="12.7109375" style="22" customWidth="1"/>
    <col min="4864" max="4864" width="12.85546875" style="22" customWidth="1"/>
    <col min="4865" max="4865" width="12.7109375" style="22" customWidth="1"/>
    <col min="4866" max="4866" width="13.28515625" style="22" customWidth="1"/>
    <col min="4867" max="4867" width="11.140625" style="22" bestFit="1" customWidth="1"/>
    <col min="4868" max="4868" width="10.140625" style="22" bestFit="1" customWidth="1"/>
    <col min="4869" max="4869" width="11.7109375" style="22" customWidth="1"/>
    <col min="4870" max="5118" width="9.140625" style="22"/>
    <col min="5119" max="5119" width="12.7109375" style="22" customWidth="1"/>
    <col min="5120" max="5120" width="12.85546875" style="22" customWidth="1"/>
    <col min="5121" max="5121" width="12.7109375" style="22" customWidth="1"/>
    <col min="5122" max="5122" width="13.28515625" style="22" customWidth="1"/>
    <col min="5123" max="5123" width="11.140625" style="22" bestFit="1" customWidth="1"/>
    <col min="5124" max="5124" width="10.140625" style="22" bestFit="1" customWidth="1"/>
    <col min="5125" max="5125" width="11.7109375" style="22" customWidth="1"/>
    <col min="5126" max="5374" width="9.140625" style="22"/>
    <col min="5375" max="5375" width="12.7109375" style="22" customWidth="1"/>
    <col min="5376" max="5376" width="12.85546875" style="22" customWidth="1"/>
    <col min="5377" max="5377" width="12.7109375" style="22" customWidth="1"/>
    <col min="5378" max="5378" width="13.28515625" style="22" customWidth="1"/>
    <col min="5379" max="5379" width="11.140625" style="22" bestFit="1" customWidth="1"/>
    <col min="5380" max="5380" width="10.140625" style="22" bestFit="1" customWidth="1"/>
    <col min="5381" max="5381" width="11.7109375" style="22" customWidth="1"/>
    <col min="5382" max="5630" width="9.140625" style="22"/>
    <col min="5631" max="5631" width="12.7109375" style="22" customWidth="1"/>
    <col min="5632" max="5632" width="12.85546875" style="22" customWidth="1"/>
    <col min="5633" max="5633" width="12.7109375" style="22" customWidth="1"/>
    <col min="5634" max="5634" width="13.28515625" style="22" customWidth="1"/>
    <col min="5635" max="5635" width="11.140625" style="22" bestFit="1" customWidth="1"/>
    <col min="5636" max="5636" width="10.140625" style="22" bestFit="1" customWidth="1"/>
    <col min="5637" max="5637" width="11.7109375" style="22" customWidth="1"/>
    <col min="5638" max="5886" width="9.140625" style="22"/>
    <col min="5887" max="5887" width="12.7109375" style="22" customWidth="1"/>
    <col min="5888" max="5888" width="12.85546875" style="22" customWidth="1"/>
    <col min="5889" max="5889" width="12.7109375" style="22" customWidth="1"/>
    <col min="5890" max="5890" width="13.28515625" style="22" customWidth="1"/>
    <col min="5891" max="5891" width="11.140625" style="22" bestFit="1" customWidth="1"/>
    <col min="5892" max="5892" width="10.140625" style="22" bestFit="1" customWidth="1"/>
    <col min="5893" max="5893" width="11.7109375" style="22" customWidth="1"/>
    <col min="5894" max="6142" width="9.140625" style="22"/>
    <col min="6143" max="6143" width="12.7109375" style="22" customWidth="1"/>
    <col min="6144" max="6144" width="12.85546875" style="22" customWidth="1"/>
    <col min="6145" max="6145" width="12.7109375" style="22" customWidth="1"/>
    <col min="6146" max="6146" width="13.28515625" style="22" customWidth="1"/>
    <col min="6147" max="6147" width="11.140625" style="22" bestFit="1" customWidth="1"/>
    <col min="6148" max="6148" width="10.140625" style="22" bestFit="1" customWidth="1"/>
    <col min="6149" max="6149" width="11.7109375" style="22" customWidth="1"/>
    <col min="6150" max="6398" width="9.140625" style="22"/>
    <col min="6399" max="6399" width="12.7109375" style="22" customWidth="1"/>
    <col min="6400" max="6400" width="12.85546875" style="22" customWidth="1"/>
    <col min="6401" max="6401" width="12.7109375" style="22" customWidth="1"/>
    <col min="6402" max="6402" width="13.28515625" style="22" customWidth="1"/>
    <col min="6403" max="6403" width="11.140625" style="22" bestFit="1" customWidth="1"/>
    <col min="6404" max="6404" width="10.140625" style="22" bestFit="1" customWidth="1"/>
    <col min="6405" max="6405" width="11.7109375" style="22" customWidth="1"/>
    <col min="6406" max="6654" width="9.140625" style="22"/>
    <col min="6655" max="6655" width="12.7109375" style="22" customWidth="1"/>
    <col min="6656" max="6656" width="12.85546875" style="22" customWidth="1"/>
    <col min="6657" max="6657" width="12.7109375" style="22" customWidth="1"/>
    <col min="6658" max="6658" width="13.28515625" style="22" customWidth="1"/>
    <col min="6659" max="6659" width="11.140625" style="22" bestFit="1" customWidth="1"/>
    <col min="6660" max="6660" width="10.140625" style="22" bestFit="1" customWidth="1"/>
    <col min="6661" max="6661" width="11.7109375" style="22" customWidth="1"/>
    <col min="6662" max="6910" width="9.140625" style="22"/>
    <col min="6911" max="6911" width="12.7109375" style="22" customWidth="1"/>
    <col min="6912" max="6912" width="12.85546875" style="22" customWidth="1"/>
    <col min="6913" max="6913" width="12.7109375" style="22" customWidth="1"/>
    <col min="6914" max="6914" width="13.28515625" style="22" customWidth="1"/>
    <col min="6915" max="6915" width="11.140625" style="22" bestFit="1" customWidth="1"/>
    <col min="6916" max="6916" width="10.140625" style="22" bestFit="1" customWidth="1"/>
    <col min="6917" max="6917" width="11.7109375" style="22" customWidth="1"/>
    <col min="6918" max="7166" width="9.140625" style="22"/>
    <col min="7167" max="7167" width="12.7109375" style="22" customWidth="1"/>
    <col min="7168" max="7168" width="12.85546875" style="22" customWidth="1"/>
    <col min="7169" max="7169" width="12.7109375" style="22" customWidth="1"/>
    <col min="7170" max="7170" width="13.28515625" style="22" customWidth="1"/>
    <col min="7171" max="7171" width="11.140625" style="22" bestFit="1" customWidth="1"/>
    <col min="7172" max="7172" width="10.140625" style="22" bestFit="1" customWidth="1"/>
    <col min="7173" max="7173" width="11.7109375" style="22" customWidth="1"/>
    <col min="7174" max="7422" width="9.140625" style="22"/>
    <col min="7423" max="7423" width="12.7109375" style="22" customWidth="1"/>
    <col min="7424" max="7424" width="12.85546875" style="22" customWidth="1"/>
    <col min="7425" max="7425" width="12.7109375" style="22" customWidth="1"/>
    <col min="7426" max="7426" width="13.28515625" style="22" customWidth="1"/>
    <col min="7427" max="7427" width="11.140625" style="22" bestFit="1" customWidth="1"/>
    <col min="7428" max="7428" width="10.140625" style="22" bestFit="1" customWidth="1"/>
    <col min="7429" max="7429" width="11.7109375" style="22" customWidth="1"/>
    <col min="7430" max="7678" width="9.140625" style="22"/>
    <col min="7679" max="7679" width="12.7109375" style="22" customWidth="1"/>
    <col min="7680" max="7680" width="12.85546875" style="22" customWidth="1"/>
    <col min="7681" max="7681" width="12.7109375" style="22" customWidth="1"/>
    <col min="7682" max="7682" width="13.28515625" style="22" customWidth="1"/>
    <col min="7683" max="7683" width="11.140625" style="22" bestFit="1" customWidth="1"/>
    <col min="7684" max="7684" width="10.140625" style="22" bestFit="1" customWidth="1"/>
    <col min="7685" max="7685" width="11.7109375" style="22" customWidth="1"/>
    <col min="7686" max="7934" width="9.140625" style="22"/>
    <col min="7935" max="7935" width="12.7109375" style="22" customWidth="1"/>
    <col min="7936" max="7936" width="12.85546875" style="22" customWidth="1"/>
    <col min="7937" max="7937" width="12.7109375" style="22" customWidth="1"/>
    <col min="7938" max="7938" width="13.28515625" style="22" customWidth="1"/>
    <col min="7939" max="7939" width="11.140625" style="22" bestFit="1" customWidth="1"/>
    <col min="7940" max="7940" width="10.140625" style="22" bestFit="1" customWidth="1"/>
    <col min="7941" max="7941" width="11.7109375" style="22" customWidth="1"/>
    <col min="7942" max="8190" width="9.140625" style="22"/>
    <col min="8191" max="8191" width="12.7109375" style="22" customWidth="1"/>
    <col min="8192" max="8192" width="12.85546875" style="22" customWidth="1"/>
    <col min="8193" max="8193" width="12.7109375" style="22" customWidth="1"/>
    <col min="8194" max="8194" width="13.28515625" style="22" customWidth="1"/>
    <col min="8195" max="8195" width="11.140625" style="22" bestFit="1" customWidth="1"/>
    <col min="8196" max="8196" width="10.140625" style="22" bestFit="1" customWidth="1"/>
    <col min="8197" max="8197" width="11.7109375" style="22" customWidth="1"/>
    <col min="8198" max="8446" width="9.140625" style="22"/>
    <col min="8447" max="8447" width="12.7109375" style="22" customWidth="1"/>
    <col min="8448" max="8448" width="12.85546875" style="22" customWidth="1"/>
    <col min="8449" max="8449" width="12.7109375" style="22" customWidth="1"/>
    <col min="8450" max="8450" width="13.28515625" style="22" customWidth="1"/>
    <col min="8451" max="8451" width="11.140625" style="22" bestFit="1" customWidth="1"/>
    <col min="8452" max="8452" width="10.140625" style="22" bestFit="1" customWidth="1"/>
    <col min="8453" max="8453" width="11.7109375" style="22" customWidth="1"/>
    <col min="8454" max="8702" width="9.140625" style="22"/>
    <col min="8703" max="8703" width="12.7109375" style="22" customWidth="1"/>
    <col min="8704" max="8704" width="12.85546875" style="22" customWidth="1"/>
    <col min="8705" max="8705" width="12.7109375" style="22" customWidth="1"/>
    <col min="8706" max="8706" width="13.28515625" style="22" customWidth="1"/>
    <col min="8707" max="8707" width="11.140625" style="22" bestFit="1" customWidth="1"/>
    <col min="8708" max="8708" width="10.140625" style="22" bestFit="1" customWidth="1"/>
    <col min="8709" max="8709" width="11.7109375" style="22" customWidth="1"/>
    <col min="8710" max="8958" width="9.140625" style="22"/>
    <col min="8959" max="8959" width="12.7109375" style="22" customWidth="1"/>
    <col min="8960" max="8960" width="12.85546875" style="22" customWidth="1"/>
    <col min="8961" max="8961" width="12.7109375" style="22" customWidth="1"/>
    <col min="8962" max="8962" width="13.28515625" style="22" customWidth="1"/>
    <col min="8963" max="8963" width="11.140625" style="22" bestFit="1" customWidth="1"/>
    <col min="8964" max="8964" width="10.140625" style="22" bestFit="1" customWidth="1"/>
    <col min="8965" max="8965" width="11.7109375" style="22" customWidth="1"/>
    <col min="8966" max="9214" width="9.140625" style="22"/>
    <col min="9215" max="9215" width="12.7109375" style="22" customWidth="1"/>
    <col min="9216" max="9216" width="12.85546875" style="22" customWidth="1"/>
    <col min="9217" max="9217" width="12.7109375" style="22" customWidth="1"/>
    <col min="9218" max="9218" width="13.28515625" style="22" customWidth="1"/>
    <col min="9219" max="9219" width="11.140625" style="22" bestFit="1" customWidth="1"/>
    <col min="9220" max="9220" width="10.140625" style="22" bestFit="1" customWidth="1"/>
    <col min="9221" max="9221" width="11.7109375" style="22" customWidth="1"/>
    <col min="9222" max="9470" width="9.140625" style="22"/>
    <col min="9471" max="9471" width="12.7109375" style="22" customWidth="1"/>
    <col min="9472" max="9472" width="12.85546875" style="22" customWidth="1"/>
    <col min="9473" max="9473" width="12.7109375" style="22" customWidth="1"/>
    <col min="9474" max="9474" width="13.28515625" style="22" customWidth="1"/>
    <col min="9475" max="9475" width="11.140625" style="22" bestFit="1" customWidth="1"/>
    <col min="9476" max="9476" width="10.140625" style="22" bestFit="1" customWidth="1"/>
    <col min="9477" max="9477" width="11.7109375" style="22" customWidth="1"/>
    <col min="9478" max="9726" width="9.140625" style="22"/>
    <col min="9727" max="9727" width="12.7109375" style="22" customWidth="1"/>
    <col min="9728" max="9728" width="12.85546875" style="22" customWidth="1"/>
    <col min="9729" max="9729" width="12.7109375" style="22" customWidth="1"/>
    <col min="9730" max="9730" width="13.28515625" style="22" customWidth="1"/>
    <col min="9731" max="9731" width="11.140625" style="22" bestFit="1" customWidth="1"/>
    <col min="9732" max="9732" width="10.140625" style="22" bestFit="1" customWidth="1"/>
    <col min="9733" max="9733" width="11.7109375" style="22" customWidth="1"/>
    <col min="9734" max="9982" width="9.140625" style="22"/>
    <col min="9983" max="9983" width="12.7109375" style="22" customWidth="1"/>
    <col min="9984" max="9984" width="12.85546875" style="22" customWidth="1"/>
    <col min="9985" max="9985" width="12.7109375" style="22" customWidth="1"/>
    <col min="9986" max="9986" width="13.28515625" style="22" customWidth="1"/>
    <col min="9987" max="9987" width="11.140625" style="22" bestFit="1" customWidth="1"/>
    <col min="9988" max="9988" width="10.140625" style="22" bestFit="1" customWidth="1"/>
    <col min="9989" max="9989" width="11.7109375" style="22" customWidth="1"/>
    <col min="9990" max="10238" width="9.140625" style="22"/>
    <col min="10239" max="10239" width="12.7109375" style="22" customWidth="1"/>
    <col min="10240" max="10240" width="12.85546875" style="22" customWidth="1"/>
    <col min="10241" max="10241" width="12.7109375" style="22" customWidth="1"/>
    <col min="10242" max="10242" width="13.28515625" style="22" customWidth="1"/>
    <col min="10243" max="10243" width="11.140625" style="22" bestFit="1" customWidth="1"/>
    <col min="10244" max="10244" width="10.140625" style="22" bestFit="1" customWidth="1"/>
    <col min="10245" max="10245" width="11.7109375" style="22" customWidth="1"/>
    <col min="10246" max="10494" width="9.140625" style="22"/>
    <col min="10495" max="10495" width="12.7109375" style="22" customWidth="1"/>
    <col min="10496" max="10496" width="12.85546875" style="22" customWidth="1"/>
    <col min="10497" max="10497" width="12.7109375" style="22" customWidth="1"/>
    <col min="10498" max="10498" width="13.28515625" style="22" customWidth="1"/>
    <col min="10499" max="10499" width="11.140625" style="22" bestFit="1" customWidth="1"/>
    <col min="10500" max="10500" width="10.140625" style="22" bestFit="1" customWidth="1"/>
    <col min="10501" max="10501" width="11.7109375" style="22" customWidth="1"/>
    <col min="10502" max="10750" width="9.140625" style="22"/>
    <col min="10751" max="10751" width="12.7109375" style="22" customWidth="1"/>
    <col min="10752" max="10752" width="12.85546875" style="22" customWidth="1"/>
    <col min="10753" max="10753" width="12.7109375" style="22" customWidth="1"/>
    <col min="10754" max="10754" width="13.28515625" style="22" customWidth="1"/>
    <col min="10755" max="10755" width="11.140625" style="22" bestFit="1" customWidth="1"/>
    <col min="10756" max="10756" width="10.140625" style="22" bestFit="1" customWidth="1"/>
    <col min="10757" max="10757" width="11.7109375" style="22" customWidth="1"/>
    <col min="10758" max="11006" width="9.140625" style="22"/>
    <col min="11007" max="11007" width="12.7109375" style="22" customWidth="1"/>
    <col min="11008" max="11008" width="12.85546875" style="22" customWidth="1"/>
    <col min="11009" max="11009" width="12.7109375" style="22" customWidth="1"/>
    <col min="11010" max="11010" width="13.28515625" style="22" customWidth="1"/>
    <col min="11011" max="11011" width="11.140625" style="22" bestFit="1" customWidth="1"/>
    <col min="11012" max="11012" width="10.140625" style="22" bestFit="1" customWidth="1"/>
    <col min="11013" max="11013" width="11.7109375" style="22" customWidth="1"/>
    <col min="11014" max="11262" width="9.140625" style="22"/>
    <col min="11263" max="11263" width="12.7109375" style="22" customWidth="1"/>
    <col min="11264" max="11264" width="12.85546875" style="22" customWidth="1"/>
    <col min="11265" max="11265" width="12.7109375" style="22" customWidth="1"/>
    <col min="11266" max="11266" width="13.28515625" style="22" customWidth="1"/>
    <col min="11267" max="11267" width="11.140625" style="22" bestFit="1" customWidth="1"/>
    <col min="11268" max="11268" width="10.140625" style="22" bestFit="1" customWidth="1"/>
    <col min="11269" max="11269" width="11.7109375" style="22" customWidth="1"/>
    <col min="11270" max="11518" width="9.140625" style="22"/>
    <col min="11519" max="11519" width="12.7109375" style="22" customWidth="1"/>
    <col min="11520" max="11520" width="12.85546875" style="22" customWidth="1"/>
    <col min="11521" max="11521" width="12.7109375" style="22" customWidth="1"/>
    <col min="11522" max="11522" width="13.28515625" style="22" customWidth="1"/>
    <col min="11523" max="11523" width="11.140625" style="22" bestFit="1" customWidth="1"/>
    <col min="11524" max="11524" width="10.140625" style="22" bestFit="1" customWidth="1"/>
    <col min="11525" max="11525" width="11.7109375" style="22" customWidth="1"/>
    <col min="11526" max="11774" width="9.140625" style="22"/>
    <col min="11775" max="11775" width="12.7109375" style="22" customWidth="1"/>
    <col min="11776" max="11776" width="12.85546875" style="22" customWidth="1"/>
    <col min="11777" max="11777" width="12.7109375" style="22" customWidth="1"/>
    <col min="11778" max="11778" width="13.28515625" style="22" customWidth="1"/>
    <col min="11779" max="11779" width="11.140625" style="22" bestFit="1" customWidth="1"/>
    <col min="11780" max="11780" width="10.140625" style="22" bestFit="1" customWidth="1"/>
    <col min="11781" max="11781" width="11.7109375" style="22" customWidth="1"/>
    <col min="11782" max="12030" width="9.140625" style="22"/>
    <col min="12031" max="12031" width="12.7109375" style="22" customWidth="1"/>
    <col min="12032" max="12032" width="12.85546875" style="22" customWidth="1"/>
    <col min="12033" max="12033" width="12.7109375" style="22" customWidth="1"/>
    <col min="12034" max="12034" width="13.28515625" style="22" customWidth="1"/>
    <col min="12035" max="12035" width="11.140625" style="22" bestFit="1" customWidth="1"/>
    <col min="12036" max="12036" width="10.140625" style="22" bestFit="1" customWidth="1"/>
    <col min="12037" max="12037" width="11.7109375" style="22" customWidth="1"/>
    <col min="12038" max="12286" width="9.140625" style="22"/>
    <col min="12287" max="12287" width="12.7109375" style="22" customWidth="1"/>
    <col min="12288" max="12288" width="12.85546875" style="22" customWidth="1"/>
    <col min="12289" max="12289" width="12.7109375" style="22" customWidth="1"/>
    <col min="12290" max="12290" width="13.28515625" style="22" customWidth="1"/>
    <col min="12291" max="12291" width="11.140625" style="22" bestFit="1" customWidth="1"/>
    <col min="12292" max="12292" width="10.140625" style="22" bestFit="1" customWidth="1"/>
    <col min="12293" max="12293" width="11.7109375" style="22" customWidth="1"/>
    <col min="12294" max="12542" width="9.140625" style="22"/>
    <col min="12543" max="12543" width="12.7109375" style="22" customWidth="1"/>
    <col min="12544" max="12544" width="12.85546875" style="22" customWidth="1"/>
    <col min="12545" max="12545" width="12.7109375" style="22" customWidth="1"/>
    <col min="12546" max="12546" width="13.28515625" style="22" customWidth="1"/>
    <col min="12547" max="12547" width="11.140625" style="22" bestFit="1" customWidth="1"/>
    <col min="12548" max="12548" width="10.140625" style="22" bestFit="1" customWidth="1"/>
    <col min="12549" max="12549" width="11.7109375" style="22" customWidth="1"/>
    <col min="12550" max="12798" width="9.140625" style="22"/>
    <col min="12799" max="12799" width="12.7109375" style="22" customWidth="1"/>
    <col min="12800" max="12800" width="12.85546875" style="22" customWidth="1"/>
    <col min="12801" max="12801" width="12.7109375" style="22" customWidth="1"/>
    <col min="12802" max="12802" width="13.28515625" style="22" customWidth="1"/>
    <col min="12803" max="12803" width="11.140625" style="22" bestFit="1" customWidth="1"/>
    <col min="12804" max="12804" width="10.140625" style="22" bestFit="1" customWidth="1"/>
    <col min="12805" max="12805" width="11.7109375" style="22" customWidth="1"/>
    <col min="12806" max="13054" width="9.140625" style="22"/>
    <col min="13055" max="13055" width="12.7109375" style="22" customWidth="1"/>
    <col min="13056" max="13056" width="12.85546875" style="22" customWidth="1"/>
    <col min="13057" max="13057" width="12.7109375" style="22" customWidth="1"/>
    <col min="13058" max="13058" width="13.28515625" style="22" customWidth="1"/>
    <col min="13059" max="13059" width="11.140625" style="22" bestFit="1" customWidth="1"/>
    <col min="13060" max="13060" width="10.140625" style="22" bestFit="1" customWidth="1"/>
    <col min="13061" max="13061" width="11.7109375" style="22" customWidth="1"/>
    <col min="13062" max="13310" width="9.140625" style="22"/>
    <col min="13311" max="13311" width="12.7109375" style="22" customWidth="1"/>
    <col min="13312" max="13312" width="12.85546875" style="22" customWidth="1"/>
    <col min="13313" max="13313" width="12.7109375" style="22" customWidth="1"/>
    <col min="13314" max="13314" width="13.28515625" style="22" customWidth="1"/>
    <col min="13315" max="13315" width="11.140625" style="22" bestFit="1" customWidth="1"/>
    <col min="13316" max="13316" width="10.140625" style="22" bestFit="1" customWidth="1"/>
    <col min="13317" max="13317" width="11.7109375" style="22" customWidth="1"/>
    <col min="13318" max="13566" width="9.140625" style="22"/>
    <col min="13567" max="13567" width="12.7109375" style="22" customWidth="1"/>
    <col min="13568" max="13568" width="12.85546875" style="22" customWidth="1"/>
    <col min="13569" max="13569" width="12.7109375" style="22" customWidth="1"/>
    <col min="13570" max="13570" width="13.28515625" style="22" customWidth="1"/>
    <col min="13571" max="13571" width="11.140625" style="22" bestFit="1" customWidth="1"/>
    <col min="13572" max="13572" width="10.140625" style="22" bestFit="1" customWidth="1"/>
    <col min="13573" max="13573" width="11.7109375" style="22" customWidth="1"/>
    <col min="13574" max="13822" width="9.140625" style="22"/>
    <col min="13823" max="13823" width="12.7109375" style="22" customWidth="1"/>
    <col min="13824" max="13824" width="12.85546875" style="22" customWidth="1"/>
    <col min="13825" max="13825" width="12.7109375" style="22" customWidth="1"/>
    <col min="13826" max="13826" width="13.28515625" style="22" customWidth="1"/>
    <col min="13827" max="13827" width="11.140625" style="22" bestFit="1" customWidth="1"/>
    <col min="13828" max="13828" width="10.140625" style="22" bestFit="1" customWidth="1"/>
    <col min="13829" max="13829" width="11.7109375" style="22" customWidth="1"/>
    <col min="13830" max="14078" width="9.140625" style="22"/>
    <col min="14079" max="14079" width="12.7109375" style="22" customWidth="1"/>
    <col min="14080" max="14080" width="12.85546875" style="22" customWidth="1"/>
    <col min="14081" max="14081" width="12.7109375" style="22" customWidth="1"/>
    <col min="14082" max="14082" width="13.28515625" style="22" customWidth="1"/>
    <col min="14083" max="14083" width="11.140625" style="22" bestFit="1" customWidth="1"/>
    <col min="14084" max="14084" width="10.140625" style="22" bestFit="1" customWidth="1"/>
    <col min="14085" max="14085" width="11.7109375" style="22" customWidth="1"/>
    <col min="14086" max="14334" width="9.140625" style="22"/>
    <col min="14335" max="14335" width="12.7109375" style="22" customWidth="1"/>
    <col min="14336" max="14336" width="12.85546875" style="22" customWidth="1"/>
    <col min="14337" max="14337" width="12.7109375" style="22" customWidth="1"/>
    <col min="14338" max="14338" width="13.28515625" style="22" customWidth="1"/>
    <col min="14339" max="14339" width="11.140625" style="22" bestFit="1" customWidth="1"/>
    <col min="14340" max="14340" width="10.140625" style="22" bestFit="1" customWidth="1"/>
    <col min="14341" max="14341" width="11.7109375" style="22" customWidth="1"/>
    <col min="14342" max="14590" width="9.140625" style="22"/>
    <col min="14591" max="14591" width="12.7109375" style="22" customWidth="1"/>
    <col min="14592" max="14592" width="12.85546875" style="22" customWidth="1"/>
    <col min="14593" max="14593" width="12.7109375" style="22" customWidth="1"/>
    <col min="14594" max="14594" width="13.28515625" style="22" customWidth="1"/>
    <col min="14595" max="14595" width="11.140625" style="22" bestFit="1" customWidth="1"/>
    <col min="14596" max="14596" width="10.140625" style="22" bestFit="1" customWidth="1"/>
    <col min="14597" max="14597" width="11.7109375" style="22" customWidth="1"/>
    <col min="14598" max="14846" width="9.140625" style="22"/>
    <col min="14847" max="14847" width="12.7109375" style="22" customWidth="1"/>
    <col min="14848" max="14848" width="12.85546875" style="22" customWidth="1"/>
    <col min="14849" max="14849" width="12.7109375" style="22" customWidth="1"/>
    <col min="14850" max="14850" width="13.28515625" style="22" customWidth="1"/>
    <col min="14851" max="14851" width="11.140625" style="22" bestFit="1" customWidth="1"/>
    <col min="14852" max="14852" width="10.140625" style="22" bestFit="1" customWidth="1"/>
    <col min="14853" max="14853" width="11.7109375" style="22" customWidth="1"/>
    <col min="14854" max="15102" width="9.140625" style="22"/>
    <col min="15103" max="15103" width="12.7109375" style="22" customWidth="1"/>
    <col min="15104" max="15104" width="12.85546875" style="22" customWidth="1"/>
    <col min="15105" max="15105" width="12.7109375" style="22" customWidth="1"/>
    <col min="15106" max="15106" width="13.28515625" style="22" customWidth="1"/>
    <col min="15107" max="15107" width="11.140625" style="22" bestFit="1" customWidth="1"/>
    <col min="15108" max="15108" width="10.140625" style="22" bestFit="1" customWidth="1"/>
    <col min="15109" max="15109" width="11.7109375" style="22" customWidth="1"/>
    <col min="15110" max="15358" width="9.140625" style="22"/>
    <col min="15359" max="15359" width="12.7109375" style="22" customWidth="1"/>
    <col min="15360" max="15360" width="12.85546875" style="22" customWidth="1"/>
    <col min="15361" max="15361" width="12.7109375" style="22" customWidth="1"/>
    <col min="15362" max="15362" width="13.28515625" style="22" customWidth="1"/>
    <col min="15363" max="15363" width="11.140625" style="22" bestFit="1" customWidth="1"/>
    <col min="15364" max="15364" width="10.140625" style="22" bestFit="1" customWidth="1"/>
    <col min="15365" max="15365" width="11.7109375" style="22" customWidth="1"/>
    <col min="15366" max="15614" width="9.140625" style="22"/>
    <col min="15615" max="15615" width="12.7109375" style="22" customWidth="1"/>
    <col min="15616" max="15616" width="12.85546875" style="22" customWidth="1"/>
    <col min="15617" max="15617" width="12.7109375" style="22" customWidth="1"/>
    <col min="15618" max="15618" width="13.28515625" style="22" customWidth="1"/>
    <col min="15619" max="15619" width="11.140625" style="22" bestFit="1" customWidth="1"/>
    <col min="15620" max="15620" width="10.140625" style="22" bestFit="1" customWidth="1"/>
    <col min="15621" max="15621" width="11.7109375" style="22" customWidth="1"/>
    <col min="15622" max="15870" width="9.140625" style="22"/>
    <col min="15871" max="15871" width="12.7109375" style="22" customWidth="1"/>
    <col min="15872" max="15872" width="12.85546875" style="22" customWidth="1"/>
    <col min="15873" max="15873" width="12.7109375" style="22" customWidth="1"/>
    <col min="15874" max="15874" width="13.28515625" style="22" customWidth="1"/>
    <col min="15875" max="15875" width="11.140625" style="22" bestFit="1" customWidth="1"/>
    <col min="15876" max="15876" width="10.140625" style="22" bestFit="1" customWidth="1"/>
    <col min="15877" max="15877" width="11.7109375" style="22" customWidth="1"/>
    <col min="15878" max="16126" width="9.140625" style="22"/>
    <col min="16127" max="16127" width="12.7109375" style="22" customWidth="1"/>
    <col min="16128" max="16128" width="12.85546875" style="22" customWidth="1"/>
    <col min="16129" max="16129" width="12.7109375" style="22" customWidth="1"/>
    <col min="16130" max="16130" width="13.28515625" style="22" customWidth="1"/>
    <col min="16131" max="16131" width="11.140625" style="22" bestFit="1" customWidth="1"/>
    <col min="16132" max="16132" width="10.140625" style="22" bestFit="1" customWidth="1"/>
    <col min="16133" max="16133" width="11.7109375" style="22" customWidth="1"/>
    <col min="16134" max="16384" width="9.140625" style="22"/>
  </cols>
  <sheetData>
    <row r="1" spans="1:8">
      <c r="B1" s="496" t="s">
        <v>310</v>
      </c>
      <c r="C1" s="496"/>
      <c r="D1" s="496"/>
      <c r="E1" s="496"/>
      <c r="F1" s="496"/>
      <c r="G1" s="496"/>
      <c r="H1" s="496"/>
    </row>
    <row r="2" spans="1:8">
      <c r="B2" s="496" t="s">
        <v>311</v>
      </c>
      <c r="C2" s="496"/>
      <c r="D2" s="496"/>
      <c r="E2" s="496"/>
      <c r="F2" s="496"/>
      <c r="G2" s="496"/>
      <c r="H2" s="496"/>
    </row>
    <row r="3" spans="1:8">
      <c r="B3" s="496" t="s">
        <v>309</v>
      </c>
      <c r="C3" s="496"/>
      <c r="D3" s="496"/>
      <c r="E3" s="496"/>
      <c r="F3" s="496"/>
      <c r="G3" s="496"/>
      <c r="H3" s="496"/>
    </row>
    <row r="4" spans="1:8">
      <c r="B4" s="222"/>
      <c r="C4" s="222"/>
      <c r="D4" s="222"/>
      <c r="E4" s="222"/>
      <c r="F4" s="240"/>
      <c r="G4" s="240"/>
      <c r="H4" s="240"/>
    </row>
    <row r="5" spans="1:8">
      <c r="B5" s="222"/>
      <c r="C5" s="222"/>
      <c r="D5" s="222"/>
      <c r="E5" s="222"/>
      <c r="F5" s="240"/>
      <c r="G5" s="240"/>
      <c r="H5" s="240"/>
    </row>
    <row r="6" spans="1:8">
      <c r="B6" s="496" t="s">
        <v>34</v>
      </c>
      <c r="C6" s="496"/>
      <c r="D6" s="496"/>
      <c r="E6" s="496"/>
      <c r="F6" s="496"/>
      <c r="G6" s="496"/>
      <c r="H6" s="496"/>
    </row>
    <row r="7" spans="1:8" ht="13.5" thickBot="1">
      <c r="B7" s="20"/>
      <c r="C7" s="20"/>
      <c r="D7" s="20"/>
      <c r="E7" s="20"/>
      <c r="F7" s="241"/>
      <c r="G7" s="241"/>
      <c r="H7" s="241"/>
    </row>
    <row r="8" spans="1:8" ht="18" customHeight="1">
      <c r="B8" s="223" t="s">
        <v>312</v>
      </c>
      <c r="C8" s="224" t="s">
        <v>313</v>
      </c>
      <c r="D8" s="224" t="s">
        <v>314</v>
      </c>
      <c r="E8" s="224" t="s">
        <v>314</v>
      </c>
      <c r="F8" s="242" t="s">
        <v>315</v>
      </c>
      <c r="G8" s="243" t="s">
        <v>316</v>
      </c>
      <c r="H8" s="244" t="s">
        <v>317</v>
      </c>
    </row>
    <row r="9" spans="1:8" ht="15.75" customHeight="1" thickBot="1">
      <c r="B9" s="226" t="s">
        <v>318</v>
      </c>
      <c r="C9" s="227" t="s">
        <v>319</v>
      </c>
      <c r="D9" s="227" t="s">
        <v>320</v>
      </c>
      <c r="E9" s="227" t="s">
        <v>321</v>
      </c>
      <c r="F9" s="245" t="s">
        <v>322</v>
      </c>
      <c r="G9" s="246"/>
      <c r="H9" s="247" t="s">
        <v>323</v>
      </c>
    </row>
    <row r="10" spans="1:8" s="229" customFormat="1">
      <c r="B10" s="248" t="s">
        <v>324</v>
      </c>
      <c r="C10" s="249"/>
      <c r="D10" s="249"/>
      <c r="E10" s="249"/>
      <c r="F10" s="250"/>
      <c r="G10" s="250"/>
      <c r="H10" s="251"/>
    </row>
    <row r="11" spans="1:8" ht="18" hidden="1" customHeight="1" outlineLevel="1">
      <c r="A11" s="20" t="s">
        <v>256</v>
      </c>
      <c r="B11" s="230"/>
      <c r="C11" s="231">
        <v>0</v>
      </c>
      <c r="D11" s="231">
        <v>0</v>
      </c>
      <c r="E11" s="231">
        <v>0</v>
      </c>
      <c r="F11" s="232">
        <v>0</v>
      </c>
      <c r="G11" s="232">
        <v>0</v>
      </c>
      <c r="H11" s="233">
        <v>0</v>
      </c>
    </row>
    <row r="12" spans="1:8" ht="18" hidden="1" customHeight="1" outlineLevel="1">
      <c r="A12" s="20" t="s">
        <v>181</v>
      </c>
      <c r="B12" s="230"/>
      <c r="C12" s="231">
        <v>1</v>
      </c>
      <c r="D12" s="231">
        <v>4</v>
      </c>
      <c r="E12" s="231">
        <v>0</v>
      </c>
      <c r="F12" s="232">
        <v>0</v>
      </c>
      <c r="G12" s="232">
        <v>-7882.93</v>
      </c>
      <c r="H12" s="233">
        <v>0</v>
      </c>
    </row>
    <row r="13" spans="1:8" ht="18" hidden="1" customHeight="1" outlineLevel="1">
      <c r="A13" s="20" t="s">
        <v>182</v>
      </c>
      <c r="B13" s="230"/>
      <c r="C13" s="231">
        <v>5</v>
      </c>
      <c r="D13" s="231">
        <v>5</v>
      </c>
      <c r="E13" s="231">
        <v>0</v>
      </c>
      <c r="F13" s="232">
        <v>247500</v>
      </c>
      <c r="G13" s="232">
        <v>49085</v>
      </c>
      <c r="H13" s="233">
        <v>0</v>
      </c>
    </row>
    <row r="14" spans="1:8" ht="18" hidden="1" customHeight="1" outlineLevel="1">
      <c r="A14" s="20" t="s">
        <v>250</v>
      </c>
      <c r="B14" s="230"/>
      <c r="C14" s="231">
        <v>0</v>
      </c>
      <c r="D14" s="231">
        <v>0</v>
      </c>
      <c r="E14" s="231">
        <v>0</v>
      </c>
      <c r="F14" s="232">
        <v>0</v>
      </c>
      <c r="G14" s="232">
        <v>0</v>
      </c>
      <c r="H14" s="233">
        <v>0</v>
      </c>
    </row>
    <row r="15" spans="1:8" ht="18" hidden="1" customHeight="1" outlineLevel="1">
      <c r="A15" s="20" t="s">
        <v>257</v>
      </c>
      <c r="B15" s="230"/>
      <c r="C15" s="231">
        <v>0</v>
      </c>
      <c r="D15" s="231">
        <v>0</v>
      </c>
      <c r="E15" s="231">
        <v>0</v>
      </c>
      <c r="F15" s="232">
        <v>0</v>
      </c>
      <c r="G15" s="232">
        <v>0</v>
      </c>
      <c r="H15" s="233">
        <v>0</v>
      </c>
    </row>
    <row r="16" spans="1:8" ht="18" hidden="1" customHeight="1" outlineLevel="1">
      <c r="A16" s="20" t="s">
        <v>258</v>
      </c>
      <c r="B16" s="230"/>
      <c r="C16" s="231">
        <v>0</v>
      </c>
      <c r="D16" s="231">
        <v>0</v>
      </c>
      <c r="E16" s="231">
        <v>0</v>
      </c>
      <c r="F16" s="232">
        <v>0</v>
      </c>
      <c r="G16" s="232">
        <v>0</v>
      </c>
      <c r="H16" s="233">
        <v>0</v>
      </c>
    </row>
    <row r="17" spans="1:8" ht="18" hidden="1" customHeight="1" outlineLevel="1">
      <c r="A17" s="20" t="s">
        <v>183</v>
      </c>
      <c r="B17" s="230"/>
      <c r="C17" s="231">
        <v>1</v>
      </c>
      <c r="D17" s="231">
        <v>12</v>
      </c>
      <c r="E17" s="231">
        <v>0</v>
      </c>
      <c r="F17" s="232">
        <v>-75448.160000000003</v>
      </c>
      <c r="G17" s="232">
        <v>89726.7</v>
      </c>
      <c r="H17" s="233">
        <v>0</v>
      </c>
    </row>
    <row r="18" spans="1:8" ht="18" hidden="1" customHeight="1" outlineLevel="1">
      <c r="A18" s="20" t="s">
        <v>184</v>
      </c>
      <c r="B18" s="230"/>
      <c r="C18" s="231">
        <v>2</v>
      </c>
      <c r="D18" s="231">
        <v>4</v>
      </c>
      <c r="E18" s="231">
        <v>0</v>
      </c>
      <c r="F18" s="232">
        <v>-5000</v>
      </c>
      <c r="G18" s="232">
        <v>26740</v>
      </c>
      <c r="H18" s="233">
        <v>0</v>
      </c>
    </row>
    <row r="19" spans="1:8" ht="18" hidden="1" customHeight="1" outlineLevel="1">
      <c r="A19" s="20" t="s">
        <v>251</v>
      </c>
      <c r="B19" s="230"/>
      <c r="C19" s="231">
        <v>0</v>
      </c>
      <c r="D19" s="231">
        <v>0</v>
      </c>
      <c r="E19" s="231">
        <v>0</v>
      </c>
      <c r="F19" s="232">
        <v>0</v>
      </c>
      <c r="G19" s="232">
        <v>0</v>
      </c>
      <c r="H19" s="233">
        <v>0</v>
      </c>
    </row>
    <row r="20" spans="1:8" ht="18" hidden="1" customHeight="1" outlineLevel="1">
      <c r="A20" s="20" t="s">
        <v>185</v>
      </c>
      <c r="B20" s="230"/>
      <c r="C20" s="231">
        <v>5</v>
      </c>
      <c r="D20" s="231">
        <v>41</v>
      </c>
      <c r="E20" s="231">
        <v>0</v>
      </c>
      <c r="F20" s="232">
        <v>-401151.00999999989</v>
      </c>
      <c r="G20" s="232">
        <v>798552.71</v>
      </c>
      <c r="H20" s="233">
        <v>0</v>
      </c>
    </row>
    <row r="21" spans="1:8" ht="18" hidden="1" customHeight="1" outlineLevel="1">
      <c r="A21" s="20" t="s">
        <v>253</v>
      </c>
      <c r="B21" s="230"/>
      <c r="C21" s="231">
        <v>0</v>
      </c>
      <c r="D21" s="231">
        <v>0</v>
      </c>
      <c r="E21" s="231">
        <v>0</v>
      </c>
      <c r="F21" s="232">
        <v>0</v>
      </c>
      <c r="G21" s="232">
        <v>0</v>
      </c>
      <c r="H21" s="233">
        <v>0</v>
      </c>
    </row>
    <row r="22" spans="1:8" ht="18" hidden="1" customHeight="1" outlineLevel="1">
      <c r="A22" s="20" t="s">
        <v>186</v>
      </c>
      <c r="B22" s="230"/>
      <c r="C22" s="231">
        <v>4</v>
      </c>
      <c r="D22" s="231">
        <v>3</v>
      </c>
      <c r="E22" s="231">
        <v>0</v>
      </c>
      <c r="F22" s="232">
        <v>138949</v>
      </c>
      <c r="G22" s="232">
        <v>63212.800000000003</v>
      </c>
      <c r="H22" s="233">
        <v>0</v>
      </c>
    </row>
    <row r="23" spans="1:8" ht="18" hidden="1" customHeight="1" outlineLevel="1">
      <c r="A23" s="20" t="s">
        <v>244</v>
      </c>
      <c r="B23" s="230"/>
      <c r="C23" s="231">
        <v>0</v>
      </c>
      <c r="D23" s="231">
        <v>0</v>
      </c>
      <c r="E23" s="231">
        <v>0</v>
      </c>
      <c r="F23" s="232">
        <v>0</v>
      </c>
      <c r="G23" s="232">
        <v>-8841</v>
      </c>
      <c r="H23" s="233">
        <v>0</v>
      </c>
    </row>
    <row r="24" spans="1:8" ht="18" hidden="1" customHeight="1" outlineLevel="1">
      <c r="A24" s="20" t="s">
        <v>438</v>
      </c>
      <c r="B24" s="230"/>
      <c r="C24" s="231">
        <v>0</v>
      </c>
      <c r="D24" s="231">
        <v>0</v>
      </c>
      <c r="E24" s="231">
        <v>0</v>
      </c>
      <c r="F24" s="232">
        <v>0</v>
      </c>
      <c r="G24" s="232">
        <v>0</v>
      </c>
      <c r="H24" s="233">
        <v>0</v>
      </c>
    </row>
    <row r="25" spans="1:8" ht="18" hidden="1" customHeight="1" outlineLevel="1">
      <c r="A25" s="20" t="s">
        <v>188</v>
      </c>
      <c r="B25" s="230"/>
      <c r="C25" s="231">
        <v>0</v>
      </c>
      <c r="D25" s="231">
        <v>1</v>
      </c>
      <c r="E25" s="231">
        <v>0</v>
      </c>
      <c r="F25" s="232">
        <v>-10000</v>
      </c>
      <c r="G25" s="232">
        <v>0</v>
      </c>
      <c r="H25" s="233">
        <v>0</v>
      </c>
    </row>
    <row r="26" spans="1:8" ht="18" hidden="1" customHeight="1" outlineLevel="1">
      <c r="A26" s="20" t="s">
        <v>189</v>
      </c>
      <c r="B26" s="230"/>
      <c r="C26" s="231">
        <v>0</v>
      </c>
      <c r="D26" s="231">
        <v>0</v>
      </c>
      <c r="E26" s="231">
        <v>0</v>
      </c>
      <c r="F26" s="232">
        <v>0</v>
      </c>
      <c r="G26" s="232">
        <v>56471.7</v>
      </c>
      <c r="H26" s="233">
        <v>0</v>
      </c>
    </row>
    <row r="27" spans="1:8" ht="18" hidden="1" customHeight="1" outlineLevel="1">
      <c r="A27" s="20" t="s">
        <v>190</v>
      </c>
      <c r="B27" s="230"/>
      <c r="C27" s="231">
        <v>5</v>
      </c>
      <c r="D27" s="231">
        <v>4</v>
      </c>
      <c r="E27" s="231">
        <v>0</v>
      </c>
      <c r="F27" s="232">
        <v>0</v>
      </c>
      <c r="G27" s="232">
        <v>64366</v>
      </c>
      <c r="H27" s="233">
        <v>0</v>
      </c>
    </row>
    <row r="28" spans="1:8" ht="18" hidden="1" customHeight="1" outlineLevel="1">
      <c r="A28" s="20" t="s">
        <v>191</v>
      </c>
      <c r="B28" s="230"/>
      <c r="C28" s="231">
        <v>1</v>
      </c>
      <c r="D28" s="231">
        <v>1</v>
      </c>
      <c r="E28" s="231">
        <v>0</v>
      </c>
      <c r="F28" s="232">
        <v>0</v>
      </c>
      <c r="G28" s="232">
        <v>10042</v>
      </c>
      <c r="H28" s="233">
        <v>-5000</v>
      </c>
    </row>
    <row r="29" spans="1:8" ht="18" hidden="1" customHeight="1" outlineLevel="1">
      <c r="A29" s="20" t="s">
        <v>439</v>
      </c>
      <c r="B29" s="230"/>
      <c r="C29" s="231">
        <v>0</v>
      </c>
      <c r="D29" s="231">
        <v>0</v>
      </c>
      <c r="E29" s="231">
        <v>0</v>
      </c>
      <c r="F29" s="232">
        <v>0</v>
      </c>
      <c r="G29" s="232">
        <v>0</v>
      </c>
      <c r="H29" s="233">
        <v>0</v>
      </c>
    </row>
    <row r="30" spans="1:8" ht="18" hidden="1" customHeight="1" outlineLevel="1">
      <c r="A30" s="20" t="s">
        <v>247</v>
      </c>
      <c r="B30" s="230"/>
      <c r="C30" s="231">
        <v>0</v>
      </c>
      <c r="D30" s="231">
        <v>0</v>
      </c>
      <c r="E30" s="231">
        <v>0</v>
      </c>
      <c r="F30" s="232">
        <v>0</v>
      </c>
      <c r="G30" s="232">
        <v>0</v>
      </c>
      <c r="H30" s="233">
        <v>0</v>
      </c>
    </row>
    <row r="31" spans="1:8" ht="18" hidden="1" customHeight="1" outlineLevel="1">
      <c r="A31" s="20" t="s">
        <v>193</v>
      </c>
      <c r="B31" s="230"/>
      <c r="C31" s="231">
        <v>1</v>
      </c>
      <c r="D31" s="231">
        <v>0</v>
      </c>
      <c r="E31" s="231">
        <v>0</v>
      </c>
      <c r="F31" s="232">
        <v>-158359</v>
      </c>
      <c r="G31" s="232">
        <v>231020</v>
      </c>
      <c r="H31" s="233">
        <v>1000</v>
      </c>
    </row>
    <row r="32" spans="1:8" ht="18" hidden="1" customHeight="1" outlineLevel="1">
      <c r="A32" s="20" t="s">
        <v>194</v>
      </c>
      <c r="B32" s="230"/>
      <c r="C32" s="231">
        <v>5</v>
      </c>
      <c r="D32" s="231">
        <v>3</v>
      </c>
      <c r="E32" s="231">
        <v>1</v>
      </c>
      <c r="F32" s="232">
        <v>50000</v>
      </c>
      <c r="G32" s="232">
        <v>174100</v>
      </c>
      <c r="H32" s="233">
        <v>0</v>
      </c>
    </row>
    <row r="33" spans="1:8" ht="18" hidden="1" customHeight="1" outlineLevel="1">
      <c r="A33" s="20" t="s">
        <v>195</v>
      </c>
      <c r="B33" s="230"/>
      <c r="C33" s="231">
        <v>1</v>
      </c>
      <c r="D33" s="231">
        <v>1</v>
      </c>
      <c r="E33" s="231">
        <v>0</v>
      </c>
      <c r="F33" s="232">
        <v>12170.56</v>
      </c>
      <c r="G33" s="232">
        <v>-1048.3999999999996</v>
      </c>
      <c r="H33" s="233">
        <v>0</v>
      </c>
    </row>
    <row r="34" spans="1:8" ht="18" hidden="1" customHeight="1" outlineLevel="1">
      <c r="A34" s="20" t="s">
        <v>196</v>
      </c>
      <c r="B34" s="230"/>
      <c r="C34" s="231">
        <v>2</v>
      </c>
      <c r="D34" s="231">
        <v>1</v>
      </c>
      <c r="E34" s="231">
        <v>1</v>
      </c>
      <c r="F34" s="232">
        <v>78454</v>
      </c>
      <c r="G34" s="232">
        <v>54045</v>
      </c>
      <c r="H34" s="233">
        <v>0</v>
      </c>
    </row>
    <row r="35" spans="1:8" ht="18" customHeight="1" collapsed="1">
      <c r="A35" s="20"/>
      <c r="B35" s="230" t="s">
        <v>328</v>
      </c>
      <c r="C35" s="234">
        <f>SUM(C11:C34)</f>
        <v>33</v>
      </c>
      <c r="D35" s="234">
        <f t="shared" ref="D35:H35" si="0">SUM(D11:D34)</f>
        <v>80</v>
      </c>
      <c r="E35" s="234">
        <f t="shared" si="0"/>
        <v>2</v>
      </c>
      <c r="F35" s="235">
        <f t="shared" si="0"/>
        <v>-122884.60999999993</v>
      </c>
      <c r="G35" s="235">
        <f t="shared" si="0"/>
        <v>1599589.58</v>
      </c>
      <c r="H35" s="236">
        <f t="shared" si="0"/>
        <v>-4000</v>
      </c>
    </row>
    <row r="36" spans="1:8" ht="18" hidden="1" customHeight="1" outlineLevel="1">
      <c r="A36" s="20" t="s">
        <v>256</v>
      </c>
      <c r="B36" s="230"/>
      <c r="C36" s="231">
        <v>0</v>
      </c>
      <c r="D36" s="231">
        <v>0</v>
      </c>
      <c r="E36" s="231">
        <v>0</v>
      </c>
      <c r="F36" s="232">
        <v>0</v>
      </c>
      <c r="G36" s="232">
        <v>0</v>
      </c>
      <c r="H36" s="233">
        <v>0</v>
      </c>
    </row>
    <row r="37" spans="1:8" ht="18" hidden="1" customHeight="1" outlineLevel="1">
      <c r="A37" s="20" t="s">
        <v>181</v>
      </c>
      <c r="B37" s="230"/>
      <c r="C37" s="231">
        <v>2</v>
      </c>
      <c r="D37" s="231">
        <v>8</v>
      </c>
      <c r="E37" s="231">
        <v>0</v>
      </c>
      <c r="F37" s="232">
        <v>-6500</v>
      </c>
      <c r="G37" s="232">
        <v>1915.5</v>
      </c>
      <c r="H37" s="233">
        <v>0</v>
      </c>
    </row>
    <row r="38" spans="1:8" ht="18" hidden="1" customHeight="1" outlineLevel="1">
      <c r="A38" s="20" t="s">
        <v>182</v>
      </c>
      <c r="B38" s="230"/>
      <c r="C38" s="231">
        <v>0</v>
      </c>
      <c r="D38" s="231">
        <v>0</v>
      </c>
      <c r="E38" s="231">
        <v>0</v>
      </c>
      <c r="F38" s="232">
        <v>0</v>
      </c>
      <c r="G38" s="232">
        <v>0</v>
      </c>
      <c r="H38" s="233">
        <v>0</v>
      </c>
    </row>
    <row r="39" spans="1:8" ht="18" hidden="1" customHeight="1" outlineLevel="1">
      <c r="A39" s="20" t="s">
        <v>250</v>
      </c>
      <c r="B39" s="230"/>
      <c r="C39" s="231">
        <v>0</v>
      </c>
      <c r="D39" s="231">
        <v>0</v>
      </c>
      <c r="E39" s="231">
        <v>0</v>
      </c>
      <c r="F39" s="232">
        <v>0</v>
      </c>
      <c r="G39" s="232">
        <v>0</v>
      </c>
      <c r="H39" s="233">
        <v>0</v>
      </c>
    </row>
    <row r="40" spans="1:8" ht="18" hidden="1" customHeight="1" outlineLevel="1">
      <c r="A40" s="20" t="s">
        <v>257</v>
      </c>
      <c r="B40" s="230"/>
      <c r="C40" s="231">
        <v>0</v>
      </c>
      <c r="D40" s="231">
        <v>0</v>
      </c>
      <c r="E40" s="231">
        <v>0</v>
      </c>
      <c r="F40" s="232">
        <v>0</v>
      </c>
      <c r="G40" s="232">
        <v>0</v>
      </c>
      <c r="H40" s="233">
        <v>0</v>
      </c>
    </row>
    <row r="41" spans="1:8" ht="18" hidden="1" customHeight="1" outlineLevel="1">
      <c r="A41" s="20" t="s">
        <v>258</v>
      </c>
      <c r="B41" s="230"/>
      <c r="C41" s="231">
        <v>0</v>
      </c>
      <c r="D41" s="231">
        <v>0</v>
      </c>
      <c r="E41" s="231">
        <v>0</v>
      </c>
      <c r="F41" s="232">
        <v>0</v>
      </c>
      <c r="G41" s="232">
        <v>0</v>
      </c>
      <c r="H41" s="233">
        <v>0</v>
      </c>
    </row>
    <row r="42" spans="1:8" ht="18" hidden="1" customHeight="1" outlineLevel="1">
      <c r="A42" s="20" t="s">
        <v>183</v>
      </c>
      <c r="B42" s="230"/>
      <c r="C42" s="231">
        <v>1</v>
      </c>
      <c r="D42" s="231">
        <v>6</v>
      </c>
      <c r="E42" s="231">
        <v>0</v>
      </c>
      <c r="F42" s="232">
        <v>231100</v>
      </c>
      <c r="G42" s="232">
        <v>61419.61</v>
      </c>
      <c r="H42" s="233">
        <v>0</v>
      </c>
    </row>
    <row r="43" spans="1:8" ht="18" hidden="1" customHeight="1" outlineLevel="1">
      <c r="A43" s="20" t="s">
        <v>184</v>
      </c>
      <c r="B43" s="230"/>
      <c r="C43" s="231">
        <v>1</v>
      </c>
      <c r="D43" s="231">
        <v>6</v>
      </c>
      <c r="E43" s="231">
        <v>0</v>
      </c>
      <c r="F43" s="232">
        <v>500</v>
      </c>
      <c r="G43" s="232">
        <v>31361.5</v>
      </c>
      <c r="H43" s="233">
        <v>0</v>
      </c>
    </row>
    <row r="44" spans="1:8" ht="18" hidden="1" customHeight="1" outlineLevel="1">
      <c r="A44" s="20" t="s">
        <v>251</v>
      </c>
      <c r="B44" s="230"/>
      <c r="C44" s="231">
        <v>0</v>
      </c>
      <c r="D44" s="231">
        <v>0</v>
      </c>
      <c r="E44" s="231">
        <v>0</v>
      </c>
      <c r="F44" s="232">
        <v>0</v>
      </c>
      <c r="G44" s="232">
        <v>0</v>
      </c>
      <c r="H44" s="233">
        <v>0</v>
      </c>
    </row>
    <row r="45" spans="1:8" ht="18" hidden="1" customHeight="1" outlineLevel="1">
      <c r="A45" s="20" t="s">
        <v>185</v>
      </c>
      <c r="B45" s="230"/>
      <c r="C45" s="231">
        <v>7</v>
      </c>
      <c r="D45" s="231">
        <v>23</v>
      </c>
      <c r="E45" s="231">
        <v>0</v>
      </c>
      <c r="F45" s="232">
        <v>214782.51</v>
      </c>
      <c r="G45" s="232">
        <v>174702.23</v>
      </c>
      <c r="H45" s="233">
        <v>0</v>
      </c>
    </row>
    <row r="46" spans="1:8" ht="18" hidden="1" customHeight="1" outlineLevel="1">
      <c r="A46" s="20" t="s">
        <v>253</v>
      </c>
      <c r="B46" s="230"/>
      <c r="C46" s="231">
        <v>0</v>
      </c>
      <c r="D46" s="231">
        <v>0</v>
      </c>
      <c r="E46" s="231">
        <v>0</v>
      </c>
      <c r="F46" s="232">
        <v>0</v>
      </c>
      <c r="G46" s="232">
        <v>0</v>
      </c>
      <c r="H46" s="233">
        <v>0</v>
      </c>
    </row>
    <row r="47" spans="1:8" ht="18" hidden="1" customHeight="1" outlineLevel="1">
      <c r="A47" s="20" t="s">
        <v>186</v>
      </c>
      <c r="B47" s="230"/>
      <c r="C47" s="231">
        <v>4</v>
      </c>
      <c r="D47" s="231">
        <v>5</v>
      </c>
      <c r="E47" s="231">
        <v>0</v>
      </c>
      <c r="F47" s="232">
        <v>68500</v>
      </c>
      <c r="G47" s="232">
        <v>69599.040000000008</v>
      </c>
      <c r="H47" s="233">
        <v>0</v>
      </c>
    </row>
    <row r="48" spans="1:8" ht="18" hidden="1" customHeight="1" outlineLevel="1">
      <c r="A48" s="20" t="s">
        <v>244</v>
      </c>
      <c r="B48" s="230"/>
      <c r="C48" s="231">
        <v>0</v>
      </c>
      <c r="D48" s="231">
        <v>0</v>
      </c>
      <c r="E48" s="231">
        <v>0</v>
      </c>
      <c r="F48" s="232">
        <v>0</v>
      </c>
      <c r="G48" s="232">
        <v>0</v>
      </c>
      <c r="H48" s="233">
        <v>0</v>
      </c>
    </row>
    <row r="49" spans="1:8" ht="18" hidden="1" customHeight="1" outlineLevel="1">
      <c r="A49" s="20" t="s">
        <v>438</v>
      </c>
      <c r="B49" s="230"/>
      <c r="C49" s="231">
        <v>0</v>
      </c>
      <c r="D49" s="231">
        <v>0</v>
      </c>
      <c r="E49" s="231">
        <v>0</v>
      </c>
      <c r="F49" s="232">
        <v>0</v>
      </c>
      <c r="G49" s="232">
        <v>0</v>
      </c>
      <c r="H49" s="233">
        <v>0</v>
      </c>
    </row>
    <row r="50" spans="1:8" ht="18" hidden="1" customHeight="1" outlineLevel="1">
      <c r="A50" s="20" t="s">
        <v>188</v>
      </c>
      <c r="B50" s="230"/>
      <c r="C50" s="231">
        <v>0</v>
      </c>
      <c r="D50" s="231">
        <v>0</v>
      </c>
      <c r="E50" s="231">
        <v>0</v>
      </c>
      <c r="F50" s="232">
        <v>0</v>
      </c>
      <c r="G50" s="232">
        <v>0</v>
      </c>
      <c r="H50" s="233">
        <v>0</v>
      </c>
    </row>
    <row r="51" spans="1:8" ht="18" hidden="1" customHeight="1" outlineLevel="1">
      <c r="A51" s="20" t="s">
        <v>189</v>
      </c>
      <c r="B51" s="230"/>
      <c r="C51" s="231">
        <v>1</v>
      </c>
      <c r="D51" s="231">
        <v>1</v>
      </c>
      <c r="E51" s="231">
        <v>0</v>
      </c>
      <c r="F51" s="232">
        <v>19805.400000000001</v>
      </c>
      <c r="G51" s="232">
        <v>0</v>
      </c>
      <c r="H51" s="233">
        <v>0</v>
      </c>
    </row>
    <row r="52" spans="1:8" ht="18" hidden="1" customHeight="1" outlineLevel="1">
      <c r="A52" s="20" t="s">
        <v>190</v>
      </c>
      <c r="B52" s="230"/>
      <c r="C52" s="231">
        <v>1</v>
      </c>
      <c r="D52" s="231">
        <v>1</v>
      </c>
      <c r="E52" s="231">
        <v>0</v>
      </c>
      <c r="F52" s="232">
        <v>0</v>
      </c>
      <c r="G52" s="232">
        <v>5000</v>
      </c>
      <c r="H52" s="233">
        <v>0</v>
      </c>
    </row>
    <row r="53" spans="1:8" ht="18" hidden="1" customHeight="1" outlineLevel="1">
      <c r="A53" s="20" t="s">
        <v>191</v>
      </c>
      <c r="B53" s="230"/>
      <c r="C53" s="231">
        <v>0</v>
      </c>
      <c r="D53" s="231">
        <v>0</v>
      </c>
      <c r="E53" s="231">
        <v>0</v>
      </c>
      <c r="F53" s="232">
        <v>0</v>
      </c>
      <c r="G53" s="232">
        <v>0</v>
      </c>
      <c r="H53" s="233">
        <v>0</v>
      </c>
    </row>
    <row r="54" spans="1:8" ht="18" hidden="1" customHeight="1" outlineLevel="1">
      <c r="A54" s="20" t="s">
        <v>439</v>
      </c>
      <c r="B54" s="230"/>
      <c r="C54" s="231">
        <v>2</v>
      </c>
      <c r="D54" s="231">
        <v>0</v>
      </c>
      <c r="E54" s="231">
        <v>2</v>
      </c>
      <c r="F54" s="232">
        <v>0</v>
      </c>
      <c r="G54" s="232">
        <v>0</v>
      </c>
      <c r="H54" s="233">
        <v>0</v>
      </c>
    </row>
    <row r="55" spans="1:8" ht="18" hidden="1" customHeight="1" outlineLevel="1">
      <c r="A55" s="20" t="s">
        <v>247</v>
      </c>
      <c r="B55" s="230"/>
      <c r="C55" s="231">
        <v>0</v>
      </c>
      <c r="D55" s="231">
        <v>0</v>
      </c>
      <c r="E55" s="231">
        <v>0</v>
      </c>
      <c r="F55" s="232">
        <v>0</v>
      </c>
      <c r="G55" s="232">
        <v>0</v>
      </c>
      <c r="H55" s="233">
        <v>0</v>
      </c>
    </row>
    <row r="56" spans="1:8" ht="18" hidden="1" customHeight="1" outlineLevel="1">
      <c r="A56" s="20" t="s">
        <v>193</v>
      </c>
      <c r="B56" s="230"/>
      <c r="C56" s="231">
        <v>0</v>
      </c>
      <c r="D56" s="231">
        <v>2</v>
      </c>
      <c r="E56" s="231">
        <v>0</v>
      </c>
      <c r="F56" s="232">
        <v>63790</v>
      </c>
      <c r="G56" s="232">
        <v>16131</v>
      </c>
      <c r="H56" s="233">
        <v>0</v>
      </c>
    </row>
    <row r="57" spans="1:8" ht="18" hidden="1" customHeight="1" outlineLevel="1">
      <c r="A57" s="20" t="s">
        <v>194</v>
      </c>
      <c r="B57" s="230"/>
      <c r="C57" s="231">
        <v>0</v>
      </c>
      <c r="D57" s="231">
        <v>0</v>
      </c>
      <c r="E57" s="231">
        <v>0</v>
      </c>
      <c r="F57" s="232">
        <v>0</v>
      </c>
      <c r="G57" s="232">
        <v>0</v>
      </c>
      <c r="H57" s="233">
        <v>0</v>
      </c>
    </row>
    <row r="58" spans="1:8" ht="18" hidden="1" customHeight="1" outlineLevel="1">
      <c r="A58" s="20" t="s">
        <v>195</v>
      </c>
      <c r="B58" s="230"/>
      <c r="C58" s="231">
        <v>0</v>
      </c>
      <c r="D58" s="231">
        <v>0</v>
      </c>
      <c r="E58" s="231">
        <v>0</v>
      </c>
      <c r="F58" s="232">
        <v>24000</v>
      </c>
      <c r="G58" s="232">
        <v>-43030.43</v>
      </c>
      <c r="H58" s="233">
        <v>17000</v>
      </c>
    </row>
    <row r="59" spans="1:8" ht="18" hidden="1" customHeight="1" outlineLevel="1">
      <c r="A59" s="20" t="s">
        <v>196</v>
      </c>
      <c r="B59" s="230"/>
      <c r="C59" s="231">
        <v>1</v>
      </c>
      <c r="D59" s="231">
        <v>0</v>
      </c>
      <c r="E59" s="231">
        <v>1</v>
      </c>
      <c r="F59" s="232">
        <v>0</v>
      </c>
      <c r="G59" s="232">
        <v>0</v>
      </c>
      <c r="H59" s="233">
        <v>0</v>
      </c>
    </row>
    <row r="60" spans="1:8" ht="18" customHeight="1" collapsed="1">
      <c r="A60" s="20"/>
      <c r="B60" s="230" t="s">
        <v>329</v>
      </c>
      <c r="C60" s="234">
        <f>SUM(C36:C59)</f>
        <v>20</v>
      </c>
      <c r="D60" s="234">
        <f t="shared" ref="D60:H60" si="1">SUM(D36:D59)</f>
        <v>52</v>
      </c>
      <c r="E60" s="234">
        <f t="shared" si="1"/>
        <v>3</v>
      </c>
      <c r="F60" s="235">
        <f t="shared" si="1"/>
        <v>615977.91</v>
      </c>
      <c r="G60" s="235">
        <f t="shared" si="1"/>
        <v>317098.45</v>
      </c>
      <c r="H60" s="236">
        <f t="shared" si="1"/>
        <v>17000</v>
      </c>
    </row>
    <row r="61" spans="1:8" ht="18" hidden="1" customHeight="1" outlineLevel="1">
      <c r="A61" s="20" t="s">
        <v>256</v>
      </c>
      <c r="B61" s="230"/>
      <c r="C61" s="231">
        <v>0</v>
      </c>
      <c r="D61" s="231">
        <v>0</v>
      </c>
      <c r="E61" s="231">
        <v>0</v>
      </c>
      <c r="F61" s="232">
        <v>0</v>
      </c>
      <c r="G61" s="232">
        <v>0</v>
      </c>
      <c r="H61" s="233">
        <v>0</v>
      </c>
    </row>
    <row r="62" spans="1:8" ht="18" hidden="1" customHeight="1" outlineLevel="1">
      <c r="A62" s="20" t="s">
        <v>181</v>
      </c>
      <c r="B62" s="230"/>
      <c r="C62" s="231">
        <v>5</v>
      </c>
      <c r="D62" s="231">
        <v>5</v>
      </c>
      <c r="E62" s="231">
        <v>0</v>
      </c>
      <c r="F62" s="232">
        <v>0</v>
      </c>
      <c r="G62" s="232">
        <v>43666.3</v>
      </c>
      <c r="H62" s="233">
        <v>0</v>
      </c>
    </row>
    <row r="63" spans="1:8" ht="18" hidden="1" customHeight="1" outlineLevel="1">
      <c r="A63" s="20" t="s">
        <v>182</v>
      </c>
      <c r="B63" s="230"/>
      <c r="C63" s="231">
        <v>1</v>
      </c>
      <c r="D63" s="231">
        <v>1</v>
      </c>
      <c r="E63" s="231">
        <v>0</v>
      </c>
      <c r="F63" s="232">
        <v>0</v>
      </c>
      <c r="G63" s="232">
        <v>10000</v>
      </c>
      <c r="H63" s="233">
        <v>0</v>
      </c>
    </row>
    <row r="64" spans="1:8" ht="18" hidden="1" customHeight="1" outlineLevel="1">
      <c r="A64" s="20" t="s">
        <v>250</v>
      </c>
      <c r="B64" s="230"/>
      <c r="C64" s="231">
        <v>0</v>
      </c>
      <c r="D64" s="231">
        <v>0</v>
      </c>
      <c r="E64" s="231">
        <v>0</v>
      </c>
      <c r="F64" s="232">
        <v>0</v>
      </c>
      <c r="G64" s="232">
        <v>0</v>
      </c>
      <c r="H64" s="233">
        <v>0</v>
      </c>
    </row>
    <row r="65" spans="1:8" ht="18" hidden="1" customHeight="1" outlineLevel="1">
      <c r="A65" s="20" t="s">
        <v>257</v>
      </c>
      <c r="B65" s="230"/>
      <c r="C65" s="231">
        <v>0</v>
      </c>
      <c r="D65" s="231">
        <v>0</v>
      </c>
      <c r="E65" s="231">
        <v>0</v>
      </c>
      <c r="F65" s="232">
        <v>0</v>
      </c>
      <c r="G65" s="232">
        <v>0</v>
      </c>
      <c r="H65" s="233">
        <v>0</v>
      </c>
    </row>
    <row r="66" spans="1:8" ht="18" hidden="1" customHeight="1" outlineLevel="1">
      <c r="A66" s="20" t="s">
        <v>258</v>
      </c>
      <c r="B66" s="230"/>
      <c r="C66" s="231">
        <v>0</v>
      </c>
      <c r="D66" s="231">
        <v>0</v>
      </c>
      <c r="E66" s="231">
        <v>0</v>
      </c>
      <c r="F66" s="232">
        <v>0</v>
      </c>
      <c r="G66" s="232">
        <v>0</v>
      </c>
      <c r="H66" s="233">
        <v>0</v>
      </c>
    </row>
    <row r="67" spans="1:8" ht="18" hidden="1" customHeight="1" outlineLevel="1">
      <c r="A67" s="20" t="s">
        <v>183</v>
      </c>
      <c r="B67" s="230"/>
      <c r="C67" s="231">
        <v>5</v>
      </c>
      <c r="D67" s="231">
        <v>10</v>
      </c>
      <c r="E67" s="231">
        <v>0</v>
      </c>
      <c r="F67" s="232">
        <v>0</v>
      </c>
      <c r="G67" s="232">
        <v>188721.1</v>
      </c>
      <c r="H67" s="233">
        <v>0</v>
      </c>
    </row>
    <row r="68" spans="1:8" ht="18" hidden="1" customHeight="1" outlineLevel="1">
      <c r="A68" s="20" t="s">
        <v>184</v>
      </c>
      <c r="B68" s="230"/>
      <c r="C68" s="231">
        <v>3</v>
      </c>
      <c r="D68" s="231">
        <v>6</v>
      </c>
      <c r="E68" s="231">
        <v>0</v>
      </c>
      <c r="F68" s="232">
        <v>100000</v>
      </c>
      <c r="G68" s="232">
        <v>99894.8</v>
      </c>
      <c r="H68" s="233">
        <v>0</v>
      </c>
    </row>
    <row r="69" spans="1:8" ht="18" hidden="1" customHeight="1" outlineLevel="1">
      <c r="A69" s="20" t="s">
        <v>251</v>
      </c>
      <c r="B69" s="230"/>
      <c r="C69" s="231">
        <v>0</v>
      </c>
      <c r="D69" s="231">
        <v>0</v>
      </c>
      <c r="E69" s="231">
        <v>0</v>
      </c>
      <c r="F69" s="232">
        <v>0</v>
      </c>
      <c r="G69" s="232">
        <v>0</v>
      </c>
      <c r="H69" s="233">
        <v>0</v>
      </c>
    </row>
    <row r="70" spans="1:8" ht="18" hidden="1" customHeight="1" outlineLevel="1">
      <c r="A70" s="20" t="s">
        <v>185</v>
      </c>
      <c r="B70" s="230"/>
      <c r="C70" s="231">
        <v>6</v>
      </c>
      <c r="D70" s="231">
        <v>26</v>
      </c>
      <c r="E70" s="231">
        <v>0</v>
      </c>
      <c r="F70" s="232">
        <v>111019.1</v>
      </c>
      <c r="G70" s="232">
        <v>666875.77</v>
      </c>
      <c r="H70" s="233">
        <v>0</v>
      </c>
    </row>
    <row r="71" spans="1:8" ht="18" hidden="1" customHeight="1" outlineLevel="1">
      <c r="A71" s="20" t="s">
        <v>253</v>
      </c>
      <c r="B71" s="230"/>
      <c r="C71" s="231">
        <v>0</v>
      </c>
      <c r="D71" s="231">
        <v>0</v>
      </c>
      <c r="E71" s="231">
        <v>0</v>
      </c>
      <c r="F71" s="232">
        <v>0</v>
      </c>
      <c r="G71" s="232">
        <v>0</v>
      </c>
      <c r="H71" s="233">
        <v>0</v>
      </c>
    </row>
    <row r="72" spans="1:8" ht="18" hidden="1" customHeight="1" outlineLevel="1">
      <c r="A72" s="20" t="s">
        <v>186</v>
      </c>
      <c r="B72" s="230"/>
      <c r="C72" s="231">
        <v>1</v>
      </c>
      <c r="D72" s="231">
        <v>0</v>
      </c>
      <c r="E72" s="231">
        <v>0</v>
      </c>
      <c r="F72" s="232">
        <v>0</v>
      </c>
      <c r="G72" s="232">
        <v>-83450.52</v>
      </c>
      <c r="H72" s="233">
        <v>0</v>
      </c>
    </row>
    <row r="73" spans="1:8" ht="18" hidden="1" customHeight="1" outlineLevel="1">
      <c r="A73" s="20" t="s">
        <v>244</v>
      </c>
      <c r="B73" s="230"/>
      <c r="C73" s="231">
        <v>0</v>
      </c>
      <c r="D73" s="231">
        <v>0</v>
      </c>
      <c r="E73" s="231">
        <v>0</v>
      </c>
      <c r="F73" s="232">
        <v>0</v>
      </c>
      <c r="G73" s="232">
        <v>-2281</v>
      </c>
      <c r="H73" s="233">
        <v>0</v>
      </c>
    </row>
    <row r="74" spans="1:8" ht="18" hidden="1" customHeight="1" outlineLevel="1">
      <c r="A74" s="20" t="s">
        <v>438</v>
      </c>
      <c r="B74" s="230"/>
      <c r="C74" s="231">
        <v>0</v>
      </c>
      <c r="D74" s="231">
        <v>0</v>
      </c>
      <c r="E74" s="231">
        <v>0</v>
      </c>
      <c r="F74" s="232">
        <v>0</v>
      </c>
      <c r="G74" s="232">
        <v>0</v>
      </c>
      <c r="H74" s="233">
        <v>0</v>
      </c>
    </row>
    <row r="75" spans="1:8" ht="18" hidden="1" customHeight="1" outlineLevel="1">
      <c r="A75" s="20" t="s">
        <v>188</v>
      </c>
      <c r="B75" s="230"/>
      <c r="C75" s="231">
        <v>0</v>
      </c>
      <c r="D75" s="231">
        <v>0</v>
      </c>
      <c r="E75" s="231">
        <v>0</v>
      </c>
      <c r="F75" s="232">
        <v>0</v>
      </c>
      <c r="G75" s="232">
        <v>0</v>
      </c>
      <c r="H75" s="233">
        <v>0</v>
      </c>
    </row>
    <row r="76" spans="1:8" ht="18" hidden="1" customHeight="1" outlineLevel="1">
      <c r="A76" s="20" t="s">
        <v>189</v>
      </c>
      <c r="B76" s="230"/>
      <c r="C76" s="231">
        <v>0</v>
      </c>
      <c r="D76" s="231">
        <v>0</v>
      </c>
      <c r="E76" s="231">
        <v>0</v>
      </c>
      <c r="F76" s="232">
        <v>0</v>
      </c>
      <c r="G76" s="232">
        <v>0</v>
      </c>
      <c r="H76" s="233">
        <v>0</v>
      </c>
    </row>
    <row r="77" spans="1:8" ht="18" hidden="1" customHeight="1" outlineLevel="1">
      <c r="A77" s="20" t="s">
        <v>190</v>
      </c>
      <c r="B77" s="230"/>
      <c r="C77" s="231">
        <v>1</v>
      </c>
      <c r="D77" s="231">
        <v>0</v>
      </c>
      <c r="E77" s="231">
        <v>0</v>
      </c>
      <c r="F77" s="232">
        <v>0</v>
      </c>
      <c r="G77" s="232">
        <v>0</v>
      </c>
      <c r="H77" s="233">
        <v>0</v>
      </c>
    </row>
    <row r="78" spans="1:8" ht="18" hidden="1" customHeight="1" outlineLevel="1">
      <c r="A78" s="20" t="s">
        <v>191</v>
      </c>
      <c r="B78" s="230"/>
      <c r="C78" s="231">
        <v>1</v>
      </c>
      <c r="D78" s="231">
        <v>0</v>
      </c>
      <c r="E78" s="231">
        <v>0</v>
      </c>
      <c r="F78" s="232">
        <v>0</v>
      </c>
      <c r="G78" s="232">
        <v>0</v>
      </c>
      <c r="H78" s="233">
        <v>0</v>
      </c>
    </row>
    <row r="79" spans="1:8" ht="18" hidden="1" customHeight="1" outlineLevel="1">
      <c r="A79" s="20" t="s">
        <v>439</v>
      </c>
      <c r="B79" s="230"/>
      <c r="C79" s="231">
        <v>0</v>
      </c>
      <c r="D79" s="231">
        <v>0</v>
      </c>
      <c r="E79" s="231">
        <v>0</v>
      </c>
      <c r="F79" s="232">
        <v>0</v>
      </c>
      <c r="G79" s="232">
        <v>0</v>
      </c>
      <c r="H79" s="233">
        <v>0</v>
      </c>
    </row>
    <row r="80" spans="1:8" ht="18" hidden="1" customHeight="1" outlineLevel="1">
      <c r="A80" s="20" t="s">
        <v>247</v>
      </c>
      <c r="B80" s="230"/>
      <c r="C80" s="231">
        <v>0</v>
      </c>
      <c r="D80" s="231">
        <v>0</v>
      </c>
      <c r="E80" s="231">
        <v>0</v>
      </c>
      <c r="F80" s="232">
        <v>0</v>
      </c>
      <c r="G80" s="232">
        <v>0</v>
      </c>
      <c r="H80" s="233">
        <v>0</v>
      </c>
    </row>
    <row r="81" spans="1:8" ht="18" hidden="1" customHeight="1" outlineLevel="1">
      <c r="A81" s="20" t="s">
        <v>193</v>
      </c>
      <c r="B81" s="230"/>
      <c r="C81" s="231">
        <v>0</v>
      </c>
      <c r="D81" s="231">
        <v>0</v>
      </c>
      <c r="E81" s="231">
        <v>0</v>
      </c>
      <c r="F81" s="232">
        <v>177161</v>
      </c>
      <c r="G81" s="232">
        <v>46839</v>
      </c>
      <c r="H81" s="233">
        <v>1000</v>
      </c>
    </row>
    <row r="82" spans="1:8" ht="18" hidden="1" customHeight="1" outlineLevel="1">
      <c r="A82" s="20" t="s">
        <v>194</v>
      </c>
      <c r="B82" s="230"/>
      <c r="C82" s="231">
        <v>0</v>
      </c>
      <c r="D82" s="231">
        <v>0</v>
      </c>
      <c r="E82" s="231">
        <v>0</v>
      </c>
      <c r="F82" s="232">
        <v>0</v>
      </c>
      <c r="G82" s="232">
        <v>0</v>
      </c>
      <c r="H82" s="233">
        <v>0</v>
      </c>
    </row>
    <row r="83" spans="1:8" ht="18" hidden="1" customHeight="1" outlineLevel="1">
      <c r="A83" s="20" t="s">
        <v>195</v>
      </c>
      <c r="B83" s="230"/>
      <c r="C83" s="231">
        <v>0</v>
      </c>
      <c r="D83" s="231">
        <v>0</v>
      </c>
      <c r="E83" s="231">
        <v>0</v>
      </c>
      <c r="F83" s="232">
        <v>0</v>
      </c>
      <c r="G83" s="232">
        <v>0</v>
      </c>
      <c r="H83" s="233">
        <v>0</v>
      </c>
    </row>
    <row r="84" spans="1:8" ht="18" hidden="1" customHeight="1" outlineLevel="1">
      <c r="A84" s="20" t="s">
        <v>196</v>
      </c>
      <c r="B84" s="230"/>
      <c r="C84" s="231">
        <v>0</v>
      </c>
      <c r="D84" s="231">
        <v>0</v>
      </c>
      <c r="E84" s="231">
        <v>0</v>
      </c>
      <c r="F84" s="232">
        <v>0</v>
      </c>
      <c r="G84" s="232">
        <v>0</v>
      </c>
      <c r="H84" s="233">
        <v>0</v>
      </c>
    </row>
    <row r="85" spans="1:8" ht="18" customHeight="1" collapsed="1">
      <c r="A85" s="20"/>
      <c r="B85" s="230" t="s">
        <v>330</v>
      </c>
      <c r="C85" s="234">
        <f>SUM(C61:C84)</f>
        <v>23</v>
      </c>
      <c r="D85" s="234">
        <f t="shared" ref="D85:H85" si="2">SUM(D61:D84)</f>
        <v>48</v>
      </c>
      <c r="E85" s="234">
        <f t="shared" si="2"/>
        <v>0</v>
      </c>
      <c r="F85" s="235">
        <f t="shared" si="2"/>
        <v>388180.1</v>
      </c>
      <c r="G85" s="235">
        <f t="shared" si="2"/>
        <v>970265.45</v>
      </c>
      <c r="H85" s="236">
        <f t="shared" si="2"/>
        <v>1000</v>
      </c>
    </row>
    <row r="86" spans="1:8" ht="18" hidden="1" customHeight="1" outlineLevel="1">
      <c r="A86" s="20" t="s">
        <v>256</v>
      </c>
      <c r="B86" s="230"/>
      <c r="C86" s="231">
        <v>0</v>
      </c>
      <c r="D86" s="231">
        <v>0</v>
      </c>
      <c r="E86" s="231">
        <v>0</v>
      </c>
      <c r="F86" s="232">
        <v>0</v>
      </c>
      <c r="G86" s="232">
        <v>0</v>
      </c>
      <c r="H86" s="233">
        <v>0</v>
      </c>
    </row>
    <row r="87" spans="1:8" ht="18" hidden="1" customHeight="1" outlineLevel="1">
      <c r="A87" s="20" t="s">
        <v>181</v>
      </c>
      <c r="B87" s="230"/>
      <c r="C87" s="231">
        <v>4</v>
      </c>
      <c r="D87" s="231">
        <v>8</v>
      </c>
      <c r="E87" s="231">
        <v>0</v>
      </c>
      <c r="F87" s="232">
        <v>116786.41</v>
      </c>
      <c r="G87" s="232">
        <v>137562.35999999999</v>
      </c>
      <c r="H87" s="233">
        <v>0</v>
      </c>
    </row>
    <row r="88" spans="1:8" ht="18" hidden="1" customHeight="1" outlineLevel="1">
      <c r="A88" s="20" t="s">
        <v>182</v>
      </c>
      <c r="B88" s="230"/>
      <c r="C88" s="231">
        <v>2</v>
      </c>
      <c r="D88" s="231">
        <v>2</v>
      </c>
      <c r="E88" s="231">
        <v>0</v>
      </c>
      <c r="F88" s="232">
        <v>39500</v>
      </c>
      <c r="G88" s="232">
        <v>5880</v>
      </c>
      <c r="H88" s="233">
        <v>0</v>
      </c>
    </row>
    <row r="89" spans="1:8" ht="18" hidden="1" customHeight="1" outlineLevel="1">
      <c r="A89" s="20" t="s">
        <v>250</v>
      </c>
      <c r="B89" s="230"/>
      <c r="C89" s="231">
        <v>0</v>
      </c>
      <c r="D89" s="231">
        <v>0</v>
      </c>
      <c r="E89" s="231">
        <v>0</v>
      </c>
      <c r="F89" s="232">
        <v>0</v>
      </c>
      <c r="G89" s="232">
        <v>0</v>
      </c>
      <c r="H89" s="233">
        <v>0</v>
      </c>
    </row>
    <row r="90" spans="1:8" ht="18" hidden="1" customHeight="1" outlineLevel="1">
      <c r="A90" s="20" t="s">
        <v>257</v>
      </c>
      <c r="B90" s="230"/>
      <c r="C90" s="231">
        <v>0</v>
      </c>
      <c r="D90" s="231">
        <v>0</v>
      </c>
      <c r="E90" s="231">
        <v>0</v>
      </c>
      <c r="F90" s="232">
        <v>0</v>
      </c>
      <c r="G90" s="232">
        <v>0</v>
      </c>
      <c r="H90" s="233">
        <v>0</v>
      </c>
    </row>
    <row r="91" spans="1:8" ht="18" hidden="1" customHeight="1" outlineLevel="1">
      <c r="A91" s="20" t="s">
        <v>258</v>
      </c>
      <c r="B91" s="230"/>
      <c r="C91" s="231">
        <v>0</v>
      </c>
      <c r="D91" s="231">
        <v>0</v>
      </c>
      <c r="E91" s="231">
        <v>0</v>
      </c>
      <c r="F91" s="232">
        <v>0</v>
      </c>
      <c r="G91" s="232">
        <v>0</v>
      </c>
      <c r="H91" s="233">
        <v>0</v>
      </c>
    </row>
    <row r="92" spans="1:8" ht="18" hidden="1" customHeight="1" outlineLevel="1">
      <c r="A92" s="20" t="s">
        <v>183</v>
      </c>
      <c r="B92" s="230"/>
      <c r="C92" s="231">
        <v>4</v>
      </c>
      <c r="D92" s="231">
        <v>4</v>
      </c>
      <c r="E92" s="231">
        <v>0</v>
      </c>
      <c r="F92" s="232">
        <v>0</v>
      </c>
      <c r="G92" s="232">
        <v>16892</v>
      </c>
      <c r="H92" s="233">
        <v>0</v>
      </c>
    </row>
    <row r="93" spans="1:8" ht="18" hidden="1" customHeight="1" outlineLevel="1">
      <c r="A93" s="20" t="s">
        <v>184</v>
      </c>
      <c r="B93" s="230"/>
      <c r="C93" s="231">
        <v>1</v>
      </c>
      <c r="D93" s="231">
        <v>4</v>
      </c>
      <c r="E93" s="231">
        <v>0</v>
      </c>
      <c r="F93" s="232">
        <v>-10000</v>
      </c>
      <c r="G93" s="232">
        <v>-11615.060000000001</v>
      </c>
      <c r="H93" s="233">
        <v>0</v>
      </c>
    </row>
    <row r="94" spans="1:8" ht="18" hidden="1" customHeight="1" outlineLevel="1">
      <c r="A94" s="20" t="s">
        <v>251</v>
      </c>
      <c r="B94" s="230"/>
      <c r="C94" s="231">
        <v>0</v>
      </c>
      <c r="D94" s="231">
        <v>0</v>
      </c>
      <c r="E94" s="231">
        <v>0</v>
      </c>
      <c r="F94" s="232">
        <v>0</v>
      </c>
      <c r="G94" s="232">
        <v>0</v>
      </c>
      <c r="H94" s="233">
        <v>0</v>
      </c>
    </row>
    <row r="95" spans="1:8" ht="18" hidden="1" customHeight="1" outlineLevel="1">
      <c r="A95" s="20" t="s">
        <v>185</v>
      </c>
      <c r="B95" s="230"/>
      <c r="C95" s="231">
        <v>14</v>
      </c>
      <c r="D95" s="231">
        <v>25</v>
      </c>
      <c r="E95" s="231">
        <v>0</v>
      </c>
      <c r="F95" s="232">
        <v>378904</v>
      </c>
      <c r="G95" s="232">
        <v>97703.9</v>
      </c>
      <c r="H95" s="233">
        <v>0</v>
      </c>
    </row>
    <row r="96" spans="1:8" ht="18" hidden="1" customHeight="1" outlineLevel="1">
      <c r="A96" s="20" t="s">
        <v>253</v>
      </c>
      <c r="B96" s="230"/>
      <c r="C96" s="231">
        <v>0</v>
      </c>
      <c r="D96" s="231">
        <v>0</v>
      </c>
      <c r="E96" s="231">
        <v>0</v>
      </c>
      <c r="F96" s="232">
        <v>0</v>
      </c>
      <c r="G96" s="232">
        <v>0</v>
      </c>
      <c r="H96" s="233">
        <v>0</v>
      </c>
    </row>
    <row r="97" spans="1:8" ht="18" hidden="1" customHeight="1" outlineLevel="1">
      <c r="A97" s="20" t="s">
        <v>186</v>
      </c>
      <c r="B97" s="230"/>
      <c r="C97" s="231">
        <v>1</v>
      </c>
      <c r="D97" s="231">
        <v>2</v>
      </c>
      <c r="E97" s="231">
        <v>0</v>
      </c>
      <c r="F97" s="232">
        <v>111000</v>
      </c>
      <c r="G97" s="232">
        <v>21500</v>
      </c>
      <c r="H97" s="233">
        <v>0</v>
      </c>
    </row>
    <row r="98" spans="1:8" ht="18" hidden="1" customHeight="1" outlineLevel="1">
      <c r="A98" s="20" t="s">
        <v>244</v>
      </c>
      <c r="B98" s="230"/>
      <c r="C98" s="231">
        <v>1</v>
      </c>
      <c r="D98" s="231">
        <v>0</v>
      </c>
      <c r="E98" s="231">
        <v>0</v>
      </c>
      <c r="F98" s="232">
        <v>0</v>
      </c>
      <c r="G98" s="232">
        <v>0</v>
      </c>
      <c r="H98" s="233">
        <v>0</v>
      </c>
    </row>
    <row r="99" spans="1:8" ht="18" hidden="1" customHeight="1" outlineLevel="1">
      <c r="A99" s="20" t="s">
        <v>438</v>
      </c>
      <c r="B99" s="230"/>
      <c r="C99" s="231">
        <v>0</v>
      </c>
      <c r="D99" s="231">
        <v>0</v>
      </c>
      <c r="E99" s="231">
        <v>0</v>
      </c>
      <c r="F99" s="232">
        <v>0</v>
      </c>
      <c r="G99" s="232">
        <v>0</v>
      </c>
      <c r="H99" s="233">
        <v>0</v>
      </c>
    </row>
    <row r="100" spans="1:8" ht="18" hidden="1" customHeight="1" outlineLevel="1">
      <c r="A100" s="20" t="s">
        <v>188</v>
      </c>
      <c r="B100" s="230"/>
      <c r="C100" s="231">
        <v>0</v>
      </c>
      <c r="D100" s="231">
        <v>0</v>
      </c>
      <c r="E100" s="231">
        <v>0</v>
      </c>
      <c r="F100" s="232">
        <v>0</v>
      </c>
      <c r="G100" s="232">
        <v>0</v>
      </c>
      <c r="H100" s="233">
        <v>0</v>
      </c>
    </row>
    <row r="101" spans="1:8" ht="18" hidden="1" customHeight="1" outlineLevel="1">
      <c r="A101" s="20" t="s">
        <v>189</v>
      </c>
      <c r="B101" s="230"/>
      <c r="C101" s="231">
        <v>0</v>
      </c>
      <c r="D101" s="231">
        <v>0</v>
      </c>
      <c r="E101" s="231">
        <v>0</v>
      </c>
      <c r="F101" s="232">
        <v>0</v>
      </c>
      <c r="G101" s="232">
        <v>0</v>
      </c>
      <c r="H101" s="233">
        <v>0</v>
      </c>
    </row>
    <row r="102" spans="1:8" ht="18" hidden="1" customHeight="1" outlineLevel="1">
      <c r="A102" s="20" t="s">
        <v>190</v>
      </c>
      <c r="B102" s="230"/>
      <c r="C102" s="231">
        <v>2</v>
      </c>
      <c r="D102" s="231">
        <v>1</v>
      </c>
      <c r="E102" s="231">
        <v>0</v>
      </c>
      <c r="F102" s="232">
        <v>0</v>
      </c>
      <c r="G102" s="232">
        <v>4000</v>
      </c>
      <c r="H102" s="233">
        <v>0</v>
      </c>
    </row>
    <row r="103" spans="1:8" ht="18" hidden="1" customHeight="1" outlineLevel="1">
      <c r="A103" s="20" t="s">
        <v>191</v>
      </c>
      <c r="B103" s="230"/>
      <c r="C103" s="231">
        <v>0</v>
      </c>
      <c r="D103" s="231">
        <v>0</v>
      </c>
      <c r="E103" s="231">
        <v>0</v>
      </c>
      <c r="F103" s="232">
        <v>0</v>
      </c>
      <c r="G103" s="232">
        <v>0</v>
      </c>
      <c r="H103" s="233">
        <v>0</v>
      </c>
    </row>
    <row r="104" spans="1:8" ht="18" hidden="1" customHeight="1" outlineLevel="1">
      <c r="A104" s="20" t="s">
        <v>439</v>
      </c>
      <c r="B104" s="230"/>
      <c r="C104" s="231">
        <v>0</v>
      </c>
      <c r="D104" s="231">
        <v>0</v>
      </c>
      <c r="E104" s="231">
        <v>0</v>
      </c>
      <c r="F104" s="232">
        <v>0</v>
      </c>
      <c r="G104" s="232">
        <v>0</v>
      </c>
      <c r="H104" s="233">
        <v>0</v>
      </c>
    </row>
    <row r="105" spans="1:8" ht="18" hidden="1" customHeight="1" outlineLevel="1">
      <c r="A105" s="20" t="s">
        <v>247</v>
      </c>
      <c r="B105" s="230"/>
      <c r="C105" s="231">
        <v>0</v>
      </c>
      <c r="D105" s="231">
        <v>0</v>
      </c>
      <c r="E105" s="231">
        <v>0</v>
      </c>
      <c r="F105" s="232">
        <v>0</v>
      </c>
      <c r="G105" s="232">
        <v>0</v>
      </c>
      <c r="H105" s="233">
        <v>0</v>
      </c>
    </row>
    <row r="106" spans="1:8" ht="18" hidden="1" customHeight="1" outlineLevel="1">
      <c r="A106" s="20" t="s">
        <v>193</v>
      </c>
      <c r="B106" s="230"/>
      <c r="C106" s="231">
        <v>1</v>
      </c>
      <c r="D106" s="231">
        <v>5</v>
      </c>
      <c r="E106" s="231">
        <v>0</v>
      </c>
      <c r="F106" s="232">
        <v>77851</v>
      </c>
      <c r="G106" s="232">
        <v>26179</v>
      </c>
      <c r="H106" s="233">
        <v>0</v>
      </c>
    </row>
    <row r="107" spans="1:8" ht="18" hidden="1" customHeight="1" outlineLevel="1">
      <c r="A107" s="20" t="s">
        <v>194</v>
      </c>
      <c r="B107" s="230"/>
      <c r="C107" s="231">
        <v>0</v>
      </c>
      <c r="D107" s="231">
        <v>0</v>
      </c>
      <c r="E107" s="231">
        <v>0</v>
      </c>
      <c r="F107" s="232">
        <v>0</v>
      </c>
      <c r="G107" s="232">
        <v>0</v>
      </c>
      <c r="H107" s="233">
        <v>0</v>
      </c>
    </row>
    <row r="108" spans="1:8" ht="18" hidden="1" customHeight="1" outlineLevel="1">
      <c r="A108" s="20" t="s">
        <v>195</v>
      </c>
      <c r="B108" s="230"/>
      <c r="C108" s="231">
        <v>0</v>
      </c>
      <c r="D108" s="231">
        <v>0</v>
      </c>
      <c r="E108" s="231">
        <v>0</v>
      </c>
      <c r="F108" s="232">
        <v>0</v>
      </c>
      <c r="G108" s="232">
        <v>0</v>
      </c>
      <c r="H108" s="233">
        <v>0</v>
      </c>
    </row>
    <row r="109" spans="1:8" ht="18" hidden="1" customHeight="1" outlineLevel="1">
      <c r="A109" s="20" t="s">
        <v>196</v>
      </c>
      <c r="B109" s="230"/>
      <c r="C109" s="231">
        <v>1</v>
      </c>
      <c r="D109" s="231">
        <v>1</v>
      </c>
      <c r="E109" s="231">
        <v>0</v>
      </c>
      <c r="F109" s="232">
        <v>8784</v>
      </c>
      <c r="G109" s="232">
        <v>12219</v>
      </c>
      <c r="H109" s="233">
        <v>0</v>
      </c>
    </row>
    <row r="110" spans="1:8" ht="18" customHeight="1" collapsed="1">
      <c r="A110" s="20"/>
      <c r="B110" s="230" t="s">
        <v>331</v>
      </c>
      <c r="C110" s="234">
        <f>SUM(C86:C109)</f>
        <v>31</v>
      </c>
      <c r="D110" s="234">
        <f t="shared" ref="D110:H110" si="3">SUM(D86:D109)</f>
        <v>52</v>
      </c>
      <c r="E110" s="234">
        <f t="shared" si="3"/>
        <v>0</v>
      </c>
      <c r="F110" s="235">
        <f t="shared" si="3"/>
        <v>722825.41</v>
      </c>
      <c r="G110" s="235">
        <f t="shared" si="3"/>
        <v>310321.19999999995</v>
      </c>
      <c r="H110" s="236">
        <f t="shared" si="3"/>
        <v>0</v>
      </c>
    </row>
    <row r="111" spans="1:8" ht="18" hidden="1" customHeight="1" outlineLevel="1">
      <c r="A111" s="20" t="s">
        <v>256</v>
      </c>
      <c r="B111" s="230"/>
      <c r="C111" s="231">
        <v>0</v>
      </c>
      <c r="D111" s="231">
        <v>0</v>
      </c>
      <c r="E111" s="231">
        <v>0</v>
      </c>
      <c r="F111" s="232">
        <v>0</v>
      </c>
      <c r="G111" s="232">
        <v>0</v>
      </c>
      <c r="H111" s="233">
        <v>0</v>
      </c>
    </row>
    <row r="112" spans="1:8" ht="18" hidden="1" customHeight="1" outlineLevel="1">
      <c r="A112" s="20" t="s">
        <v>181</v>
      </c>
      <c r="B112" s="230"/>
      <c r="C112" s="231">
        <v>2</v>
      </c>
      <c r="D112" s="231">
        <v>3</v>
      </c>
      <c r="E112" s="231">
        <v>0</v>
      </c>
      <c r="F112" s="232">
        <v>1000</v>
      </c>
      <c r="G112" s="232">
        <v>22380</v>
      </c>
      <c r="H112" s="233">
        <v>0</v>
      </c>
    </row>
    <row r="113" spans="1:8" ht="18" hidden="1" customHeight="1" outlineLevel="1">
      <c r="A113" s="20" t="s">
        <v>182</v>
      </c>
      <c r="B113" s="230"/>
      <c r="C113" s="231">
        <v>0</v>
      </c>
      <c r="D113" s="231">
        <v>0</v>
      </c>
      <c r="E113" s="231">
        <v>0</v>
      </c>
      <c r="F113" s="232">
        <v>0</v>
      </c>
      <c r="G113" s="232">
        <v>0</v>
      </c>
      <c r="H113" s="233">
        <v>0</v>
      </c>
    </row>
    <row r="114" spans="1:8" ht="18" hidden="1" customHeight="1" outlineLevel="1">
      <c r="A114" s="20" t="s">
        <v>250</v>
      </c>
      <c r="B114" s="230"/>
      <c r="C114" s="231">
        <v>0</v>
      </c>
      <c r="D114" s="231">
        <v>0</v>
      </c>
      <c r="E114" s="231">
        <v>0</v>
      </c>
      <c r="F114" s="232">
        <v>0</v>
      </c>
      <c r="G114" s="232">
        <v>0</v>
      </c>
      <c r="H114" s="233">
        <v>0</v>
      </c>
    </row>
    <row r="115" spans="1:8" ht="18" hidden="1" customHeight="1" outlineLevel="1">
      <c r="A115" s="20" t="s">
        <v>257</v>
      </c>
      <c r="B115" s="230"/>
      <c r="C115" s="231">
        <v>0</v>
      </c>
      <c r="D115" s="231">
        <v>0</v>
      </c>
      <c r="E115" s="231">
        <v>0</v>
      </c>
      <c r="F115" s="232">
        <v>0</v>
      </c>
      <c r="G115" s="232">
        <v>0</v>
      </c>
      <c r="H115" s="233">
        <v>0</v>
      </c>
    </row>
    <row r="116" spans="1:8" ht="18" hidden="1" customHeight="1" outlineLevel="1">
      <c r="A116" s="20" t="s">
        <v>258</v>
      </c>
      <c r="B116" s="230"/>
      <c r="C116" s="231">
        <v>0</v>
      </c>
      <c r="D116" s="231">
        <v>0</v>
      </c>
      <c r="E116" s="231">
        <v>0</v>
      </c>
      <c r="F116" s="232">
        <v>0</v>
      </c>
      <c r="G116" s="232">
        <v>0</v>
      </c>
      <c r="H116" s="233">
        <v>0</v>
      </c>
    </row>
    <row r="117" spans="1:8" ht="18" hidden="1" customHeight="1" outlineLevel="1">
      <c r="A117" s="20" t="s">
        <v>183</v>
      </c>
      <c r="B117" s="230"/>
      <c r="C117" s="231">
        <v>1</v>
      </c>
      <c r="D117" s="231">
        <v>4</v>
      </c>
      <c r="E117" s="231">
        <v>0</v>
      </c>
      <c r="F117" s="232">
        <v>-6733.52</v>
      </c>
      <c r="G117" s="232">
        <v>-500</v>
      </c>
      <c r="H117" s="233">
        <v>0</v>
      </c>
    </row>
    <row r="118" spans="1:8" ht="18" hidden="1" customHeight="1" outlineLevel="1">
      <c r="A118" s="20" t="s">
        <v>184</v>
      </c>
      <c r="B118" s="230"/>
      <c r="C118" s="231">
        <v>1</v>
      </c>
      <c r="D118" s="231">
        <v>1</v>
      </c>
      <c r="E118" s="231">
        <v>0</v>
      </c>
      <c r="F118" s="232">
        <v>0</v>
      </c>
      <c r="G118" s="232">
        <v>-2034</v>
      </c>
      <c r="H118" s="233">
        <v>0</v>
      </c>
    </row>
    <row r="119" spans="1:8" ht="18" hidden="1" customHeight="1" outlineLevel="1">
      <c r="A119" s="20" t="s">
        <v>251</v>
      </c>
      <c r="B119" s="230"/>
      <c r="C119" s="231">
        <v>0</v>
      </c>
      <c r="D119" s="231">
        <v>0</v>
      </c>
      <c r="E119" s="231">
        <v>0</v>
      </c>
      <c r="F119" s="232">
        <v>0</v>
      </c>
      <c r="G119" s="232">
        <v>0</v>
      </c>
      <c r="H119" s="233">
        <v>0</v>
      </c>
    </row>
    <row r="120" spans="1:8" ht="18" hidden="1" customHeight="1" outlineLevel="1">
      <c r="A120" s="20" t="s">
        <v>185</v>
      </c>
      <c r="B120" s="230"/>
      <c r="C120" s="231">
        <v>6</v>
      </c>
      <c r="D120" s="231">
        <v>14</v>
      </c>
      <c r="E120" s="231">
        <v>0</v>
      </c>
      <c r="F120" s="232">
        <v>141140.26</v>
      </c>
      <c r="G120" s="232">
        <v>14700.59</v>
      </c>
      <c r="H120" s="233">
        <v>0</v>
      </c>
    </row>
    <row r="121" spans="1:8" ht="18" hidden="1" customHeight="1" outlineLevel="1">
      <c r="A121" s="20" t="s">
        <v>253</v>
      </c>
      <c r="B121" s="230"/>
      <c r="C121" s="231">
        <v>0</v>
      </c>
      <c r="D121" s="231">
        <v>0</v>
      </c>
      <c r="E121" s="231">
        <v>0</v>
      </c>
      <c r="F121" s="232">
        <v>0</v>
      </c>
      <c r="G121" s="232">
        <v>0</v>
      </c>
      <c r="H121" s="233">
        <v>0</v>
      </c>
    </row>
    <row r="122" spans="1:8" ht="18" hidden="1" customHeight="1" outlineLevel="1">
      <c r="A122" s="20" t="s">
        <v>186</v>
      </c>
      <c r="B122" s="230"/>
      <c r="C122" s="231">
        <v>1</v>
      </c>
      <c r="D122" s="231">
        <v>1</v>
      </c>
      <c r="E122" s="231">
        <v>0</v>
      </c>
      <c r="F122" s="232">
        <v>172632</v>
      </c>
      <c r="G122" s="232">
        <v>-5581.88</v>
      </c>
      <c r="H122" s="233">
        <v>0</v>
      </c>
    </row>
    <row r="123" spans="1:8" ht="18" hidden="1" customHeight="1" outlineLevel="1">
      <c r="A123" s="20" t="s">
        <v>244</v>
      </c>
      <c r="B123" s="230"/>
      <c r="C123" s="231">
        <v>0</v>
      </c>
      <c r="D123" s="231">
        <v>0</v>
      </c>
      <c r="E123" s="231">
        <v>0</v>
      </c>
      <c r="F123" s="232">
        <v>0</v>
      </c>
      <c r="G123" s="232">
        <v>0</v>
      </c>
      <c r="H123" s="233">
        <v>0</v>
      </c>
    </row>
    <row r="124" spans="1:8" ht="18" hidden="1" customHeight="1" outlineLevel="1">
      <c r="A124" s="20" t="s">
        <v>438</v>
      </c>
      <c r="B124" s="230"/>
      <c r="C124" s="231">
        <v>0</v>
      </c>
      <c r="D124" s="231">
        <v>0</v>
      </c>
      <c r="E124" s="231">
        <v>0</v>
      </c>
      <c r="F124" s="232">
        <v>0</v>
      </c>
      <c r="G124" s="232">
        <v>0</v>
      </c>
      <c r="H124" s="233">
        <v>0</v>
      </c>
    </row>
    <row r="125" spans="1:8" ht="18" hidden="1" customHeight="1" outlineLevel="1">
      <c r="A125" s="20" t="s">
        <v>188</v>
      </c>
      <c r="B125" s="230"/>
      <c r="C125" s="231">
        <v>0</v>
      </c>
      <c r="D125" s="231">
        <v>0</v>
      </c>
      <c r="E125" s="231">
        <v>0</v>
      </c>
      <c r="F125" s="232">
        <v>0</v>
      </c>
      <c r="G125" s="232">
        <v>0</v>
      </c>
      <c r="H125" s="233">
        <v>0</v>
      </c>
    </row>
    <row r="126" spans="1:8" ht="18" hidden="1" customHeight="1" outlineLevel="1">
      <c r="A126" s="20" t="s">
        <v>189</v>
      </c>
      <c r="B126" s="230"/>
      <c r="C126" s="231">
        <v>0</v>
      </c>
      <c r="D126" s="231">
        <v>0</v>
      </c>
      <c r="E126" s="231">
        <v>0</v>
      </c>
      <c r="F126" s="232">
        <v>0</v>
      </c>
      <c r="G126" s="232">
        <v>0</v>
      </c>
      <c r="H126" s="233">
        <v>0</v>
      </c>
    </row>
    <row r="127" spans="1:8" ht="18" hidden="1" customHeight="1" outlineLevel="1">
      <c r="A127" s="20" t="s">
        <v>190</v>
      </c>
      <c r="B127" s="230"/>
      <c r="C127" s="231">
        <v>1</v>
      </c>
      <c r="D127" s="231">
        <v>0</v>
      </c>
      <c r="E127" s="231">
        <v>0</v>
      </c>
      <c r="F127" s="232">
        <v>52500</v>
      </c>
      <c r="G127" s="232">
        <v>-997</v>
      </c>
      <c r="H127" s="233">
        <v>0</v>
      </c>
    </row>
    <row r="128" spans="1:8" ht="18" hidden="1" customHeight="1" outlineLevel="1">
      <c r="A128" s="20" t="s">
        <v>191</v>
      </c>
      <c r="B128" s="230"/>
      <c r="C128" s="231">
        <v>0</v>
      </c>
      <c r="D128" s="231">
        <v>0</v>
      </c>
      <c r="E128" s="231">
        <v>0</v>
      </c>
      <c r="F128" s="232">
        <v>0</v>
      </c>
      <c r="G128" s="232">
        <v>0</v>
      </c>
      <c r="H128" s="233">
        <v>0</v>
      </c>
    </row>
    <row r="129" spans="1:8" ht="18" hidden="1" customHeight="1" outlineLevel="1">
      <c r="A129" s="20" t="s">
        <v>439</v>
      </c>
      <c r="B129" s="230"/>
      <c r="C129" s="231">
        <v>0</v>
      </c>
      <c r="D129" s="231">
        <v>0</v>
      </c>
      <c r="E129" s="231">
        <v>0</v>
      </c>
      <c r="F129" s="232">
        <v>0</v>
      </c>
      <c r="G129" s="232">
        <v>0</v>
      </c>
      <c r="H129" s="233">
        <v>0</v>
      </c>
    </row>
    <row r="130" spans="1:8" ht="18" hidden="1" customHeight="1" outlineLevel="1">
      <c r="A130" s="20" t="s">
        <v>247</v>
      </c>
      <c r="B130" s="230"/>
      <c r="C130" s="231">
        <v>0</v>
      </c>
      <c r="D130" s="231">
        <v>0</v>
      </c>
      <c r="E130" s="231">
        <v>0</v>
      </c>
      <c r="F130" s="232">
        <v>0</v>
      </c>
      <c r="G130" s="232">
        <v>0</v>
      </c>
      <c r="H130" s="233">
        <v>0</v>
      </c>
    </row>
    <row r="131" spans="1:8" ht="18" hidden="1" customHeight="1" outlineLevel="1">
      <c r="A131" s="20" t="s">
        <v>193</v>
      </c>
      <c r="B131" s="230"/>
      <c r="C131" s="231">
        <v>0</v>
      </c>
      <c r="D131" s="231">
        <v>1</v>
      </c>
      <c r="E131" s="231">
        <v>0</v>
      </c>
      <c r="F131" s="232">
        <v>-8037</v>
      </c>
      <c r="G131" s="232">
        <v>8037</v>
      </c>
      <c r="H131" s="233">
        <v>0</v>
      </c>
    </row>
    <row r="132" spans="1:8" ht="18" hidden="1" customHeight="1" outlineLevel="1">
      <c r="A132" s="20" t="s">
        <v>194</v>
      </c>
      <c r="B132" s="230"/>
      <c r="C132" s="231">
        <v>0</v>
      </c>
      <c r="D132" s="231">
        <v>0</v>
      </c>
      <c r="E132" s="231">
        <v>0</v>
      </c>
      <c r="F132" s="232">
        <v>0</v>
      </c>
      <c r="G132" s="232">
        <v>0</v>
      </c>
      <c r="H132" s="233">
        <v>0</v>
      </c>
    </row>
    <row r="133" spans="1:8" ht="18" hidden="1" customHeight="1" outlineLevel="1">
      <c r="A133" s="20" t="s">
        <v>195</v>
      </c>
      <c r="B133" s="230"/>
      <c r="C133" s="231">
        <v>0</v>
      </c>
      <c r="D133" s="231">
        <v>0</v>
      </c>
      <c r="E133" s="231">
        <v>0</v>
      </c>
      <c r="F133" s="232">
        <v>0</v>
      </c>
      <c r="G133" s="232">
        <v>0</v>
      </c>
      <c r="H133" s="233">
        <v>0</v>
      </c>
    </row>
    <row r="134" spans="1:8" ht="18" hidden="1" customHeight="1" outlineLevel="1">
      <c r="A134" s="20" t="s">
        <v>196</v>
      </c>
      <c r="B134" s="230"/>
      <c r="C134" s="231">
        <v>0</v>
      </c>
      <c r="D134" s="231">
        <v>0</v>
      </c>
      <c r="E134" s="231">
        <v>0</v>
      </c>
      <c r="F134" s="232">
        <v>0</v>
      </c>
      <c r="G134" s="232">
        <v>0</v>
      </c>
      <c r="H134" s="233">
        <v>0</v>
      </c>
    </row>
    <row r="135" spans="1:8" ht="18" customHeight="1" collapsed="1">
      <c r="A135" s="20"/>
      <c r="B135" s="230" t="s">
        <v>332</v>
      </c>
      <c r="C135" s="234">
        <f>SUM(C111:C134)</f>
        <v>12</v>
      </c>
      <c r="D135" s="234">
        <f t="shared" ref="D135:H135" si="4">SUM(D111:D134)</f>
        <v>24</v>
      </c>
      <c r="E135" s="234">
        <f t="shared" si="4"/>
        <v>0</v>
      </c>
      <c r="F135" s="235">
        <f t="shared" si="4"/>
        <v>352501.74</v>
      </c>
      <c r="G135" s="235">
        <f t="shared" si="4"/>
        <v>36004.709999999992</v>
      </c>
      <c r="H135" s="236">
        <f t="shared" si="4"/>
        <v>0</v>
      </c>
    </row>
    <row r="136" spans="1:8" ht="18" hidden="1" customHeight="1" outlineLevel="1">
      <c r="A136" s="20" t="s">
        <v>256</v>
      </c>
      <c r="B136" s="230"/>
      <c r="C136" s="231">
        <v>0</v>
      </c>
      <c r="D136" s="231">
        <v>0</v>
      </c>
      <c r="E136" s="231">
        <v>0</v>
      </c>
      <c r="F136" s="232">
        <v>0</v>
      </c>
      <c r="G136" s="232">
        <v>0</v>
      </c>
      <c r="H136" s="233">
        <v>0</v>
      </c>
    </row>
    <row r="137" spans="1:8" ht="18" hidden="1" customHeight="1" outlineLevel="1">
      <c r="A137" s="20" t="s">
        <v>181</v>
      </c>
      <c r="B137" s="230"/>
      <c r="C137" s="231">
        <v>1</v>
      </c>
      <c r="D137" s="231">
        <v>0</v>
      </c>
      <c r="E137" s="231">
        <v>0</v>
      </c>
      <c r="F137" s="232">
        <v>0</v>
      </c>
      <c r="G137" s="232">
        <v>0</v>
      </c>
      <c r="H137" s="233">
        <v>0</v>
      </c>
    </row>
    <row r="138" spans="1:8" ht="18" hidden="1" customHeight="1" outlineLevel="1">
      <c r="A138" s="20" t="s">
        <v>182</v>
      </c>
      <c r="B138" s="230"/>
      <c r="C138" s="231">
        <v>0</v>
      </c>
      <c r="D138" s="231">
        <v>0</v>
      </c>
      <c r="E138" s="231">
        <v>0</v>
      </c>
      <c r="F138" s="232">
        <v>0</v>
      </c>
      <c r="G138" s="232">
        <v>0</v>
      </c>
      <c r="H138" s="233">
        <v>0</v>
      </c>
    </row>
    <row r="139" spans="1:8" ht="18" hidden="1" customHeight="1" outlineLevel="1">
      <c r="A139" s="20" t="s">
        <v>250</v>
      </c>
      <c r="B139" s="230"/>
      <c r="C139" s="231">
        <v>0</v>
      </c>
      <c r="D139" s="231">
        <v>0</v>
      </c>
      <c r="E139" s="231">
        <v>0</v>
      </c>
      <c r="F139" s="232">
        <v>0</v>
      </c>
      <c r="G139" s="232">
        <v>0</v>
      </c>
      <c r="H139" s="233">
        <v>0</v>
      </c>
    </row>
    <row r="140" spans="1:8" ht="18" hidden="1" customHeight="1" outlineLevel="1">
      <c r="A140" s="20" t="s">
        <v>257</v>
      </c>
      <c r="B140" s="230"/>
      <c r="C140" s="231">
        <v>0</v>
      </c>
      <c r="D140" s="231">
        <v>0</v>
      </c>
      <c r="E140" s="231">
        <v>0</v>
      </c>
      <c r="F140" s="232">
        <v>0</v>
      </c>
      <c r="G140" s="232">
        <v>0</v>
      </c>
      <c r="H140" s="233">
        <v>0</v>
      </c>
    </row>
    <row r="141" spans="1:8" ht="18" hidden="1" customHeight="1" outlineLevel="1">
      <c r="A141" s="20" t="s">
        <v>258</v>
      </c>
      <c r="B141" s="230"/>
      <c r="C141" s="231">
        <v>0</v>
      </c>
      <c r="D141" s="231">
        <v>0</v>
      </c>
      <c r="E141" s="231">
        <v>0</v>
      </c>
      <c r="F141" s="232">
        <v>0</v>
      </c>
      <c r="G141" s="232">
        <v>0</v>
      </c>
      <c r="H141" s="233">
        <v>0</v>
      </c>
    </row>
    <row r="142" spans="1:8" ht="18" hidden="1" customHeight="1" outlineLevel="1">
      <c r="A142" s="20" t="s">
        <v>183</v>
      </c>
      <c r="B142" s="230"/>
      <c r="C142" s="231">
        <v>1</v>
      </c>
      <c r="D142" s="231">
        <v>0</v>
      </c>
      <c r="E142" s="231">
        <v>0</v>
      </c>
      <c r="F142" s="232">
        <v>0</v>
      </c>
      <c r="G142" s="232">
        <v>0</v>
      </c>
      <c r="H142" s="233">
        <v>0</v>
      </c>
    </row>
    <row r="143" spans="1:8" ht="18" hidden="1" customHeight="1" outlineLevel="1">
      <c r="A143" s="20" t="s">
        <v>184</v>
      </c>
      <c r="B143" s="230"/>
      <c r="C143" s="231">
        <v>0</v>
      </c>
      <c r="D143" s="231">
        <v>0</v>
      </c>
      <c r="E143" s="231">
        <v>0</v>
      </c>
      <c r="F143" s="232">
        <v>0</v>
      </c>
      <c r="G143" s="232">
        <v>0</v>
      </c>
      <c r="H143" s="233">
        <v>0</v>
      </c>
    </row>
    <row r="144" spans="1:8" ht="18" hidden="1" customHeight="1" outlineLevel="1">
      <c r="A144" s="20" t="s">
        <v>251</v>
      </c>
      <c r="B144" s="230"/>
      <c r="C144" s="231">
        <v>0</v>
      </c>
      <c r="D144" s="231">
        <v>0</v>
      </c>
      <c r="E144" s="231">
        <v>0</v>
      </c>
      <c r="F144" s="232">
        <v>0</v>
      </c>
      <c r="G144" s="232">
        <v>0</v>
      </c>
      <c r="H144" s="233">
        <v>0</v>
      </c>
    </row>
    <row r="145" spans="1:8" ht="18" hidden="1" customHeight="1" outlineLevel="1">
      <c r="A145" s="20" t="s">
        <v>185</v>
      </c>
      <c r="B145" s="230"/>
      <c r="C145" s="231">
        <v>1</v>
      </c>
      <c r="D145" s="231">
        <v>2</v>
      </c>
      <c r="E145" s="231">
        <v>0</v>
      </c>
      <c r="F145" s="232">
        <v>0</v>
      </c>
      <c r="G145" s="232">
        <v>47732.34</v>
      </c>
      <c r="H145" s="233">
        <v>0</v>
      </c>
    </row>
    <row r="146" spans="1:8" ht="18" hidden="1" customHeight="1" outlineLevel="1">
      <c r="A146" s="20" t="s">
        <v>253</v>
      </c>
      <c r="B146" s="230"/>
      <c r="C146" s="231">
        <v>0</v>
      </c>
      <c r="D146" s="231">
        <v>0</v>
      </c>
      <c r="E146" s="231">
        <v>0</v>
      </c>
      <c r="F146" s="232">
        <v>0</v>
      </c>
      <c r="G146" s="232">
        <v>0</v>
      </c>
      <c r="H146" s="233">
        <v>0</v>
      </c>
    </row>
    <row r="147" spans="1:8" ht="18" hidden="1" customHeight="1" outlineLevel="1">
      <c r="A147" s="20" t="s">
        <v>186</v>
      </c>
      <c r="B147" s="230"/>
      <c r="C147" s="231">
        <v>0</v>
      </c>
      <c r="D147" s="231">
        <v>0</v>
      </c>
      <c r="E147" s="231">
        <v>0</v>
      </c>
      <c r="F147" s="232">
        <v>0</v>
      </c>
      <c r="G147" s="232">
        <v>0</v>
      </c>
      <c r="H147" s="233">
        <v>0</v>
      </c>
    </row>
    <row r="148" spans="1:8" ht="18" hidden="1" customHeight="1" outlineLevel="1">
      <c r="A148" s="20" t="s">
        <v>244</v>
      </c>
      <c r="B148" s="230"/>
      <c r="C148" s="231">
        <v>0</v>
      </c>
      <c r="D148" s="231">
        <v>0</v>
      </c>
      <c r="E148" s="231">
        <v>0</v>
      </c>
      <c r="F148" s="232">
        <v>0</v>
      </c>
      <c r="G148" s="232">
        <v>0</v>
      </c>
      <c r="H148" s="233">
        <v>0</v>
      </c>
    </row>
    <row r="149" spans="1:8" ht="18" hidden="1" customHeight="1" outlineLevel="1">
      <c r="A149" s="20" t="s">
        <v>438</v>
      </c>
      <c r="B149" s="230"/>
      <c r="C149" s="231">
        <v>0</v>
      </c>
      <c r="D149" s="231">
        <v>0</v>
      </c>
      <c r="E149" s="231">
        <v>0</v>
      </c>
      <c r="F149" s="232">
        <v>0</v>
      </c>
      <c r="G149" s="232">
        <v>0</v>
      </c>
      <c r="H149" s="233">
        <v>0</v>
      </c>
    </row>
    <row r="150" spans="1:8" ht="18" hidden="1" customHeight="1" outlineLevel="1">
      <c r="A150" s="20" t="s">
        <v>188</v>
      </c>
      <c r="B150" s="230"/>
      <c r="C150" s="231">
        <v>0</v>
      </c>
      <c r="D150" s="231">
        <v>0</v>
      </c>
      <c r="E150" s="231">
        <v>0</v>
      </c>
      <c r="F150" s="232">
        <v>0</v>
      </c>
      <c r="G150" s="232">
        <v>0</v>
      </c>
      <c r="H150" s="233">
        <v>0</v>
      </c>
    </row>
    <row r="151" spans="1:8" ht="18" hidden="1" customHeight="1" outlineLevel="1">
      <c r="A151" s="20" t="s">
        <v>189</v>
      </c>
      <c r="B151" s="230"/>
      <c r="C151" s="231">
        <v>0</v>
      </c>
      <c r="D151" s="231">
        <v>0</v>
      </c>
      <c r="E151" s="231">
        <v>0</v>
      </c>
      <c r="F151" s="232">
        <v>0</v>
      </c>
      <c r="G151" s="232">
        <v>0</v>
      </c>
      <c r="H151" s="233">
        <v>0</v>
      </c>
    </row>
    <row r="152" spans="1:8" ht="18" hidden="1" customHeight="1" outlineLevel="1">
      <c r="A152" s="20" t="s">
        <v>190</v>
      </c>
      <c r="B152" s="230"/>
      <c r="C152" s="231">
        <v>10</v>
      </c>
      <c r="D152" s="231">
        <v>3</v>
      </c>
      <c r="E152" s="231">
        <v>0</v>
      </c>
      <c r="F152" s="232">
        <v>4125</v>
      </c>
      <c r="G152" s="232">
        <v>33</v>
      </c>
      <c r="H152" s="233">
        <v>0</v>
      </c>
    </row>
    <row r="153" spans="1:8" ht="18" hidden="1" customHeight="1" outlineLevel="1">
      <c r="A153" s="20" t="s">
        <v>191</v>
      </c>
      <c r="B153" s="230"/>
      <c r="C153" s="231">
        <v>0</v>
      </c>
      <c r="D153" s="231">
        <v>0</v>
      </c>
      <c r="E153" s="231">
        <v>0</v>
      </c>
      <c r="F153" s="232">
        <v>0</v>
      </c>
      <c r="G153" s="232">
        <v>0</v>
      </c>
      <c r="H153" s="233">
        <v>0</v>
      </c>
    </row>
    <row r="154" spans="1:8" ht="18" hidden="1" customHeight="1" outlineLevel="1">
      <c r="A154" s="20" t="s">
        <v>439</v>
      </c>
      <c r="B154" s="230"/>
      <c r="C154" s="231">
        <v>0</v>
      </c>
      <c r="D154" s="231">
        <v>0</v>
      </c>
      <c r="E154" s="231">
        <v>0</v>
      </c>
      <c r="F154" s="232">
        <v>0</v>
      </c>
      <c r="G154" s="232">
        <v>0</v>
      </c>
      <c r="H154" s="233">
        <v>0</v>
      </c>
    </row>
    <row r="155" spans="1:8" ht="18" hidden="1" customHeight="1" outlineLevel="1">
      <c r="A155" s="20" t="s">
        <v>247</v>
      </c>
      <c r="B155" s="230"/>
      <c r="C155" s="231">
        <v>0</v>
      </c>
      <c r="D155" s="231">
        <v>0</v>
      </c>
      <c r="E155" s="231">
        <v>0</v>
      </c>
      <c r="F155" s="232">
        <v>0</v>
      </c>
      <c r="G155" s="232">
        <v>0</v>
      </c>
      <c r="H155" s="233">
        <v>0</v>
      </c>
    </row>
    <row r="156" spans="1:8" ht="18" hidden="1" customHeight="1" outlineLevel="1">
      <c r="A156" s="20" t="s">
        <v>193</v>
      </c>
      <c r="B156" s="230"/>
      <c r="C156" s="231">
        <v>15</v>
      </c>
      <c r="D156" s="231">
        <v>10</v>
      </c>
      <c r="E156" s="231">
        <v>0</v>
      </c>
      <c r="F156" s="232">
        <v>950125</v>
      </c>
      <c r="G156" s="232">
        <v>467794</v>
      </c>
      <c r="H156" s="233">
        <v>2699</v>
      </c>
    </row>
    <row r="157" spans="1:8" ht="18" hidden="1" customHeight="1" outlineLevel="1">
      <c r="A157" s="20" t="s">
        <v>194</v>
      </c>
      <c r="B157" s="230"/>
      <c r="C157" s="231">
        <v>0</v>
      </c>
      <c r="D157" s="231">
        <v>0</v>
      </c>
      <c r="E157" s="231">
        <v>0</v>
      </c>
      <c r="F157" s="232">
        <v>0</v>
      </c>
      <c r="G157" s="232">
        <v>0</v>
      </c>
      <c r="H157" s="233">
        <v>0</v>
      </c>
    </row>
    <row r="158" spans="1:8" ht="18" hidden="1" customHeight="1" outlineLevel="1">
      <c r="A158" s="20" t="s">
        <v>195</v>
      </c>
      <c r="B158" s="230"/>
      <c r="C158" s="231">
        <v>2</v>
      </c>
      <c r="D158" s="231">
        <v>0</v>
      </c>
      <c r="E158" s="231">
        <v>0</v>
      </c>
      <c r="F158" s="232">
        <v>500</v>
      </c>
      <c r="G158" s="232">
        <v>5155.5</v>
      </c>
      <c r="H158" s="233">
        <v>0</v>
      </c>
    </row>
    <row r="159" spans="1:8" ht="18" hidden="1" customHeight="1" outlineLevel="1">
      <c r="A159" s="20" t="s">
        <v>196</v>
      </c>
      <c r="B159" s="230"/>
      <c r="C159" s="231">
        <v>2</v>
      </c>
      <c r="D159" s="231">
        <v>2</v>
      </c>
      <c r="E159" s="231">
        <v>0</v>
      </c>
      <c r="F159" s="232">
        <v>-1467</v>
      </c>
      <c r="G159" s="232">
        <v>46756</v>
      </c>
      <c r="H159" s="233">
        <v>0</v>
      </c>
    </row>
    <row r="160" spans="1:8" ht="18" customHeight="1" collapsed="1">
      <c r="A160" s="20"/>
      <c r="B160" s="230" t="s">
        <v>333</v>
      </c>
      <c r="C160" s="234">
        <f>SUM(C136:C159)</f>
        <v>32</v>
      </c>
      <c r="D160" s="234">
        <f t="shared" ref="D160:H160" si="5">SUM(D136:D159)</f>
        <v>17</v>
      </c>
      <c r="E160" s="234">
        <f t="shared" si="5"/>
        <v>0</v>
      </c>
      <c r="F160" s="235">
        <f t="shared" si="5"/>
        <v>953283</v>
      </c>
      <c r="G160" s="235">
        <f t="shared" si="5"/>
        <v>567470.84</v>
      </c>
      <c r="H160" s="236">
        <f t="shared" si="5"/>
        <v>2699</v>
      </c>
    </row>
    <row r="161" spans="1:8" ht="18" hidden="1" customHeight="1" outlineLevel="1">
      <c r="A161" s="20" t="s">
        <v>256</v>
      </c>
      <c r="B161" s="230"/>
      <c r="C161" s="231">
        <v>0</v>
      </c>
      <c r="D161" s="231">
        <v>0</v>
      </c>
      <c r="E161" s="231">
        <v>0</v>
      </c>
      <c r="F161" s="232">
        <v>0</v>
      </c>
      <c r="G161" s="232">
        <v>0</v>
      </c>
      <c r="H161" s="233">
        <v>0</v>
      </c>
    </row>
    <row r="162" spans="1:8" ht="18" hidden="1" customHeight="1" outlineLevel="1">
      <c r="A162" s="20" t="s">
        <v>181</v>
      </c>
      <c r="B162" s="230"/>
      <c r="C162" s="231">
        <v>2</v>
      </c>
      <c r="D162" s="231">
        <v>2</v>
      </c>
      <c r="E162" s="231">
        <v>0</v>
      </c>
      <c r="F162" s="232">
        <v>0</v>
      </c>
      <c r="G162" s="232">
        <v>9577.5</v>
      </c>
      <c r="H162" s="233">
        <v>0</v>
      </c>
    </row>
    <row r="163" spans="1:8" ht="18" hidden="1" customHeight="1" outlineLevel="1">
      <c r="A163" s="20" t="s">
        <v>182</v>
      </c>
      <c r="B163" s="230"/>
      <c r="C163" s="231">
        <v>0</v>
      </c>
      <c r="D163" s="231">
        <v>0</v>
      </c>
      <c r="E163" s="231">
        <v>0</v>
      </c>
      <c r="F163" s="232">
        <v>0</v>
      </c>
      <c r="G163" s="232">
        <v>0</v>
      </c>
      <c r="H163" s="233">
        <v>0</v>
      </c>
    </row>
    <row r="164" spans="1:8" ht="18" hidden="1" customHeight="1" outlineLevel="1">
      <c r="A164" s="20" t="s">
        <v>250</v>
      </c>
      <c r="B164" s="230"/>
      <c r="C164" s="231">
        <v>0</v>
      </c>
      <c r="D164" s="231">
        <v>0</v>
      </c>
      <c r="E164" s="231">
        <v>0</v>
      </c>
      <c r="F164" s="232">
        <v>0</v>
      </c>
      <c r="G164" s="232">
        <v>0</v>
      </c>
      <c r="H164" s="233">
        <v>0</v>
      </c>
    </row>
    <row r="165" spans="1:8" ht="18" hidden="1" customHeight="1" outlineLevel="1">
      <c r="A165" s="20" t="s">
        <v>257</v>
      </c>
      <c r="B165" s="230"/>
      <c r="C165" s="231">
        <v>0</v>
      </c>
      <c r="D165" s="231">
        <v>0</v>
      </c>
      <c r="E165" s="231">
        <v>0</v>
      </c>
      <c r="F165" s="232">
        <v>0</v>
      </c>
      <c r="G165" s="232">
        <v>0</v>
      </c>
      <c r="H165" s="233">
        <v>0</v>
      </c>
    </row>
    <row r="166" spans="1:8" ht="18" hidden="1" customHeight="1" outlineLevel="1">
      <c r="A166" s="20" t="s">
        <v>258</v>
      </c>
      <c r="B166" s="230"/>
      <c r="C166" s="231">
        <v>0</v>
      </c>
      <c r="D166" s="231">
        <v>0</v>
      </c>
      <c r="E166" s="231">
        <v>0</v>
      </c>
      <c r="F166" s="232">
        <v>0</v>
      </c>
      <c r="G166" s="232">
        <v>0</v>
      </c>
      <c r="H166" s="233">
        <v>0</v>
      </c>
    </row>
    <row r="167" spans="1:8" ht="18" hidden="1" customHeight="1" outlineLevel="1">
      <c r="A167" s="20" t="s">
        <v>183</v>
      </c>
      <c r="B167" s="230"/>
      <c r="C167" s="231">
        <v>2</v>
      </c>
      <c r="D167" s="231">
        <v>4</v>
      </c>
      <c r="E167" s="231">
        <v>0</v>
      </c>
      <c r="F167" s="232">
        <v>0</v>
      </c>
      <c r="G167" s="232">
        <v>43329.599999999999</v>
      </c>
      <c r="H167" s="233">
        <v>0</v>
      </c>
    </row>
    <row r="168" spans="1:8" ht="18" hidden="1" customHeight="1" outlineLevel="1">
      <c r="A168" s="20" t="s">
        <v>184</v>
      </c>
      <c r="B168" s="230"/>
      <c r="C168" s="231">
        <v>1</v>
      </c>
      <c r="D168" s="231">
        <v>0</v>
      </c>
      <c r="E168" s="231">
        <v>0</v>
      </c>
      <c r="F168" s="232">
        <v>0</v>
      </c>
      <c r="G168" s="232">
        <v>0</v>
      </c>
      <c r="H168" s="233">
        <v>0</v>
      </c>
    </row>
    <row r="169" spans="1:8" ht="18" hidden="1" customHeight="1" outlineLevel="1">
      <c r="A169" s="20" t="s">
        <v>251</v>
      </c>
      <c r="B169" s="230"/>
      <c r="C169" s="231">
        <v>0</v>
      </c>
      <c r="D169" s="231">
        <v>0</v>
      </c>
      <c r="E169" s="231">
        <v>0</v>
      </c>
      <c r="F169" s="232">
        <v>0</v>
      </c>
      <c r="G169" s="232">
        <v>0</v>
      </c>
      <c r="H169" s="233">
        <v>0</v>
      </c>
    </row>
    <row r="170" spans="1:8" ht="18" hidden="1" customHeight="1" outlineLevel="1">
      <c r="A170" s="20" t="s">
        <v>185</v>
      </c>
      <c r="B170" s="230"/>
      <c r="C170" s="231">
        <v>7</v>
      </c>
      <c r="D170" s="231">
        <v>8</v>
      </c>
      <c r="E170" s="231">
        <v>0</v>
      </c>
      <c r="F170" s="232">
        <v>128500</v>
      </c>
      <c r="G170" s="232">
        <v>81662.39</v>
      </c>
      <c r="H170" s="233">
        <v>0</v>
      </c>
    </row>
    <row r="171" spans="1:8" ht="18" hidden="1" customHeight="1" outlineLevel="1">
      <c r="A171" s="20" t="s">
        <v>253</v>
      </c>
      <c r="B171" s="230"/>
      <c r="C171" s="231">
        <v>0</v>
      </c>
      <c r="D171" s="231">
        <v>0</v>
      </c>
      <c r="E171" s="231">
        <v>0</v>
      </c>
      <c r="F171" s="232">
        <v>0</v>
      </c>
      <c r="G171" s="232">
        <v>0</v>
      </c>
      <c r="H171" s="233">
        <v>0</v>
      </c>
    </row>
    <row r="172" spans="1:8" ht="18" hidden="1" customHeight="1" outlineLevel="1">
      <c r="A172" s="20" t="s">
        <v>186</v>
      </c>
      <c r="B172" s="230"/>
      <c r="C172" s="231">
        <v>3</v>
      </c>
      <c r="D172" s="231">
        <v>0</v>
      </c>
      <c r="E172" s="231">
        <v>0</v>
      </c>
      <c r="F172" s="232">
        <v>0</v>
      </c>
      <c r="G172" s="232">
        <v>7500</v>
      </c>
      <c r="H172" s="233">
        <v>0</v>
      </c>
    </row>
    <row r="173" spans="1:8" ht="18" hidden="1" customHeight="1" outlineLevel="1">
      <c r="A173" s="20" t="s">
        <v>244</v>
      </c>
      <c r="B173" s="230"/>
      <c r="C173" s="231">
        <v>0</v>
      </c>
      <c r="D173" s="231">
        <v>0</v>
      </c>
      <c r="E173" s="231">
        <v>0</v>
      </c>
      <c r="F173" s="232">
        <v>0</v>
      </c>
      <c r="G173" s="232">
        <v>0</v>
      </c>
      <c r="H173" s="233">
        <v>0</v>
      </c>
    </row>
    <row r="174" spans="1:8" ht="18" hidden="1" customHeight="1" outlineLevel="1">
      <c r="A174" s="20" t="s">
        <v>438</v>
      </c>
      <c r="B174" s="230"/>
      <c r="C174" s="231">
        <v>0</v>
      </c>
      <c r="D174" s="231">
        <v>0</v>
      </c>
      <c r="E174" s="231">
        <v>0</v>
      </c>
      <c r="F174" s="232">
        <v>0</v>
      </c>
      <c r="G174" s="232">
        <v>0</v>
      </c>
      <c r="H174" s="233">
        <v>0</v>
      </c>
    </row>
    <row r="175" spans="1:8" ht="18" hidden="1" customHeight="1" outlineLevel="1">
      <c r="A175" s="20" t="s">
        <v>188</v>
      </c>
      <c r="B175" s="230"/>
      <c r="C175" s="231">
        <v>0</v>
      </c>
      <c r="D175" s="231">
        <v>0</v>
      </c>
      <c r="E175" s="231">
        <v>0</v>
      </c>
      <c r="F175" s="232">
        <v>0</v>
      </c>
      <c r="G175" s="232">
        <v>0</v>
      </c>
      <c r="H175" s="233">
        <v>0</v>
      </c>
    </row>
    <row r="176" spans="1:8" ht="18" hidden="1" customHeight="1" outlineLevel="1">
      <c r="A176" s="20" t="s">
        <v>189</v>
      </c>
      <c r="B176" s="230"/>
      <c r="C176" s="231">
        <v>0</v>
      </c>
      <c r="D176" s="231">
        <v>0</v>
      </c>
      <c r="E176" s="231">
        <v>0</v>
      </c>
      <c r="F176" s="232">
        <v>0</v>
      </c>
      <c r="G176" s="232">
        <v>0</v>
      </c>
      <c r="H176" s="233">
        <v>0</v>
      </c>
    </row>
    <row r="177" spans="1:8" ht="18" hidden="1" customHeight="1" outlineLevel="1">
      <c r="A177" s="20" t="s">
        <v>190</v>
      </c>
      <c r="B177" s="230"/>
      <c r="C177" s="231">
        <v>0</v>
      </c>
      <c r="D177" s="231">
        <v>0</v>
      </c>
      <c r="E177" s="231">
        <v>0</v>
      </c>
      <c r="F177" s="232">
        <v>0</v>
      </c>
      <c r="G177" s="232">
        <v>0</v>
      </c>
      <c r="H177" s="233">
        <v>0</v>
      </c>
    </row>
    <row r="178" spans="1:8" ht="18" hidden="1" customHeight="1" outlineLevel="1">
      <c r="A178" s="20" t="s">
        <v>191</v>
      </c>
      <c r="B178" s="230"/>
      <c r="C178" s="231">
        <v>0</v>
      </c>
      <c r="D178" s="231">
        <v>0</v>
      </c>
      <c r="E178" s="231">
        <v>0</v>
      </c>
      <c r="F178" s="232">
        <v>0</v>
      </c>
      <c r="G178" s="232">
        <v>0</v>
      </c>
      <c r="H178" s="233">
        <v>0</v>
      </c>
    </row>
    <row r="179" spans="1:8" ht="18" hidden="1" customHeight="1" outlineLevel="1">
      <c r="A179" s="20" t="s">
        <v>439</v>
      </c>
      <c r="B179" s="230"/>
      <c r="C179" s="231">
        <v>0</v>
      </c>
      <c r="D179" s="231">
        <v>0</v>
      </c>
      <c r="E179" s="231">
        <v>0</v>
      </c>
      <c r="F179" s="232">
        <v>0</v>
      </c>
      <c r="G179" s="232">
        <v>0</v>
      </c>
      <c r="H179" s="233">
        <v>0</v>
      </c>
    </row>
    <row r="180" spans="1:8" ht="18" hidden="1" customHeight="1" outlineLevel="1">
      <c r="A180" s="20" t="s">
        <v>247</v>
      </c>
      <c r="B180" s="230"/>
      <c r="C180" s="231">
        <v>0</v>
      </c>
      <c r="D180" s="231">
        <v>0</v>
      </c>
      <c r="E180" s="231">
        <v>0</v>
      </c>
      <c r="F180" s="232">
        <v>0</v>
      </c>
      <c r="G180" s="232">
        <v>0</v>
      </c>
      <c r="H180" s="233">
        <v>0</v>
      </c>
    </row>
    <row r="181" spans="1:8" ht="18" hidden="1" customHeight="1" outlineLevel="1">
      <c r="A181" s="20" t="s">
        <v>193</v>
      </c>
      <c r="B181" s="230"/>
      <c r="C181" s="231">
        <v>0</v>
      </c>
      <c r="D181" s="231">
        <v>0</v>
      </c>
      <c r="E181" s="231">
        <v>0</v>
      </c>
      <c r="F181" s="232">
        <v>0</v>
      </c>
      <c r="G181" s="232">
        <v>0</v>
      </c>
      <c r="H181" s="233">
        <v>0</v>
      </c>
    </row>
    <row r="182" spans="1:8" ht="18" hidden="1" customHeight="1" outlineLevel="1">
      <c r="A182" s="20" t="s">
        <v>194</v>
      </c>
      <c r="B182" s="230"/>
      <c r="C182" s="231">
        <v>0</v>
      </c>
      <c r="D182" s="231">
        <v>0</v>
      </c>
      <c r="E182" s="231">
        <v>0</v>
      </c>
      <c r="F182" s="232">
        <v>0</v>
      </c>
      <c r="G182" s="232">
        <v>0</v>
      </c>
      <c r="H182" s="233">
        <v>0</v>
      </c>
    </row>
    <row r="183" spans="1:8" ht="18" hidden="1" customHeight="1" outlineLevel="1">
      <c r="A183" s="20" t="s">
        <v>195</v>
      </c>
      <c r="B183" s="230"/>
      <c r="C183" s="231">
        <v>0</v>
      </c>
      <c r="D183" s="231">
        <v>0</v>
      </c>
      <c r="E183" s="231">
        <v>0</v>
      </c>
      <c r="F183" s="232">
        <v>0</v>
      </c>
      <c r="G183" s="232">
        <v>0</v>
      </c>
      <c r="H183" s="233">
        <v>0</v>
      </c>
    </row>
    <row r="184" spans="1:8" ht="18" hidden="1" customHeight="1" outlineLevel="1">
      <c r="A184" s="20" t="s">
        <v>196</v>
      </c>
      <c r="B184" s="230"/>
      <c r="C184" s="231">
        <v>0</v>
      </c>
      <c r="D184" s="231">
        <v>0</v>
      </c>
      <c r="E184" s="231">
        <v>0</v>
      </c>
      <c r="F184" s="232">
        <v>0</v>
      </c>
      <c r="G184" s="232">
        <v>0</v>
      </c>
      <c r="H184" s="233">
        <v>0</v>
      </c>
    </row>
    <row r="185" spans="1:8" ht="18" customHeight="1" collapsed="1">
      <c r="A185" s="20"/>
      <c r="B185" s="230" t="s">
        <v>334</v>
      </c>
      <c r="C185" s="234">
        <f>SUM(C161:C184)</f>
        <v>15</v>
      </c>
      <c r="D185" s="234">
        <f t="shared" ref="D185:H185" si="6">SUM(D161:D184)</f>
        <v>14</v>
      </c>
      <c r="E185" s="234">
        <f t="shared" si="6"/>
        <v>0</v>
      </c>
      <c r="F185" s="235">
        <f t="shared" si="6"/>
        <v>128500</v>
      </c>
      <c r="G185" s="235">
        <f t="shared" si="6"/>
        <v>142069.49</v>
      </c>
      <c r="H185" s="236">
        <f t="shared" si="6"/>
        <v>0</v>
      </c>
    </row>
    <row r="186" spans="1:8" ht="18" hidden="1" customHeight="1" outlineLevel="1">
      <c r="A186" s="20" t="s">
        <v>256</v>
      </c>
      <c r="B186" s="230"/>
      <c r="C186" s="231">
        <v>0</v>
      </c>
      <c r="D186" s="231">
        <v>0</v>
      </c>
      <c r="E186" s="231">
        <v>0</v>
      </c>
      <c r="F186" s="232">
        <v>0</v>
      </c>
      <c r="G186" s="232">
        <v>0</v>
      </c>
      <c r="H186" s="233">
        <v>0</v>
      </c>
    </row>
    <row r="187" spans="1:8" ht="18" hidden="1" customHeight="1" outlineLevel="1">
      <c r="A187" s="20" t="s">
        <v>181</v>
      </c>
      <c r="B187" s="230"/>
      <c r="C187" s="231">
        <v>0</v>
      </c>
      <c r="D187" s="231">
        <v>4</v>
      </c>
      <c r="E187" s="231">
        <v>0</v>
      </c>
      <c r="F187" s="232">
        <v>-5500</v>
      </c>
      <c r="G187" s="232">
        <v>18153.29</v>
      </c>
      <c r="H187" s="233">
        <v>0</v>
      </c>
    </row>
    <row r="188" spans="1:8" ht="18" hidden="1" customHeight="1" outlineLevel="1">
      <c r="A188" s="20" t="s">
        <v>182</v>
      </c>
      <c r="B188" s="230"/>
      <c r="C188" s="231">
        <v>2</v>
      </c>
      <c r="D188" s="231">
        <v>1</v>
      </c>
      <c r="E188" s="231">
        <v>0</v>
      </c>
      <c r="F188" s="232">
        <v>14750</v>
      </c>
      <c r="G188" s="232">
        <v>0</v>
      </c>
      <c r="H188" s="233">
        <v>0</v>
      </c>
    </row>
    <row r="189" spans="1:8" ht="18" hidden="1" customHeight="1" outlineLevel="1">
      <c r="A189" s="20" t="s">
        <v>250</v>
      </c>
      <c r="B189" s="230"/>
      <c r="C189" s="231">
        <v>0</v>
      </c>
      <c r="D189" s="231">
        <v>0</v>
      </c>
      <c r="E189" s="231">
        <v>0</v>
      </c>
      <c r="F189" s="232">
        <v>0</v>
      </c>
      <c r="G189" s="232">
        <v>0</v>
      </c>
      <c r="H189" s="233">
        <v>0</v>
      </c>
    </row>
    <row r="190" spans="1:8" ht="18" hidden="1" customHeight="1" outlineLevel="1">
      <c r="A190" s="20" t="s">
        <v>257</v>
      </c>
      <c r="B190" s="230"/>
      <c r="C190" s="231">
        <v>0</v>
      </c>
      <c r="D190" s="231">
        <v>0</v>
      </c>
      <c r="E190" s="231">
        <v>0</v>
      </c>
      <c r="F190" s="232">
        <v>0</v>
      </c>
      <c r="G190" s="232">
        <v>0</v>
      </c>
      <c r="H190" s="233">
        <v>0</v>
      </c>
    </row>
    <row r="191" spans="1:8" ht="18" hidden="1" customHeight="1" outlineLevel="1">
      <c r="A191" s="20" t="s">
        <v>258</v>
      </c>
      <c r="B191" s="230"/>
      <c r="C191" s="231">
        <v>0</v>
      </c>
      <c r="D191" s="231">
        <v>0</v>
      </c>
      <c r="E191" s="231">
        <v>0</v>
      </c>
      <c r="F191" s="232">
        <v>0</v>
      </c>
      <c r="G191" s="232">
        <v>0</v>
      </c>
      <c r="H191" s="233">
        <v>0</v>
      </c>
    </row>
    <row r="192" spans="1:8" ht="18" hidden="1" customHeight="1" outlineLevel="1">
      <c r="A192" s="20" t="s">
        <v>183</v>
      </c>
      <c r="B192" s="230"/>
      <c r="C192" s="231">
        <v>2</v>
      </c>
      <c r="D192" s="231">
        <v>3</v>
      </c>
      <c r="E192" s="231">
        <v>0</v>
      </c>
      <c r="F192" s="232">
        <v>0</v>
      </c>
      <c r="G192" s="232">
        <v>292.7</v>
      </c>
      <c r="H192" s="233">
        <v>0</v>
      </c>
    </row>
    <row r="193" spans="1:8" ht="18" hidden="1" customHeight="1" outlineLevel="1">
      <c r="A193" s="20" t="s">
        <v>184</v>
      </c>
      <c r="B193" s="230"/>
      <c r="C193" s="231">
        <v>0</v>
      </c>
      <c r="D193" s="231">
        <v>0</v>
      </c>
      <c r="E193" s="231">
        <v>0</v>
      </c>
      <c r="F193" s="232">
        <v>0</v>
      </c>
      <c r="G193" s="232">
        <v>0</v>
      </c>
      <c r="H193" s="233">
        <v>0</v>
      </c>
    </row>
    <row r="194" spans="1:8" ht="18" hidden="1" customHeight="1" outlineLevel="1">
      <c r="A194" s="20" t="s">
        <v>251</v>
      </c>
      <c r="B194" s="230"/>
      <c r="C194" s="231">
        <v>0</v>
      </c>
      <c r="D194" s="231">
        <v>0</v>
      </c>
      <c r="E194" s="231">
        <v>0</v>
      </c>
      <c r="F194" s="232">
        <v>0</v>
      </c>
      <c r="G194" s="232">
        <v>0</v>
      </c>
      <c r="H194" s="233">
        <v>0</v>
      </c>
    </row>
    <row r="195" spans="1:8" ht="18" hidden="1" customHeight="1" outlineLevel="1">
      <c r="A195" s="20" t="s">
        <v>185</v>
      </c>
      <c r="B195" s="230"/>
      <c r="C195" s="231">
        <v>10</v>
      </c>
      <c r="D195" s="231">
        <v>12</v>
      </c>
      <c r="E195" s="231">
        <v>0</v>
      </c>
      <c r="F195" s="232">
        <v>0</v>
      </c>
      <c r="G195" s="232">
        <v>76038.5</v>
      </c>
      <c r="H195" s="233">
        <v>0</v>
      </c>
    </row>
    <row r="196" spans="1:8" ht="18" hidden="1" customHeight="1" outlineLevel="1">
      <c r="A196" s="20" t="s">
        <v>253</v>
      </c>
      <c r="B196" s="230"/>
      <c r="C196" s="231">
        <v>0</v>
      </c>
      <c r="D196" s="231">
        <v>0</v>
      </c>
      <c r="E196" s="231">
        <v>0</v>
      </c>
      <c r="F196" s="232">
        <v>0</v>
      </c>
      <c r="G196" s="232">
        <v>0</v>
      </c>
      <c r="H196" s="233">
        <v>0</v>
      </c>
    </row>
    <row r="197" spans="1:8" ht="18" hidden="1" customHeight="1" outlineLevel="1">
      <c r="A197" s="20" t="s">
        <v>186</v>
      </c>
      <c r="B197" s="230"/>
      <c r="C197" s="231">
        <v>0</v>
      </c>
      <c r="D197" s="231">
        <v>0</v>
      </c>
      <c r="E197" s="231">
        <v>0</v>
      </c>
      <c r="F197" s="232">
        <v>0</v>
      </c>
      <c r="G197" s="232">
        <v>-6505.5</v>
      </c>
      <c r="H197" s="233">
        <v>0</v>
      </c>
    </row>
    <row r="198" spans="1:8" ht="18" hidden="1" customHeight="1" outlineLevel="1">
      <c r="A198" s="20" t="s">
        <v>244</v>
      </c>
      <c r="B198" s="230"/>
      <c r="C198" s="231">
        <v>0</v>
      </c>
      <c r="D198" s="231">
        <v>0</v>
      </c>
      <c r="E198" s="231">
        <v>0</v>
      </c>
      <c r="F198" s="232">
        <v>0</v>
      </c>
      <c r="G198" s="232">
        <v>0</v>
      </c>
      <c r="H198" s="233">
        <v>0</v>
      </c>
    </row>
    <row r="199" spans="1:8" ht="18" hidden="1" customHeight="1" outlineLevel="1">
      <c r="A199" s="20" t="s">
        <v>438</v>
      </c>
      <c r="B199" s="230"/>
      <c r="C199" s="231">
        <v>0</v>
      </c>
      <c r="D199" s="231">
        <v>0</v>
      </c>
      <c r="E199" s="231">
        <v>0</v>
      </c>
      <c r="F199" s="232">
        <v>0</v>
      </c>
      <c r="G199" s="232">
        <v>0</v>
      </c>
      <c r="H199" s="233">
        <v>0</v>
      </c>
    </row>
    <row r="200" spans="1:8" ht="18" hidden="1" customHeight="1" outlineLevel="1">
      <c r="A200" s="20" t="s">
        <v>188</v>
      </c>
      <c r="B200" s="230"/>
      <c r="C200" s="231">
        <v>2</v>
      </c>
      <c r="D200" s="231">
        <v>1</v>
      </c>
      <c r="E200" s="231">
        <v>0</v>
      </c>
      <c r="F200" s="232">
        <v>0</v>
      </c>
      <c r="G200" s="232">
        <v>350</v>
      </c>
      <c r="H200" s="233">
        <v>0</v>
      </c>
    </row>
    <row r="201" spans="1:8" ht="18" hidden="1" customHeight="1" outlineLevel="1">
      <c r="A201" s="20" t="s">
        <v>189</v>
      </c>
      <c r="B201" s="230"/>
      <c r="C201" s="231">
        <v>0</v>
      </c>
      <c r="D201" s="231">
        <v>0</v>
      </c>
      <c r="E201" s="231">
        <v>0</v>
      </c>
      <c r="F201" s="232">
        <v>0</v>
      </c>
      <c r="G201" s="232">
        <v>0</v>
      </c>
      <c r="H201" s="233">
        <v>0</v>
      </c>
    </row>
    <row r="202" spans="1:8" ht="18" hidden="1" customHeight="1" outlineLevel="1">
      <c r="A202" s="20" t="s">
        <v>190</v>
      </c>
      <c r="B202" s="230"/>
      <c r="C202" s="231">
        <v>0</v>
      </c>
      <c r="D202" s="231">
        <v>0</v>
      </c>
      <c r="E202" s="231">
        <v>0</v>
      </c>
      <c r="F202" s="232">
        <v>0</v>
      </c>
      <c r="G202" s="232">
        <v>0</v>
      </c>
      <c r="H202" s="233">
        <v>0</v>
      </c>
    </row>
    <row r="203" spans="1:8" ht="18" hidden="1" customHeight="1" outlineLevel="1">
      <c r="A203" s="20" t="s">
        <v>191</v>
      </c>
      <c r="B203" s="230"/>
      <c r="C203" s="231">
        <v>0</v>
      </c>
      <c r="D203" s="231">
        <v>0</v>
      </c>
      <c r="E203" s="231">
        <v>0</v>
      </c>
      <c r="F203" s="232">
        <v>0</v>
      </c>
      <c r="G203" s="232">
        <v>0</v>
      </c>
      <c r="H203" s="233">
        <v>0</v>
      </c>
    </row>
    <row r="204" spans="1:8" ht="18" hidden="1" customHeight="1" outlineLevel="1">
      <c r="A204" s="20" t="s">
        <v>439</v>
      </c>
      <c r="B204" s="230"/>
      <c r="C204" s="231">
        <v>0</v>
      </c>
      <c r="D204" s="231">
        <v>0</v>
      </c>
      <c r="E204" s="231">
        <v>0</v>
      </c>
      <c r="F204" s="232">
        <v>0</v>
      </c>
      <c r="G204" s="232">
        <v>0</v>
      </c>
      <c r="H204" s="233">
        <v>0</v>
      </c>
    </row>
    <row r="205" spans="1:8" ht="18" hidden="1" customHeight="1" outlineLevel="1">
      <c r="A205" s="20" t="s">
        <v>247</v>
      </c>
      <c r="B205" s="230"/>
      <c r="C205" s="231">
        <v>0</v>
      </c>
      <c r="D205" s="231">
        <v>0</v>
      </c>
      <c r="E205" s="231">
        <v>0</v>
      </c>
      <c r="F205" s="232">
        <v>0</v>
      </c>
      <c r="G205" s="232">
        <v>0</v>
      </c>
      <c r="H205" s="233">
        <v>0</v>
      </c>
    </row>
    <row r="206" spans="1:8" ht="18" hidden="1" customHeight="1" outlineLevel="1">
      <c r="A206" s="20" t="s">
        <v>193</v>
      </c>
      <c r="B206" s="230"/>
      <c r="C206" s="231">
        <v>0</v>
      </c>
      <c r="D206" s="231">
        <v>0</v>
      </c>
      <c r="E206" s="231">
        <v>0</v>
      </c>
      <c r="F206" s="232">
        <v>0</v>
      </c>
      <c r="G206" s="232">
        <v>0</v>
      </c>
      <c r="H206" s="233">
        <v>0</v>
      </c>
    </row>
    <row r="207" spans="1:8" ht="18" hidden="1" customHeight="1" outlineLevel="1">
      <c r="A207" s="20" t="s">
        <v>194</v>
      </c>
      <c r="B207" s="230"/>
      <c r="C207" s="231">
        <v>6</v>
      </c>
      <c r="D207" s="231">
        <v>10</v>
      </c>
      <c r="E207" s="231">
        <v>2</v>
      </c>
      <c r="F207" s="232">
        <v>10000</v>
      </c>
      <c r="G207" s="232">
        <v>38226.5</v>
      </c>
      <c r="H207" s="233">
        <v>0</v>
      </c>
    </row>
    <row r="208" spans="1:8" ht="18" hidden="1" customHeight="1" outlineLevel="1">
      <c r="A208" s="20" t="s">
        <v>195</v>
      </c>
      <c r="B208" s="230"/>
      <c r="C208" s="231">
        <v>0</v>
      </c>
      <c r="D208" s="231">
        <v>0</v>
      </c>
      <c r="E208" s="231">
        <v>0</v>
      </c>
      <c r="F208" s="232">
        <v>0</v>
      </c>
      <c r="G208" s="232">
        <v>0</v>
      </c>
      <c r="H208" s="233">
        <v>0</v>
      </c>
    </row>
    <row r="209" spans="1:8" ht="18" hidden="1" customHeight="1" outlineLevel="1">
      <c r="A209" s="20" t="s">
        <v>196</v>
      </c>
      <c r="B209" s="230"/>
      <c r="C209" s="231">
        <v>0</v>
      </c>
      <c r="D209" s="231">
        <v>0</v>
      </c>
      <c r="E209" s="231">
        <v>0</v>
      </c>
      <c r="F209" s="232">
        <v>0</v>
      </c>
      <c r="G209" s="232">
        <v>0</v>
      </c>
      <c r="H209" s="233">
        <v>0</v>
      </c>
    </row>
    <row r="210" spans="1:8" ht="18" customHeight="1" collapsed="1">
      <c r="A210" s="20"/>
      <c r="B210" s="230" t="s">
        <v>335</v>
      </c>
      <c r="C210" s="234">
        <f>SUM(C186:C209)</f>
        <v>22</v>
      </c>
      <c r="D210" s="234">
        <f t="shared" ref="D210:H210" si="7">SUM(D186:D209)</f>
        <v>31</v>
      </c>
      <c r="E210" s="234">
        <f t="shared" si="7"/>
        <v>2</v>
      </c>
      <c r="F210" s="235">
        <f t="shared" si="7"/>
        <v>19250</v>
      </c>
      <c r="G210" s="235">
        <f t="shared" si="7"/>
        <v>126555.49</v>
      </c>
      <c r="H210" s="236">
        <f t="shared" si="7"/>
        <v>0</v>
      </c>
    </row>
    <row r="211" spans="1:8" ht="18" hidden="1" customHeight="1" outlineLevel="1">
      <c r="A211" s="20" t="s">
        <v>256</v>
      </c>
      <c r="B211" s="230"/>
      <c r="C211" s="231">
        <v>0</v>
      </c>
      <c r="D211" s="231">
        <v>0</v>
      </c>
      <c r="E211" s="231">
        <v>0</v>
      </c>
      <c r="F211" s="232">
        <v>0</v>
      </c>
      <c r="G211" s="232">
        <v>0</v>
      </c>
      <c r="H211" s="233">
        <v>0</v>
      </c>
    </row>
    <row r="212" spans="1:8" ht="18" hidden="1" customHeight="1" outlineLevel="1">
      <c r="A212" s="20" t="s">
        <v>181</v>
      </c>
      <c r="B212" s="230"/>
      <c r="C212" s="231">
        <v>6</v>
      </c>
      <c r="D212" s="231">
        <v>0</v>
      </c>
      <c r="E212" s="231">
        <v>0</v>
      </c>
      <c r="F212" s="232">
        <v>0</v>
      </c>
      <c r="G212" s="232">
        <v>0</v>
      </c>
      <c r="H212" s="233">
        <v>0</v>
      </c>
    </row>
    <row r="213" spans="1:8" ht="18" hidden="1" customHeight="1" outlineLevel="1">
      <c r="A213" s="20" t="s">
        <v>182</v>
      </c>
      <c r="B213" s="230"/>
      <c r="C213" s="231">
        <v>0</v>
      </c>
      <c r="D213" s="231">
        <v>0</v>
      </c>
      <c r="E213" s="231">
        <v>0</v>
      </c>
      <c r="F213" s="232">
        <v>0</v>
      </c>
      <c r="G213" s="232">
        <v>0</v>
      </c>
      <c r="H213" s="233">
        <v>0</v>
      </c>
    </row>
    <row r="214" spans="1:8" ht="18" hidden="1" customHeight="1" outlineLevel="1">
      <c r="A214" s="20" t="s">
        <v>250</v>
      </c>
      <c r="B214" s="230"/>
      <c r="C214" s="231">
        <v>0</v>
      </c>
      <c r="D214" s="231">
        <v>0</v>
      </c>
      <c r="E214" s="231">
        <v>0</v>
      </c>
      <c r="F214" s="232">
        <v>0</v>
      </c>
      <c r="G214" s="232">
        <v>0</v>
      </c>
      <c r="H214" s="233">
        <v>0</v>
      </c>
    </row>
    <row r="215" spans="1:8" ht="18" hidden="1" customHeight="1" outlineLevel="1">
      <c r="A215" s="20" t="s">
        <v>257</v>
      </c>
      <c r="B215" s="230"/>
      <c r="C215" s="231">
        <v>0</v>
      </c>
      <c r="D215" s="231">
        <v>0</v>
      </c>
      <c r="E215" s="231">
        <v>0</v>
      </c>
      <c r="F215" s="232">
        <v>0</v>
      </c>
      <c r="G215" s="232">
        <v>0</v>
      </c>
      <c r="H215" s="233">
        <v>0</v>
      </c>
    </row>
    <row r="216" spans="1:8" ht="18" hidden="1" customHeight="1" outlineLevel="1">
      <c r="A216" s="20" t="s">
        <v>258</v>
      </c>
      <c r="B216" s="230"/>
      <c r="C216" s="231">
        <v>0</v>
      </c>
      <c r="D216" s="231">
        <v>0</v>
      </c>
      <c r="E216" s="231">
        <v>0</v>
      </c>
      <c r="F216" s="232">
        <v>0</v>
      </c>
      <c r="G216" s="232">
        <v>0</v>
      </c>
      <c r="H216" s="233">
        <v>0</v>
      </c>
    </row>
    <row r="217" spans="1:8" ht="18" hidden="1" customHeight="1" outlineLevel="1">
      <c r="A217" s="20" t="s">
        <v>183</v>
      </c>
      <c r="B217" s="230"/>
      <c r="C217" s="231">
        <v>1</v>
      </c>
      <c r="D217" s="231">
        <v>2</v>
      </c>
      <c r="E217" s="231">
        <v>0</v>
      </c>
      <c r="F217" s="232">
        <v>55000</v>
      </c>
      <c r="G217" s="232">
        <v>13</v>
      </c>
      <c r="H217" s="233">
        <v>0</v>
      </c>
    </row>
    <row r="218" spans="1:8" ht="18" hidden="1" customHeight="1" outlineLevel="1">
      <c r="A218" s="20" t="s">
        <v>184</v>
      </c>
      <c r="B218" s="230"/>
      <c r="C218" s="231">
        <v>0</v>
      </c>
      <c r="D218" s="231">
        <v>0</v>
      </c>
      <c r="E218" s="231">
        <v>0</v>
      </c>
      <c r="F218" s="232">
        <v>0</v>
      </c>
      <c r="G218" s="232">
        <v>0</v>
      </c>
      <c r="H218" s="233">
        <v>0</v>
      </c>
    </row>
    <row r="219" spans="1:8" ht="18" hidden="1" customHeight="1" outlineLevel="1">
      <c r="A219" s="20" t="s">
        <v>251</v>
      </c>
      <c r="B219" s="230"/>
      <c r="C219" s="231">
        <v>0</v>
      </c>
      <c r="D219" s="231">
        <v>0</v>
      </c>
      <c r="E219" s="231">
        <v>0</v>
      </c>
      <c r="F219" s="232">
        <v>0</v>
      </c>
      <c r="G219" s="232">
        <v>0</v>
      </c>
      <c r="H219" s="233">
        <v>0</v>
      </c>
    </row>
    <row r="220" spans="1:8" ht="18" hidden="1" customHeight="1" outlineLevel="1">
      <c r="A220" s="20" t="s">
        <v>185</v>
      </c>
      <c r="B220" s="230"/>
      <c r="C220" s="231">
        <v>5</v>
      </c>
      <c r="D220" s="231">
        <v>4</v>
      </c>
      <c r="E220" s="231">
        <v>0</v>
      </c>
      <c r="F220" s="232">
        <v>3324</v>
      </c>
      <c r="G220" s="232">
        <v>23838</v>
      </c>
      <c r="H220" s="233">
        <v>0</v>
      </c>
    </row>
    <row r="221" spans="1:8" ht="18" hidden="1" customHeight="1" outlineLevel="1">
      <c r="A221" s="20" t="s">
        <v>253</v>
      </c>
      <c r="B221" s="230"/>
      <c r="C221" s="231">
        <v>0</v>
      </c>
      <c r="D221" s="231">
        <v>0</v>
      </c>
      <c r="E221" s="231">
        <v>0</v>
      </c>
      <c r="F221" s="232">
        <v>0</v>
      </c>
      <c r="G221" s="232">
        <v>0</v>
      </c>
      <c r="H221" s="233">
        <v>0</v>
      </c>
    </row>
    <row r="222" spans="1:8" ht="18" hidden="1" customHeight="1" outlineLevel="1">
      <c r="A222" s="20" t="s">
        <v>186</v>
      </c>
      <c r="B222" s="230"/>
      <c r="C222" s="231">
        <v>0</v>
      </c>
      <c r="D222" s="231">
        <v>0</v>
      </c>
      <c r="E222" s="231">
        <v>0</v>
      </c>
      <c r="F222" s="232">
        <v>0</v>
      </c>
      <c r="G222" s="232">
        <v>0</v>
      </c>
      <c r="H222" s="233">
        <v>0</v>
      </c>
    </row>
    <row r="223" spans="1:8" ht="18" hidden="1" customHeight="1" outlineLevel="1">
      <c r="A223" s="20" t="s">
        <v>244</v>
      </c>
      <c r="B223" s="230"/>
      <c r="C223" s="231">
        <v>0</v>
      </c>
      <c r="D223" s="231">
        <v>0</v>
      </c>
      <c r="E223" s="231">
        <v>0</v>
      </c>
      <c r="F223" s="232">
        <v>0</v>
      </c>
      <c r="G223" s="232">
        <v>0</v>
      </c>
      <c r="H223" s="233">
        <v>0</v>
      </c>
    </row>
    <row r="224" spans="1:8" ht="18" hidden="1" customHeight="1" outlineLevel="1">
      <c r="A224" s="20" t="s">
        <v>438</v>
      </c>
      <c r="B224" s="230"/>
      <c r="C224" s="231">
        <v>0</v>
      </c>
      <c r="D224" s="231">
        <v>0</v>
      </c>
      <c r="E224" s="231">
        <v>0</v>
      </c>
      <c r="F224" s="232">
        <v>0</v>
      </c>
      <c r="G224" s="232">
        <v>0</v>
      </c>
      <c r="H224" s="233">
        <v>0</v>
      </c>
    </row>
    <row r="225" spans="1:8" ht="18" hidden="1" customHeight="1" outlineLevel="1">
      <c r="A225" s="20" t="s">
        <v>188</v>
      </c>
      <c r="B225" s="230"/>
      <c r="C225" s="231">
        <v>0</v>
      </c>
      <c r="D225" s="231">
        <v>0</v>
      </c>
      <c r="E225" s="231">
        <v>0</v>
      </c>
      <c r="F225" s="232">
        <v>0</v>
      </c>
      <c r="G225" s="232">
        <v>0</v>
      </c>
      <c r="H225" s="233">
        <v>0</v>
      </c>
    </row>
    <row r="226" spans="1:8" ht="18" hidden="1" customHeight="1" outlineLevel="1">
      <c r="A226" s="20" t="s">
        <v>189</v>
      </c>
      <c r="B226" s="230"/>
      <c r="C226" s="231">
        <v>0</v>
      </c>
      <c r="D226" s="231">
        <v>0</v>
      </c>
      <c r="E226" s="231">
        <v>0</v>
      </c>
      <c r="F226" s="232">
        <v>0</v>
      </c>
      <c r="G226" s="232">
        <v>0</v>
      </c>
      <c r="H226" s="233">
        <v>0</v>
      </c>
    </row>
    <row r="227" spans="1:8" ht="18" hidden="1" customHeight="1" outlineLevel="1">
      <c r="A227" s="20" t="s">
        <v>190</v>
      </c>
      <c r="B227" s="230"/>
      <c r="C227" s="231">
        <v>0</v>
      </c>
      <c r="D227" s="231">
        <v>0</v>
      </c>
      <c r="E227" s="231">
        <v>0</v>
      </c>
      <c r="F227" s="232">
        <v>0</v>
      </c>
      <c r="G227" s="232">
        <v>0</v>
      </c>
      <c r="H227" s="233">
        <v>0</v>
      </c>
    </row>
    <row r="228" spans="1:8" ht="18" hidden="1" customHeight="1" outlineLevel="1">
      <c r="A228" s="20" t="s">
        <v>191</v>
      </c>
      <c r="B228" s="230"/>
      <c r="C228" s="231">
        <v>0</v>
      </c>
      <c r="D228" s="231">
        <v>0</v>
      </c>
      <c r="E228" s="231">
        <v>0</v>
      </c>
      <c r="F228" s="232">
        <v>0</v>
      </c>
      <c r="G228" s="232">
        <v>0</v>
      </c>
      <c r="H228" s="233">
        <v>0</v>
      </c>
    </row>
    <row r="229" spans="1:8" ht="18" hidden="1" customHeight="1" outlineLevel="1">
      <c r="A229" s="20" t="s">
        <v>439</v>
      </c>
      <c r="B229" s="230"/>
      <c r="C229" s="231">
        <v>0</v>
      </c>
      <c r="D229" s="231">
        <v>0</v>
      </c>
      <c r="E229" s="231">
        <v>0</v>
      </c>
      <c r="F229" s="232">
        <v>0</v>
      </c>
      <c r="G229" s="232">
        <v>0</v>
      </c>
      <c r="H229" s="233">
        <v>0</v>
      </c>
    </row>
    <row r="230" spans="1:8" ht="18" hidden="1" customHeight="1" outlineLevel="1">
      <c r="A230" s="20" t="s">
        <v>247</v>
      </c>
      <c r="B230" s="230"/>
      <c r="C230" s="231">
        <v>0</v>
      </c>
      <c r="D230" s="231">
        <v>0</v>
      </c>
      <c r="E230" s="231">
        <v>0</v>
      </c>
      <c r="F230" s="232">
        <v>0</v>
      </c>
      <c r="G230" s="232">
        <v>0</v>
      </c>
      <c r="H230" s="233">
        <v>0</v>
      </c>
    </row>
    <row r="231" spans="1:8" ht="18" hidden="1" customHeight="1" outlineLevel="1">
      <c r="A231" s="20" t="s">
        <v>193</v>
      </c>
      <c r="B231" s="230"/>
      <c r="C231" s="231">
        <v>0</v>
      </c>
      <c r="D231" s="231">
        <v>0</v>
      </c>
      <c r="E231" s="231">
        <v>0</v>
      </c>
      <c r="F231" s="232">
        <v>0</v>
      </c>
      <c r="G231" s="232">
        <v>0</v>
      </c>
      <c r="H231" s="233">
        <v>0</v>
      </c>
    </row>
    <row r="232" spans="1:8" ht="18" hidden="1" customHeight="1" outlineLevel="1">
      <c r="A232" s="20" t="s">
        <v>194</v>
      </c>
      <c r="B232" s="230"/>
      <c r="C232" s="231">
        <v>0</v>
      </c>
      <c r="D232" s="231">
        <v>0</v>
      </c>
      <c r="E232" s="231">
        <v>0</v>
      </c>
      <c r="F232" s="232">
        <v>0</v>
      </c>
      <c r="G232" s="232">
        <v>0</v>
      </c>
      <c r="H232" s="233">
        <v>0</v>
      </c>
    </row>
    <row r="233" spans="1:8" ht="18" hidden="1" customHeight="1" outlineLevel="1">
      <c r="A233" s="20" t="s">
        <v>195</v>
      </c>
      <c r="B233" s="230"/>
      <c r="C233" s="231">
        <v>0</v>
      </c>
      <c r="D233" s="231">
        <v>0</v>
      </c>
      <c r="E233" s="231">
        <v>0</v>
      </c>
      <c r="F233" s="232">
        <v>0</v>
      </c>
      <c r="G233" s="232">
        <v>0</v>
      </c>
      <c r="H233" s="233">
        <v>0</v>
      </c>
    </row>
    <row r="234" spans="1:8" ht="18" hidden="1" customHeight="1" outlineLevel="1">
      <c r="A234" s="20" t="s">
        <v>196</v>
      </c>
      <c r="B234" s="230"/>
      <c r="C234" s="231">
        <v>0</v>
      </c>
      <c r="D234" s="231">
        <v>0</v>
      </c>
      <c r="E234" s="231">
        <v>0</v>
      </c>
      <c r="F234" s="232">
        <v>0</v>
      </c>
      <c r="G234" s="232">
        <v>0</v>
      </c>
      <c r="H234" s="233">
        <v>0</v>
      </c>
    </row>
    <row r="235" spans="1:8" ht="18" customHeight="1" collapsed="1">
      <c r="A235" s="20"/>
      <c r="B235" s="230" t="s">
        <v>336</v>
      </c>
      <c r="C235" s="234">
        <f>SUM(C211:C234)</f>
        <v>12</v>
      </c>
      <c r="D235" s="234">
        <f t="shared" ref="D235:H235" si="8">SUM(D211:D234)</f>
        <v>6</v>
      </c>
      <c r="E235" s="234">
        <f t="shared" si="8"/>
        <v>0</v>
      </c>
      <c r="F235" s="235">
        <f t="shared" si="8"/>
        <v>58324</v>
      </c>
      <c r="G235" s="235">
        <f t="shared" si="8"/>
        <v>23851</v>
      </c>
      <c r="H235" s="236">
        <f t="shared" si="8"/>
        <v>0</v>
      </c>
    </row>
    <row r="236" spans="1:8" ht="18" hidden="1" customHeight="1" outlineLevel="1">
      <c r="A236" s="20" t="s">
        <v>256</v>
      </c>
      <c r="B236" s="230"/>
      <c r="C236" s="231">
        <v>0</v>
      </c>
      <c r="D236" s="231">
        <v>0</v>
      </c>
      <c r="E236" s="231">
        <v>0</v>
      </c>
      <c r="F236" s="232">
        <v>0</v>
      </c>
      <c r="G236" s="232">
        <v>0</v>
      </c>
      <c r="H236" s="233">
        <v>0</v>
      </c>
    </row>
    <row r="237" spans="1:8" ht="18" hidden="1" customHeight="1" outlineLevel="1">
      <c r="A237" s="20" t="s">
        <v>181</v>
      </c>
      <c r="B237" s="230"/>
      <c r="C237" s="231">
        <v>0</v>
      </c>
      <c r="D237" s="231">
        <v>0</v>
      </c>
      <c r="E237" s="231">
        <v>0</v>
      </c>
      <c r="F237" s="232">
        <v>0</v>
      </c>
      <c r="G237" s="232">
        <v>0</v>
      </c>
      <c r="H237" s="233">
        <v>0</v>
      </c>
    </row>
    <row r="238" spans="1:8" ht="18" hidden="1" customHeight="1" outlineLevel="1">
      <c r="A238" s="20" t="s">
        <v>182</v>
      </c>
      <c r="B238" s="230"/>
      <c r="C238" s="231">
        <v>0</v>
      </c>
      <c r="D238" s="231">
        <v>0</v>
      </c>
      <c r="E238" s="231">
        <v>0</v>
      </c>
      <c r="F238" s="232">
        <v>0</v>
      </c>
      <c r="G238" s="232">
        <v>0</v>
      </c>
      <c r="H238" s="233">
        <v>0</v>
      </c>
    </row>
    <row r="239" spans="1:8" ht="18" hidden="1" customHeight="1" outlineLevel="1">
      <c r="A239" s="20" t="s">
        <v>250</v>
      </c>
      <c r="B239" s="230"/>
      <c r="C239" s="231">
        <v>0</v>
      </c>
      <c r="D239" s="231">
        <v>0</v>
      </c>
      <c r="E239" s="231">
        <v>0</v>
      </c>
      <c r="F239" s="232">
        <v>0</v>
      </c>
      <c r="G239" s="232">
        <v>0</v>
      </c>
      <c r="H239" s="233">
        <v>0</v>
      </c>
    </row>
    <row r="240" spans="1:8" ht="18" hidden="1" customHeight="1" outlineLevel="1">
      <c r="A240" s="20" t="s">
        <v>257</v>
      </c>
      <c r="B240" s="230"/>
      <c r="C240" s="231">
        <v>0</v>
      </c>
      <c r="D240" s="231">
        <v>0</v>
      </c>
      <c r="E240" s="231">
        <v>0</v>
      </c>
      <c r="F240" s="232">
        <v>0</v>
      </c>
      <c r="G240" s="232">
        <v>0</v>
      </c>
      <c r="H240" s="233">
        <v>0</v>
      </c>
    </row>
    <row r="241" spans="1:8" ht="18" hidden="1" customHeight="1" outlineLevel="1">
      <c r="A241" s="20" t="s">
        <v>258</v>
      </c>
      <c r="B241" s="230"/>
      <c r="C241" s="231">
        <v>0</v>
      </c>
      <c r="D241" s="231">
        <v>0</v>
      </c>
      <c r="E241" s="231">
        <v>0</v>
      </c>
      <c r="F241" s="232">
        <v>0</v>
      </c>
      <c r="G241" s="232">
        <v>0</v>
      </c>
      <c r="H241" s="233">
        <v>0</v>
      </c>
    </row>
    <row r="242" spans="1:8" ht="18" hidden="1" customHeight="1" outlineLevel="1">
      <c r="A242" s="20" t="s">
        <v>183</v>
      </c>
      <c r="B242" s="230"/>
      <c r="C242" s="231">
        <v>4</v>
      </c>
      <c r="D242" s="231">
        <v>4</v>
      </c>
      <c r="E242" s="231">
        <v>0</v>
      </c>
      <c r="F242" s="232">
        <v>-713.56</v>
      </c>
      <c r="G242" s="232">
        <v>19693.650000000001</v>
      </c>
      <c r="H242" s="233">
        <v>0</v>
      </c>
    </row>
    <row r="243" spans="1:8" ht="18" hidden="1" customHeight="1" outlineLevel="1">
      <c r="A243" s="20" t="s">
        <v>184</v>
      </c>
      <c r="B243" s="230"/>
      <c r="C243" s="231">
        <v>0</v>
      </c>
      <c r="D243" s="231">
        <v>2</v>
      </c>
      <c r="E243" s="231">
        <v>0</v>
      </c>
      <c r="F243" s="232">
        <v>13493.17</v>
      </c>
      <c r="G243" s="232">
        <v>5320.13</v>
      </c>
      <c r="H243" s="233">
        <v>0</v>
      </c>
    </row>
    <row r="244" spans="1:8" ht="18" hidden="1" customHeight="1" outlineLevel="1">
      <c r="A244" s="20" t="s">
        <v>251</v>
      </c>
      <c r="B244" s="230"/>
      <c r="C244" s="231">
        <v>0</v>
      </c>
      <c r="D244" s="231">
        <v>0</v>
      </c>
      <c r="E244" s="231">
        <v>0</v>
      </c>
      <c r="F244" s="232">
        <v>0</v>
      </c>
      <c r="G244" s="232">
        <v>0</v>
      </c>
      <c r="H244" s="233">
        <v>0</v>
      </c>
    </row>
    <row r="245" spans="1:8" ht="18" hidden="1" customHeight="1" outlineLevel="1">
      <c r="A245" s="20" t="s">
        <v>185</v>
      </c>
      <c r="B245" s="230"/>
      <c r="C245" s="231">
        <v>3</v>
      </c>
      <c r="D245" s="231">
        <v>6</v>
      </c>
      <c r="E245" s="231">
        <v>0</v>
      </c>
      <c r="F245" s="232">
        <v>32000</v>
      </c>
      <c r="G245" s="232">
        <v>26519.81</v>
      </c>
      <c r="H245" s="233">
        <v>0</v>
      </c>
    </row>
    <row r="246" spans="1:8" ht="18" hidden="1" customHeight="1" outlineLevel="1">
      <c r="A246" s="20" t="s">
        <v>253</v>
      </c>
      <c r="B246" s="230"/>
      <c r="C246" s="231">
        <v>0</v>
      </c>
      <c r="D246" s="231">
        <v>0</v>
      </c>
      <c r="E246" s="231">
        <v>0</v>
      </c>
      <c r="F246" s="232">
        <v>0</v>
      </c>
      <c r="G246" s="232">
        <v>0</v>
      </c>
      <c r="H246" s="233">
        <v>0</v>
      </c>
    </row>
    <row r="247" spans="1:8" ht="18" hidden="1" customHeight="1" outlineLevel="1">
      <c r="A247" s="20" t="s">
        <v>186</v>
      </c>
      <c r="B247" s="230"/>
      <c r="C247" s="231">
        <v>0</v>
      </c>
      <c r="D247" s="231">
        <v>0</v>
      </c>
      <c r="E247" s="231">
        <v>0</v>
      </c>
      <c r="F247" s="232">
        <v>0</v>
      </c>
      <c r="G247" s="232">
        <v>0</v>
      </c>
      <c r="H247" s="233">
        <v>0</v>
      </c>
    </row>
    <row r="248" spans="1:8" ht="18" hidden="1" customHeight="1" outlineLevel="1">
      <c r="A248" s="20" t="s">
        <v>244</v>
      </c>
      <c r="B248" s="230"/>
      <c r="C248" s="231">
        <v>0</v>
      </c>
      <c r="D248" s="231">
        <v>0</v>
      </c>
      <c r="E248" s="231">
        <v>0</v>
      </c>
      <c r="F248" s="232">
        <v>-6000</v>
      </c>
      <c r="G248" s="232">
        <v>63312</v>
      </c>
      <c r="H248" s="233">
        <v>0</v>
      </c>
    </row>
    <row r="249" spans="1:8" ht="18" hidden="1" customHeight="1" outlineLevel="1">
      <c r="A249" s="20" t="s">
        <v>438</v>
      </c>
      <c r="B249" s="230"/>
      <c r="C249" s="231">
        <v>0</v>
      </c>
      <c r="D249" s="231">
        <v>0</v>
      </c>
      <c r="E249" s="231">
        <v>0</v>
      </c>
      <c r="F249" s="232">
        <v>0</v>
      </c>
      <c r="G249" s="232">
        <v>0</v>
      </c>
      <c r="H249" s="233">
        <v>0</v>
      </c>
    </row>
    <row r="250" spans="1:8" ht="18" hidden="1" customHeight="1" outlineLevel="1">
      <c r="A250" s="20" t="s">
        <v>188</v>
      </c>
      <c r="B250" s="230"/>
      <c r="C250" s="231">
        <v>0</v>
      </c>
      <c r="D250" s="231">
        <v>0</v>
      </c>
      <c r="E250" s="231">
        <v>0</v>
      </c>
      <c r="F250" s="232">
        <v>0</v>
      </c>
      <c r="G250" s="232">
        <v>0</v>
      </c>
      <c r="H250" s="233">
        <v>0</v>
      </c>
    </row>
    <row r="251" spans="1:8" ht="18" hidden="1" customHeight="1" outlineLevel="1">
      <c r="A251" s="20" t="s">
        <v>189</v>
      </c>
      <c r="B251" s="230"/>
      <c r="C251" s="231">
        <v>0</v>
      </c>
      <c r="D251" s="231">
        <v>0</v>
      </c>
      <c r="E251" s="231">
        <v>0</v>
      </c>
      <c r="F251" s="232">
        <v>0</v>
      </c>
      <c r="G251" s="232">
        <v>0</v>
      </c>
      <c r="H251" s="233">
        <v>0</v>
      </c>
    </row>
    <row r="252" spans="1:8" ht="18" hidden="1" customHeight="1" outlineLevel="1">
      <c r="A252" s="20" t="s">
        <v>190</v>
      </c>
      <c r="B252" s="230"/>
      <c r="C252" s="231">
        <v>0</v>
      </c>
      <c r="D252" s="231">
        <v>0</v>
      </c>
      <c r="E252" s="231">
        <v>0</v>
      </c>
      <c r="F252" s="232">
        <v>0</v>
      </c>
      <c r="G252" s="232">
        <v>0</v>
      </c>
      <c r="H252" s="233">
        <v>0</v>
      </c>
    </row>
    <row r="253" spans="1:8" ht="18" hidden="1" customHeight="1" outlineLevel="1">
      <c r="A253" s="20" t="s">
        <v>191</v>
      </c>
      <c r="B253" s="230"/>
      <c r="C253" s="231">
        <v>0</v>
      </c>
      <c r="D253" s="231">
        <v>0</v>
      </c>
      <c r="E253" s="231">
        <v>0</v>
      </c>
      <c r="F253" s="232">
        <v>0</v>
      </c>
      <c r="G253" s="232">
        <v>0</v>
      </c>
      <c r="H253" s="233">
        <v>0</v>
      </c>
    </row>
    <row r="254" spans="1:8" ht="18" hidden="1" customHeight="1" outlineLevel="1">
      <c r="A254" s="20" t="s">
        <v>439</v>
      </c>
      <c r="B254" s="230"/>
      <c r="C254" s="231">
        <v>0</v>
      </c>
      <c r="D254" s="231">
        <v>0</v>
      </c>
      <c r="E254" s="231">
        <v>0</v>
      </c>
      <c r="F254" s="232">
        <v>0</v>
      </c>
      <c r="G254" s="232">
        <v>0</v>
      </c>
      <c r="H254" s="233">
        <v>0</v>
      </c>
    </row>
    <row r="255" spans="1:8" ht="18" hidden="1" customHeight="1" outlineLevel="1">
      <c r="A255" s="20" t="s">
        <v>247</v>
      </c>
      <c r="B255" s="230"/>
      <c r="C255" s="231">
        <v>0</v>
      </c>
      <c r="D255" s="231">
        <v>0</v>
      </c>
      <c r="E255" s="231">
        <v>0</v>
      </c>
      <c r="F255" s="232">
        <v>0</v>
      </c>
      <c r="G255" s="232">
        <v>0</v>
      </c>
      <c r="H255" s="233">
        <v>0</v>
      </c>
    </row>
    <row r="256" spans="1:8" ht="18" hidden="1" customHeight="1" outlineLevel="1">
      <c r="A256" s="20" t="s">
        <v>193</v>
      </c>
      <c r="B256" s="230"/>
      <c r="C256" s="231">
        <v>0</v>
      </c>
      <c r="D256" s="231">
        <v>0</v>
      </c>
      <c r="E256" s="231">
        <v>0</v>
      </c>
      <c r="F256" s="232">
        <v>0</v>
      </c>
      <c r="G256" s="232">
        <v>0</v>
      </c>
      <c r="H256" s="233">
        <v>0</v>
      </c>
    </row>
    <row r="257" spans="1:8" ht="18" hidden="1" customHeight="1" outlineLevel="1">
      <c r="A257" s="20" t="s">
        <v>194</v>
      </c>
      <c r="B257" s="230"/>
      <c r="C257" s="231">
        <v>0</v>
      </c>
      <c r="D257" s="231">
        <v>0</v>
      </c>
      <c r="E257" s="231">
        <v>0</v>
      </c>
      <c r="F257" s="232">
        <v>0</v>
      </c>
      <c r="G257" s="232">
        <v>0</v>
      </c>
      <c r="H257" s="233">
        <v>0</v>
      </c>
    </row>
    <row r="258" spans="1:8" ht="18" hidden="1" customHeight="1" outlineLevel="1">
      <c r="A258" s="20" t="s">
        <v>195</v>
      </c>
      <c r="B258" s="230"/>
      <c r="C258" s="231">
        <v>0</v>
      </c>
      <c r="D258" s="231">
        <v>0</v>
      </c>
      <c r="E258" s="231">
        <v>0</v>
      </c>
      <c r="F258" s="232">
        <v>0</v>
      </c>
      <c r="G258" s="232">
        <v>0</v>
      </c>
      <c r="H258" s="233">
        <v>0</v>
      </c>
    </row>
    <row r="259" spans="1:8" ht="18" hidden="1" customHeight="1" outlineLevel="1">
      <c r="A259" s="20" t="s">
        <v>196</v>
      </c>
      <c r="B259" s="230"/>
      <c r="C259" s="231">
        <v>0</v>
      </c>
      <c r="D259" s="231">
        <v>0</v>
      </c>
      <c r="E259" s="231">
        <v>0</v>
      </c>
      <c r="F259" s="232">
        <v>0</v>
      </c>
      <c r="G259" s="232">
        <v>0</v>
      </c>
      <c r="H259" s="233">
        <v>0</v>
      </c>
    </row>
    <row r="260" spans="1:8" ht="18" customHeight="1" collapsed="1">
      <c r="A260" s="20"/>
      <c r="B260" s="230" t="s">
        <v>338</v>
      </c>
      <c r="C260" s="234">
        <f>SUM(C236:C259)</f>
        <v>7</v>
      </c>
      <c r="D260" s="234">
        <f t="shared" ref="D260:H260" si="9">SUM(D236:D259)</f>
        <v>12</v>
      </c>
      <c r="E260" s="234">
        <f t="shared" si="9"/>
        <v>0</v>
      </c>
      <c r="F260" s="235">
        <f t="shared" si="9"/>
        <v>38779.61</v>
      </c>
      <c r="G260" s="235">
        <f t="shared" si="9"/>
        <v>114845.59</v>
      </c>
      <c r="H260" s="236">
        <f t="shared" si="9"/>
        <v>0</v>
      </c>
    </row>
    <row r="261" spans="1:8" ht="18" hidden="1" customHeight="1" outlineLevel="1">
      <c r="A261" s="20" t="s">
        <v>256</v>
      </c>
      <c r="B261" s="230"/>
      <c r="C261" s="231">
        <v>0</v>
      </c>
      <c r="D261" s="231">
        <v>0</v>
      </c>
      <c r="E261" s="231">
        <v>0</v>
      </c>
      <c r="F261" s="232">
        <v>0</v>
      </c>
      <c r="G261" s="232">
        <v>0</v>
      </c>
      <c r="H261" s="233">
        <v>0</v>
      </c>
    </row>
    <row r="262" spans="1:8" ht="18" hidden="1" customHeight="1" outlineLevel="1">
      <c r="A262" s="20" t="s">
        <v>181</v>
      </c>
      <c r="B262" s="230"/>
      <c r="C262" s="231">
        <v>0</v>
      </c>
      <c r="D262" s="231">
        <v>0</v>
      </c>
      <c r="E262" s="231">
        <v>0</v>
      </c>
      <c r="F262" s="232">
        <v>0</v>
      </c>
      <c r="G262" s="232">
        <v>0</v>
      </c>
      <c r="H262" s="233">
        <v>0</v>
      </c>
    </row>
    <row r="263" spans="1:8" ht="18" hidden="1" customHeight="1" outlineLevel="1">
      <c r="A263" s="20" t="s">
        <v>182</v>
      </c>
      <c r="B263" s="230"/>
      <c r="C263" s="231">
        <v>1</v>
      </c>
      <c r="D263" s="231">
        <v>0</v>
      </c>
      <c r="E263" s="231">
        <v>0</v>
      </c>
      <c r="F263" s="232">
        <v>-1575</v>
      </c>
      <c r="G263" s="232">
        <v>0</v>
      </c>
      <c r="H263" s="233">
        <v>0</v>
      </c>
    </row>
    <row r="264" spans="1:8" ht="18" hidden="1" customHeight="1" outlineLevel="1">
      <c r="A264" s="20" t="s">
        <v>250</v>
      </c>
      <c r="B264" s="230"/>
      <c r="C264" s="231">
        <v>0</v>
      </c>
      <c r="D264" s="231">
        <v>0</v>
      </c>
      <c r="E264" s="231">
        <v>0</v>
      </c>
      <c r="F264" s="232">
        <v>0</v>
      </c>
      <c r="G264" s="232">
        <v>0</v>
      </c>
      <c r="H264" s="233">
        <v>0</v>
      </c>
    </row>
    <row r="265" spans="1:8" ht="18" hidden="1" customHeight="1" outlineLevel="1">
      <c r="A265" s="20" t="s">
        <v>257</v>
      </c>
      <c r="B265" s="230"/>
      <c r="C265" s="231">
        <v>0</v>
      </c>
      <c r="D265" s="231">
        <v>0</v>
      </c>
      <c r="E265" s="231">
        <v>0</v>
      </c>
      <c r="F265" s="232">
        <v>0</v>
      </c>
      <c r="G265" s="232">
        <v>0</v>
      </c>
      <c r="H265" s="233">
        <v>0</v>
      </c>
    </row>
    <row r="266" spans="1:8" ht="18" hidden="1" customHeight="1" outlineLevel="1">
      <c r="A266" s="20" t="s">
        <v>258</v>
      </c>
      <c r="B266" s="230"/>
      <c r="C266" s="231">
        <v>0</v>
      </c>
      <c r="D266" s="231">
        <v>0</v>
      </c>
      <c r="E266" s="231">
        <v>0</v>
      </c>
      <c r="F266" s="232">
        <v>0</v>
      </c>
      <c r="G266" s="232">
        <v>0</v>
      </c>
      <c r="H266" s="233">
        <v>0</v>
      </c>
    </row>
    <row r="267" spans="1:8" ht="18" hidden="1" customHeight="1" outlineLevel="1">
      <c r="A267" s="20" t="s">
        <v>183</v>
      </c>
      <c r="B267" s="230"/>
      <c r="C267" s="231">
        <v>1</v>
      </c>
      <c r="D267" s="231">
        <v>1</v>
      </c>
      <c r="E267" s="231">
        <v>0</v>
      </c>
      <c r="F267" s="232">
        <v>0</v>
      </c>
      <c r="G267" s="232">
        <v>18200</v>
      </c>
      <c r="H267" s="233">
        <v>0</v>
      </c>
    </row>
    <row r="268" spans="1:8" ht="18" hidden="1" customHeight="1" outlineLevel="1">
      <c r="A268" s="20" t="s">
        <v>184</v>
      </c>
      <c r="B268" s="230"/>
      <c r="C268" s="231">
        <v>0</v>
      </c>
      <c r="D268" s="231">
        <v>0</v>
      </c>
      <c r="E268" s="231">
        <v>0</v>
      </c>
      <c r="F268" s="232">
        <v>0</v>
      </c>
      <c r="G268" s="232">
        <v>0</v>
      </c>
      <c r="H268" s="233">
        <v>0</v>
      </c>
    </row>
    <row r="269" spans="1:8" ht="18" hidden="1" customHeight="1" outlineLevel="1">
      <c r="A269" s="20" t="s">
        <v>251</v>
      </c>
      <c r="B269" s="230"/>
      <c r="C269" s="231">
        <v>0</v>
      </c>
      <c r="D269" s="231">
        <v>0</v>
      </c>
      <c r="E269" s="231">
        <v>0</v>
      </c>
      <c r="F269" s="232">
        <v>0</v>
      </c>
      <c r="G269" s="232">
        <v>0</v>
      </c>
      <c r="H269" s="233">
        <v>0</v>
      </c>
    </row>
    <row r="270" spans="1:8" ht="18" hidden="1" customHeight="1" outlineLevel="1">
      <c r="A270" s="20" t="s">
        <v>185</v>
      </c>
      <c r="B270" s="230"/>
      <c r="C270" s="231">
        <v>0</v>
      </c>
      <c r="D270" s="231">
        <v>0</v>
      </c>
      <c r="E270" s="231">
        <v>0</v>
      </c>
      <c r="F270" s="232">
        <v>0</v>
      </c>
      <c r="G270" s="232">
        <v>0</v>
      </c>
      <c r="H270" s="233">
        <v>0</v>
      </c>
    </row>
    <row r="271" spans="1:8" ht="18" hidden="1" customHeight="1" outlineLevel="1">
      <c r="A271" s="20" t="s">
        <v>253</v>
      </c>
      <c r="B271" s="230"/>
      <c r="C271" s="231">
        <v>0</v>
      </c>
      <c r="D271" s="231">
        <v>0</v>
      </c>
      <c r="E271" s="231">
        <v>0</v>
      </c>
      <c r="F271" s="232">
        <v>0</v>
      </c>
      <c r="G271" s="232">
        <v>0</v>
      </c>
      <c r="H271" s="233">
        <v>0</v>
      </c>
    </row>
    <row r="272" spans="1:8" ht="18" hidden="1" customHeight="1" outlineLevel="1">
      <c r="A272" s="20" t="s">
        <v>186</v>
      </c>
      <c r="B272" s="230"/>
      <c r="C272" s="231">
        <v>0</v>
      </c>
      <c r="D272" s="231">
        <v>0</v>
      </c>
      <c r="E272" s="231">
        <v>0</v>
      </c>
      <c r="F272" s="232">
        <v>0</v>
      </c>
      <c r="G272" s="232">
        <v>0</v>
      </c>
      <c r="H272" s="233">
        <v>0</v>
      </c>
    </row>
    <row r="273" spans="1:8" ht="18" hidden="1" customHeight="1" outlineLevel="1">
      <c r="A273" s="20" t="s">
        <v>244</v>
      </c>
      <c r="B273" s="230"/>
      <c r="C273" s="231">
        <v>0</v>
      </c>
      <c r="D273" s="231">
        <v>0</v>
      </c>
      <c r="E273" s="231">
        <v>0</v>
      </c>
      <c r="F273" s="232">
        <v>0</v>
      </c>
      <c r="G273" s="232">
        <v>0</v>
      </c>
      <c r="H273" s="233">
        <v>0</v>
      </c>
    </row>
    <row r="274" spans="1:8" ht="18" hidden="1" customHeight="1" outlineLevel="1">
      <c r="A274" s="20" t="s">
        <v>438</v>
      </c>
      <c r="B274" s="230"/>
      <c r="C274" s="231">
        <v>0</v>
      </c>
      <c r="D274" s="231">
        <v>0</v>
      </c>
      <c r="E274" s="231">
        <v>0</v>
      </c>
      <c r="F274" s="232">
        <v>0</v>
      </c>
      <c r="G274" s="232">
        <v>0</v>
      </c>
      <c r="H274" s="233">
        <v>0</v>
      </c>
    </row>
    <row r="275" spans="1:8" ht="18" hidden="1" customHeight="1" outlineLevel="1">
      <c r="A275" s="20" t="s">
        <v>188</v>
      </c>
      <c r="B275" s="230"/>
      <c r="C275" s="231">
        <v>0</v>
      </c>
      <c r="D275" s="231">
        <v>0</v>
      </c>
      <c r="E275" s="231">
        <v>0</v>
      </c>
      <c r="F275" s="232">
        <v>0</v>
      </c>
      <c r="G275" s="232">
        <v>0</v>
      </c>
      <c r="H275" s="233">
        <v>0</v>
      </c>
    </row>
    <row r="276" spans="1:8" ht="18" hidden="1" customHeight="1" outlineLevel="1">
      <c r="A276" s="20" t="s">
        <v>189</v>
      </c>
      <c r="B276" s="230"/>
      <c r="C276" s="231">
        <v>1</v>
      </c>
      <c r="D276" s="231">
        <v>1</v>
      </c>
      <c r="E276" s="231">
        <v>0</v>
      </c>
      <c r="F276" s="232">
        <v>0</v>
      </c>
      <c r="G276" s="232">
        <v>0</v>
      </c>
      <c r="H276" s="233">
        <v>0</v>
      </c>
    </row>
    <row r="277" spans="1:8" ht="18" hidden="1" customHeight="1" outlineLevel="1">
      <c r="A277" s="20" t="s">
        <v>190</v>
      </c>
      <c r="B277" s="230"/>
      <c r="C277" s="231">
        <v>0</v>
      </c>
      <c r="D277" s="231">
        <v>0</v>
      </c>
      <c r="E277" s="231">
        <v>0</v>
      </c>
      <c r="F277" s="232">
        <v>0</v>
      </c>
      <c r="G277" s="232">
        <v>0</v>
      </c>
      <c r="H277" s="233">
        <v>0</v>
      </c>
    </row>
    <row r="278" spans="1:8" ht="18" hidden="1" customHeight="1" outlineLevel="1">
      <c r="A278" s="20" t="s">
        <v>191</v>
      </c>
      <c r="B278" s="230"/>
      <c r="C278" s="231">
        <v>0</v>
      </c>
      <c r="D278" s="231">
        <v>0</v>
      </c>
      <c r="E278" s="231">
        <v>0</v>
      </c>
      <c r="F278" s="232">
        <v>0</v>
      </c>
      <c r="G278" s="232">
        <v>0</v>
      </c>
      <c r="H278" s="233">
        <v>0</v>
      </c>
    </row>
    <row r="279" spans="1:8" ht="18" hidden="1" customHeight="1" outlineLevel="1">
      <c r="A279" s="20" t="s">
        <v>439</v>
      </c>
      <c r="B279" s="230"/>
      <c r="C279" s="231">
        <v>0</v>
      </c>
      <c r="D279" s="231">
        <v>0</v>
      </c>
      <c r="E279" s="231">
        <v>0</v>
      </c>
      <c r="F279" s="232">
        <v>0</v>
      </c>
      <c r="G279" s="232">
        <v>0</v>
      </c>
      <c r="H279" s="233">
        <v>0</v>
      </c>
    </row>
    <row r="280" spans="1:8" ht="18" hidden="1" customHeight="1" outlineLevel="1">
      <c r="A280" s="20" t="s">
        <v>247</v>
      </c>
      <c r="B280" s="230"/>
      <c r="C280" s="231">
        <v>0</v>
      </c>
      <c r="D280" s="231">
        <v>0</v>
      </c>
      <c r="E280" s="231">
        <v>0</v>
      </c>
      <c r="F280" s="232">
        <v>0</v>
      </c>
      <c r="G280" s="232">
        <v>0</v>
      </c>
      <c r="H280" s="233">
        <v>0</v>
      </c>
    </row>
    <row r="281" spans="1:8" ht="18" hidden="1" customHeight="1" outlineLevel="1">
      <c r="A281" s="20" t="s">
        <v>193</v>
      </c>
      <c r="B281" s="230"/>
      <c r="C281" s="231">
        <v>0</v>
      </c>
      <c r="D281" s="231">
        <v>0</v>
      </c>
      <c r="E281" s="231">
        <v>0</v>
      </c>
      <c r="F281" s="232">
        <v>0</v>
      </c>
      <c r="G281" s="232">
        <v>0</v>
      </c>
      <c r="H281" s="233">
        <v>0</v>
      </c>
    </row>
    <row r="282" spans="1:8" ht="18" hidden="1" customHeight="1" outlineLevel="1">
      <c r="A282" s="20" t="s">
        <v>194</v>
      </c>
      <c r="B282" s="230"/>
      <c r="C282" s="231">
        <v>0</v>
      </c>
      <c r="D282" s="231">
        <v>0</v>
      </c>
      <c r="E282" s="231">
        <v>0</v>
      </c>
      <c r="F282" s="232">
        <v>0</v>
      </c>
      <c r="G282" s="232">
        <v>0</v>
      </c>
      <c r="H282" s="233">
        <v>0</v>
      </c>
    </row>
    <row r="283" spans="1:8" ht="18" hidden="1" customHeight="1" outlineLevel="1">
      <c r="A283" s="20" t="s">
        <v>195</v>
      </c>
      <c r="B283" s="230"/>
      <c r="C283" s="231">
        <v>0</v>
      </c>
      <c r="D283" s="231">
        <v>0</v>
      </c>
      <c r="E283" s="231">
        <v>0</v>
      </c>
      <c r="F283" s="232">
        <v>0</v>
      </c>
      <c r="G283" s="232">
        <v>0</v>
      </c>
      <c r="H283" s="233">
        <v>0</v>
      </c>
    </row>
    <row r="284" spans="1:8" ht="18" hidden="1" customHeight="1" outlineLevel="1">
      <c r="A284" s="20" t="s">
        <v>196</v>
      </c>
      <c r="B284" s="230"/>
      <c r="C284" s="231">
        <v>0</v>
      </c>
      <c r="D284" s="231">
        <v>0</v>
      </c>
      <c r="E284" s="231">
        <v>0</v>
      </c>
      <c r="F284" s="232">
        <v>0</v>
      </c>
      <c r="G284" s="232">
        <v>0</v>
      </c>
      <c r="H284" s="233">
        <v>0</v>
      </c>
    </row>
    <row r="285" spans="1:8" ht="18" customHeight="1" collapsed="1">
      <c r="A285" s="20"/>
      <c r="B285" s="230" t="s">
        <v>339</v>
      </c>
      <c r="C285" s="234">
        <f>SUM(C261:C284)</f>
        <v>3</v>
      </c>
      <c r="D285" s="234">
        <f t="shared" ref="D285:H285" si="10">SUM(D261:D284)</f>
        <v>2</v>
      </c>
      <c r="E285" s="234">
        <f t="shared" si="10"/>
        <v>0</v>
      </c>
      <c r="F285" s="235">
        <f t="shared" si="10"/>
        <v>-1575</v>
      </c>
      <c r="G285" s="235">
        <f t="shared" si="10"/>
        <v>18200</v>
      </c>
      <c r="H285" s="236">
        <f t="shared" si="10"/>
        <v>0</v>
      </c>
    </row>
    <row r="286" spans="1:8" ht="18" hidden="1" customHeight="1" outlineLevel="1">
      <c r="A286" s="20" t="s">
        <v>256</v>
      </c>
      <c r="B286" s="230"/>
      <c r="C286" s="231">
        <v>0</v>
      </c>
      <c r="D286" s="231">
        <v>0</v>
      </c>
      <c r="E286" s="231">
        <v>0</v>
      </c>
      <c r="F286" s="232">
        <v>0</v>
      </c>
      <c r="G286" s="232">
        <v>0</v>
      </c>
      <c r="H286" s="233">
        <v>0</v>
      </c>
    </row>
    <row r="287" spans="1:8" ht="18" hidden="1" customHeight="1" outlineLevel="1">
      <c r="A287" s="20" t="s">
        <v>181</v>
      </c>
      <c r="B287" s="230"/>
      <c r="C287" s="231">
        <v>2</v>
      </c>
      <c r="D287" s="231">
        <v>1</v>
      </c>
      <c r="E287" s="231">
        <v>0</v>
      </c>
      <c r="F287" s="232">
        <v>32975</v>
      </c>
      <c r="G287" s="232">
        <v>8377.43</v>
      </c>
      <c r="H287" s="233">
        <v>0</v>
      </c>
    </row>
    <row r="288" spans="1:8" ht="18" hidden="1" customHeight="1" outlineLevel="1">
      <c r="A288" s="20" t="s">
        <v>182</v>
      </c>
      <c r="B288" s="230"/>
      <c r="C288" s="231">
        <v>0</v>
      </c>
      <c r="D288" s="231">
        <v>0</v>
      </c>
      <c r="E288" s="231">
        <v>0</v>
      </c>
      <c r="F288" s="232">
        <v>0</v>
      </c>
      <c r="G288" s="232">
        <v>0</v>
      </c>
      <c r="H288" s="233">
        <v>0</v>
      </c>
    </row>
    <row r="289" spans="1:8" ht="18" hidden="1" customHeight="1" outlineLevel="1">
      <c r="A289" s="20" t="s">
        <v>250</v>
      </c>
      <c r="B289" s="230"/>
      <c r="C289" s="231">
        <v>0</v>
      </c>
      <c r="D289" s="231">
        <v>0</v>
      </c>
      <c r="E289" s="231">
        <v>0</v>
      </c>
      <c r="F289" s="232">
        <v>0</v>
      </c>
      <c r="G289" s="232">
        <v>0</v>
      </c>
      <c r="H289" s="233">
        <v>0</v>
      </c>
    </row>
    <row r="290" spans="1:8" ht="18" hidden="1" customHeight="1" outlineLevel="1">
      <c r="A290" s="20" t="s">
        <v>257</v>
      </c>
      <c r="B290" s="230"/>
      <c r="C290" s="231">
        <v>0</v>
      </c>
      <c r="D290" s="231">
        <v>0</v>
      </c>
      <c r="E290" s="231">
        <v>0</v>
      </c>
      <c r="F290" s="232">
        <v>0</v>
      </c>
      <c r="G290" s="232">
        <v>0</v>
      </c>
      <c r="H290" s="233">
        <v>0</v>
      </c>
    </row>
    <row r="291" spans="1:8" ht="18" hidden="1" customHeight="1" outlineLevel="1">
      <c r="A291" s="20" t="s">
        <v>258</v>
      </c>
      <c r="B291" s="230"/>
      <c r="C291" s="231">
        <v>0</v>
      </c>
      <c r="D291" s="231">
        <v>0</v>
      </c>
      <c r="E291" s="231">
        <v>0</v>
      </c>
      <c r="F291" s="232">
        <v>0</v>
      </c>
      <c r="G291" s="232">
        <v>0</v>
      </c>
      <c r="H291" s="233">
        <v>0</v>
      </c>
    </row>
    <row r="292" spans="1:8" ht="18" hidden="1" customHeight="1" outlineLevel="1">
      <c r="A292" s="20" t="s">
        <v>183</v>
      </c>
      <c r="B292" s="230"/>
      <c r="C292" s="231">
        <v>2</v>
      </c>
      <c r="D292" s="231">
        <v>1</v>
      </c>
      <c r="E292" s="231">
        <v>0</v>
      </c>
      <c r="F292" s="232">
        <v>30435</v>
      </c>
      <c r="G292" s="232">
        <v>17172.669999999998</v>
      </c>
      <c r="H292" s="233">
        <v>0</v>
      </c>
    </row>
    <row r="293" spans="1:8" ht="18" hidden="1" customHeight="1" outlineLevel="1">
      <c r="A293" s="20" t="s">
        <v>184</v>
      </c>
      <c r="B293" s="230"/>
      <c r="C293" s="231">
        <v>1</v>
      </c>
      <c r="D293" s="231">
        <v>0</v>
      </c>
      <c r="E293" s="231">
        <v>0</v>
      </c>
      <c r="F293" s="232">
        <v>0</v>
      </c>
      <c r="G293" s="232">
        <v>0</v>
      </c>
      <c r="H293" s="233">
        <v>0</v>
      </c>
    </row>
    <row r="294" spans="1:8" ht="18" hidden="1" customHeight="1" outlineLevel="1">
      <c r="A294" s="20" t="s">
        <v>251</v>
      </c>
      <c r="B294" s="230"/>
      <c r="C294" s="231">
        <v>0</v>
      </c>
      <c r="D294" s="231">
        <v>0</v>
      </c>
      <c r="E294" s="231">
        <v>0</v>
      </c>
      <c r="F294" s="232">
        <v>0</v>
      </c>
      <c r="G294" s="232">
        <v>0</v>
      </c>
      <c r="H294" s="233">
        <v>0</v>
      </c>
    </row>
    <row r="295" spans="1:8" ht="18" hidden="1" customHeight="1" outlineLevel="1">
      <c r="A295" s="20" t="s">
        <v>185</v>
      </c>
      <c r="B295" s="230"/>
      <c r="C295" s="231">
        <v>0</v>
      </c>
      <c r="D295" s="231">
        <v>0</v>
      </c>
      <c r="E295" s="231">
        <v>0</v>
      </c>
      <c r="F295" s="232">
        <v>0</v>
      </c>
      <c r="G295" s="232">
        <v>0</v>
      </c>
      <c r="H295" s="233">
        <v>0</v>
      </c>
    </row>
    <row r="296" spans="1:8" ht="18" hidden="1" customHeight="1" outlineLevel="1">
      <c r="A296" s="20" t="s">
        <v>253</v>
      </c>
      <c r="B296" s="230"/>
      <c r="C296" s="231">
        <v>0</v>
      </c>
      <c r="D296" s="231">
        <v>0</v>
      </c>
      <c r="E296" s="231">
        <v>0</v>
      </c>
      <c r="F296" s="232">
        <v>0</v>
      </c>
      <c r="G296" s="232">
        <v>0</v>
      </c>
      <c r="H296" s="233">
        <v>0</v>
      </c>
    </row>
    <row r="297" spans="1:8" ht="18" hidden="1" customHeight="1" outlineLevel="1">
      <c r="A297" s="20" t="s">
        <v>186</v>
      </c>
      <c r="B297" s="230"/>
      <c r="C297" s="231">
        <v>0</v>
      </c>
      <c r="D297" s="231">
        <v>0</v>
      </c>
      <c r="E297" s="231">
        <v>0</v>
      </c>
      <c r="F297" s="232">
        <v>0</v>
      </c>
      <c r="G297" s="232">
        <v>0</v>
      </c>
      <c r="H297" s="233">
        <v>0</v>
      </c>
    </row>
    <row r="298" spans="1:8" ht="18" hidden="1" customHeight="1" outlineLevel="1">
      <c r="A298" s="20" t="s">
        <v>244</v>
      </c>
      <c r="B298" s="230"/>
      <c r="C298" s="231">
        <v>0</v>
      </c>
      <c r="D298" s="231">
        <v>0</v>
      </c>
      <c r="E298" s="231">
        <v>0</v>
      </c>
      <c r="F298" s="232">
        <v>0</v>
      </c>
      <c r="G298" s="232">
        <v>0</v>
      </c>
      <c r="H298" s="233">
        <v>0</v>
      </c>
    </row>
    <row r="299" spans="1:8" ht="18" hidden="1" customHeight="1" outlineLevel="1">
      <c r="A299" s="20" t="s">
        <v>438</v>
      </c>
      <c r="B299" s="230"/>
      <c r="C299" s="231">
        <v>0</v>
      </c>
      <c r="D299" s="231">
        <v>0</v>
      </c>
      <c r="E299" s="231">
        <v>0</v>
      </c>
      <c r="F299" s="232">
        <v>0</v>
      </c>
      <c r="G299" s="232">
        <v>0</v>
      </c>
      <c r="H299" s="233">
        <v>0</v>
      </c>
    </row>
    <row r="300" spans="1:8" ht="18" hidden="1" customHeight="1" outlineLevel="1">
      <c r="A300" s="20" t="s">
        <v>188</v>
      </c>
      <c r="B300" s="230"/>
      <c r="C300" s="231">
        <v>0</v>
      </c>
      <c r="D300" s="231">
        <v>0</v>
      </c>
      <c r="E300" s="231">
        <v>0</v>
      </c>
      <c r="F300" s="232">
        <v>0</v>
      </c>
      <c r="G300" s="232">
        <v>0</v>
      </c>
      <c r="H300" s="233">
        <v>0</v>
      </c>
    </row>
    <row r="301" spans="1:8" ht="18" hidden="1" customHeight="1" outlineLevel="1">
      <c r="A301" s="20" t="s">
        <v>189</v>
      </c>
      <c r="B301" s="230"/>
      <c r="C301" s="231">
        <v>0</v>
      </c>
      <c r="D301" s="231">
        <v>0</v>
      </c>
      <c r="E301" s="231">
        <v>0</v>
      </c>
      <c r="F301" s="232">
        <v>0</v>
      </c>
      <c r="G301" s="232">
        <v>0</v>
      </c>
      <c r="H301" s="233">
        <v>0</v>
      </c>
    </row>
    <row r="302" spans="1:8" ht="18" hidden="1" customHeight="1" outlineLevel="1">
      <c r="A302" s="20" t="s">
        <v>190</v>
      </c>
      <c r="B302" s="230"/>
      <c r="C302" s="231">
        <v>0</v>
      </c>
      <c r="D302" s="231">
        <v>0</v>
      </c>
      <c r="E302" s="231">
        <v>0</v>
      </c>
      <c r="F302" s="232">
        <v>0</v>
      </c>
      <c r="G302" s="232">
        <v>0</v>
      </c>
      <c r="H302" s="233">
        <v>0</v>
      </c>
    </row>
    <row r="303" spans="1:8" ht="18" hidden="1" customHeight="1" outlineLevel="1">
      <c r="A303" s="20" t="s">
        <v>191</v>
      </c>
      <c r="B303" s="230"/>
      <c r="C303" s="231">
        <v>0</v>
      </c>
      <c r="D303" s="231">
        <v>0</v>
      </c>
      <c r="E303" s="231">
        <v>0</v>
      </c>
      <c r="F303" s="232">
        <v>0</v>
      </c>
      <c r="G303" s="232">
        <v>0</v>
      </c>
      <c r="H303" s="233">
        <v>0</v>
      </c>
    </row>
    <row r="304" spans="1:8" ht="18" hidden="1" customHeight="1" outlineLevel="1">
      <c r="A304" s="20" t="s">
        <v>439</v>
      </c>
      <c r="B304" s="230"/>
      <c r="C304" s="231">
        <v>0</v>
      </c>
      <c r="D304" s="231">
        <v>0</v>
      </c>
      <c r="E304" s="231">
        <v>0</v>
      </c>
      <c r="F304" s="232">
        <v>0</v>
      </c>
      <c r="G304" s="232">
        <v>0</v>
      </c>
      <c r="H304" s="233">
        <v>0</v>
      </c>
    </row>
    <row r="305" spans="1:8" ht="18" hidden="1" customHeight="1" outlineLevel="1">
      <c r="A305" s="20" t="s">
        <v>247</v>
      </c>
      <c r="B305" s="230"/>
      <c r="C305" s="231">
        <v>0</v>
      </c>
      <c r="D305" s="231">
        <v>0</v>
      </c>
      <c r="E305" s="231">
        <v>0</v>
      </c>
      <c r="F305" s="232">
        <v>0</v>
      </c>
      <c r="G305" s="232">
        <v>0</v>
      </c>
      <c r="H305" s="233">
        <v>0</v>
      </c>
    </row>
    <row r="306" spans="1:8" ht="18" hidden="1" customHeight="1" outlineLevel="1">
      <c r="A306" s="20" t="s">
        <v>193</v>
      </c>
      <c r="B306" s="230"/>
      <c r="C306" s="231">
        <v>0</v>
      </c>
      <c r="D306" s="231">
        <v>0</v>
      </c>
      <c r="E306" s="231">
        <v>0</v>
      </c>
      <c r="F306" s="232">
        <v>0</v>
      </c>
      <c r="G306" s="232">
        <v>0</v>
      </c>
      <c r="H306" s="233">
        <v>0</v>
      </c>
    </row>
    <row r="307" spans="1:8" ht="18" hidden="1" customHeight="1" outlineLevel="1">
      <c r="A307" s="20" t="s">
        <v>194</v>
      </c>
      <c r="B307" s="230"/>
      <c r="C307" s="231">
        <v>0</v>
      </c>
      <c r="D307" s="231">
        <v>0</v>
      </c>
      <c r="E307" s="231">
        <v>0</v>
      </c>
      <c r="F307" s="232">
        <v>0</v>
      </c>
      <c r="G307" s="232">
        <v>0</v>
      </c>
      <c r="H307" s="233">
        <v>0</v>
      </c>
    </row>
    <row r="308" spans="1:8" ht="18" hidden="1" customHeight="1" outlineLevel="1">
      <c r="A308" s="20" t="s">
        <v>195</v>
      </c>
      <c r="B308" s="230"/>
      <c r="C308" s="231">
        <v>0</v>
      </c>
      <c r="D308" s="231">
        <v>0</v>
      </c>
      <c r="E308" s="231">
        <v>0</v>
      </c>
      <c r="F308" s="232">
        <v>0</v>
      </c>
      <c r="G308" s="232">
        <v>0</v>
      </c>
      <c r="H308" s="233">
        <v>0</v>
      </c>
    </row>
    <row r="309" spans="1:8" ht="18" hidden="1" customHeight="1" outlineLevel="1">
      <c r="A309" s="20" t="s">
        <v>196</v>
      </c>
      <c r="B309" s="230"/>
      <c r="C309" s="231">
        <v>0</v>
      </c>
      <c r="D309" s="231">
        <v>0</v>
      </c>
      <c r="E309" s="231">
        <v>0</v>
      </c>
      <c r="F309" s="232">
        <v>0</v>
      </c>
      <c r="G309" s="232">
        <v>0</v>
      </c>
      <c r="H309" s="233">
        <v>0</v>
      </c>
    </row>
    <row r="310" spans="1:8" ht="18" customHeight="1" collapsed="1">
      <c r="A310" s="20"/>
      <c r="B310" s="230" t="s">
        <v>426</v>
      </c>
      <c r="C310" s="234">
        <f>SUM(C286:C309)</f>
        <v>5</v>
      </c>
      <c r="D310" s="234">
        <f t="shared" ref="D310:H310" si="11">SUM(D286:D309)</f>
        <v>2</v>
      </c>
      <c r="E310" s="234">
        <f t="shared" si="11"/>
        <v>0</v>
      </c>
      <c r="F310" s="235">
        <f t="shared" si="11"/>
        <v>63410</v>
      </c>
      <c r="G310" s="235">
        <f t="shared" si="11"/>
        <v>25550.1</v>
      </c>
      <c r="H310" s="236">
        <f t="shared" si="11"/>
        <v>0</v>
      </c>
    </row>
    <row r="311" spans="1:8" ht="18" hidden="1" customHeight="1" outlineLevel="1">
      <c r="A311" s="20" t="s">
        <v>256</v>
      </c>
      <c r="B311" s="230"/>
      <c r="C311" s="231">
        <v>0</v>
      </c>
      <c r="D311" s="231">
        <v>0</v>
      </c>
      <c r="E311" s="231">
        <v>0</v>
      </c>
      <c r="F311" s="232">
        <v>0</v>
      </c>
      <c r="G311" s="232">
        <v>0</v>
      </c>
      <c r="H311" s="233">
        <v>0</v>
      </c>
    </row>
    <row r="312" spans="1:8" ht="18" hidden="1" customHeight="1" outlineLevel="1">
      <c r="A312" s="20" t="s">
        <v>181</v>
      </c>
      <c r="B312" s="230"/>
      <c r="C312" s="231">
        <v>1</v>
      </c>
      <c r="D312" s="231">
        <v>0</v>
      </c>
      <c r="E312" s="231">
        <v>0</v>
      </c>
      <c r="F312" s="232">
        <v>0</v>
      </c>
      <c r="G312" s="232">
        <v>0</v>
      </c>
      <c r="H312" s="233">
        <v>0</v>
      </c>
    </row>
    <row r="313" spans="1:8" ht="18" hidden="1" customHeight="1" outlineLevel="1">
      <c r="A313" s="20" t="s">
        <v>182</v>
      </c>
      <c r="B313" s="230"/>
      <c r="C313" s="231">
        <v>0</v>
      </c>
      <c r="D313" s="231">
        <v>0</v>
      </c>
      <c r="E313" s="231">
        <v>0</v>
      </c>
      <c r="F313" s="232">
        <v>0</v>
      </c>
      <c r="G313" s="232">
        <v>0</v>
      </c>
      <c r="H313" s="233">
        <v>0</v>
      </c>
    </row>
    <row r="314" spans="1:8" ht="18" hidden="1" customHeight="1" outlineLevel="1">
      <c r="A314" s="20" t="s">
        <v>250</v>
      </c>
      <c r="B314" s="230"/>
      <c r="C314" s="231">
        <v>0</v>
      </c>
      <c r="D314" s="231">
        <v>0</v>
      </c>
      <c r="E314" s="231">
        <v>0</v>
      </c>
      <c r="F314" s="232">
        <v>0</v>
      </c>
      <c r="G314" s="232">
        <v>0</v>
      </c>
      <c r="H314" s="233">
        <v>0</v>
      </c>
    </row>
    <row r="315" spans="1:8" ht="18" hidden="1" customHeight="1" outlineLevel="1">
      <c r="A315" s="20" t="s">
        <v>257</v>
      </c>
      <c r="B315" s="230"/>
      <c r="C315" s="231">
        <v>0</v>
      </c>
      <c r="D315" s="231">
        <v>0</v>
      </c>
      <c r="E315" s="231">
        <v>0</v>
      </c>
      <c r="F315" s="232">
        <v>0</v>
      </c>
      <c r="G315" s="232">
        <v>0</v>
      </c>
      <c r="H315" s="233">
        <v>0</v>
      </c>
    </row>
    <row r="316" spans="1:8" ht="18" hidden="1" customHeight="1" outlineLevel="1">
      <c r="A316" s="20" t="s">
        <v>258</v>
      </c>
      <c r="B316" s="230"/>
      <c r="C316" s="231">
        <v>0</v>
      </c>
      <c r="D316" s="231">
        <v>0</v>
      </c>
      <c r="E316" s="231">
        <v>0</v>
      </c>
      <c r="F316" s="232">
        <v>0</v>
      </c>
      <c r="G316" s="232">
        <v>0</v>
      </c>
      <c r="H316" s="233">
        <v>0</v>
      </c>
    </row>
    <row r="317" spans="1:8" ht="18" hidden="1" customHeight="1" outlineLevel="1">
      <c r="A317" s="20" t="s">
        <v>183</v>
      </c>
      <c r="B317" s="230"/>
      <c r="C317" s="231">
        <v>2</v>
      </c>
      <c r="D317" s="231">
        <v>1</v>
      </c>
      <c r="E317" s="231">
        <v>0</v>
      </c>
      <c r="F317" s="232">
        <v>0</v>
      </c>
      <c r="G317" s="232">
        <v>12087.5</v>
      </c>
      <c r="H317" s="233">
        <v>0</v>
      </c>
    </row>
    <row r="318" spans="1:8" ht="18" hidden="1" customHeight="1" outlineLevel="1">
      <c r="A318" s="20" t="s">
        <v>184</v>
      </c>
      <c r="B318" s="230"/>
      <c r="C318" s="231">
        <v>0</v>
      </c>
      <c r="D318" s="231">
        <v>0</v>
      </c>
      <c r="E318" s="231">
        <v>0</v>
      </c>
      <c r="F318" s="232">
        <v>0</v>
      </c>
      <c r="G318" s="232">
        <v>0</v>
      </c>
      <c r="H318" s="233">
        <v>0</v>
      </c>
    </row>
    <row r="319" spans="1:8" ht="18" hidden="1" customHeight="1" outlineLevel="1">
      <c r="A319" s="20" t="s">
        <v>251</v>
      </c>
      <c r="B319" s="230"/>
      <c r="C319" s="231">
        <v>0</v>
      </c>
      <c r="D319" s="231">
        <v>0</v>
      </c>
      <c r="E319" s="231">
        <v>0</v>
      </c>
      <c r="F319" s="232">
        <v>0</v>
      </c>
      <c r="G319" s="232">
        <v>0</v>
      </c>
      <c r="H319" s="233">
        <v>0</v>
      </c>
    </row>
    <row r="320" spans="1:8" ht="18" hidden="1" customHeight="1" outlineLevel="1">
      <c r="A320" s="20" t="s">
        <v>185</v>
      </c>
      <c r="B320" s="230"/>
      <c r="C320" s="231">
        <v>3</v>
      </c>
      <c r="D320" s="231">
        <v>2</v>
      </c>
      <c r="E320" s="231">
        <v>0</v>
      </c>
      <c r="F320" s="232">
        <v>0</v>
      </c>
      <c r="G320" s="232">
        <v>9470.6299999999992</v>
      </c>
      <c r="H320" s="233">
        <v>0</v>
      </c>
    </row>
    <row r="321" spans="1:8" ht="18" hidden="1" customHeight="1" outlineLevel="1">
      <c r="A321" s="20" t="s">
        <v>253</v>
      </c>
      <c r="B321" s="230"/>
      <c r="C321" s="231">
        <v>0</v>
      </c>
      <c r="D321" s="231">
        <v>0</v>
      </c>
      <c r="E321" s="231">
        <v>0</v>
      </c>
      <c r="F321" s="232">
        <v>0</v>
      </c>
      <c r="G321" s="232">
        <v>0</v>
      </c>
      <c r="H321" s="233">
        <v>0</v>
      </c>
    </row>
    <row r="322" spans="1:8" ht="18" hidden="1" customHeight="1" outlineLevel="1">
      <c r="A322" s="20" t="s">
        <v>186</v>
      </c>
      <c r="B322" s="230"/>
      <c r="C322" s="231">
        <v>0</v>
      </c>
      <c r="D322" s="231">
        <v>0</v>
      </c>
      <c r="E322" s="231">
        <v>0</v>
      </c>
      <c r="F322" s="232">
        <v>0</v>
      </c>
      <c r="G322" s="232">
        <v>-1721.42</v>
      </c>
      <c r="H322" s="233">
        <v>0</v>
      </c>
    </row>
    <row r="323" spans="1:8" ht="18" hidden="1" customHeight="1" outlineLevel="1">
      <c r="A323" s="20" t="s">
        <v>244</v>
      </c>
      <c r="B323" s="230"/>
      <c r="C323" s="231">
        <v>0</v>
      </c>
      <c r="D323" s="231">
        <v>0</v>
      </c>
      <c r="E323" s="231">
        <v>0</v>
      </c>
      <c r="F323" s="232">
        <v>0</v>
      </c>
      <c r="G323" s="232">
        <v>0</v>
      </c>
      <c r="H323" s="233">
        <v>0</v>
      </c>
    </row>
    <row r="324" spans="1:8" ht="18" hidden="1" customHeight="1" outlineLevel="1">
      <c r="A324" s="20" t="s">
        <v>438</v>
      </c>
      <c r="B324" s="230"/>
      <c r="C324" s="231">
        <v>0</v>
      </c>
      <c r="D324" s="231">
        <v>0</v>
      </c>
      <c r="E324" s="231">
        <v>0</v>
      </c>
      <c r="F324" s="232">
        <v>0</v>
      </c>
      <c r="G324" s="232">
        <v>0</v>
      </c>
      <c r="H324" s="233">
        <v>0</v>
      </c>
    </row>
    <row r="325" spans="1:8" ht="18" hidden="1" customHeight="1" outlineLevel="1">
      <c r="A325" s="20" t="s">
        <v>188</v>
      </c>
      <c r="B325" s="230"/>
      <c r="C325" s="231">
        <v>0</v>
      </c>
      <c r="D325" s="231">
        <v>0</v>
      </c>
      <c r="E325" s="231">
        <v>0</v>
      </c>
      <c r="F325" s="232">
        <v>0</v>
      </c>
      <c r="G325" s="232">
        <v>0</v>
      </c>
      <c r="H325" s="233">
        <v>0</v>
      </c>
    </row>
    <row r="326" spans="1:8" ht="18" hidden="1" customHeight="1" outlineLevel="1">
      <c r="A326" s="20" t="s">
        <v>189</v>
      </c>
      <c r="B326" s="230"/>
      <c r="C326" s="231">
        <v>0</v>
      </c>
      <c r="D326" s="231">
        <v>0</v>
      </c>
      <c r="E326" s="231">
        <v>0</v>
      </c>
      <c r="F326" s="232">
        <v>0</v>
      </c>
      <c r="G326" s="232">
        <v>0</v>
      </c>
      <c r="H326" s="233">
        <v>0</v>
      </c>
    </row>
    <row r="327" spans="1:8" ht="18" hidden="1" customHeight="1" outlineLevel="1">
      <c r="A327" s="20" t="s">
        <v>190</v>
      </c>
      <c r="B327" s="230"/>
      <c r="C327" s="231">
        <v>0</v>
      </c>
      <c r="D327" s="231">
        <v>0</v>
      </c>
      <c r="E327" s="231">
        <v>0</v>
      </c>
      <c r="F327" s="232">
        <v>0</v>
      </c>
      <c r="G327" s="232">
        <v>0</v>
      </c>
      <c r="H327" s="233">
        <v>0</v>
      </c>
    </row>
    <row r="328" spans="1:8" ht="18" hidden="1" customHeight="1" outlineLevel="1">
      <c r="A328" s="20" t="s">
        <v>191</v>
      </c>
      <c r="B328" s="230"/>
      <c r="C328" s="231">
        <v>0</v>
      </c>
      <c r="D328" s="231">
        <v>0</v>
      </c>
      <c r="E328" s="231">
        <v>0</v>
      </c>
      <c r="F328" s="232">
        <v>0</v>
      </c>
      <c r="G328" s="232">
        <v>0</v>
      </c>
      <c r="H328" s="233">
        <v>0</v>
      </c>
    </row>
    <row r="329" spans="1:8" ht="18" hidden="1" customHeight="1" outlineLevel="1">
      <c r="A329" s="20" t="s">
        <v>439</v>
      </c>
      <c r="B329" s="230"/>
      <c r="C329" s="231">
        <v>0</v>
      </c>
      <c r="D329" s="231">
        <v>0</v>
      </c>
      <c r="E329" s="231">
        <v>0</v>
      </c>
      <c r="F329" s="232">
        <v>0</v>
      </c>
      <c r="G329" s="232">
        <v>0</v>
      </c>
      <c r="H329" s="233">
        <v>0</v>
      </c>
    </row>
    <row r="330" spans="1:8" ht="18" hidden="1" customHeight="1" outlineLevel="1">
      <c r="A330" s="20" t="s">
        <v>247</v>
      </c>
      <c r="B330" s="230"/>
      <c r="C330" s="231">
        <v>0</v>
      </c>
      <c r="D330" s="231">
        <v>0</v>
      </c>
      <c r="E330" s="231">
        <v>0</v>
      </c>
      <c r="F330" s="232">
        <v>0</v>
      </c>
      <c r="G330" s="232">
        <v>0</v>
      </c>
      <c r="H330" s="233">
        <v>0</v>
      </c>
    </row>
    <row r="331" spans="1:8" ht="18" hidden="1" customHeight="1" outlineLevel="1">
      <c r="A331" s="20" t="s">
        <v>193</v>
      </c>
      <c r="B331" s="230"/>
      <c r="C331" s="231">
        <v>0</v>
      </c>
      <c r="D331" s="231">
        <v>0</v>
      </c>
      <c r="E331" s="231">
        <v>0</v>
      </c>
      <c r="F331" s="232">
        <v>0</v>
      </c>
      <c r="G331" s="232">
        <v>0</v>
      </c>
      <c r="H331" s="233">
        <v>0</v>
      </c>
    </row>
    <row r="332" spans="1:8" ht="18" hidden="1" customHeight="1" outlineLevel="1">
      <c r="A332" s="20" t="s">
        <v>194</v>
      </c>
      <c r="B332" s="230"/>
      <c r="C332" s="231">
        <v>0</v>
      </c>
      <c r="D332" s="231">
        <v>0</v>
      </c>
      <c r="E332" s="231">
        <v>0</v>
      </c>
      <c r="F332" s="232">
        <v>0</v>
      </c>
      <c r="G332" s="232">
        <v>0</v>
      </c>
      <c r="H332" s="233">
        <v>0</v>
      </c>
    </row>
    <row r="333" spans="1:8" ht="18" hidden="1" customHeight="1" outlineLevel="1">
      <c r="A333" s="20" t="s">
        <v>195</v>
      </c>
      <c r="B333" s="230"/>
      <c r="C333" s="231">
        <v>0</v>
      </c>
      <c r="D333" s="231">
        <v>0</v>
      </c>
      <c r="E333" s="231">
        <v>0</v>
      </c>
      <c r="F333" s="232">
        <v>0</v>
      </c>
      <c r="G333" s="232">
        <v>0</v>
      </c>
      <c r="H333" s="233">
        <v>0</v>
      </c>
    </row>
    <row r="334" spans="1:8" ht="18" hidden="1" customHeight="1" outlineLevel="1">
      <c r="A334" s="20" t="s">
        <v>196</v>
      </c>
      <c r="B334" s="230"/>
      <c r="C334" s="231">
        <v>0</v>
      </c>
      <c r="D334" s="231">
        <v>0</v>
      </c>
      <c r="E334" s="231">
        <v>0</v>
      </c>
      <c r="F334" s="232">
        <v>0</v>
      </c>
      <c r="G334" s="232">
        <v>0</v>
      </c>
      <c r="H334" s="233">
        <v>0</v>
      </c>
    </row>
    <row r="335" spans="1:8" ht="18" customHeight="1" collapsed="1">
      <c r="A335" s="20"/>
      <c r="B335" s="230" t="s">
        <v>340</v>
      </c>
      <c r="C335" s="234">
        <f>SUM(C311:C334)</f>
        <v>6</v>
      </c>
      <c r="D335" s="234">
        <f t="shared" ref="D335:H335" si="12">SUM(D311:D334)</f>
        <v>3</v>
      </c>
      <c r="E335" s="234">
        <f t="shared" si="12"/>
        <v>0</v>
      </c>
      <c r="F335" s="235">
        <f t="shared" si="12"/>
        <v>0</v>
      </c>
      <c r="G335" s="235">
        <f t="shared" si="12"/>
        <v>19836.71</v>
      </c>
      <c r="H335" s="236">
        <f t="shared" si="12"/>
        <v>0</v>
      </c>
    </row>
    <row r="336" spans="1:8" ht="18" hidden="1" customHeight="1" outlineLevel="1">
      <c r="A336" s="20" t="s">
        <v>256</v>
      </c>
      <c r="B336" s="230"/>
      <c r="C336" s="231">
        <v>0</v>
      </c>
      <c r="D336" s="231">
        <v>0</v>
      </c>
      <c r="E336" s="231">
        <v>0</v>
      </c>
      <c r="F336" s="232">
        <v>0</v>
      </c>
      <c r="G336" s="232">
        <v>0</v>
      </c>
      <c r="H336" s="233">
        <v>0</v>
      </c>
    </row>
    <row r="337" spans="1:8" ht="18" hidden="1" customHeight="1" outlineLevel="1">
      <c r="A337" s="20" t="s">
        <v>181</v>
      </c>
      <c r="B337" s="230"/>
      <c r="C337" s="231">
        <v>1</v>
      </c>
      <c r="D337" s="231">
        <v>2</v>
      </c>
      <c r="E337" s="231">
        <v>0</v>
      </c>
      <c r="F337" s="232">
        <v>3000</v>
      </c>
      <c r="G337" s="232">
        <v>9674</v>
      </c>
      <c r="H337" s="233">
        <v>0</v>
      </c>
    </row>
    <row r="338" spans="1:8" ht="18" hidden="1" customHeight="1" outlineLevel="1">
      <c r="A338" s="20" t="s">
        <v>182</v>
      </c>
      <c r="B338" s="230"/>
      <c r="C338" s="231">
        <v>0</v>
      </c>
      <c r="D338" s="231">
        <v>0</v>
      </c>
      <c r="E338" s="231">
        <v>0</v>
      </c>
      <c r="F338" s="232">
        <v>0</v>
      </c>
      <c r="G338" s="232">
        <v>0</v>
      </c>
      <c r="H338" s="233">
        <v>0</v>
      </c>
    </row>
    <row r="339" spans="1:8" ht="18" hidden="1" customHeight="1" outlineLevel="1">
      <c r="A339" s="20" t="s">
        <v>250</v>
      </c>
      <c r="B339" s="230"/>
      <c r="C339" s="231">
        <v>0</v>
      </c>
      <c r="D339" s="231">
        <v>0</v>
      </c>
      <c r="E339" s="231">
        <v>0</v>
      </c>
      <c r="F339" s="232">
        <v>0</v>
      </c>
      <c r="G339" s="232">
        <v>0</v>
      </c>
      <c r="H339" s="233">
        <v>0</v>
      </c>
    </row>
    <row r="340" spans="1:8" ht="18" hidden="1" customHeight="1" outlineLevel="1">
      <c r="A340" s="20" t="s">
        <v>257</v>
      </c>
      <c r="B340" s="230"/>
      <c r="C340" s="231">
        <v>0</v>
      </c>
      <c r="D340" s="231">
        <v>0</v>
      </c>
      <c r="E340" s="231">
        <v>0</v>
      </c>
      <c r="F340" s="232">
        <v>0</v>
      </c>
      <c r="G340" s="232">
        <v>0</v>
      </c>
      <c r="H340" s="233">
        <v>0</v>
      </c>
    </row>
    <row r="341" spans="1:8" ht="18" hidden="1" customHeight="1" outlineLevel="1">
      <c r="A341" s="20" t="s">
        <v>258</v>
      </c>
      <c r="B341" s="230"/>
      <c r="C341" s="231">
        <v>0</v>
      </c>
      <c r="D341" s="231">
        <v>0</v>
      </c>
      <c r="E341" s="231">
        <v>0</v>
      </c>
      <c r="F341" s="232">
        <v>0</v>
      </c>
      <c r="G341" s="232">
        <v>0</v>
      </c>
      <c r="H341" s="233">
        <v>0</v>
      </c>
    </row>
    <row r="342" spans="1:8" ht="18" hidden="1" customHeight="1" outlineLevel="1">
      <c r="A342" s="20" t="s">
        <v>183</v>
      </c>
      <c r="B342" s="230"/>
      <c r="C342" s="231">
        <v>1</v>
      </c>
      <c r="D342" s="231">
        <v>0</v>
      </c>
      <c r="E342" s="231">
        <v>0</v>
      </c>
      <c r="F342" s="232">
        <v>0</v>
      </c>
      <c r="G342" s="232">
        <v>0</v>
      </c>
      <c r="H342" s="233">
        <v>0</v>
      </c>
    </row>
    <row r="343" spans="1:8" ht="18" hidden="1" customHeight="1" outlineLevel="1">
      <c r="A343" s="20" t="s">
        <v>184</v>
      </c>
      <c r="B343" s="230"/>
      <c r="C343" s="231">
        <v>0</v>
      </c>
      <c r="D343" s="231">
        <v>0</v>
      </c>
      <c r="E343" s="231">
        <v>0</v>
      </c>
      <c r="F343" s="232">
        <v>0</v>
      </c>
      <c r="G343" s="232">
        <v>0</v>
      </c>
      <c r="H343" s="233">
        <v>0</v>
      </c>
    </row>
    <row r="344" spans="1:8" ht="18" hidden="1" customHeight="1" outlineLevel="1">
      <c r="A344" s="20" t="s">
        <v>251</v>
      </c>
      <c r="B344" s="230"/>
      <c r="C344" s="231">
        <v>0</v>
      </c>
      <c r="D344" s="231">
        <v>0</v>
      </c>
      <c r="E344" s="231">
        <v>0</v>
      </c>
      <c r="F344" s="232">
        <v>0</v>
      </c>
      <c r="G344" s="232">
        <v>0</v>
      </c>
      <c r="H344" s="233">
        <v>0</v>
      </c>
    </row>
    <row r="345" spans="1:8" ht="18" hidden="1" customHeight="1" outlineLevel="1">
      <c r="A345" s="20" t="s">
        <v>185</v>
      </c>
      <c r="B345" s="230"/>
      <c r="C345" s="231">
        <v>0</v>
      </c>
      <c r="D345" s="231">
        <v>0</v>
      </c>
      <c r="E345" s="231">
        <v>0</v>
      </c>
      <c r="F345" s="232">
        <v>0</v>
      </c>
      <c r="G345" s="232">
        <v>0</v>
      </c>
      <c r="H345" s="233">
        <v>0</v>
      </c>
    </row>
    <row r="346" spans="1:8" ht="18" hidden="1" customHeight="1" outlineLevel="1">
      <c r="A346" s="20" t="s">
        <v>253</v>
      </c>
      <c r="B346" s="230"/>
      <c r="C346" s="231">
        <v>0</v>
      </c>
      <c r="D346" s="231">
        <v>0</v>
      </c>
      <c r="E346" s="231">
        <v>0</v>
      </c>
      <c r="F346" s="232">
        <v>0</v>
      </c>
      <c r="G346" s="232">
        <v>0</v>
      </c>
      <c r="H346" s="233">
        <v>0</v>
      </c>
    </row>
    <row r="347" spans="1:8" ht="18" hidden="1" customHeight="1" outlineLevel="1">
      <c r="A347" s="20" t="s">
        <v>186</v>
      </c>
      <c r="B347" s="230"/>
      <c r="C347" s="231">
        <v>0</v>
      </c>
      <c r="D347" s="231">
        <v>0</v>
      </c>
      <c r="E347" s="231">
        <v>0</v>
      </c>
      <c r="F347" s="232">
        <v>0</v>
      </c>
      <c r="G347" s="232">
        <v>0</v>
      </c>
      <c r="H347" s="233">
        <v>0</v>
      </c>
    </row>
    <row r="348" spans="1:8" ht="18" hidden="1" customHeight="1" outlineLevel="1">
      <c r="A348" s="20" t="s">
        <v>244</v>
      </c>
      <c r="B348" s="230"/>
      <c r="C348" s="231">
        <v>0</v>
      </c>
      <c r="D348" s="231">
        <v>0</v>
      </c>
      <c r="E348" s="231">
        <v>0</v>
      </c>
      <c r="F348" s="232">
        <v>0</v>
      </c>
      <c r="G348" s="232">
        <v>0</v>
      </c>
      <c r="H348" s="233">
        <v>0</v>
      </c>
    </row>
    <row r="349" spans="1:8" ht="18" hidden="1" customHeight="1" outlineLevel="1">
      <c r="A349" s="20" t="s">
        <v>438</v>
      </c>
      <c r="B349" s="230"/>
      <c r="C349" s="231">
        <v>0</v>
      </c>
      <c r="D349" s="231">
        <v>0</v>
      </c>
      <c r="E349" s="231">
        <v>0</v>
      </c>
      <c r="F349" s="232">
        <v>0</v>
      </c>
      <c r="G349" s="232">
        <v>0</v>
      </c>
      <c r="H349" s="233">
        <v>0</v>
      </c>
    </row>
    <row r="350" spans="1:8" ht="18" hidden="1" customHeight="1" outlineLevel="1">
      <c r="A350" s="20" t="s">
        <v>188</v>
      </c>
      <c r="B350" s="230"/>
      <c r="C350" s="231">
        <v>0</v>
      </c>
      <c r="D350" s="231">
        <v>0</v>
      </c>
      <c r="E350" s="231">
        <v>0</v>
      </c>
      <c r="F350" s="232">
        <v>0</v>
      </c>
      <c r="G350" s="232">
        <v>0</v>
      </c>
      <c r="H350" s="233">
        <v>0</v>
      </c>
    </row>
    <row r="351" spans="1:8" ht="18" hidden="1" customHeight="1" outlineLevel="1">
      <c r="A351" s="20" t="s">
        <v>189</v>
      </c>
      <c r="B351" s="230"/>
      <c r="C351" s="231">
        <v>0</v>
      </c>
      <c r="D351" s="231">
        <v>0</v>
      </c>
      <c r="E351" s="231">
        <v>0</v>
      </c>
      <c r="F351" s="232">
        <v>0</v>
      </c>
      <c r="G351" s="232">
        <v>0</v>
      </c>
      <c r="H351" s="233">
        <v>0</v>
      </c>
    </row>
    <row r="352" spans="1:8" ht="18" hidden="1" customHeight="1" outlineLevel="1">
      <c r="A352" s="20" t="s">
        <v>190</v>
      </c>
      <c r="B352" s="230"/>
      <c r="C352" s="231">
        <v>0</v>
      </c>
      <c r="D352" s="231">
        <v>0</v>
      </c>
      <c r="E352" s="231">
        <v>0</v>
      </c>
      <c r="F352" s="232">
        <v>0</v>
      </c>
      <c r="G352" s="232">
        <v>0</v>
      </c>
      <c r="H352" s="233">
        <v>0</v>
      </c>
    </row>
    <row r="353" spans="1:8" ht="18" hidden="1" customHeight="1" outlineLevel="1">
      <c r="A353" s="20" t="s">
        <v>191</v>
      </c>
      <c r="B353" s="230"/>
      <c r="C353" s="231">
        <v>0</v>
      </c>
      <c r="D353" s="231">
        <v>0</v>
      </c>
      <c r="E353" s="231">
        <v>0</v>
      </c>
      <c r="F353" s="232">
        <v>0</v>
      </c>
      <c r="G353" s="232">
        <v>0</v>
      </c>
      <c r="H353" s="233">
        <v>0</v>
      </c>
    </row>
    <row r="354" spans="1:8" ht="18" hidden="1" customHeight="1" outlineLevel="1">
      <c r="A354" s="20" t="s">
        <v>439</v>
      </c>
      <c r="B354" s="230"/>
      <c r="C354" s="231">
        <v>0</v>
      </c>
      <c r="D354" s="231">
        <v>0</v>
      </c>
      <c r="E354" s="231">
        <v>0</v>
      </c>
      <c r="F354" s="232">
        <v>0</v>
      </c>
      <c r="G354" s="232">
        <v>0</v>
      </c>
      <c r="H354" s="233">
        <v>0</v>
      </c>
    </row>
    <row r="355" spans="1:8" ht="18" hidden="1" customHeight="1" outlineLevel="1">
      <c r="A355" s="20" t="s">
        <v>247</v>
      </c>
      <c r="B355" s="230"/>
      <c r="C355" s="231">
        <v>0</v>
      </c>
      <c r="D355" s="231">
        <v>0</v>
      </c>
      <c r="E355" s="231">
        <v>0</v>
      </c>
      <c r="F355" s="232">
        <v>0</v>
      </c>
      <c r="G355" s="232">
        <v>0</v>
      </c>
      <c r="H355" s="233">
        <v>0</v>
      </c>
    </row>
    <row r="356" spans="1:8" ht="18" hidden="1" customHeight="1" outlineLevel="1">
      <c r="A356" s="20" t="s">
        <v>193</v>
      </c>
      <c r="B356" s="230"/>
      <c r="C356" s="231">
        <v>0</v>
      </c>
      <c r="D356" s="231">
        <v>0</v>
      </c>
      <c r="E356" s="231">
        <v>0</v>
      </c>
      <c r="F356" s="232">
        <v>0</v>
      </c>
      <c r="G356" s="232">
        <v>0</v>
      </c>
      <c r="H356" s="233">
        <v>0</v>
      </c>
    </row>
    <row r="357" spans="1:8" ht="18" hidden="1" customHeight="1" outlineLevel="1">
      <c r="A357" s="20" t="s">
        <v>194</v>
      </c>
      <c r="B357" s="230"/>
      <c r="C357" s="231">
        <v>0</v>
      </c>
      <c r="D357" s="231">
        <v>0</v>
      </c>
      <c r="E357" s="231">
        <v>0</v>
      </c>
      <c r="F357" s="232">
        <v>0</v>
      </c>
      <c r="G357" s="232">
        <v>0</v>
      </c>
      <c r="H357" s="233">
        <v>0</v>
      </c>
    </row>
    <row r="358" spans="1:8" ht="18" hidden="1" customHeight="1" outlineLevel="1">
      <c r="A358" s="20" t="s">
        <v>195</v>
      </c>
      <c r="B358" s="230"/>
      <c r="C358" s="231">
        <v>0</v>
      </c>
      <c r="D358" s="231">
        <v>0</v>
      </c>
      <c r="E358" s="231">
        <v>0</v>
      </c>
      <c r="F358" s="232">
        <v>0</v>
      </c>
      <c r="G358" s="232">
        <v>0</v>
      </c>
      <c r="H358" s="233">
        <v>0</v>
      </c>
    </row>
    <row r="359" spans="1:8" ht="18" hidden="1" customHeight="1" outlineLevel="1">
      <c r="A359" s="20" t="s">
        <v>196</v>
      </c>
      <c r="B359" s="230"/>
      <c r="C359" s="231">
        <v>0</v>
      </c>
      <c r="D359" s="231">
        <v>0</v>
      </c>
      <c r="E359" s="231">
        <v>0</v>
      </c>
      <c r="F359" s="232">
        <v>0</v>
      </c>
      <c r="G359" s="232">
        <v>0</v>
      </c>
      <c r="H359" s="233">
        <v>0</v>
      </c>
    </row>
    <row r="360" spans="1:8" ht="18" customHeight="1" collapsed="1">
      <c r="A360" s="20"/>
      <c r="B360" s="230" t="s">
        <v>341</v>
      </c>
      <c r="C360" s="234">
        <f>SUM(C336:C359)</f>
        <v>2</v>
      </c>
      <c r="D360" s="234">
        <f t="shared" ref="D360:H360" si="13">SUM(D336:D359)</f>
        <v>2</v>
      </c>
      <c r="E360" s="234">
        <f t="shared" si="13"/>
        <v>0</v>
      </c>
      <c r="F360" s="235">
        <f t="shared" si="13"/>
        <v>3000</v>
      </c>
      <c r="G360" s="235">
        <f t="shared" si="13"/>
        <v>9674</v>
      </c>
      <c r="H360" s="236">
        <f t="shared" si="13"/>
        <v>0</v>
      </c>
    </row>
    <row r="361" spans="1:8" ht="18" hidden="1" customHeight="1" outlineLevel="1">
      <c r="A361" s="20" t="s">
        <v>256</v>
      </c>
      <c r="B361" s="230"/>
      <c r="C361" s="231">
        <v>0</v>
      </c>
      <c r="D361" s="231">
        <v>0</v>
      </c>
      <c r="E361" s="231">
        <v>0</v>
      </c>
      <c r="F361" s="232">
        <v>0</v>
      </c>
      <c r="G361" s="232">
        <v>0</v>
      </c>
      <c r="H361" s="233">
        <v>0</v>
      </c>
    </row>
    <row r="362" spans="1:8" ht="18" hidden="1" customHeight="1" outlineLevel="1">
      <c r="A362" s="20" t="s">
        <v>181</v>
      </c>
      <c r="B362" s="230"/>
      <c r="C362" s="231">
        <v>0</v>
      </c>
      <c r="D362" s="231">
        <v>0</v>
      </c>
      <c r="E362" s="231">
        <v>0</v>
      </c>
      <c r="F362" s="232">
        <v>0</v>
      </c>
      <c r="G362" s="232">
        <v>0</v>
      </c>
      <c r="H362" s="233">
        <v>0</v>
      </c>
    </row>
    <row r="363" spans="1:8" ht="18" hidden="1" customHeight="1" outlineLevel="1">
      <c r="A363" s="20" t="s">
        <v>182</v>
      </c>
      <c r="B363" s="230"/>
      <c r="C363" s="231">
        <v>0</v>
      </c>
      <c r="D363" s="231">
        <v>0</v>
      </c>
      <c r="E363" s="231">
        <v>0</v>
      </c>
      <c r="F363" s="232">
        <v>0</v>
      </c>
      <c r="G363" s="232">
        <v>0</v>
      </c>
      <c r="H363" s="233">
        <v>0</v>
      </c>
    </row>
    <row r="364" spans="1:8" ht="18" hidden="1" customHeight="1" outlineLevel="1">
      <c r="A364" s="20" t="s">
        <v>250</v>
      </c>
      <c r="B364" s="230"/>
      <c r="C364" s="231">
        <v>0</v>
      </c>
      <c r="D364" s="231">
        <v>0</v>
      </c>
      <c r="E364" s="231">
        <v>0</v>
      </c>
      <c r="F364" s="232">
        <v>0</v>
      </c>
      <c r="G364" s="232">
        <v>0</v>
      </c>
      <c r="H364" s="233">
        <v>0</v>
      </c>
    </row>
    <row r="365" spans="1:8" ht="18" hidden="1" customHeight="1" outlineLevel="1">
      <c r="A365" s="20" t="s">
        <v>257</v>
      </c>
      <c r="B365" s="230"/>
      <c r="C365" s="231">
        <v>0</v>
      </c>
      <c r="D365" s="231">
        <v>0</v>
      </c>
      <c r="E365" s="231">
        <v>0</v>
      </c>
      <c r="F365" s="232">
        <v>0</v>
      </c>
      <c r="G365" s="232">
        <v>0</v>
      </c>
      <c r="H365" s="233">
        <v>0</v>
      </c>
    </row>
    <row r="366" spans="1:8" ht="18" hidden="1" customHeight="1" outlineLevel="1">
      <c r="A366" s="20" t="s">
        <v>258</v>
      </c>
      <c r="B366" s="230"/>
      <c r="C366" s="231">
        <v>0</v>
      </c>
      <c r="D366" s="231">
        <v>0</v>
      </c>
      <c r="E366" s="231">
        <v>0</v>
      </c>
      <c r="F366" s="232">
        <v>0</v>
      </c>
      <c r="G366" s="232">
        <v>0</v>
      </c>
      <c r="H366" s="233">
        <v>0</v>
      </c>
    </row>
    <row r="367" spans="1:8" ht="18" hidden="1" customHeight="1" outlineLevel="1">
      <c r="A367" s="20" t="s">
        <v>183</v>
      </c>
      <c r="B367" s="230"/>
      <c r="C367" s="231">
        <v>0</v>
      </c>
      <c r="D367" s="231">
        <v>0</v>
      </c>
      <c r="E367" s="231">
        <v>0</v>
      </c>
      <c r="F367" s="232">
        <v>0</v>
      </c>
      <c r="G367" s="232">
        <v>0</v>
      </c>
      <c r="H367" s="233">
        <v>0</v>
      </c>
    </row>
    <row r="368" spans="1:8" ht="18" hidden="1" customHeight="1" outlineLevel="1">
      <c r="A368" s="20" t="s">
        <v>184</v>
      </c>
      <c r="B368" s="230"/>
      <c r="C368" s="231">
        <v>1</v>
      </c>
      <c r="D368" s="231">
        <v>1</v>
      </c>
      <c r="E368" s="231">
        <v>0</v>
      </c>
      <c r="F368" s="232">
        <v>3500</v>
      </c>
      <c r="G368" s="232">
        <v>0</v>
      </c>
      <c r="H368" s="233">
        <v>0</v>
      </c>
    </row>
    <row r="369" spans="1:8" ht="18" hidden="1" customHeight="1" outlineLevel="1">
      <c r="A369" s="20" t="s">
        <v>251</v>
      </c>
      <c r="B369" s="230"/>
      <c r="C369" s="231">
        <v>0</v>
      </c>
      <c r="D369" s="231">
        <v>0</v>
      </c>
      <c r="E369" s="231">
        <v>0</v>
      </c>
      <c r="F369" s="232">
        <v>0</v>
      </c>
      <c r="G369" s="232">
        <v>0</v>
      </c>
      <c r="H369" s="233">
        <v>0</v>
      </c>
    </row>
    <row r="370" spans="1:8" ht="18" hidden="1" customHeight="1" outlineLevel="1">
      <c r="A370" s="20" t="s">
        <v>185</v>
      </c>
      <c r="B370" s="230"/>
      <c r="C370" s="231">
        <v>0</v>
      </c>
      <c r="D370" s="231">
        <v>0</v>
      </c>
      <c r="E370" s="231">
        <v>0</v>
      </c>
      <c r="F370" s="232">
        <v>0</v>
      </c>
      <c r="G370" s="232">
        <v>0</v>
      </c>
      <c r="H370" s="233">
        <v>0</v>
      </c>
    </row>
    <row r="371" spans="1:8" ht="18" hidden="1" customHeight="1" outlineLevel="1">
      <c r="A371" s="20" t="s">
        <v>253</v>
      </c>
      <c r="B371" s="230"/>
      <c r="C371" s="231">
        <v>0</v>
      </c>
      <c r="D371" s="231">
        <v>0</v>
      </c>
      <c r="E371" s="231">
        <v>0</v>
      </c>
      <c r="F371" s="232">
        <v>0</v>
      </c>
      <c r="G371" s="232">
        <v>0</v>
      </c>
      <c r="H371" s="233">
        <v>0</v>
      </c>
    </row>
    <row r="372" spans="1:8" ht="18" hidden="1" customHeight="1" outlineLevel="1">
      <c r="A372" s="20" t="s">
        <v>186</v>
      </c>
      <c r="B372" s="230"/>
      <c r="C372" s="231">
        <v>2</v>
      </c>
      <c r="D372" s="231">
        <v>0</v>
      </c>
      <c r="E372" s="231">
        <v>0</v>
      </c>
      <c r="F372" s="232">
        <v>0</v>
      </c>
      <c r="G372" s="232">
        <v>192</v>
      </c>
      <c r="H372" s="233">
        <v>0</v>
      </c>
    </row>
    <row r="373" spans="1:8" ht="18" hidden="1" customHeight="1" outlineLevel="1">
      <c r="A373" s="20" t="s">
        <v>244</v>
      </c>
      <c r="B373" s="230"/>
      <c r="C373" s="231">
        <v>0</v>
      </c>
      <c r="D373" s="231">
        <v>0</v>
      </c>
      <c r="E373" s="231">
        <v>0</v>
      </c>
      <c r="F373" s="232">
        <v>0</v>
      </c>
      <c r="G373" s="232">
        <v>0</v>
      </c>
      <c r="H373" s="233">
        <v>0</v>
      </c>
    </row>
    <row r="374" spans="1:8" ht="18" hidden="1" customHeight="1" outlineLevel="1">
      <c r="A374" s="20" t="s">
        <v>438</v>
      </c>
      <c r="B374" s="230"/>
      <c r="C374" s="231">
        <v>0</v>
      </c>
      <c r="D374" s="231">
        <v>0</v>
      </c>
      <c r="E374" s="231">
        <v>0</v>
      </c>
      <c r="F374" s="232">
        <v>0</v>
      </c>
      <c r="G374" s="232">
        <v>0</v>
      </c>
      <c r="H374" s="233">
        <v>0</v>
      </c>
    </row>
    <row r="375" spans="1:8" ht="18" hidden="1" customHeight="1" outlineLevel="1">
      <c r="A375" s="20" t="s">
        <v>188</v>
      </c>
      <c r="B375" s="230"/>
      <c r="C375" s="231">
        <v>0</v>
      </c>
      <c r="D375" s="231">
        <v>0</v>
      </c>
      <c r="E375" s="231">
        <v>0</v>
      </c>
      <c r="F375" s="232">
        <v>0</v>
      </c>
      <c r="G375" s="232">
        <v>0</v>
      </c>
      <c r="H375" s="233">
        <v>0</v>
      </c>
    </row>
    <row r="376" spans="1:8" ht="18" hidden="1" customHeight="1" outlineLevel="1">
      <c r="A376" s="20" t="s">
        <v>189</v>
      </c>
      <c r="B376" s="230"/>
      <c r="C376" s="231">
        <v>0</v>
      </c>
      <c r="D376" s="231">
        <v>0</v>
      </c>
      <c r="E376" s="231">
        <v>0</v>
      </c>
      <c r="F376" s="232">
        <v>0</v>
      </c>
      <c r="G376" s="232">
        <v>0</v>
      </c>
      <c r="H376" s="233">
        <v>0</v>
      </c>
    </row>
    <row r="377" spans="1:8" ht="18" hidden="1" customHeight="1" outlineLevel="1">
      <c r="A377" s="20" t="s">
        <v>190</v>
      </c>
      <c r="B377" s="230"/>
      <c r="C377" s="231">
        <v>0</v>
      </c>
      <c r="D377" s="231">
        <v>0</v>
      </c>
      <c r="E377" s="231">
        <v>0</v>
      </c>
      <c r="F377" s="232">
        <v>0</v>
      </c>
      <c r="G377" s="232">
        <v>0</v>
      </c>
      <c r="H377" s="233">
        <v>0</v>
      </c>
    </row>
    <row r="378" spans="1:8" ht="18" hidden="1" customHeight="1" outlineLevel="1">
      <c r="A378" s="20" t="s">
        <v>191</v>
      </c>
      <c r="B378" s="230"/>
      <c r="C378" s="231">
        <v>0</v>
      </c>
      <c r="D378" s="231">
        <v>0</v>
      </c>
      <c r="E378" s="231">
        <v>0</v>
      </c>
      <c r="F378" s="232">
        <v>0</v>
      </c>
      <c r="G378" s="232">
        <v>0</v>
      </c>
      <c r="H378" s="233">
        <v>0</v>
      </c>
    </row>
    <row r="379" spans="1:8" ht="18" hidden="1" customHeight="1" outlineLevel="1">
      <c r="A379" s="20" t="s">
        <v>439</v>
      </c>
      <c r="B379" s="230"/>
      <c r="C379" s="231">
        <v>0</v>
      </c>
      <c r="D379" s="231">
        <v>0</v>
      </c>
      <c r="E379" s="231">
        <v>0</v>
      </c>
      <c r="F379" s="232">
        <v>0</v>
      </c>
      <c r="G379" s="232">
        <v>0</v>
      </c>
      <c r="H379" s="233">
        <v>0</v>
      </c>
    </row>
    <row r="380" spans="1:8" ht="18" hidden="1" customHeight="1" outlineLevel="1">
      <c r="A380" s="20" t="s">
        <v>247</v>
      </c>
      <c r="B380" s="230"/>
      <c r="C380" s="231">
        <v>0</v>
      </c>
      <c r="D380" s="231">
        <v>0</v>
      </c>
      <c r="E380" s="231">
        <v>0</v>
      </c>
      <c r="F380" s="232">
        <v>0</v>
      </c>
      <c r="G380" s="232">
        <v>0</v>
      </c>
      <c r="H380" s="233">
        <v>0</v>
      </c>
    </row>
    <row r="381" spans="1:8" ht="18" hidden="1" customHeight="1" outlineLevel="1">
      <c r="A381" s="20" t="s">
        <v>193</v>
      </c>
      <c r="B381" s="230"/>
      <c r="C381" s="231">
        <v>0</v>
      </c>
      <c r="D381" s="231">
        <v>0</v>
      </c>
      <c r="E381" s="231">
        <v>0</v>
      </c>
      <c r="F381" s="232">
        <v>0</v>
      </c>
      <c r="G381" s="232">
        <v>0</v>
      </c>
      <c r="H381" s="233">
        <v>0</v>
      </c>
    </row>
    <row r="382" spans="1:8" ht="18" hidden="1" customHeight="1" outlineLevel="1">
      <c r="A382" s="20" t="s">
        <v>194</v>
      </c>
      <c r="B382" s="230"/>
      <c r="C382" s="231">
        <v>0</v>
      </c>
      <c r="D382" s="231">
        <v>0</v>
      </c>
      <c r="E382" s="231">
        <v>0</v>
      </c>
      <c r="F382" s="232">
        <v>0</v>
      </c>
      <c r="G382" s="232">
        <v>0</v>
      </c>
      <c r="H382" s="233">
        <v>0</v>
      </c>
    </row>
    <row r="383" spans="1:8" ht="18" hidden="1" customHeight="1" outlineLevel="1">
      <c r="A383" s="20" t="s">
        <v>195</v>
      </c>
      <c r="B383" s="230"/>
      <c r="C383" s="231">
        <v>0</v>
      </c>
      <c r="D383" s="231">
        <v>0</v>
      </c>
      <c r="E383" s="231">
        <v>0</v>
      </c>
      <c r="F383" s="232">
        <v>0</v>
      </c>
      <c r="G383" s="232">
        <v>0</v>
      </c>
      <c r="H383" s="233">
        <v>0</v>
      </c>
    </row>
    <row r="384" spans="1:8" ht="18" hidden="1" customHeight="1" outlineLevel="1">
      <c r="A384" s="20" t="s">
        <v>196</v>
      </c>
      <c r="B384" s="230"/>
      <c r="C384" s="231">
        <v>0</v>
      </c>
      <c r="D384" s="231">
        <v>0</v>
      </c>
      <c r="E384" s="231">
        <v>0</v>
      </c>
      <c r="F384" s="232">
        <v>0</v>
      </c>
      <c r="G384" s="232">
        <v>0</v>
      </c>
      <c r="H384" s="233">
        <v>0</v>
      </c>
    </row>
    <row r="385" spans="1:8" ht="18" customHeight="1" collapsed="1">
      <c r="A385" s="20"/>
      <c r="B385" s="230" t="s">
        <v>342</v>
      </c>
      <c r="C385" s="234">
        <f>SUM(C361:C384)</f>
        <v>3</v>
      </c>
      <c r="D385" s="234">
        <f t="shared" ref="D385:F385" si="14">SUM(D361:D384)</f>
        <v>1</v>
      </c>
      <c r="E385" s="234">
        <f t="shared" si="14"/>
        <v>0</v>
      </c>
      <c r="F385" s="235">
        <f t="shared" si="14"/>
        <v>3500</v>
      </c>
      <c r="G385" s="235">
        <f>SUM(G361:G384)</f>
        <v>192</v>
      </c>
      <c r="H385" s="236">
        <f t="shared" ref="H385" si="15">SUM(H361:H384)</f>
        <v>0</v>
      </c>
    </row>
    <row r="386" spans="1:8" ht="18" hidden="1" customHeight="1" outlineLevel="1">
      <c r="A386" s="20" t="s">
        <v>256</v>
      </c>
      <c r="B386" s="230"/>
      <c r="C386" s="234">
        <v>0</v>
      </c>
      <c r="D386" s="234">
        <v>0</v>
      </c>
      <c r="E386" s="234">
        <v>0</v>
      </c>
      <c r="F386" s="235">
        <v>0</v>
      </c>
      <c r="G386" s="235">
        <v>0</v>
      </c>
      <c r="H386" s="236">
        <v>0</v>
      </c>
    </row>
    <row r="387" spans="1:8" ht="18" hidden="1" customHeight="1" outlineLevel="1">
      <c r="A387" s="20" t="s">
        <v>181</v>
      </c>
      <c r="B387" s="230"/>
      <c r="C387" s="234">
        <v>1</v>
      </c>
      <c r="D387" s="234">
        <v>1</v>
      </c>
      <c r="E387" s="234">
        <v>0</v>
      </c>
      <c r="F387" s="235">
        <v>0</v>
      </c>
      <c r="G387" s="235">
        <v>30</v>
      </c>
      <c r="H387" s="236">
        <v>0</v>
      </c>
    </row>
    <row r="388" spans="1:8" ht="18" hidden="1" customHeight="1" outlineLevel="1">
      <c r="A388" s="20" t="s">
        <v>182</v>
      </c>
      <c r="B388" s="230"/>
      <c r="C388" s="234">
        <v>0</v>
      </c>
      <c r="D388" s="234">
        <v>0</v>
      </c>
      <c r="E388" s="234">
        <v>0</v>
      </c>
      <c r="F388" s="235">
        <v>0</v>
      </c>
      <c r="G388" s="235">
        <v>0</v>
      </c>
      <c r="H388" s="236">
        <v>0</v>
      </c>
    </row>
    <row r="389" spans="1:8" ht="18" hidden="1" customHeight="1" outlineLevel="1">
      <c r="A389" s="20" t="s">
        <v>250</v>
      </c>
      <c r="B389" s="230"/>
      <c r="C389" s="234">
        <v>0</v>
      </c>
      <c r="D389" s="234">
        <v>0</v>
      </c>
      <c r="E389" s="234">
        <v>0</v>
      </c>
      <c r="F389" s="235">
        <v>0</v>
      </c>
      <c r="G389" s="235">
        <v>0</v>
      </c>
      <c r="H389" s="236">
        <v>0</v>
      </c>
    </row>
    <row r="390" spans="1:8" ht="18" hidden="1" customHeight="1" outlineLevel="1">
      <c r="A390" s="20" t="s">
        <v>257</v>
      </c>
      <c r="B390" s="230"/>
      <c r="C390" s="234">
        <v>0</v>
      </c>
      <c r="D390" s="234">
        <v>0</v>
      </c>
      <c r="E390" s="234">
        <v>0</v>
      </c>
      <c r="F390" s="235">
        <v>0</v>
      </c>
      <c r="G390" s="235">
        <v>0</v>
      </c>
      <c r="H390" s="236">
        <v>0</v>
      </c>
    </row>
    <row r="391" spans="1:8" ht="18" hidden="1" customHeight="1" outlineLevel="1">
      <c r="A391" s="20" t="s">
        <v>258</v>
      </c>
      <c r="B391" s="230"/>
      <c r="C391" s="234">
        <v>0</v>
      </c>
      <c r="D391" s="234">
        <v>0</v>
      </c>
      <c r="E391" s="234">
        <v>0</v>
      </c>
      <c r="F391" s="235">
        <v>0</v>
      </c>
      <c r="G391" s="235">
        <v>0</v>
      </c>
      <c r="H391" s="236">
        <v>0</v>
      </c>
    </row>
    <row r="392" spans="1:8" ht="18" hidden="1" customHeight="1" outlineLevel="1">
      <c r="A392" s="20" t="s">
        <v>183</v>
      </c>
      <c r="B392" s="230"/>
      <c r="C392" s="234">
        <v>0</v>
      </c>
      <c r="D392" s="234">
        <v>0</v>
      </c>
      <c r="E392" s="234">
        <v>0</v>
      </c>
      <c r="F392" s="235">
        <v>0</v>
      </c>
      <c r="G392" s="235">
        <v>0</v>
      </c>
      <c r="H392" s="236">
        <v>0</v>
      </c>
    </row>
    <row r="393" spans="1:8" ht="18" hidden="1" customHeight="1" outlineLevel="1">
      <c r="A393" s="20" t="s">
        <v>184</v>
      </c>
      <c r="B393" s="230"/>
      <c r="C393" s="234">
        <v>1</v>
      </c>
      <c r="D393" s="234">
        <v>0</v>
      </c>
      <c r="E393" s="234">
        <v>0</v>
      </c>
      <c r="F393" s="235">
        <v>0</v>
      </c>
      <c r="G393" s="235">
        <v>0</v>
      </c>
      <c r="H393" s="236">
        <v>0</v>
      </c>
    </row>
    <row r="394" spans="1:8" ht="18" hidden="1" customHeight="1" outlineLevel="1">
      <c r="A394" s="20" t="s">
        <v>251</v>
      </c>
      <c r="B394" s="230"/>
      <c r="C394" s="234">
        <v>0</v>
      </c>
      <c r="D394" s="234">
        <v>0</v>
      </c>
      <c r="E394" s="234">
        <v>0</v>
      </c>
      <c r="F394" s="235">
        <v>0</v>
      </c>
      <c r="G394" s="235">
        <v>0</v>
      </c>
      <c r="H394" s="236">
        <v>0</v>
      </c>
    </row>
    <row r="395" spans="1:8" ht="18" hidden="1" customHeight="1" outlineLevel="1">
      <c r="A395" s="20" t="s">
        <v>185</v>
      </c>
      <c r="B395" s="230"/>
      <c r="C395" s="234">
        <v>0</v>
      </c>
      <c r="D395" s="234">
        <v>0</v>
      </c>
      <c r="E395" s="234">
        <v>0</v>
      </c>
      <c r="F395" s="235">
        <v>0</v>
      </c>
      <c r="G395" s="235">
        <v>0</v>
      </c>
      <c r="H395" s="236">
        <v>0</v>
      </c>
    </row>
    <row r="396" spans="1:8" ht="18" hidden="1" customHeight="1" outlineLevel="1">
      <c r="A396" s="20" t="s">
        <v>253</v>
      </c>
      <c r="B396" s="230"/>
      <c r="C396" s="234">
        <v>0</v>
      </c>
      <c r="D396" s="234">
        <v>0</v>
      </c>
      <c r="E396" s="234">
        <v>0</v>
      </c>
      <c r="F396" s="235">
        <v>0</v>
      </c>
      <c r="G396" s="235">
        <v>0</v>
      </c>
      <c r="H396" s="236">
        <v>0</v>
      </c>
    </row>
    <row r="397" spans="1:8" ht="18" hidden="1" customHeight="1" outlineLevel="1">
      <c r="A397" s="20" t="s">
        <v>186</v>
      </c>
      <c r="B397" s="230"/>
      <c r="C397" s="234">
        <v>3</v>
      </c>
      <c r="D397" s="234">
        <v>0</v>
      </c>
      <c r="E397" s="234">
        <v>0</v>
      </c>
      <c r="F397" s="235">
        <v>0</v>
      </c>
      <c r="G397" s="235">
        <v>16500</v>
      </c>
      <c r="H397" s="236">
        <v>0</v>
      </c>
    </row>
    <row r="398" spans="1:8" ht="18" hidden="1" customHeight="1" outlineLevel="1">
      <c r="A398" s="20" t="s">
        <v>244</v>
      </c>
      <c r="B398" s="230"/>
      <c r="C398" s="234">
        <v>0</v>
      </c>
      <c r="D398" s="234">
        <v>0</v>
      </c>
      <c r="E398" s="234">
        <v>0</v>
      </c>
      <c r="F398" s="235">
        <v>0</v>
      </c>
      <c r="G398" s="235">
        <v>0</v>
      </c>
      <c r="H398" s="236">
        <v>0</v>
      </c>
    </row>
    <row r="399" spans="1:8" ht="18" hidden="1" customHeight="1" outlineLevel="1">
      <c r="A399" s="20" t="s">
        <v>438</v>
      </c>
      <c r="B399" s="230"/>
      <c r="C399" s="234">
        <v>0</v>
      </c>
      <c r="D399" s="234">
        <v>0</v>
      </c>
      <c r="E399" s="234">
        <v>0</v>
      </c>
      <c r="F399" s="235">
        <v>0</v>
      </c>
      <c r="G399" s="235">
        <v>0</v>
      </c>
      <c r="H399" s="236">
        <v>0</v>
      </c>
    </row>
    <row r="400" spans="1:8" ht="18" hidden="1" customHeight="1" outlineLevel="1">
      <c r="A400" s="20" t="s">
        <v>188</v>
      </c>
      <c r="B400" s="230"/>
      <c r="C400" s="234">
        <v>0</v>
      </c>
      <c r="D400" s="234">
        <v>0</v>
      </c>
      <c r="E400" s="234">
        <v>0</v>
      </c>
      <c r="F400" s="235">
        <v>0</v>
      </c>
      <c r="G400" s="235">
        <v>0</v>
      </c>
      <c r="H400" s="236">
        <v>0</v>
      </c>
    </row>
    <row r="401" spans="1:8" ht="18" hidden="1" customHeight="1" outlineLevel="1">
      <c r="A401" s="20" t="s">
        <v>189</v>
      </c>
      <c r="B401" s="230"/>
      <c r="C401" s="234">
        <v>0</v>
      </c>
      <c r="D401" s="234">
        <v>0</v>
      </c>
      <c r="E401" s="234">
        <v>0</v>
      </c>
      <c r="F401" s="235">
        <v>0</v>
      </c>
      <c r="G401" s="235">
        <v>0</v>
      </c>
      <c r="H401" s="236">
        <v>0</v>
      </c>
    </row>
    <row r="402" spans="1:8" ht="18" hidden="1" customHeight="1" outlineLevel="1">
      <c r="A402" s="20" t="s">
        <v>190</v>
      </c>
      <c r="B402" s="230"/>
      <c r="C402" s="234">
        <v>0</v>
      </c>
      <c r="D402" s="234">
        <v>0</v>
      </c>
      <c r="E402" s="234">
        <v>0</v>
      </c>
      <c r="F402" s="235">
        <v>0</v>
      </c>
      <c r="G402" s="235">
        <v>0</v>
      </c>
      <c r="H402" s="236">
        <v>0</v>
      </c>
    </row>
    <row r="403" spans="1:8" ht="18" hidden="1" customHeight="1" outlineLevel="1">
      <c r="A403" s="20" t="s">
        <v>191</v>
      </c>
      <c r="B403" s="230"/>
      <c r="C403" s="234">
        <v>0</v>
      </c>
      <c r="D403" s="234">
        <v>0</v>
      </c>
      <c r="E403" s="234">
        <v>0</v>
      </c>
      <c r="F403" s="235">
        <v>0</v>
      </c>
      <c r="G403" s="235">
        <v>0</v>
      </c>
      <c r="H403" s="236">
        <v>0</v>
      </c>
    </row>
    <row r="404" spans="1:8" ht="18" hidden="1" customHeight="1" outlineLevel="1">
      <c r="A404" s="20" t="s">
        <v>439</v>
      </c>
      <c r="B404" s="230"/>
      <c r="C404" s="234">
        <v>0</v>
      </c>
      <c r="D404" s="234">
        <v>0</v>
      </c>
      <c r="E404" s="234">
        <v>0</v>
      </c>
      <c r="F404" s="235">
        <v>0</v>
      </c>
      <c r="G404" s="235">
        <v>0</v>
      </c>
      <c r="H404" s="236">
        <v>0</v>
      </c>
    </row>
    <row r="405" spans="1:8" ht="18" hidden="1" customHeight="1" outlineLevel="1">
      <c r="A405" s="20" t="s">
        <v>247</v>
      </c>
      <c r="B405" s="230"/>
      <c r="C405" s="234">
        <v>0</v>
      </c>
      <c r="D405" s="234">
        <v>0</v>
      </c>
      <c r="E405" s="234">
        <v>0</v>
      </c>
      <c r="F405" s="235">
        <v>0</v>
      </c>
      <c r="G405" s="235">
        <v>0</v>
      </c>
      <c r="H405" s="236">
        <v>0</v>
      </c>
    </row>
    <row r="406" spans="1:8" ht="18" hidden="1" customHeight="1" outlineLevel="1">
      <c r="A406" s="20" t="s">
        <v>193</v>
      </c>
      <c r="B406" s="230"/>
      <c r="C406" s="234">
        <v>0</v>
      </c>
      <c r="D406" s="234">
        <v>0</v>
      </c>
      <c r="E406" s="234">
        <v>0</v>
      </c>
      <c r="F406" s="235">
        <v>0</v>
      </c>
      <c r="G406" s="235">
        <v>0</v>
      </c>
      <c r="H406" s="236">
        <v>0</v>
      </c>
    </row>
    <row r="407" spans="1:8" ht="18" hidden="1" customHeight="1" outlineLevel="1">
      <c r="A407" s="20" t="s">
        <v>194</v>
      </c>
      <c r="B407" s="230"/>
      <c r="C407" s="234">
        <v>0</v>
      </c>
      <c r="D407" s="234">
        <v>0</v>
      </c>
      <c r="E407" s="234">
        <v>0</v>
      </c>
      <c r="F407" s="235">
        <v>0</v>
      </c>
      <c r="G407" s="235">
        <v>0</v>
      </c>
      <c r="H407" s="236">
        <v>0</v>
      </c>
    </row>
    <row r="408" spans="1:8" ht="18" hidden="1" customHeight="1" outlineLevel="1">
      <c r="A408" s="20" t="s">
        <v>195</v>
      </c>
      <c r="B408" s="230"/>
      <c r="C408" s="234">
        <v>0</v>
      </c>
      <c r="D408" s="234">
        <v>0</v>
      </c>
      <c r="E408" s="234">
        <v>0</v>
      </c>
      <c r="F408" s="235">
        <v>0</v>
      </c>
      <c r="G408" s="235">
        <v>0</v>
      </c>
      <c r="H408" s="236">
        <v>0</v>
      </c>
    </row>
    <row r="409" spans="1:8" ht="18" hidden="1" customHeight="1" outlineLevel="1">
      <c r="A409" s="20" t="s">
        <v>196</v>
      </c>
      <c r="B409" s="230"/>
      <c r="C409" s="231">
        <v>0</v>
      </c>
      <c r="D409" s="231">
        <v>0</v>
      </c>
      <c r="E409" s="231">
        <v>0</v>
      </c>
      <c r="F409" s="232">
        <v>0</v>
      </c>
      <c r="G409" s="232">
        <v>0</v>
      </c>
      <c r="H409" s="233">
        <v>0</v>
      </c>
    </row>
    <row r="410" spans="1:8" ht="18" customHeight="1" collapsed="1">
      <c r="A410" s="20"/>
      <c r="B410" s="230" t="s">
        <v>345</v>
      </c>
      <c r="C410" s="234">
        <f>SUM(C386:C409)</f>
        <v>5</v>
      </c>
      <c r="D410" s="234">
        <f t="shared" ref="D410:F410" si="16">SUM(D386:D409)</f>
        <v>1</v>
      </c>
      <c r="E410" s="234">
        <f t="shared" si="16"/>
        <v>0</v>
      </c>
      <c r="F410" s="235">
        <f t="shared" si="16"/>
        <v>0</v>
      </c>
      <c r="G410" s="235">
        <f>SUM(G386:G409)</f>
        <v>16530</v>
      </c>
      <c r="H410" s="236">
        <f t="shared" ref="H410" si="17">SUM(H386:H409)</f>
        <v>0</v>
      </c>
    </row>
    <row r="411" spans="1:8" ht="18" hidden="1" customHeight="1" outlineLevel="1">
      <c r="A411" s="20" t="s">
        <v>256</v>
      </c>
      <c r="B411" s="230"/>
      <c r="C411" s="234">
        <v>0</v>
      </c>
      <c r="D411" s="234">
        <v>0</v>
      </c>
      <c r="E411" s="234">
        <v>0</v>
      </c>
      <c r="F411" s="235">
        <v>0</v>
      </c>
      <c r="G411" s="235">
        <v>0</v>
      </c>
      <c r="H411" s="236">
        <v>0</v>
      </c>
    </row>
    <row r="412" spans="1:8" ht="18" hidden="1" customHeight="1" outlineLevel="1">
      <c r="A412" s="20" t="s">
        <v>181</v>
      </c>
      <c r="B412" s="230"/>
      <c r="C412" s="234">
        <v>0</v>
      </c>
      <c r="D412" s="234">
        <v>0</v>
      </c>
      <c r="E412" s="234">
        <v>0</v>
      </c>
      <c r="F412" s="235">
        <v>0</v>
      </c>
      <c r="G412" s="235">
        <v>0</v>
      </c>
      <c r="H412" s="236">
        <v>0</v>
      </c>
    </row>
    <row r="413" spans="1:8" ht="18" hidden="1" customHeight="1" outlineLevel="1">
      <c r="A413" s="20" t="s">
        <v>182</v>
      </c>
      <c r="B413" s="230"/>
      <c r="C413" s="234">
        <v>0</v>
      </c>
      <c r="D413" s="234">
        <v>0</v>
      </c>
      <c r="E413" s="234">
        <v>0</v>
      </c>
      <c r="F413" s="235">
        <v>0</v>
      </c>
      <c r="G413" s="235">
        <v>0</v>
      </c>
      <c r="H413" s="236">
        <v>0</v>
      </c>
    </row>
    <row r="414" spans="1:8" ht="18" hidden="1" customHeight="1" outlineLevel="1">
      <c r="A414" s="20" t="s">
        <v>250</v>
      </c>
      <c r="B414" s="230"/>
      <c r="C414" s="234">
        <v>0</v>
      </c>
      <c r="D414" s="234">
        <v>0</v>
      </c>
      <c r="E414" s="234">
        <v>0</v>
      </c>
      <c r="F414" s="235">
        <v>0</v>
      </c>
      <c r="G414" s="235">
        <v>0</v>
      </c>
      <c r="H414" s="236">
        <v>0</v>
      </c>
    </row>
    <row r="415" spans="1:8" ht="18" hidden="1" customHeight="1" outlineLevel="1">
      <c r="A415" s="20" t="s">
        <v>257</v>
      </c>
      <c r="B415" s="230"/>
      <c r="C415" s="234">
        <v>0</v>
      </c>
      <c r="D415" s="234">
        <v>0</v>
      </c>
      <c r="E415" s="234">
        <v>0</v>
      </c>
      <c r="F415" s="235">
        <v>0</v>
      </c>
      <c r="G415" s="235">
        <v>0</v>
      </c>
      <c r="H415" s="236">
        <v>0</v>
      </c>
    </row>
    <row r="416" spans="1:8" ht="18" hidden="1" customHeight="1" outlineLevel="1">
      <c r="A416" s="20" t="s">
        <v>258</v>
      </c>
      <c r="B416" s="230"/>
      <c r="C416" s="234">
        <v>0</v>
      </c>
      <c r="D416" s="234">
        <v>0</v>
      </c>
      <c r="E416" s="234">
        <v>0</v>
      </c>
      <c r="F416" s="235">
        <v>0</v>
      </c>
      <c r="G416" s="235">
        <v>0</v>
      </c>
      <c r="H416" s="236">
        <v>0</v>
      </c>
    </row>
    <row r="417" spans="1:8" ht="18" hidden="1" customHeight="1" outlineLevel="1">
      <c r="A417" s="20" t="s">
        <v>183</v>
      </c>
      <c r="B417" s="230"/>
      <c r="C417" s="234">
        <v>0</v>
      </c>
      <c r="D417" s="234">
        <v>0</v>
      </c>
      <c r="E417" s="234">
        <v>0</v>
      </c>
      <c r="F417" s="235">
        <v>0</v>
      </c>
      <c r="G417" s="235">
        <v>0</v>
      </c>
      <c r="H417" s="236">
        <v>0</v>
      </c>
    </row>
    <row r="418" spans="1:8" ht="18" hidden="1" customHeight="1" outlineLevel="1">
      <c r="A418" s="20" t="s">
        <v>184</v>
      </c>
      <c r="B418" s="230"/>
      <c r="C418" s="234">
        <v>0</v>
      </c>
      <c r="D418" s="234">
        <v>0</v>
      </c>
      <c r="E418" s="234">
        <v>0</v>
      </c>
      <c r="F418" s="235">
        <v>0</v>
      </c>
      <c r="G418" s="235">
        <v>0</v>
      </c>
      <c r="H418" s="236">
        <v>0</v>
      </c>
    </row>
    <row r="419" spans="1:8" ht="18" hidden="1" customHeight="1" outlineLevel="1">
      <c r="A419" s="20" t="s">
        <v>251</v>
      </c>
      <c r="B419" s="230"/>
      <c r="C419" s="234">
        <v>0</v>
      </c>
      <c r="D419" s="234">
        <v>0</v>
      </c>
      <c r="E419" s="234">
        <v>0</v>
      </c>
      <c r="F419" s="235">
        <v>0</v>
      </c>
      <c r="G419" s="235">
        <v>0</v>
      </c>
      <c r="H419" s="236">
        <v>0</v>
      </c>
    </row>
    <row r="420" spans="1:8" ht="18" hidden="1" customHeight="1" outlineLevel="1">
      <c r="A420" s="20" t="s">
        <v>185</v>
      </c>
      <c r="B420" s="230"/>
      <c r="C420" s="234">
        <v>0</v>
      </c>
      <c r="D420" s="234">
        <v>0</v>
      </c>
      <c r="E420" s="234">
        <v>0</v>
      </c>
      <c r="F420" s="235">
        <v>0</v>
      </c>
      <c r="G420" s="235">
        <v>0</v>
      </c>
      <c r="H420" s="236">
        <v>0</v>
      </c>
    </row>
    <row r="421" spans="1:8" ht="18" hidden="1" customHeight="1" outlineLevel="1">
      <c r="A421" s="20" t="s">
        <v>253</v>
      </c>
      <c r="B421" s="230"/>
      <c r="C421" s="234">
        <v>0</v>
      </c>
      <c r="D421" s="234">
        <v>0</v>
      </c>
      <c r="E421" s="234">
        <v>0</v>
      </c>
      <c r="F421" s="235">
        <v>0</v>
      </c>
      <c r="G421" s="235">
        <v>0</v>
      </c>
      <c r="H421" s="236">
        <v>0</v>
      </c>
    </row>
    <row r="422" spans="1:8" ht="18" hidden="1" customHeight="1" outlineLevel="1">
      <c r="A422" s="20" t="s">
        <v>186</v>
      </c>
      <c r="B422" s="230"/>
      <c r="C422" s="234">
        <v>0</v>
      </c>
      <c r="D422" s="234">
        <v>0</v>
      </c>
      <c r="E422" s="234">
        <v>0</v>
      </c>
      <c r="F422" s="235">
        <v>0</v>
      </c>
      <c r="G422" s="235">
        <v>0</v>
      </c>
      <c r="H422" s="236">
        <v>0</v>
      </c>
    </row>
    <row r="423" spans="1:8" ht="18" hidden="1" customHeight="1" outlineLevel="1">
      <c r="A423" s="20" t="s">
        <v>244</v>
      </c>
      <c r="B423" s="230"/>
      <c r="C423" s="234">
        <v>0</v>
      </c>
      <c r="D423" s="234">
        <v>0</v>
      </c>
      <c r="E423" s="234">
        <v>0</v>
      </c>
      <c r="F423" s="235">
        <v>0</v>
      </c>
      <c r="G423" s="235">
        <v>0</v>
      </c>
      <c r="H423" s="236">
        <v>0</v>
      </c>
    </row>
    <row r="424" spans="1:8" ht="18" hidden="1" customHeight="1" outlineLevel="1">
      <c r="A424" s="20" t="s">
        <v>438</v>
      </c>
      <c r="B424" s="230"/>
      <c r="C424" s="234">
        <v>0</v>
      </c>
      <c r="D424" s="234">
        <v>0</v>
      </c>
      <c r="E424" s="234">
        <v>0</v>
      </c>
      <c r="F424" s="235">
        <v>0</v>
      </c>
      <c r="G424" s="235">
        <v>0</v>
      </c>
      <c r="H424" s="236">
        <v>0</v>
      </c>
    </row>
    <row r="425" spans="1:8" ht="18" hidden="1" customHeight="1" outlineLevel="1">
      <c r="A425" s="20" t="s">
        <v>188</v>
      </c>
      <c r="B425" s="230"/>
      <c r="C425" s="234">
        <v>1</v>
      </c>
      <c r="D425" s="234">
        <v>1</v>
      </c>
      <c r="E425" s="234">
        <v>0</v>
      </c>
      <c r="F425" s="235">
        <v>6500</v>
      </c>
      <c r="G425" s="235">
        <v>0</v>
      </c>
      <c r="H425" s="236">
        <v>0</v>
      </c>
    </row>
    <row r="426" spans="1:8" ht="18" hidden="1" customHeight="1" outlineLevel="1">
      <c r="A426" s="20" t="s">
        <v>189</v>
      </c>
      <c r="B426" s="230"/>
      <c r="C426" s="234">
        <v>0</v>
      </c>
      <c r="D426" s="234">
        <v>0</v>
      </c>
      <c r="E426" s="234">
        <v>0</v>
      </c>
      <c r="F426" s="235">
        <v>0</v>
      </c>
      <c r="G426" s="235">
        <v>0</v>
      </c>
      <c r="H426" s="236">
        <v>0</v>
      </c>
    </row>
    <row r="427" spans="1:8" ht="18" hidden="1" customHeight="1" outlineLevel="1">
      <c r="A427" s="20" t="s">
        <v>190</v>
      </c>
      <c r="B427" s="230"/>
      <c r="C427" s="234">
        <v>0</v>
      </c>
      <c r="D427" s="234">
        <v>0</v>
      </c>
      <c r="E427" s="234">
        <v>0</v>
      </c>
      <c r="F427" s="235">
        <v>0</v>
      </c>
      <c r="G427" s="235">
        <v>0</v>
      </c>
      <c r="H427" s="236">
        <v>0</v>
      </c>
    </row>
    <row r="428" spans="1:8" ht="18" hidden="1" customHeight="1" outlineLevel="1">
      <c r="A428" s="20" t="s">
        <v>191</v>
      </c>
      <c r="B428" s="230"/>
      <c r="C428" s="234">
        <v>0</v>
      </c>
      <c r="D428" s="234">
        <v>0</v>
      </c>
      <c r="E428" s="234">
        <v>0</v>
      </c>
      <c r="F428" s="235">
        <v>0</v>
      </c>
      <c r="G428" s="235">
        <v>0</v>
      </c>
      <c r="H428" s="236">
        <v>0</v>
      </c>
    </row>
    <row r="429" spans="1:8" ht="18" hidden="1" customHeight="1" outlineLevel="1">
      <c r="A429" s="20" t="s">
        <v>439</v>
      </c>
      <c r="B429" s="230"/>
      <c r="C429" s="234">
        <v>0</v>
      </c>
      <c r="D429" s="234">
        <v>0</v>
      </c>
      <c r="E429" s="234">
        <v>0</v>
      </c>
      <c r="F429" s="235">
        <v>0</v>
      </c>
      <c r="G429" s="235">
        <v>0</v>
      </c>
      <c r="H429" s="236">
        <v>0</v>
      </c>
    </row>
    <row r="430" spans="1:8" ht="18" hidden="1" customHeight="1" outlineLevel="1">
      <c r="A430" s="20" t="s">
        <v>247</v>
      </c>
      <c r="B430" s="230"/>
      <c r="C430" s="234">
        <v>0</v>
      </c>
      <c r="D430" s="234">
        <v>0</v>
      </c>
      <c r="E430" s="234">
        <v>0</v>
      </c>
      <c r="F430" s="235">
        <v>0</v>
      </c>
      <c r="G430" s="235">
        <v>0</v>
      </c>
      <c r="H430" s="236">
        <v>0</v>
      </c>
    </row>
    <row r="431" spans="1:8" ht="18" hidden="1" customHeight="1" outlineLevel="1">
      <c r="A431" s="20" t="s">
        <v>193</v>
      </c>
      <c r="B431" s="230"/>
      <c r="C431" s="234">
        <v>0</v>
      </c>
      <c r="D431" s="234">
        <v>0</v>
      </c>
      <c r="E431" s="234">
        <v>0</v>
      </c>
      <c r="F431" s="235">
        <v>0</v>
      </c>
      <c r="G431" s="235">
        <v>0</v>
      </c>
      <c r="H431" s="236">
        <v>0</v>
      </c>
    </row>
    <row r="432" spans="1:8" ht="18" hidden="1" customHeight="1" outlineLevel="1">
      <c r="A432" s="20" t="s">
        <v>194</v>
      </c>
      <c r="B432" s="230"/>
      <c r="C432" s="234">
        <v>0</v>
      </c>
      <c r="D432" s="234">
        <v>0</v>
      </c>
      <c r="E432" s="234">
        <v>0</v>
      </c>
      <c r="F432" s="235">
        <v>0</v>
      </c>
      <c r="G432" s="235">
        <v>0</v>
      </c>
      <c r="H432" s="236">
        <v>0</v>
      </c>
    </row>
    <row r="433" spans="1:8" ht="18" hidden="1" customHeight="1" outlineLevel="1">
      <c r="A433" s="20" t="s">
        <v>195</v>
      </c>
      <c r="B433" s="230"/>
      <c r="C433" s="234">
        <v>0</v>
      </c>
      <c r="D433" s="234">
        <v>0</v>
      </c>
      <c r="E433" s="234">
        <v>0</v>
      </c>
      <c r="F433" s="235">
        <v>0</v>
      </c>
      <c r="G433" s="235">
        <v>0</v>
      </c>
      <c r="H433" s="236">
        <v>0</v>
      </c>
    </row>
    <row r="434" spans="1:8" ht="18" hidden="1" customHeight="1" outlineLevel="1">
      <c r="A434" s="20" t="s">
        <v>196</v>
      </c>
      <c r="B434" s="230"/>
      <c r="C434" s="234">
        <v>0</v>
      </c>
      <c r="D434" s="234">
        <v>0</v>
      </c>
      <c r="E434" s="234">
        <v>0</v>
      </c>
      <c r="F434" s="235">
        <v>0</v>
      </c>
      <c r="G434" s="235">
        <v>0</v>
      </c>
      <c r="H434" s="236">
        <v>0</v>
      </c>
    </row>
    <row r="435" spans="1:8" ht="18" customHeight="1" collapsed="1">
      <c r="A435" s="20"/>
      <c r="B435" s="230" t="s">
        <v>344</v>
      </c>
      <c r="C435" s="234">
        <f>SUM(C411:C434)</f>
        <v>1</v>
      </c>
      <c r="D435" s="234">
        <f t="shared" ref="D435:F435" si="18">SUM(D411:D434)</f>
        <v>1</v>
      </c>
      <c r="E435" s="234">
        <f t="shared" si="18"/>
        <v>0</v>
      </c>
      <c r="F435" s="235">
        <f t="shared" si="18"/>
        <v>6500</v>
      </c>
      <c r="G435" s="235">
        <f>SUM(G411:G434)</f>
        <v>0</v>
      </c>
      <c r="H435" s="236">
        <f t="shared" ref="H435" si="19">SUM(H411:H434)</f>
        <v>0</v>
      </c>
    </row>
    <row r="436" spans="1:8" ht="18" hidden="1" customHeight="1" outlineLevel="1">
      <c r="A436" s="20" t="s">
        <v>256</v>
      </c>
      <c r="B436" s="230"/>
      <c r="C436" s="231">
        <v>0</v>
      </c>
      <c r="D436" s="231">
        <v>0</v>
      </c>
      <c r="E436" s="231">
        <v>0</v>
      </c>
      <c r="F436" s="232">
        <v>0</v>
      </c>
      <c r="G436" s="232">
        <v>0</v>
      </c>
      <c r="H436" s="233">
        <v>0</v>
      </c>
    </row>
    <row r="437" spans="1:8" ht="18" hidden="1" customHeight="1" outlineLevel="1">
      <c r="A437" s="20" t="s">
        <v>181</v>
      </c>
      <c r="B437" s="230"/>
      <c r="C437" s="231">
        <v>0</v>
      </c>
      <c r="D437" s="231">
        <v>0</v>
      </c>
      <c r="E437" s="231">
        <v>0</v>
      </c>
      <c r="F437" s="232">
        <v>0</v>
      </c>
      <c r="G437" s="232">
        <v>0</v>
      </c>
      <c r="H437" s="233">
        <v>0</v>
      </c>
    </row>
    <row r="438" spans="1:8" ht="18" hidden="1" customHeight="1" outlineLevel="1">
      <c r="A438" s="20" t="s">
        <v>182</v>
      </c>
      <c r="B438" s="230"/>
      <c r="C438" s="231">
        <v>0</v>
      </c>
      <c r="D438" s="231">
        <v>0</v>
      </c>
      <c r="E438" s="231">
        <v>0</v>
      </c>
      <c r="F438" s="232">
        <v>0</v>
      </c>
      <c r="G438" s="232">
        <v>0</v>
      </c>
      <c r="H438" s="233">
        <v>0</v>
      </c>
    </row>
    <row r="439" spans="1:8" ht="18" hidden="1" customHeight="1" outlineLevel="1">
      <c r="A439" s="20" t="s">
        <v>250</v>
      </c>
      <c r="B439" s="230"/>
      <c r="C439" s="231">
        <v>0</v>
      </c>
      <c r="D439" s="231">
        <v>0</v>
      </c>
      <c r="E439" s="231">
        <v>0</v>
      </c>
      <c r="F439" s="232">
        <v>0</v>
      </c>
      <c r="G439" s="232">
        <v>0</v>
      </c>
      <c r="H439" s="233">
        <v>0</v>
      </c>
    </row>
    <row r="440" spans="1:8" ht="18" hidden="1" customHeight="1" outlineLevel="1">
      <c r="A440" s="20" t="s">
        <v>257</v>
      </c>
      <c r="B440" s="230"/>
      <c r="C440" s="231">
        <v>0</v>
      </c>
      <c r="D440" s="231">
        <v>0</v>
      </c>
      <c r="E440" s="231">
        <v>0</v>
      </c>
      <c r="F440" s="232">
        <v>0</v>
      </c>
      <c r="G440" s="232">
        <v>0</v>
      </c>
      <c r="H440" s="233">
        <v>0</v>
      </c>
    </row>
    <row r="441" spans="1:8" ht="18" hidden="1" customHeight="1" outlineLevel="1">
      <c r="A441" s="20" t="s">
        <v>258</v>
      </c>
      <c r="B441" s="230"/>
      <c r="C441" s="231">
        <v>0</v>
      </c>
      <c r="D441" s="231">
        <v>0</v>
      </c>
      <c r="E441" s="231">
        <v>0</v>
      </c>
      <c r="F441" s="232">
        <v>0</v>
      </c>
      <c r="G441" s="232">
        <v>0</v>
      </c>
      <c r="H441" s="233">
        <v>0</v>
      </c>
    </row>
    <row r="442" spans="1:8" ht="18" hidden="1" customHeight="1" outlineLevel="1">
      <c r="A442" s="20" t="s">
        <v>183</v>
      </c>
      <c r="B442" s="230"/>
      <c r="C442" s="231">
        <v>0</v>
      </c>
      <c r="D442" s="231">
        <v>0</v>
      </c>
      <c r="E442" s="231">
        <v>0</v>
      </c>
      <c r="F442" s="232">
        <v>0</v>
      </c>
      <c r="G442" s="232">
        <v>0</v>
      </c>
      <c r="H442" s="233">
        <v>0</v>
      </c>
    </row>
    <row r="443" spans="1:8" ht="18" hidden="1" customHeight="1" outlineLevel="1">
      <c r="A443" s="20" t="s">
        <v>184</v>
      </c>
      <c r="B443" s="230"/>
      <c r="C443" s="231">
        <v>1</v>
      </c>
      <c r="D443" s="231">
        <v>0</v>
      </c>
      <c r="E443" s="231">
        <v>0</v>
      </c>
      <c r="F443" s="232">
        <v>0</v>
      </c>
      <c r="G443" s="232">
        <v>0</v>
      </c>
      <c r="H443" s="233">
        <v>0</v>
      </c>
    </row>
    <row r="444" spans="1:8" ht="18" hidden="1" customHeight="1" outlineLevel="1">
      <c r="A444" s="20" t="s">
        <v>251</v>
      </c>
      <c r="B444" s="230"/>
      <c r="C444" s="231">
        <v>0</v>
      </c>
      <c r="D444" s="231">
        <v>0</v>
      </c>
      <c r="E444" s="231">
        <v>0</v>
      </c>
      <c r="F444" s="232">
        <v>0</v>
      </c>
      <c r="G444" s="232">
        <v>0</v>
      </c>
      <c r="H444" s="233">
        <v>0</v>
      </c>
    </row>
    <row r="445" spans="1:8" ht="18" hidden="1" customHeight="1" outlineLevel="1">
      <c r="A445" s="20" t="s">
        <v>185</v>
      </c>
      <c r="B445" s="230"/>
      <c r="C445" s="231">
        <v>1</v>
      </c>
      <c r="D445" s="231">
        <v>2</v>
      </c>
      <c r="E445" s="231">
        <v>0</v>
      </c>
      <c r="F445" s="232">
        <v>-8000</v>
      </c>
      <c r="G445" s="232">
        <v>-22895.7</v>
      </c>
      <c r="H445" s="233">
        <v>0</v>
      </c>
    </row>
    <row r="446" spans="1:8" ht="18" hidden="1" customHeight="1" outlineLevel="1">
      <c r="A446" s="20" t="s">
        <v>253</v>
      </c>
      <c r="B446" s="230"/>
      <c r="C446" s="231">
        <v>0</v>
      </c>
      <c r="D446" s="231">
        <v>0</v>
      </c>
      <c r="E446" s="231">
        <v>0</v>
      </c>
      <c r="F446" s="232">
        <v>0</v>
      </c>
      <c r="G446" s="232">
        <v>0</v>
      </c>
      <c r="H446" s="233">
        <v>0</v>
      </c>
    </row>
    <row r="447" spans="1:8" ht="18" hidden="1" customHeight="1" outlineLevel="1">
      <c r="A447" s="20" t="s">
        <v>186</v>
      </c>
      <c r="B447" s="230"/>
      <c r="C447" s="231">
        <v>0</v>
      </c>
      <c r="D447" s="231">
        <v>0</v>
      </c>
      <c r="E447" s="231">
        <v>0</v>
      </c>
      <c r="F447" s="232">
        <v>0</v>
      </c>
      <c r="G447" s="232">
        <v>0</v>
      </c>
      <c r="H447" s="233">
        <v>0</v>
      </c>
    </row>
    <row r="448" spans="1:8" ht="18" hidden="1" customHeight="1" outlineLevel="1">
      <c r="A448" s="20" t="s">
        <v>244</v>
      </c>
      <c r="B448" s="230"/>
      <c r="C448" s="231">
        <v>0</v>
      </c>
      <c r="D448" s="231">
        <v>0</v>
      </c>
      <c r="E448" s="231">
        <v>0</v>
      </c>
      <c r="F448" s="232">
        <v>0</v>
      </c>
      <c r="G448" s="232">
        <v>0</v>
      </c>
      <c r="H448" s="233">
        <v>0</v>
      </c>
    </row>
    <row r="449" spans="1:8" ht="18" hidden="1" customHeight="1" outlineLevel="1">
      <c r="A449" s="20" t="s">
        <v>438</v>
      </c>
      <c r="B449" s="230"/>
      <c r="C449" s="231">
        <v>0</v>
      </c>
      <c r="D449" s="231">
        <v>0</v>
      </c>
      <c r="E449" s="231">
        <v>0</v>
      </c>
      <c r="F449" s="232">
        <v>0</v>
      </c>
      <c r="G449" s="232">
        <v>0</v>
      </c>
      <c r="H449" s="233">
        <v>0</v>
      </c>
    </row>
    <row r="450" spans="1:8" ht="18" hidden="1" customHeight="1" outlineLevel="1">
      <c r="A450" s="20" t="s">
        <v>188</v>
      </c>
      <c r="B450" s="230"/>
      <c r="C450" s="231">
        <v>0</v>
      </c>
      <c r="D450" s="231">
        <v>0</v>
      </c>
      <c r="E450" s="231">
        <v>0</v>
      </c>
      <c r="F450" s="232">
        <v>0</v>
      </c>
      <c r="G450" s="232">
        <v>0</v>
      </c>
      <c r="H450" s="233">
        <v>0</v>
      </c>
    </row>
    <row r="451" spans="1:8" ht="18" hidden="1" customHeight="1" outlineLevel="1">
      <c r="A451" s="20" t="s">
        <v>189</v>
      </c>
      <c r="B451" s="230"/>
      <c r="C451" s="231">
        <v>0</v>
      </c>
      <c r="D451" s="231">
        <v>0</v>
      </c>
      <c r="E451" s="231">
        <v>0</v>
      </c>
      <c r="F451" s="232">
        <v>0</v>
      </c>
      <c r="G451" s="232">
        <v>0</v>
      </c>
      <c r="H451" s="233">
        <v>0</v>
      </c>
    </row>
    <row r="452" spans="1:8" ht="18" hidden="1" customHeight="1" outlineLevel="1">
      <c r="A452" s="20" t="s">
        <v>190</v>
      </c>
      <c r="B452" s="230"/>
      <c r="C452" s="231">
        <v>0</v>
      </c>
      <c r="D452" s="231">
        <v>0</v>
      </c>
      <c r="E452" s="231">
        <v>0</v>
      </c>
      <c r="F452" s="232">
        <v>0</v>
      </c>
      <c r="G452" s="232">
        <v>0</v>
      </c>
      <c r="H452" s="233">
        <v>0</v>
      </c>
    </row>
    <row r="453" spans="1:8" ht="18" hidden="1" customHeight="1" outlineLevel="1">
      <c r="A453" s="20" t="s">
        <v>191</v>
      </c>
      <c r="B453" s="230"/>
      <c r="C453" s="231">
        <v>0</v>
      </c>
      <c r="D453" s="231">
        <v>0</v>
      </c>
      <c r="E453" s="231">
        <v>0</v>
      </c>
      <c r="F453" s="232">
        <v>0</v>
      </c>
      <c r="G453" s="232">
        <v>0</v>
      </c>
      <c r="H453" s="233">
        <v>0</v>
      </c>
    </row>
    <row r="454" spans="1:8" ht="18" hidden="1" customHeight="1" outlineLevel="1">
      <c r="A454" s="20" t="s">
        <v>439</v>
      </c>
      <c r="B454" s="230"/>
      <c r="C454" s="231">
        <v>0</v>
      </c>
      <c r="D454" s="231">
        <v>0</v>
      </c>
      <c r="E454" s="231">
        <v>0</v>
      </c>
      <c r="F454" s="232">
        <v>0</v>
      </c>
      <c r="G454" s="232">
        <v>0</v>
      </c>
      <c r="H454" s="233">
        <v>0</v>
      </c>
    </row>
    <row r="455" spans="1:8" ht="18" hidden="1" customHeight="1" outlineLevel="1">
      <c r="A455" s="20" t="s">
        <v>247</v>
      </c>
      <c r="B455" s="230"/>
      <c r="C455" s="231">
        <v>0</v>
      </c>
      <c r="D455" s="231">
        <v>0</v>
      </c>
      <c r="E455" s="231">
        <v>0</v>
      </c>
      <c r="F455" s="232">
        <v>0</v>
      </c>
      <c r="G455" s="232">
        <v>0</v>
      </c>
      <c r="H455" s="233">
        <v>0</v>
      </c>
    </row>
    <row r="456" spans="1:8" ht="18" hidden="1" customHeight="1" outlineLevel="1">
      <c r="A456" s="20" t="s">
        <v>193</v>
      </c>
      <c r="B456" s="230"/>
      <c r="C456" s="231">
        <v>0</v>
      </c>
      <c r="D456" s="231">
        <v>0</v>
      </c>
      <c r="E456" s="231">
        <v>0</v>
      </c>
      <c r="F456" s="232">
        <v>0</v>
      </c>
      <c r="G456" s="232">
        <v>0</v>
      </c>
      <c r="H456" s="233">
        <v>0</v>
      </c>
    </row>
    <row r="457" spans="1:8" ht="18" hidden="1" customHeight="1" outlineLevel="1">
      <c r="A457" s="20" t="s">
        <v>194</v>
      </c>
      <c r="B457" s="230"/>
      <c r="C457" s="231">
        <v>0</v>
      </c>
      <c r="D457" s="231">
        <v>1</v>
      </c>
      <c r="E457" s="231">
        <v>0</v>
      </c>
      <c r="F457" s="232">
        <v>0</v>
      </c>
      <c r="G457" s="232">
        <v>0</v>
      </c>
      <c r="H457" s="233">
        <v>0</v>
      </c>
    </row>
    <row r="458" spans="1:8" ht="18" hidden="1" customHeight="1" outlineLevel="1">
      <c r="A458" s="20" t="s">
        <v>195</v>
      </c>
      <c r="B458" s="230"/>
      <c r="C458" s="231">
        <v>0</v>
      </c>
      <c r="D458" s="231">
        <v>0</v>
      </c>
      <c r="E458" s="231">
        <v>0</v>
      </c>
      <c r="F458" s="232">
        <v>0</v>
      </c>
      <c r="G458" s="232">
        <v>0</v>
      </c>
      <c r="H458" s="233">
        <v>0</v>
      </c>
    </row>
    <row r="459" spans="1:8" ht="18" hidden="1" customHeight="1" outlineLevel="1">
      <c r="A459" s="20" t="s">
        <v>196</v>
      </c>
      <c r="B459" s="230"/>
      <c r="C459" s="231">
        <v>0</v>
      </c>
      <c r="D459" s="231">
        <v>0</v>
      </c>
      <c r="E459" s="231">
        <v>0</v>
      </c>
      <c r="F459" s="232">
        <v>0</v>
      </c>
      <c r="G459" s="232">
        <v>0</v>
      </c>
      <c r="H459" s="233">
        <v>0</v>
      </c>
    </row>
    <row r="460" spans="1:8" ht="18" customHeight="1" collapsed="1">
      <c r="A460" s="20"/>
      <c r="B460" s="230" t="s">
        <v>346</v>
      </c>
      <c r="C460" s="234">
        <f>SUM(C436:C459)</f>
        <v>2</v>
      </c>
      <c r="D460" s="234">
        <f t="shared" ref="D460:F460" si="20">SUM(D436:D459)</f>
        <v>3</v>
      </c>
      <c r="E460" s="234">
        <f t="shared" si="20"/>
        <v>0</v>
      </c>
      <c r="F460" s="235">
        <f t="shared" si="20"/>
        <v>-8000</v>
      </c>
      <c r="G460" s="235">
        <f>SUM(G436:G459)</f>
        <v>-22895.7</v>
      </c>
      <c r="H460" s="236">
        <f t="shared" ref="H460" si="21">SUM(H436:H459)</f>
        <v>0</v>
      </c>
    </row>
    <row r="461" spans="1:8" ht="18" hidden="1" customHeight="1" outlineLevel="1">
      <c r="A461" s="20" t="s">
        <v>256</v>
      </c>
      <c r="B461" s="230"/>
      <c r="C461" s="231">
        <v>0</v>
      </c>
      <c r="D461" s="231">
        <v>0</v>
      </c>
      <c r="E461" s="231">
        <v>0</v>
      </c>
      <c r="F461" s="232">
        <v>0</v>
      </c>
      <c r="G461" s="232">
        <v>0</v>
      </c>
      <c r="H461" s="233">
        <v>0</v>
      </c>
    </row>
    <row r="462" spans="1:8" ht="18" hidden="1" customHeight="1" outlineLevel="1">
      <c r="A462" s="20" t="s">
        <v>181</v>
      </c>
      <c r="B462" s="230"/>
      <c r="C462" s="231">
        <v>0</v>
      </c>
      <c r="D462" s="231">
        <v>0</v>
      </c>
      <c r="E462" s="231">
        <v>0</v>
      </c>
      <c r="F462" s="232">
        <v>0</v>
      </c>
      <c r="G462" s="232">
        <v>0</v>
      </c>
      <c r="H462" s="233">
        <v>0</v>
      </c>
    </row>
    <row r="463" spans="1:8" ht="18" hidden="1" customHeight="1" outlineLevel="1">
      <c r="A463" s="20" t="s">
        <v>182</v>
      </c>
      <c r="B463" s="230"/>
      <c r="C463" s="231">
        <v>0</v>
      </c>
      <c r="D463" s="231">
        <v>0</v>
      </c>
      <c r="E463" s="231">
        <v>0</v>
      </c>
      <c r="F463" s="232">
        <v>0</v>
      </c>
      <c r="G463" s="232">
        <v>0</v>
      </c>
      <c r="H463" s="233">
        <v>0</v>
      </c>
    </row>
    <row r="464" spans="1:8" ht="18" hidden="1" customHeight="1" outlineLevel="1">
      <c r="A464" s="20" t="s">
        <v>250</v>
      </c>
      <c r="B464" s="230"/>
      <c r="C464" s="231">
        <v>0</v>
      </c>
      <c r="D464" s="231">
        <v>0</v>
      </c>
      <c r="E464" s="231">
        <v>0</v>
      </c>
      <c r="F464" s="232">
        <v>0</v>
      </c>
      <c r="G464" s="232">
        <v>0</v>
      </c>
      <c r="H464" s="233">
        <v>0</v>
      </c>
    </row>
    <row r="465" spans="1:8" ht="18" hidden="1" customHeight="1" outlineLevel="1">
      <c r="A465" s="20" t="s">
        <v>257</v>
      </c>
      <c r="B465" s="230"/>
      <c r="C465" s="231">
        <v>0</v>
      </c>
      <c r="D465" s="231">
        <v>0</v>
      </c>
      <c r="E465" s="231">
        <v>0</v>
      </c>
      <c r="F465" s="232">
        <v>0</v>
      </c>
      <c r="G465" s="232">
        <v>0</v>
      </c>
      <c r="H465" s="233">
        <v>0</v>
      </c>
    </row>
    <row r="466" spans="1:8" ht="18" hidden="1" customHeight="1" outlineLevel="1">
      <c r="A466" s="20" t="s">
        <v>258</v>
      </c>
      <c r="B466" s="230"/>
      <c r="C466" s="231">
        <v>0</v>
      </c>
      <c r="D466" s="231">
        <v>0</v>
      </c>
      <c r="E466" s="231">
        <v>0</v>
      </c>
      <c r="F466" s="232">
        <v>0</v>
      </c>
      <c r="G466" s="232">
        <v>0</v>
      </c>
      <c r="H466" s="233">
        <v>0</v>
      </c>
    </row>
    <row r="467" spans="1:8" ht="18" hidden="1" customHeight="1" outlineLevel="1">
      <c r="A467" s="20" t="s">
        <v>183</v>
      </c>
      <c r="B467" s="230"/>
      <c r="C467" s="231">
        <v>0</v>
      </c>
      <c r="D467" s="231">
        <v>1</v>
      </c>
      <c r="E467" s="231">
        <v>0</v>
      </c>
      <c r="F467" s="232">
        <v>1740.75</v>
      </c>
      <c r="G467" s="232">
        <v>0</v>
      </c>
      <c r="H467" s="233">
        <v>0</v>
      </c>
    </row>
    <row r="468" spans="1:8" ht="18" hidden="1" customHeight="1" outlineLevel="1">
      <c r="A468" s="20" t="s">
        <v>184</v>
      </c>
      <c r="B468" s="230"/>
      <c r="C468" s="231">
        <v>0</v>
      </c>
      <c r="D468" s="231">
        <v>0</v>
      </c>
      <c r="E468" s="231">
        <v>0</v>
      </c>
      <c r="F468" s="232">
        <v>0</v>
      </c>
      <c r="G468" s="232">
        <v>0</v>
      </c>
      <c r="H468" s="233">
        <v>0</v>
      </c>
    </row>
    <row r="469" spans="1:8" ht="18" hidden="1" customHeight="1" outlineLevel="1">
      <c r="A469" s="20" t="s">
        <v>251</v>
      </c>
      <c r="B469" s="230"/>
      <c r="C469" s="231">
        <v>0</v>
      </c>
      <c r="D469" s="231">
        <v>0</v>
      </c>
      <c r="E469" s="231">
        <v>0</v>
      </c>
      <c r="F469" s="232">
        <v>0</v>
      </c>
      <c r="G469" s="232">
        <v>0</v>
      </c>
      <c r="H469" s="233">
        <v>0</v>
      </c>
    </row>
    <row r="470" spans="1:8" ht="18" hidden="1" customHeight="1" outlineLevel="1">
      <c r="A470" s="20" t="s">
        <v>185</v>
      </c>
      <c r="B470" s="230"/>
      <c r="C470" s="231">
        <v>0</v>
      </c>
      <c r="D470" s="231">
        <v>0</v>
      </c>
      <c r="E470" s="231">
        <v>0</v>
      </c>
      <c r="F470" s="232">
        <v>0</v>
      </c>
      <c r="G470" s="232">
        <v>0</v>
      </c>
      <c r="H470" s="233">
        <v>0</v>
      </c>
    </row>
    <row r="471" spans="1:8" ht="18" hidden="1" customHeight="1" outlineLevel="1">
      <c r="A471" s="20" t="s">
        <v>253</v>
      </c>
      <c r="B471" s="230"/>
      <c r="C471" s="231">
        <v>0</v>
      </c>
      <c r="D471" s="231">
        <v>0</v>
      </c>
      <c r="E471" s="231">
        <v>0</v>
      </c>
      <c r="F471" s="232">
        <v>0</v>
      </c>
      <c r="G471" s="232">
        <v>0</v>
      </c>
      <c r="H471" s="233">
        <v>0</v>
      </c>
    </row>
    <row r="472" spans="1:8" ht="18" hidden="1" customHeight="1" outlineLevel="1">
      <c r="A472" s="20" t="s">
        <v>186</v>
      </c>
      <c r="B472" s="230"/>
      <c r="C472" s="231">
        <v>0</v>
      </c>
      <c r="D472" s="231">
        <v>0</v>
      </c>
      <c r="E472" s="231">
        <v>0</v>
      </c>
      <c r="F472" s="232">
        <v>0</v>
      </c>
      <c r="G472" s="232">
        <v>0</v>
      </c>
      <c r="H472" s="233">
        <v>0</v>
      </c>
    </row>
    <row r="473" spans="1:8" ht="18" hidden="1" customHeight="1" outlineLevel="1">
      <c r="A473" s="20" t="s">
        <v>244</v>
      </c>
      <c r="B473" s="230"/>
      <c r="C473" s="231">
        <v>1</v>
      </c>
      <c r="D473" s="231">
        <v>0</v>
      </c>
      <c r="E473" s="231">
        <v>1</v>
      </c>
      <c r="F473" s="232">
        <v>0</v>
      </c>
      <c r="G473" s="232">
        <v>0</v>
      </c>
      <c r="H473" s="233">
        <v>0</v>
      </c>
    </row>
    <row r="474" spans="1:8" ht="18" hidden="1" customHeight="1" outlineLevel="1">
      <c r="A474" s="20" t="s">
        <v>438</v>
      </c>
      <c r="B474" s="230"/>
      <c r="C474" s="231">
        <v>0</v>
      </c>
      <c r="D474" s="231">
        <v>0</v>
      </c>
      <c r="E474" s="231">
        <v>0</v>
      </c>
      <c r="F474" s="232">
        <v>0</v>
      </c>
      <c r="G474" s="232">
        <v>0</v>
      </c>
      <c r="H474" s="233">
        <v>0</v>
      </c>
    </row>
    <row r="475" spans="1:8" ht="18" hidden="1" customHeight="1" outlineLevel="1">
      <c r="A475" s="20" t="s">
        <v>188</v>
      </c>
      <c r="B475" s="230"/>
      <c r="C475" s="231">
        <v>0</v>
      </c>
      <c r="D475" s="231">
        <v>0</v>
      </c>
      <c r="E475" s="231">
        <v>0</v>
      </c>
      <c r="F475" s="232">
        <v>0</v>
      </c>
      <c r="G475" s="232">
        <v>0</v>
      </c>
      <c r="H475" s="233">
        <v>0</v>
      </c>
    </row>
    <row r="476" spans="1:8" ht="18" hidden="1" customHeight="1" outlineLevel="1">
      <c r="A476" s="20" t="s">
        <v>189</v>
      </c>
      <c r="B476" s="230"/>
      <c r="C476" s="231">
        <v>0</v>
      </c>
      <c r="D476" s="231">
        <v>0</v>
      </c>
      <c r="E476" s="231">
        <v>0</v>
      </c>
      <c r="F476" s="232">
        <v>0</v>
      </c>
      <c r="G476" s="232">
        <v>0</v>
      </c>
      <c r="H476" s="233">
        <v>0</v>
      </c>
    </row>
    <row r="477" spans="1:8" ht="18" hidden="1" customHeight="1" outlineLevel="1">
      <c r="A477" s="20" t="s">
        <v>190</v>
      </c>
      <c r="B477" s="230"/>
      <c r="C477" s="231">
        <v>0</v>
      </c>
      <c r="D477" s="231">
        <v>0</v>
      </c>
      <c r="E477" s="231">
        <v>0</v>
      </c>
      <c r="F477" s="232">
        <v>0</v>
      </c>
      <c r="G477" s="232">
        <v>0</v>
      </c>
      <c r="H477" s="233">
        <v>0</v>
      </c>
    </row>
    <row r="478" spans="1:8" ht="18" hidden="1" customHeight="1" outlineLevel="1">
      <c r="A478" s="20" t="s">
        <v>191</v>
      </c>
      <c r="B478" s="230"/>
      <c r="C478" s="231">
        <v>0</v>
      </c>
      <c r="D478" s="231">
        <v>0</v>
      </c>
      <c r="E478" s="231">
        <v>0</v>
      </c>
      <c r="F478" s="232">
        <v>0</v>
      </c>
      <c r="G478" s="232">
        <v>0</v>
      </c>
      <c r="H478" s="233">
        <v>0</v>
      </c>
    </row>
    <row r="479" spans="1:8" ht="18" hidden="1" customHeight="1" outlineLevel="1">
      <c r="A479" s="20" t="s">
        <v>439</v>
      </c>
      <c r="B479" s="230"/>
      <c r="C479" s="231">
        <v>0</v>
      </c>
      <c r="D479" s="231">
        <v>0</v>
      </c>
      <c r="E479" s="231">
        <v>0</v>
      </c>
      <c r="F479" s="232">
        <v>0</v>
      </c>
      <c r="G479" s="232">
        <v>0</v>
      </c>
      <c r="H479" s="233">
        <v>0</v>
      </c>
    </row>
    <row r="480" spans="1:8" ht="18" hidden="1" customHeight="1" outlineLevel="1">
      <c r="A480" s="20" t="s">
        <v>247</v>
      </c>
      <c r="B480" s="230"/>
      <c r="C480" s="231">
        <v>0</v>
      </c>
      <c r="D480" s="231">
        <v>0</v>
      </c>
      <c r="E480" s="231">
        <v>0</v>
      </c>
      <c r="F480" s="232">
        <v>0</v>
      </c>
      <c r="G480" s="232">
        <v>0</v>
      </c>
      <c r="H480" s="233">
        <v>0</v>
      </c>
    </row>
    <row r="481" spans="1:8" ht="18" hidden="1" customHeight="1" outlineLevel="1">
      <c r="A481" s="20" t="s">
        <v>193</v>
      </c>
      <c r="B481" s="230"/>
      <c r="C481" s="231">
        <v>0</v>
      </c>
      <c r="D481" s="231">
        <v>0</v>
      </c>
      <c r="E481" s="231">
        <v>0</v>
      </c>
      <c r="F481" s="232">
        <v>0</v>
      </c>
      <c r="G481" s="232">
        <v>0</v>
      </c>
      <c r="H481" s="233">
        <v>0</v>
      </c>
    </row>
    <row r="482" spans="1:8" ht="18" hidden="1" customHeight="1" outlineLevel="1">
      <c r="A482" s="20" t="s">
        <v>194</v>
      </c>
      <c r="B482" s="230"/>
      <c r="C482" s="231">
        <v>7</v>
      </c>
      <c r="D482" s="231">
        <v>3</v>
      </c>
      <c r="E482" s="231">
        <v>4</v>
      </c>
      <c r="F482" s="232">
        <v>0</v>
      </c>
      <c r="G482" s="232">
        <v>0</v>
      </c>
      <c r="H482" s="233">
        <v>0</v>
      </c>
    </row>
    <row r="483" spans="1:8" ht="18" hidden="1" customHeight="1" outlineLevel="1">
      <c r="A483" s="20" t="s">
        <v>195</v>
      </c>
      <c r="B483" s="230"/>
      <c r="C483" s="231">
        <v>0</v>
      </c>
      <c r="D483" s="231">
        <v>0</v>
      </c>
      <c r="E483" s="231">
        <v>0</v>
      </c>
      <c r="F483" s="232">
        <v>0</v>
      </c>
      <c r="G483" s="232">
        <v>0</v>
      </c>
      <c r="H483" s="233">
        <v>0</v>
      </c>
    </row>
    <row r="484" spans="1:8" ht="18" hidden="1" customHeight="1" outlineLevel="1">
      <c r="A484" s="20" t="s">
        <v>196</v>
      </c>
      <c r="B484" s="230"/>
      <c r="C484" s="231">
        <v>0</v>
      </c>
      <c r="D484" s="231">
        <v>0</v>
      </c>
      <c r="E484" s="231">
        <v>0</v>
      </c>
      <c r="F484" s="232">
        <v>0</v>
      </c>
      <c r="G484" s="232">
        <v>0</v>
      </c>
      <c r="H484" s="233">
        <v>0</v>
      </c>
    </row>
    <row r="485" spans="1:8" ht="18" customHeight="1" collapsed="1">
      <c r="A485" s="20"/>
      <c r="B485" s="230" t="s">
        <v>347</v>
      </c>
      <c r="C485" s="234">
        <f>SUM(C461:C484)</f>
        <v>8</v>
      </c>
      <c r="D485" s="234">
        <f t="shared" ref="D485:F485" si="22">SUM(D461:D484)</f>
        <v>4</v>
      </c>
      <c r="E485" s="234">
        <f t="shared" si="22"/>
        <v>5</v>
      </c>
      <c r="F485" s="235">
        <f t="shared" si="22"/>
        <v>1740.75</v>
      </c>
      <c r="G485" s="235">
        <f>SUM(G461:G484)</f>
        <v>0</v>
      </c>
      <c r="H485" s="236">
        <f t="shared" ref="H485" si="23">SUM(H461:H484)</f>
        <v>0</v>
      </c>
    </row>
    <row r="486" spans="1:8" ht="18" hidden="1" customHeight="1" outlineLevel="1">
      <c r="A486" s="20" t="s">
        <v>256</v>
      </c>
      <c r="B486" s="230"/>
      <c r="C486" s="231">
        <v>0</v>
      </c>
      <c r="D486" s="231">
        <v>0</v>
      </c>
      <c r="E486" s="231">
        <v>0</v>
      </c>
      <c r="F486" s="232">
        <v>0</v>
      </c>
      <c r="G486" s="232">
        <v>0</v>
      </c>
      <c r="H486" s="233">
        <v>0</v>
      </c>
    </row>
    <row r="487" spans="1:8" ht="18" hidden="1" customHeight="1" outlineLevel="1">
      <c r="A487" s="20" t="s">
        <v>181</v>
      </c>
      <c r="B487" s="230"/>
      <c r="C487" s="231">
        <v>0</v>
      </c>
      <c r="D487" s="231">
        <v>0</v>
      </c>
      <c r="E487" s="231">
        <v>0</v>
      </c>
      <c r="F487" s="232">
        <v>0</v>
      </c>
      <c r="G487" s="232">
        <v>0</v>
      </c>
      <c r="H487" s="233">
        <v>0</v>
      </c>
    </row>
    <row r="488" spans="1:8" ht="18" hidden="1" customHeight="1" outlineLevel="1">
      <c r="A488" s="20" t="s">
        <v>182</v>
      </c>
      <c r="B488" s="230"/>
      <c r="C488" s="231">
        <v>0</v>
      </c>
      <c r="D488" s="231">
        <v>0</v>
      </c>
      <c r="E488" s="231">
        <v>0</v>
      </c>
      <c r="F488" s="232">
        <v>0</v>
      </c>
      <c r="G488" s="232">
        <v>0</v>
      </c>
      <c r="H488" s="233">
        <v>0</v>
      </c>
    </row>
    <row r="489" spans="1:8" ht="18" hidden="1" customHeight="1" outlineLevel="1">
      <c r="A489" s="20" t="s">
        <v>250</v>
      </c>
      <c r="B489" s="230"/>
      <c r="C489" s="231">
        <v>0</v>
      </c>
      <c r="D489" s="231">
        <v>0</v>
      </c>
      <c r="E489" s="231">
        <v>0</v>
      </c>
      <c r="F489" s="232">
        <v>0</v>
      </c>
      <c r="G489" s="232">
        <v>0</v>
      </c>
      <c r="H489" s="233">
        <v>0</v>
      </c>
    </row>
    <row r="490" spans="1:8" ht="18" hidden="1" customHeight="1" outlineLevel="1">
      <c r="A490" s="20" t="s">
        <v>257</v>
      </c>
      <c r="B490" s="230"/>
      <c r="C490" s="231">
        <v>0</v>
      </c>
      <c r="D490" s="231">
        <v>0</v>
      </c>
      <c r="E490" s="231">
        <v>0</v>
      </c>
      <c r="F490" s="232">
        <v>0</v>
      </c>
      <c r="G490" s="232">
        <v>0</v>
      </c>
      <c r="H490" s="233">
        <v>0</v>
      </c>
    </row>
    <row r="491" spans="1:8" ht="18" hidden="1" customHeight="1" outlineLevel="1">
      <c r="A491" s="20" t="s">
        <v>258</v>
      </c>
      <c r="B491" s="230"/>
      <c r="C491" s="231">
        <v>0</v>
      </c>
      <c r="D491" s="231">
        <v>0</v>
      </c>
      <c r="E491" s="231">
        <v>0</v>
      </c>
      <c r="F491" s="232">
        <v>0</v>
      </c>
      <c r="G491" s="232">
        <v>0</v>
      </c>
      <c r="H491" s="233">
        <v>0</v>
      </c>
    </row>
    <row r="492" spans="1:8" ht="18" hidden="1" customHeight="1" outlineLevel="1">
      <c r="A492" s="20" t="s">
        <v>183</v>
      </c>
      <c r="B492" s="230"/>
      <c r="C492" s="231">
        <v>0</v>
      </c>
      <c r="D492" s="231">
        <v>0</v>
      </c>
      <c r="E492" s="231">
        <v>0</v>
      </c>
      <c r="F492" s="232">
        <v>0</v>
      </c>
      <c r="G492" s="232">
        <v>0</v>
      </c>
      <c r="H492" s="233">
        <v>0</v>
      </c>
    </row>
    <row r="493" spans="1:8" ht="18" hidden="1" customHeight="1" outlineLevel="1">
      <c r="A493" s="20" t="s">
        <v>184</v>
      </c>
      <c r="B493" s="230"/>
      <c r="C493" s="231">
        <v>1</v>
      </c>
      <c r="D493" s="231">
        <v>0</v>
      </c>
      <c r="E493" s="231">
        <v>0</v>
      </c>
      <c r="F493" s="232">
        <v>0</v>
      </c>
      <c r="G493" s="232">
        <v>0</v>
      </c>
      <c r="H493" s="233">
        <v>0</v>
      </c>
    </row>
    <row r="494" spans="1:8" ht="18" hidden="1" customHeight="1" outlineLevel="1">
      <c r="A494" s="20" t="s">
        <v>251</v>
      </c>
      <c r="B494" s="230"/>
      <c r="C494" s="231">
        <v>0</v>
      </c>
      <c r="D494" s="231">
        <v>0</v>
      </c>
      <c r="E494" s="231">
        <v>0</v>
      </c>
      <c r="F494" s="232">
        <v>0</v>
      </c>
      <c r="G494" s="232">
        <v>0</v>
      </c>
      <c r="H494" s="233">
        <v>0</v>
      </c>
    </row>
    <row r="495" spans="1:8" ht="18" hidden="1" customHeight="1" outlineLevel="1">
      <c r="A495" s="20" t="s">
        <v>185</v>
      </c>
      <c r="B495" s="230"/>
      <c r="C495" s="231">
        <v>1</v>
      </c>
      <c r="D495" s="231">
        <v>4</v>
      </c>
      <c r="E495" s="231">
        <v>0</v>
      </c>
      <c r="F495" s="232">
        <v>8000</v>
      </c>
      <c r="G495" s="232">
        <v>1426</v>
      </c>
      <c r="H495" s="233">
        <v>0</v>
      </c>
    </row>
    <row r="496" spans="1:8" ht="18" hidden="1" customHeight="1" outlineLevel="1">
      <c r="A496" s="20" t="s">
        <v>253</v>
      </c>
      <c r="B496" s="230"/>
      <c r="C496" s="231">
        <v>0</v>
      </c>
      <c r="D496" s="231">
        <v>0</v>
      </c>
      <c r="E496" s="231">
        <v>0</v>
      </c>
      <c r="F496" s="232">
        <v>0</v>
      </c>
      <c r="G496" s="232">
        <v>0</v>
      </c>
      <c r="H496" s="233">
        <v>0</v>
      </c>
    </row>
    <row r="497" spans="1:8" ht="18" hidden="1" customHeight="1" outlineLevel="1">
      <c r="A497" s="20" t="s">
        <v>186</v>
      </c>
      <c r="B497" s="230"/>
      <c r="C497" s="231">
        <v>0</v>
      </c>
      <c r="D497" s="231">
        <v>0</v>
      </c>
      <c r="E497" s="231">
        <v>0</v>
      </c>
      <c r="F497" s="232">
        <v>0</v>
      </c>
      <c r="G497" s="232">
        <v>0</v>
      </c>
      <c r="H497" s="233">
        <v>0</v>
      </c>
    </row>
    <row r="498" spans="1:8" ht="18" hidden="1" customHeight="1" outlineLevel="1">
      <c r="A498" s="20" t="s">
        <v>244</v>
      </c>
      <c r="B498" s="230"/>
      <c r="C498" s="231">
        <v>0</v>
      </c>
      <c r="D498" s="231">
        <v>0</v>
      </c>
      <c r="E498" s="231">
        <v>0</v>
      </c>
      <c r="F498" s="232">
        <v>0</v>
      </c>
      <c r="G498" s="232">
        <v>0</v>
      </c>
      <c r="H498" s="233">
        <v>0</v>
      </c>
    </row>
    <row r="499" spans="1:8" ht="18" hidden="1" customHeight="1" outlineLevel="1">
      <c r="A499" s="20" t="s">
        <v>438</v>
      </c>
      <c r="B499" s="230"/>
      <c r="C499" s="231">
        <v>0</v>
      </c>
      <c r="D499" s="231">
        <v>0</v>
      </c>
      <c r="E499" s="231">
        <v>0</v>
      </c>
      <c r="F499" s="232">
        <v>0</v>
      </c>
      <c r="G499" s="232">
        <v>0</v>
      </c>
      <c r="H499" s="233">
        <v>0</v>
      </c>
    </row>
    <row r="500" spans="1:8" ht="18" hidden="1" customHeight="1" outlineLevel="1">
      <c r="A500" s="20" t="s">
        <v>188</v>
      </c>
      <c r="B500" s="230"/>
      <c r="C500" s="231">
        <v>0</v>
      </c>
      <c r="D500" s="231">
        <v>0</v>
      </c>
      <c r="E500" s="231">
        <v>0</v>
      </c>
      <c r="F500" s="232">
        <v>0</v>
      </c>
      <c r="G500" s="232">
        <v>0</v>
      </c>
      <c r="H500" s="233">
        <v>0</v>
      </c>
    </row>
    <row r="501" spans="1:8" ht="18" hidden="1" customHeight="1" outlineLevel="1">
      <c r="A501" s="20" t="s">
        <v>189</v>
      </c>
      <c r="B501" s="230"/>
      <c r="C501" s="231">
        <v>0</v>
      </c>
      <c r="D501" s="231">
        <v>0</v>
      </c>
      <c r="E501" s="231">
        <v>0</v>
      </c>
      <c r="F501" s="232">
        <v>0</v>
      </c>
      <c r="G501" s="232">
        <v>0</v>
      </c>
      <c r="H501" s="233">
        <v>0</v>
      </c>
    </row>
    <row r="502" spans="1:8" ht="18" hidden="1" customHeight="1" outlineLevel="1">
      <c r="A502" s="20" t="s">
        <v>190</v>
      </c>
      <c r="B502" s="230"/>
      <c r="C502" s="231">
        <v>0</v>
      </c>
      <c r="D502" s="231">
        <v>0</v>
      </c>
      <c r="E502" s="231">
        <v>0</v>
      </c>
      <c r="F502" s="232">
        <v>0</v>
      </c>
      <c r="G502" s="232">
        <v>0</v>
      </c>
      <c r="H502" s="233">
        <v>0</v>
      </c>
    </row>
    <row r="503" spans="1:8" ht="18" hidden="1" customHeight="1" outlineLevel="1">
      <c r="A503" s="20" t="s">
        <v>191</v>
      </c>
      <c r="B503" s="230"/>
      <c r="C503" s="231">
        <v>0</v>
      </c>
      <c r="D503" s="231">
        <v>0</v>
      </c>
      <c r="E503" s="231">
        <v>0</v>
      </c>
      <c r="F503" s="232">
        <v>0</v>
      </c>
      <c r="G503" s="232">
        <v>0</v>
      </c>
      <c r="H503" s="233">
        <v>0</v>
      </c>
    </row>
    <row r="504" spans="1:8" ht="18" hidden="1" customHeight="1" outlineLevel="1">
      <c r="A504" s="20" t="s">
        <v>439</v>
      </c>
      <c r="B504" s="230"/>
      <c r="C504" s="231">
        <v>0</v>
      </c>
      <c r="D504" s="231">
        <v>0</v>
      </c>
      <c r="E504" s="231">
        <v>0</v>
      </c>
      <c r="F504" s="232">
        <v>0</v>
      </c>
      <c r="G504" s="232">
        <v>0</v>
      </c>
      <c r="H504" s="233">
        <v>0</v>
      </c>
    </row>
    <row r="505" spans="1:8" ht="18" hidden="1" customHeight="1" outlineLevel="1">
      <c r="A505" s="20" t="s">
        <v>247</v>
      </c>
      <c r="B505" s="230"/>
      <c r="C505" s="231">
        <v>0</v>
      </c>
      <c r="D505" s="231">
        <v>0</v>
      </c>
      <c r="E505" s="231">
        <v>0</v>
      </c>
      <c r="F505" s="232">
        <v>0</v>
      </c>
      <c r="G505" s="232">
        <v>0</v>
      </c>
      <c r="H505" s="233">
        <v>0</v>
      </c>
    </row>
    <row r="506" spans="1:8" ht="18" hidden="1" customHeight="1" outlineLevel="1">
      <c r="A506" s="20" t="s">
        <v>193</v>
      </c>
      <c r="B506" s="230"/>
      <c r="C506" s="231">
        <v>0</v>
      </c>
      <c r="D506" s="231">
        <v>0</v>
      </c>
      <c r="E506" s="231">
        <v>0</v>
      </c>
      <c r="F506" s="232">
        <v>0</v>
      </c>
      <c r="G506" s="232">
        <v>0</v>
      </c>
      <c r="H506" s="233">
        <v>0</v>
      </c>
    </row>
    <row r="507" spans="1:8" ht="18" hidden="1" customHeight="1" outlineLevel="1">
      <c r="A507" s="20" t="s">
        <v>194</v>
      </c>
      <c r="B507" s="230"/>
      <c r="C507" s="231">
        <v>1</v>
      </c>
      <c r="D507" s="231">
        <v>0</v>
      </c>
      <c r="E507" s="231">
        <v>0</v>
      </c>
      <c r="F507" s="232">
        <v>0</v>
      </c>
      <c r="G507" s="232">
        <v>0</v>
      </c>
      <c r="H507" s="233">
        <v>0</v>
      </c>
    </row>
    <row r="508" spans="1:8" ht="18" hidden="1" customHeight="1" outlineLevel="1">
      <c r="A508" s="20" t="s">
        <v>195</v>
      </c>
      <c r="B508" s="230"/>
      <c r="C508" s="231">
        <v>0</v>
      </c>
      <c r="D508" s="231">
        <v>0</v>
      </c>
      <c r="E508" s="231">
        <v>0</v>
      </c>
      <c r="F508" s="232">
        <v>0</v>
      </c>
      <c r="G508" s="232">
        <v>0</v>
      </c>
      <c r="H508" s="233">
        <v>0</v>
      </c>
    </row>
    <row r="509" spans="1:8" ht="18" hidden="1" customHeight="1" outlineLevel="1">
      <c r="A509" s="20" t="s">
        <v>196</v>
      </c>
      <c r="B509" s="230"/>
      <c r="C509" s="231">
        <v>0</v>
      </c>
      <c r="D509" s="231">
        <v>0</v>
      </c>
      <c r="E509" s="231">
        <v>0</v>
      </c>
      <c r="F509" s="232">
        <v>0</v>
      </c>
      <c r="G509" s="232">
        <v>0</v>
      </c>
      <c r="H509" s="233">
        <v>0</v>
      </c>
    </row>
    <row r="510" spans="1:8" ht="18" customHeight="1" collapsed="1">
      <c r="A510" s="20"/>
      <c r="B510" s="230" t="s">
        <v>348</v>
      </c>
      <c r="C510" s="234">
        <f>SUM(C486:C509)</f>
        <v>3</v>
      </c>
      <c r="D510" s="234">
        <f t="shared" ref="D510:F510" si="24">SUM(D486:D509)</f>
        <v>4</v>
      </c>
      <c r="E510" s="234">
        <f t="shared" si="24"/>
        <v>0</v>
      </c>
      <c r="F510" s="235">
        <f t="shared" si="24"/>
        <v>8000</v>
      </c>
      <c r="G510" s="235">
        <f>SUM(G486:G509)</f>
        <v>1426</v>
      </c>
      <c r="H510" s="236">
        <f t="shared" ref="H510" si="25">SUM(H486:H509)</f>
        <v>0</v>
      </c>
    </row>
    <row r="511" spans="1:8" ht="18" hidden="1" customHeight="1" outlineLevel="1">
      <c r="A511" s="20" t="s">
        <v>256</v>
      </c>
      <c r="B511" s="230"/>
      <c r="C511" s="231">
        <v>0</v>
      </c>
      <c r="D511" s="231">
        <v>0</v>
      </c>
      <c r="E511" s="231">
        <v>0</v>
      </c>
      <c r="F511" s="232">
        <v>0</v>
      </c>
      <c r="G511" s="232">
        <v>0</v>
      </c>
      <c r="H511" s="233">
        <v>0</v>
      </c>
    </row>
    <row r="512" spans="1:8" ht="18" hidden="1" customHeight="1" outlineLevel="1">
      <c r="A512" s="20" t="s">
        <v>181</v>
      </c>
      <c r="B512" s="230"/>
      <c r="C512" s="231">
        <v>1</v>
      </c>
      <c r="D512" s="231">
        <v>0</v>
      </c>
      <c r="E512" s="231">
        <v>0</v>
      </c>
      <c r="F512" s="232">
        <v>0</v>
      </c>
      <c r="G512" s="232">
        <v>0</v>
      </c>
      <c r="H512" s="233">
        <v>0</v>
      </c>
    </row>
    <row r="513" spans="1:8" ht="18" hidden="1" customHeight="1" outlineLevel="1">
      <c r="A513" s="20" t="s">
        <v>182</v>
      </c>
      <c r="B513" s="230"/>
      <c r="C513" s="231">
        <v>0</v>
      </c>
      <c r="D513" s="231">
        <v>0</v>
      </c>
      <c r="E513" s="231">
        <v>0</v>
      </c>
      <c r="F513" s="232">
        <v>0</v>
      </c>
      <c r="G513" s="232">
        <v>0</v>
      </c>
      <c r="H513" s="233">
        <v>0</v>
      </c>
    </row>
    <row r="514" spans="1:8" ht="18" hidden="1" customHeight="1" outlineLevel="1">
      <c r="A514" s="20" t="s">
        <v>250</v>
      </c>
      <c r="B514" s="230"/>
      <c r="C514" s="231">
        <v>0</v>
      </c>
      <c r="D514" s="231">
        <v>0</v>
      </c>
      <c r="E514" s="231">
        <v>0</v>
      </c>
      <c r="F514" s="232">
        <v>0</v>
      </c>
      <c r="G514" s="232">
        <v>0</v>
      </c>
      <c r="H514" s="233">
        <v>0</v>
      </c>
    </row>
    <row r="515" spans="1:8" ht="18" hidden="1" customHeight="1" outlineLevel="1">
      <c r="A515" s="20" t="s">
        <v>257</v>
      </c>
      <c r="B515" s="230"/>
      <c r="C515" s="231">
        <v>0</v>
      </c>
      <c r="D515" s="231">
        <v>0</v>
      </c>
      <c r="E515" s="231">
        <v>0</v>
      </c>
      <c r="F515" s="232">
        <v>0</v>
      </c>
      <c r="G515" s="232">
        <v>0</v>
      </c>
      <c r="H515" s="233">
        <v>0</v>
      </c>
    </row>
    <row r="516" spans="1:8" ht="18" hidden="1" customHeight="1" outlineLevel="1">
      <c r="A516" s="20" t="s">
        <v>258</v>
      </c>
      <c r="B516" s="230"/>
      <c r="C516" s="231">
        <v>0</v>
      </c>
      <c r="D516" s="231">
        <v>0</v>
      </c>
      <c r="E516" s="231">
        <v>0</v>
      </c>
      <c r="F516" s="232">
        <v>0</v>
      </c>
      <c r="G516" s="232">
        <v>0</v>
      </c>
      <c r="H516" s="233">
        <v>0</v>
      </c>
    </row>
    <row r="517" spans="1:8" ht="18" hidden="1" customHeight="1" outlineLevel="1">
      <c r="A517" s="20" t="s">
        <v>183</v>
      </c>
      <c r="B517" s="230"/>
      <c r="C517" s="231">
        <v>0</v>
      </c>
      <c r="D517" s="231">
        <v>0</v>
      </c>
      <c r="E517" s="231">
        <v>0</v>
      </c>
      <c r="F517" s="232">
        <v>0</v>
      </c>
      <c r="G517" s="232">
        <v>0</v>
      </c>
      <c r="H517" s="233">
        <v>0</v>
      </c>
    </row>
    <row r="518" spans="1:8" ht="18" hidden="1" customHeight="1" outlineLevel="1">
      <c r="A518" s="20" t="s">
        <v>184</v>
      </c>
      <c r="B518" s="230"/>
      <c r="C518" s="231">
        <v>0</v>
      </c>
      <c r="D518" s="231">
        <v>1</v>
      </c>
      <c r="E518" s="231">
        <v>0</v>
      </c>
      <c r="F518" s="232">
        <v>0</v>
      </c>
      <c r="G518" s="232">
        <v>-2500</v>
      </c>
      <c r="H518" s="233">
        <v>0</v>
      </c>
    </row>
    <row r="519" spans="1:8" ht="18" hidden="1" customHeight="1" outlineLevel="1">
      <c r="A519" s="20" t="s">
        <v>251</v>
      </c>
      <c r="B519" s="230"/>
      <c r="C519" s="231">
        <v>0</v>
      </c>
      <c r="D519" s="231">
        <v>0</v>
      </c>
      <c r="E519" s="231">
        <v>0</v>
      </c>
      <c r="F519" s="232">
        <v>0</v>
      </c>
      <c r="G519" s="232">
        <v>0</v>
      </c>
      <c r="H519" s="233">
        <v>0</v>
      </c>
    </row>
    <row r="520" spans="1:8" ht="18" hidden="1" customHeight="1" outlineLevel="1">
      <c r="A520" s="20" t="s">
        <v>185</v>
      </c>
      <c r="B520" s="230"/>
      <c r="C520" s="231">
        <v>0</v>
      </c>
      <c r="D520" s="231">
        <v>3</v>
      </c>
      <c r="E520" s="231">
        <v>0</v>
      </c>
      <c r="F520" s="232">
        <v>0</v>
      </c>
      <c r="G520" s="232">
        <v>-4496.8500000000004</v>
      </c>
      <c r="H520" s="233">
        <v>0</v>
      </c>
    </row>
    <row r="521" spans="1:8" ht="18" hidden="1" customHeight="1" outlineLevel="1">
      <c r="A521" s="20" t="s">
        <v>253</v>
      </c>
      <c r="B521" s="230"/>
      <c r="C521" s="231">
        <v>0</v>
      </c>
      <c r="D521" s="231">
        <v>0</v>
      </c>
      <c r="E521" s="231">
        <v>0</v>
      </c>
      <c r="F521" s="232">
        <v>0</v>
      </c>
      <c r="G521" s="232">
        <v>0</v>
      </c>
      <c r="H521" s="233">
        <v>0</v>
      </c>
    </row>
    <row r="522" spans="1:8" ht="18" hidden="1" customHeight="1" outlineLevel="1">
      <c r="A522" s="20" t="s">
        <v>186</v>
      </c>
      <c r="B522" s="230"/>
      <c r="C522" s="231">
        <v>0</v>
      </c>
      <c r="D522" s="231">
        <v>0</v>
      </c>
      <c r="E522" s="231">
        <v>0</v>
      </c>
      <c r="F522" s="232">
        <v>0</v>
      </c>
      <c r="G522" s="232">
        <v>0</v>
      </c>
      <c r="H522" s="233">
        <v>0</v>
      </c>
    </row>
    <row r="523" spans="1:8" ht="18" hidden="1" customHeight="1" outlineLevel="1">
      <c r="A523" s="20" t="s">
        <v>244</v>
      </c>
      <c r="B523" s="230"/>
      <c r="C523" s="231">
        <v>0</v>
      </c>
      <c r="D523" s="231">
        <v>0</v>
      </c>
      <c r="E523" s="231">
        <v>0</v>
      </c>
      <c r="F523" s="232">
        <v>0</v>
      </c>
      <c r="G523" s="232">
        <v>0</v>
      </c>
      <c r="H523" s="233">
        <v>0</v>
      </c>
    </row>
    <row r="524" spans="1:8" ht="18" hidden="1" customHeight="1" outlineLevel="1">
      <c r="A524" s="20" t="s">
        <v>438</v>
      </c>
      <c r="B524" s="230"/>
      <c r="C524" s="231">
        <v>0</v>
      </c>
      <c r="D524" s="231">
        <v>0</v>
      </c>
      <c r="E524" s="231">
        <v>0</v>
      </c>
      <c r="F524" s="232">
        <v>0</v>
      </c>
      <c r="G524" s="232">
        <v>0</v>
      </c>
      <c r="H524" s="233">
        <v>0</v>
      </c>
    </row>
    <row r="525" spans="1:8" ht="18" hidden="1" customHeight="1" outlineLevel="1">
      <c r="A525" s="20" t="s">
        <v>188</v>
      </c>
      <c r="B525" s="230"/>
      <c r="C525" s="231">
        <v>0</v>
      </c>
      <c r="D525" s="231">
        <v>0</v>
      </c>
      <c r="E525" s="231">
        <v>0</v>
      </c>
      <c r="F525" s="232">
        <v>0</v>
      </c>
      <c r="G525" s="232">
        <v>0</v>
      </c>
      <c r="H525" s="233">
        <v>0</v>
      </c>
    </row>
    <row r="526" spans="1:8" ht="18" hidden="1" customHeight="1" outlineLevel="1">
      <c r="A526" s="20" t="s">
        <v>189</v>
      </c>
      <c r="B526" s="230"/>
      <c r="C526" s="231">
        <v>0</v>
      </c>
      <c r="D526" s="231">
        <v>0</v>
      </c>
      <c r="E526" s="231">
        <v>0</v>
      </c>
      <c r="F526" s="232">
        <v>0</v>
      </c>
      <c r="G526" s="232">
        <v>0</v>
      </c>
      <c r="H526" s="233">
        <v>0</v>
      </c>
    </row>
    <row r="527" spans="1:8" ht="18" hidden="1" customHeight="1" outlineLevel="1">
      <c r="A527" s="20" t="s">
        <v>190</v>
      </c>
      <c r="B527" s="230"/>
      <c r="C527" s="231">
        <v>0</v>
      </c>
      <c r="D527" s="231">
        <v>0</v>
      </c>
      <c r="E527" s="231">
        <v>0</v>
      </c>
      <c r="F527" s="232">
        <v>0</v>
      </c>
      <c r="G527" s="232">
        <v>0</v>
      </c>
      <c r="H527" s="233">
        <v>0</v>
      </c>
    </row>
    <row r="528" spans="1:8" ht="18" hidden="1" customHeight="1" outlineLevel="1">
      <c r="A528" s="20" t="s">
        <v>191</v>
      </c>
      <c r="B528" s="230"/>
      <c r="C528" s="231">
        <v>0</v>
      </c>
      <c r="D528" s="231">
        <v>0</v>
      </c>
      <c r="E528" s="231">
        <v>0</v>
      </c>
      <c r="F528" s="232">
        <v>0</v>
      </c>
      <c r="G528" s="232">
        <v>0</v>
      </c>
      <c r="H528" s="233">
        <v>0</v>
      </c>
    </row>
    <row r="529" spans="1:8" ht="18" hidden="1" customHeight="1" outlineLevel="1">
      <c r="A529" s="20" t="s">
        <v>439</v>
      </c>
      <c r="B529" s="230"/>
      <c r="C529" s="231">
        <v>0</v>
      </c>
      <c r="D529" s="231">
        <v>0</v>
      </c>
      <c r="E529" s="231">
        <v>0</v>
      </c>
      <c r="F529" s="232">
        <v>0</v>
      </c>
      <c r="G529" s="232">
        <v>0</v>
      </c>
      <c r="H529" s="233">
        <v>0</v>
      </c>
    </row>
    <row r="530" spans="1:8" ht="18" hidden="1" customHeight="1" outlineLevel="1">
      <c r="A530" s="20" t="s">
        <v>247</v>
      </c>
      <c r="B530" s="230"/>
      <c r="C530" s="231">
        <v>0</v>
      </c>
      <c r="D530" s="231">
        <v>0</v>
      </c>
      <c r="E530" s="231">
        <v>0</v>
      </c>
      <c r="F530" s="232">
        <v>0</v>
      </c>
      <c r="G530" s="232">
        <v>0</v>
      </c>
      <c r="H530" s="233">
        <v>0</v>
      </c>
    </row>
    <row r="531" spans="1:8" ht="18" hidden="1" customHeight="1" outlineLevel="1">
      <c r="A531" s="20" t="s">
        <v>193</v>
      </c>
      <c r="B531" s="230"/>
      <c r="C531" s="231">
        <v>0</v>
      </c>
      <c r="D531" s="231">
        <v>0</v>
      </c>
      <c r="E531" s="231">
        <v>0</v>
      </c>
      <c r="F531" s="232">
        <v>0</v>
      </c>
      <c r="G531" s="232">
        <v>0</v>
      </c>
      <c r="H531" s="233">
        <v>0</v>
      </c>
    </row>
    <row r="532" spans="1:8" ht="18" hidden="1" customHeight="1" outlineLevel="1">
      <c r="A532" s="20" t="s">
        <v>194</v>
      </c>
      <c r="B532" s="230"/>
      <c r="C532" s="231">
        <v>0</v>
      </c>
      <c r="D532" s="231">
        <v>0</v>
      </c>
      <c r="E532" s="231">
        <v>0</v>
      </c>
      <c r="F532" s="232">
        <v>0</v>
      </c>
      <c r="G532" s="232">
        <v>0</v>
      </c>
      <c r="H532" s="233">
        <v>0</v>
      </c>
    </row>
    <row r="533" spans="1:8" ht="18" hidden="1" customHeight="1" outlineLevel="1">
      <c r="A533" s="20" t="s">
        <v>195</v>
      </c>
      <c r="B533" s="230"/>
      <c r="C533" s="231">
        <v>0</v>
      </c>
      <c r="D533" s="231">
        <v>0</v>
      </c>
      <c r="E533" s="231">
        <v>0</v>
      </c>
      <c r="F533" s="232">
        <v>0</v>
      </c>
      <c r="G533" s="232">
        <v>0</v>
      </c>
      <c r="H533" s="233">
        <v>0</v>
      </c>
    </row>
    <row r="534" spans="1:8" ht="18" hidden="1" customHeight="1" outlineLevel="1">
      <c r="A534" s="20" t="s">
        <v>196</v>
      </c>
      <c r="B534" s="230"/>
      <c r="C534" s="231">
        <v>0</v>
      </c>
      <c r="D534" s="231">
        <v>0</v>
      </c>
      <c r="E534" s="231">
        <v>0</v>
      </c>
      <c r="F534" s="232">
        <v>0</v>
      </c>
      <c r="G534" s="232">
        <v>0</v>
      </c>
      <c r="H534" s="233">
        <v>0</v>
      </c>
    </row>
    <row r="535" spans="1:8" ht="18" customHeight="1" collapsed="1">
      <c r="A535" s="20"/>
      <c r="B535" s="230" t="s">
        <v>349</v>
      </c>
      <c r="C535" s="234">
        <f>SUM(C511:C534)</f>
        <v>1</v>
      </c>
      <c r="D535" s="234">
        <f t="shared" ref="D535:F535" si="26">SUM(D511:D534)</f>
        <v>4</v>
      </c>
      <c r="E535" s="234">
        <f t="shared" si="26"/>
        <v>0</v>
      </c>
      <c r="F535" s="235">
        <f t="shared" si="26"/>
        <v>0</v>
      </c>
      <c r="G535" s="235">
        <f>SUM(G511:G534)</f>
        <v>-6996.85</v>
      </c>
      <c r="H535" s="236">
        <f t="shared" ref="H535" si="27">SUM(H511:H534)</f>
        <v>0</v>
      </c>
    </row>
    <row r="536" spans="1:8" ht="18" hidden="1" customHeight="1" outlineLevel="1">
      <c r="A536" s="20" t="s">
        <v>256</v>
      </c>
      <c r="B536" s="230"/>
      <c r="C536" s="234">
        <v>0</v>
      </c>
      <c r="D536" s="234">
        <v>0</v>
      </c>
      <c r="E536" s="234">
        <v>0</v>
      </c>
      <c r="F536" s="235">
        <v>0</v>
      </c>
      <c r="G536" s="235">
        <v>0</v>
      </c>
      <c r="H536" s="236">
        <v>0</v>
      </c>
    </row>
    <row r="537" spans="1:8" ht="18" hidden="1" customHeight="1" outlineLevel="1">
      <c r="A537" s="20" t="s">
        <v>181</v>
      </c>
      <c r="B537" s="230"/>
      <c r="C537" s="234">
        <v>0</v>
      </c>
      <c r="D537" s="234">
        <v>0</v>
      </c>
      <c r="E537" s="234">
        <v>0</v>
      </c>
      <c r="F537" s="235">
        <v>0</v>
      </c>
      <c r="G537" s="235">
        <v>0</v>
      </c>
      <c r="H537" s="236">
        <v>0</v>
      </c>
    </row>
    <row r="538" spans="1:8" ht="18" hidden="1" customHeight="1" outlineLevel="1">
      <c r="A538" s="20" t="s">
        <v>182</v>
      </c>
      <c r="B538" s="230"/>
      <c r="C538" s="234">
        <v>0</v>
      </c>
      <c r="D538" s="234">
        <v>0</v>
      </c>
      <c r="E538" s="234">
        <v>0</v>
      </c>
      <c r="F538" s="235">
        <v>0</v>
      </c>
      <c r="G538" s="235">
        <v>0</v>
      </c>
      <c r="H538" s="236">
        <v>0</v>
      </c>
    </row>
    <row r="539" spans="1:8" ht="18" hidden="1" customHeight="1" outlineLevel="1">
      <c r="A539" s="20" t="s">
        <v>250</v>
      </c>
      <c r="B539" s="230"/>
      <c r="C539" s="234">
        <v>0</v>
      </c>
      <c r="D539" s="234">
        <v>0</v>
      </c>
      <c r="E539" s="234">
        <v>0</v>
      </c>
      <c r="F539" s="235">
        <v>0</v>
      </c>
      <c r="G539" s="235">
        <v>0</v>
      </c>
      <c r="H539" s="236">
        <v>0</v>
      </c>
    </row>
    <row r="540" spans="1:8" ht="18" hidden="1" customHeight="1" outlineLevel="1">
      <c r="A540" s="20" t="s">
        <v>257</v>
      </c>
      <c r="B540" s="230"/>
      <c r="C540" s="234">
        <v>0</v>
      </c>
      <c r="D540" s="234">
        <v>0</v>
      </c>
      <c r="E540" s="234">
        <v>0</v>
      </c>
      <c r="F540" s="235">
        <v>0</v>
      </c>
      <c r="G540" s="235">
        <v>0</v>
      </c>
      <c r="H540" s="236">
        <v>0</v>
      </c>
    </row>
    <row r="541" spans="1:8" ht="18" hidden="1" customHeight="1" outlineLevel="1">
      <c r="A541" s="20" t="s">
        <v>258</v>
      </c>
      <c r="B541" s="230"/>
      <c r="C541" s="234">
        <v>0</v>
      </c>
      <c r="D541" s="234">
        <v>0</v>
      </c>
      <c r="E541" s="234">
        <v>0</v>
      </c>
      <c r="F541" s="235">
        <v>0</v>
      </c>
      <c r="G541" s="235">
        <v>0</v>
      </c>
      <c r="H541" s="236">
        <v>0</v>
      </c>
    </row>
    <row r="542" spans="1:8" ht="18" hidden="1" customHeight="1" outlineLevel="1">
      <c r="A542" s="20" t="s">
        <v>183</v>
      </c>
      <c r="B542" s="230"/>
      <c r="C542" s="234">
        <v>0</v>
      </c>
      <c r="D542" s="234">
        <v>0</v>
      </c>
      <c r="E542" s="234">
        <v>0</v>
      </c>
      <c r="F542" s="235">
        <v>0</v>
      </c>
      <c r="G542" s="235">
        <v>0</v>
      </c>
      <c r="H542" s="236">
        <v>0</v>
      </c>
    </row>
    <row r="543" spans="1:8" ht="18" hidden="1" customHeight="1" outlineLevel="1">
      <c r="A543" s="20" t="s">
        <v>184</v>
      </c>
      <c r="B543" s="230"/>
      <c r="C543" s="234">
        <v>0</v>
      </c>
      <c r="D543" s="234">
        <v>0</v>
      </c>
      <c r="E543" s="234">
        <v>0</v>
      </c>
      <c r="F543" s="235">
        <v>0</v>
      </c>
      <c r="G543" s="235">
        <v>0</v>
      </c>
      <c r="H543" s="236">
        <v>0</v>
      </c>
    </row>
    <row r="544" spans="1:8" ht="18" hidden="1" customHeight="1" outlineLevel="1">
      <c r="A544" s="20" t="s">
        <v>251</v>
      </c>
      <c r="B544" s="230"/>
      <c r="C544" s="234">
        <v>0</v>
      </c>
      <c r="D544" s="234">
        <v>0</v>
      </c>
      <c r="E544" s="234">
        <v>0</v>
      </c>
      <c r="F544" s="235">
        <v>0</v>
      </c>
      <c r="G544" s="235">
        <v>0</v>
      </c>
      <c r="H544" s="236">
        <v>0</v>
      </c>
    </row>
    <row r="545" spans="1:8" ht="18" hidden="1" customHeight="1" outlineLevel="1">
      <c r="A545" s="20" t="s">
        <v>185</v>
      </c>
      <c r="B545" s="230"/>
      <c r="C545" s="234">
        <v>1</v>
      </c>
      <c r="D545" s="234">
        <v>0</v>
      </c>
      <c r="E545" s="234">
        <v>0</v>
      </c>
      <c r="F545" s="235">
        <v>0</v>
      </c>
      <c r="G545" s="235">
        <v>0</v>
      </c>
      <c r="H545" s="236">
        <v>0</v>
      </c>
    </row>
    <row r="546" spans="1:8" ht="18" hidden="1" customHeight="1" outlineLevel="1">
      <c r="A546" s="20" t="s">
        <v>253</v>
      </c>
      <c r="B546" s="230"/>
      <c r="C546" s="234">
        <v>0</v>
      </c>
      <c r="D546" s="234">
        <v>0</v>
      </c>
      <c r="E546" s="234">
        <v>0</v>
      </c>
      <c r="F546" s="235">
        <v>0</v>
      </c>
      <c r="G546" s="235">
        <v>0</v>
      </c>
      <c r="H546" s="236">
        <v>0</v>
      </c>
    </row>
    <row r="547" spans="1:8" ht="18" hidden="1" customHeight="1" outlineLevel="1">
      <c r="A547" s="20" t="s">
        <v>186</v>
      </c>
      <c r="B547" s="230"/>
      <c r="C547" s="234">
        <v>0</v>
      </c>
      <c r="D547" s="234">
        <v>0</v>
      </c>
      <c r="E547" s="234">
        <v>0</v>
      </c>
      <c r="F547" s="235">
        <v>0</v>
      </c>
      <c r="G547" s="235">
        <v>0</v>
      </c>
      <c r="H547" s="236">
        <v>0</v>
      </c>
    </row>
    <row r="548" spans="1:8" ht="18" hidden="1" customHeight="1" outlineLevel="1">
      <c r="A548" s="20" t="s">
        <v>244</v>
      </c>
      <c r="B548" s="230"/>
      <c r="C548" s="234">
        <v>0</v>
      </c>
      <c r="D548" s="234">
        <v>0</v>
      </c>
      <c r="E548" s="234">
        <v>0</v>
      </c>
      <c r="F548" s="235">
        <v>0</v>
      </c>
      <c r="G548" s="235">
        <v>0</v>
      </c>
      <c r="H548" s="236">
        <v>0</v>
      </c>
    </row>
    <row r="549" spans="1:8" ht="18" hidden="1" customHeight="1" outlineLevel="1">
      <c r="A549" s="20" t="s">
        <v>438</v>
      </c>
      <c r="B549" s="230"/>
      <c r="C549" s="234">
        <v>0</v>
      </c>
      <c r="D549" s="234">
        <v>0</v>
      </c>
      <c r="E549" s="234">
        <v>0</v>
      </c>
      <c r="F549" s="235">
        <v>0</v>
      </c>
      <c r="G549" s="235">
        <v>0</v>
      </c>
      <c r="H549" s="236">
        <v>0</v>
      </c>
    </row>
    <row r="550" spans="1:8" ht="18" hidden="1" customHeight="1" outlineLevel="1">
      <c r="A550" s="20" t="s">
        <v>188</v>
      </c>
      <c r="B550" s="230"/>
      <c r="C550" s="234">
        <v>0</v>
      </c>
      <c r="D550" s="234">
        <v>0</v>
      </c>
      <c r="E550" s="234">
        <v>0</v>
      </c>
      <c r="F550" s="235">
        <v>0</v>
      </c>
      <c r="G550" s="235">
        <v>0</v>
      </c>
      <c r="H550" s="236">
        <v>0</v>
      </c>
    </row>
    <row r="551" spans="1:8" ht="18" hidden="1" customHeight="1" outlineLevel="1">
      <c r="A551" s="20" t="s">
        <v>189</v>
      </c>
      <c r="B551" s="230"/>
      <c r="C551" s="234">
        <v>0</v>
      </c>
      <c r="D551" s="234">
        <v>0</v>
      </c>
      <c r="E551" s="234">
        <v>0</v>
      </c>
      <c r="F551" s="235">
        <v>0</v>
      </c>
      <c r="G551" s="235">
        <v>0</v>
      </c>
      <c r="H551" s="236">
        <v>0</v>
      </c>
    </row>
    <row r="552" spans="1:8" ht="18" hidden="1" customHeight="1" outlineLevel="1">
      <c r="A552" s="20" t="s">
        <v>190</v>
      </c>
      <c r="B552" s="230"/>
      <c r="C552" s="234">
        <v>0</v>
      </c>
      <c r="D552" s="234">
        <v>0</v>
      </c>
      <c r="E552" s="234">
        <v>0</v>
      </c>
      <c r="F552" s="235">
        <v>0</v>
      </c>
      <c r="G552" s="235">
        <v>0</v>
      </c>
      <c r="H552" s="236">
        <v>0</v>
      </c>
    </row>
    <row r="553" spans="1:8" ht="18" hidden="1" customHeight="1" outlineLevel="1">
      <c r="A553" s="20" t="s">
        <v>191</v>
      </c>
      <c r="B553" s="230"/>
      <c r="C553" s="234">
        <v>0</v>
      </c>
      <c r="D553" s="234">
        <v>0</v>
      </c>
      <c r="E553" s="234">
        <v>0</v>
      </c>
      <c r="F553" s="235">
        <v>0</v>
      </c>
      <c r="G553" s="235">
        <v>0</v>
      </c>
      <c r="H553" s="236">
        <v>0</v>
      </c>
    </row>
    <row r="554" spans="1:8" ht="18" hidden="1" customHeight="1" outlineLevel="1">
      <c r="A554" s="20" t="s">
        <v>439</v>
      </c>
      <c r="B554" s="230"/>
      <c r="C554" s="234">
        <v>0</v>
      </c>
      <c r="D554" s="234">
        <v>0</v>
      </c>
      <c r="E554" s="234">
        <v>0</v>
      </c>
      <c r="F554" s="235">
        <v>0</v>
      </c>
      <c r="G554" s="235">
        <v>0</v>
      </c>
      <c r="H554" s="236">
        <v>0</v>
      </c>
    </row>
    <row r="555" spans="1:8" ht="18" hidden="1" customHeight="1" outlineLevel="1">
      <c r="A555" s="20" t="s">
        <v>247</v>
      </c>
      <c r="B555" s="230"/>
      <c r="C555" s="234">
        <v>0</v>
      </c>
      <c r="D555" s="234">
        <v>0</v>
      </c>
      <c r="E555" s="234">
        <v>0</v>
      </c>
      <c r="F555" s="235">
        <v>0</v>
      </c>
      <c r="G555" s="235">
        <v>0</v>
      </c>
      <c r="H555" s="236">
        <v>0</v>
      </c>
    </row>
    <row r="556" spans="1:8" ht="18" hidden="1" customHeight="1" outlineLevel="1">
      <c r="A556" s="20" t="s">
        <v>193</v>
      </c>
      <c r="B556" s="230"/>
      <c r="C556" s="234">
        <v>0</v>
      </c>
      <c r="D556" s="234">
        <v>0</v>
      </c>
      <c r="E556" s="234">
        <v>0</v>
      </c>
      <c r="F556" s="235">
        <v>0</v>
      </c>
      <c r="G556" s="235">
        <v>0</v>
      </c>
      <c r="H556" s="236">
        <v>0</v>
      </c>
    </row>
    <row r="557" spans="1:8" ht="18" hidden="1" customHeight="1" outlineLevel="1">
      <c r="A557" s="20" t="s">
        <v>194</v>
      </c>
      <c r="B557" s="230"/>
      <c r="C557" s="234">
        <v>0</v>
      </c>
      <c r="D557" s="234">
        <v>0</v>
      </c>
      <c r="E557" s="234">
        <v>0</v>
      </c>
      <c r="F557" s="235">
        <v>0</v>
      </c>
      <c r="G557" s="235">
        <v>0</v>
      </c>
      <c r="H557" s="236">
        <v>0</v>
      </c>
    </row>
    <row r="558" spans="1:8" ht="18" hidden="1" customHeight="1" outlineLevel="1">
      <c r="A558" s="20" t="s">
        <v>195</v>
      </c>
      <c r="B558" s="230"/>
      <c r="C558" s="234">
        <v>0</v>
      </c>
      <c r="D558" s="234">
        <v>0</v>
      </c>
      <c r="E558" s="234">
        <v>0</v>
      </c>
      <c r="F558" s="235">
        <v>0</v>
      </c>
      <c r="G558" s="235">
        <v>0</v>
      </c>
      <c r="H558" s="236">
        <v>0</v>
      </c>
    </row>
    <row r="559" spans="1:8" ht="18" hidden="1" customHeight="1" outlineLevel="1">
      <c r="A559" s="20" t="s">
        <v>196</v>
      </c>
      <c r="B559" s="230"/>
      <c r="C559" s="234">
        <v>0</v>
      </c>
      <c r="D559" s="234">
        <v>0</v>
      </c>
      <c r="E559" s="234">
        <v>0</v>
      </c>
      <c r="F559" s="235">
        <v>0</v>
      </c>
      <c r="G559" s="235">
        <v>0</v>
      </c>
      <c r="H559" s="236">
        <v>0</v>
      </c>
    </row>
    <row r="560" spans="1:8" ht="18" customHeight="1" collapsed="1">
      <c r="A560" s="20"/>
      <c r="B560" s="230" t="s">
        <v>350</v>
      </c>
      <c r="C560" s="234">
        <f>SUM(C536:C559)</f>
        <v>1</v>
      </c>
      <c r="D560" s="234">
        <f t="shared" ref="D560:F560" si="28">SUM(D536:D559)</f>
        <v>0</v>
      </c>
      <c r="E560" s="234">
        <f t="shared" si="28"/>
        <v>0</v>
      </c>
      <c r="F560" s="235">
        <f t="shared" si="28"/>
        <v>0</v>
      </c>
      <c r="G560" s="235">
        <f>SUM(G536:G559)</f>
        <v>0</v>
      </c>
      <c r="H560" s="236">
        <f t="shared" ref="H560" si="29">SUM(H536:H559)</f>
        <v>0</v>
      </c>
    </row>
    <row r="561" spans="1:8" ht="18" hidden="1" customHeight="1" outlineLevel="1">
      <c r="A561" s="20" t="s">
        <v>256</v>
      </c>
      <c r="B561" s="230"/>
      <c r="C561" s="231">
        <v>0</v>
      </c>
      <c r="D561" s="231">
        <v>0</v>
      </c>
      <c r="E561" s="231">
        <v>0</v>
      </c>
      <c r="F561" s="232">
        <v>0</v>
      </c>
      <c r="G561" s="232">
        <v>0</v>
      </c>
      <c r="H561" s="233">
        <v>0</v>
      </c>
    </row>
    <row r="562" spans="1:8" ht="18" hidden="1" customHeight="1" outlineLevel="1">
      <c r="A562" s="20" t="s">
        <v>181</v>
      </c>
      <c r="B562" s="230"/>
      <c r="C562" s="231">
        <v>0</v>
      </c>
      <c r="D562" s="231">
        <v>1</v>
      </c>
      <c r="E562" s="231">
        <v>0</v>
      </c>
      <c r="F562" s="232">
        <v>0</v>
      </c>
      <c r="G562" s="232">
        <v>-386</v>
      </c>
      <c r="H562" s="233">
        <v>0</v>
      </c>
    </row>
    <row r="563" spans="1:8" ht="18" hidden="1" customHeight="1" outlineLevel="1">
      <c r="A563" s="20" t="s">
        <v>182</v>
      </c>
      <c r="B563" s="230"/>
      <c r="C563" s="231">
        <v>0</v>
      </c>
      <c r="D563" s="231">
        <v>0</v>
      </c>
      <c r="E563" s="231">
        <v>0</v>
      </c>
      <c r="F563" s="232">
        <v>0</v>
      </c>
      <c r="G563" s="232">
        <v>0</v>
      </c>
      <c r="H563" s="233">
        <v>0</v>
      </c>
    </row>
    <row r="564" spans="1:8" ht="18" hidden="1" customHeight="1" outlineLevel="1">
      <c r="A564" s="20" t="s">
        <v>250</v>
      </c>
      <c r="B564" s="230"/>
      <c r="C564" s="231">
        <v>0</v>
      </c>
      <c r="D564" s="231">
        <v>0</v>
      </c>
      <c r="E564" s="231">
        <v>0</v>
      </c>
      <c r="F564" s="232">
        <v>0</v>
      </c>
      <c r="G564" s="232">
        <v>0</v>
      </c>
      <c r="H564" s="233">
        <v>0</v>
      </c>
    </row>
    <row r="565" spans="1:8" ht="18" hidden="1" customHeight="1" outlineLevel="1">
      <c r="A565" s="20" t="s">
        <v>257</v>
      </c>
      <c r="B565" s="230"/>
      <c r="C565" s="231">
        <v>0</v>
      </c>
      <c r="D565" s="231">
        <v>0</v>
      </c>
      <c r="E565" s="231">
        <v>0</v>
      </c>
      <c r="F565" s="232">
        <v>0</v>
      </c>
      <c r="G565" s="232">
        <v>0</v>
      </c>
      <c r="H565" s="233">
        <v>0</v>
      </c>
    </row>
    <row r="566" spans="1:8" ht="18" hidden="1" customHeight="1" outlineLevel="1">
      <c r="A566" s="20" t="s">
        <v>258</v>
      </c>
      <c r="B566" s="230"/>
      <c r="C566" s="231">
        <v>0</v>
      </c>
      <c r="D566" s="231">
        <v>0</v>
      </c>
      <c r="E566" s="231">
        <v>0</v>
      </c>
      <c r="F566" s="232">
        <v>0</v>
      </c>
      <c r="G566" s="232">
        <v>0</v>
      </c>
      <c r="H566" s="233">
        <v>0</v>
      </c>
    </row>
    <row r="567" spans="1:8" ht="18" hidden="1" customHeight="1" outlineLevel="1">
      <c r="A567" s="20" t="s">
        <v>183</v>
      </c>
      <c r="B567" s="230"/>
      <c r="C567" s="231">
        <v>0</v>
      </c>
      <c r="D567" s="231">
        <v>2</v>
      </c>
      <c r="E567" s="231">
        <v>0</v>
      </c>
      <c r="F567" s="232">
        <v>-18464.71</v>
      </c>
      <c r="G567" s="232">
        <v>5676.71</v>
      </c>
      <c r="H567" s="233">
        <v>0</v>
      </c>
    </row>
    <row r="568" spans="1:8" ht="18" hidden="1" customHeight="1" outlineLevel="1">
      <c r="A568" s="20" t="s">
        <v>184</v>
      </c>
      <c r="B568" s="230"/>
      <c r="C568" s="231">
        <v>0</v>
      </c>
      <c r="D568" s="231">
        <v>1</v>
      </c>
      <c r="E568" s="231">
        <v>0</v>
      </c>
      <c r="F568" s="232">
        <v>0</v>
      </c>
      <c r="G568" s="232">
        <v>-162412.15</v>
      </c>
      <c r="H568" s="233">
        <v>0</v>
      </c>
    </row>
    <row r="569" spans="1:8" ht="18" hidden="1" customHeight="1" outlineLevel="1">
      <c r="A569" s="20" t="s">
        <v>251</v>
      </c>
      <c r="B569" s="230"/>
      <c r="C569" s="231">
        <v>0</v>
      </c>
      <c r="D569" s="231">
        <v>0</v>
      </c>
      <c r="E569" s="231">
        <v>0</v>
      </c>
      <c r="F569" s="232">
        <v>0</v>
      </c>
      <c r="G569" s="232">
        <v>0</v>
      </c>
      <c r="H569" s="233">
        <v>0</v>
      </c>
    </row>
    <row r="570" spans="1:8" ht="18" hidden="1" customHeight="1" outlineLevel="1">
      <c r="A570" s="20" t="s">
        <v>185</v>
      </c>
      <c r="B570" s="230"/>
      <c r="C570" s="231">
        <v>0</v>
      </c>
      <c r="D570" s="231">
        <v>0</v>
      </c>
      <c r="E570" s="231">
        <v>0</v>
      </c>
      <c r="F570" s="232">
        <v>0</v>
      </c>
      <c r="G570" s="232">
        <v>0</v>
      </c>
      <c r="H570" s="233">
        <v>0</v>
      </c>
    </row>
    <row r="571" spans="1:8" ht="18" hidden="1" customHeight="1" outlineLevel="1">
      <c r="A571" s="20" t="s">
        <v>253</v>
      </c>
      <c r="B571" s="230"/>
      <c r="C571" s="231">
        <v>0</v>
      </c>
      <c r="D571" s="231">
        <v>0</v>
      </c>
      <c r="E571" s="231">
        <v>0</v>
      </c>
      <c r="F571" s="232">
        <v>0</v>
      </c>
      <c r="G571" s="232">
        <v>0</v>
      </c>
      <c r="H571" s="233">
        <v>0</v>
      </c>
    </row>
    <row r="572" spans="1:8" ht="18" hidden="1" customHeight="1" outlineLevel="1">
      <c r="A572" s="20" t="s">
        <v>186</v>
      </c>
      <c r="B572" s="230"/>
      <c r="C572" s="231">
        <v>0</v>
      </c>
      <c r="D572" s="231">
        <v>0</v>
      </c>
      <c r="E572" s="231">
        <v>0</v>
      </c>
      <c r="F572" s="232">
        <v>0</v>
      </c>
      <c r="G572" s="232">
        <v>0</v>
      </c>
      <c r="H572" s="233">
        <v>0</v>
      </c>
    </row>
    <row r="573" spans="1:8" ht="18" hidden="1" customHeight="1" outlineLevel="1">
      <c r="A573" s="20" t="s">
        <v>244</v>
      </c>
      <c r="B573" s="230"/>
      <c r="C573" s="231">
        <v>0</v>
      </c>
      <c r="D573" s="231">
        <v>0</v>
      </c>
      <c r="E573" s="231">
        <v>0</v>
      </c>
      <c r="F573" s="232">
        <v>0</v>
      </c>
      <c r="G573" s="232">
        <v>0</v>
      </c>
      <c r="H573" s="233">
        <v>0</v>
      </c>
    </row>
    <row r="574" spans="1:8" ht="18" hidden="1" customHeight="1" outlineLevel="1">
      <c r="A574" s="20" t="s">
        <v>438</v>
      </c>
      <c r="B574" s="230"/>
      <c r="C574" s="231">
        <v>0</v>
      </c>
      <c r="D574" s="231">
        <v>0</v>
      </c>
      <c r="E574" s="231">
        <v>0</v>
      </c>
      <c r="F574" s="232">
        <v>0</v>
      </c>
      <c r="G574" s="232">
        <v>0</v>
      </c>
      <c r="H574" s="233">
        <v>0</v>
      </c>
    </row>
    <row r="575" spans="1:8" ht="18" hidden="1" customHeight="1" outlineLevel="1">
      <c r="A575" s="20" t="s">
        <v>188</v>
      </c>
      <c r="B575" s="230"/>
      <c r="C575" s="231">
        <v>0</v>
      </c>
      <c r="D575" s="231">
        <v>0</v>
      </c>
      <c r="E575" s="231">
        <v>0</v>
      </c>
      <c r="F575" s="232">
        <v>0</v>
      </c>
      <c r="G575" s="232">
        <v>0</v>
      </c>
      <c r="H575" s="233">
        <v>0</v>
      </c>
    </row>
    <row r="576" spans="1:8" ht="18" hidden="1" customHeight="1" outlineLevel="1">
      <c r="A576" s="20" t="s">
        <v>189</v>
      </c>
      <c r="B576" s="230"/>
      <c r="C576" s="231">
        <v>0</v>
      </c>
      <c r="D576" s="231">
        <v>0</v>
      </c>
      <c r="E576" s="231">
        <v>0</v>
      </c>
      <c r="F576" s="232">
        <v>0</v>
      </c>
      <c r="G576" s="232">
        <v>0</v>
      </c>
      <c r="H576" s="233">
        <v>0</v>
      </c>
    </row>
    <row r="577" spans="1:8" ht="18" hidden="1" customHeight="1" outlineLevel="1">
      <c r="A577" s="20" t="s">
        <v>190</v>
      </c>
      <c r="B577" s="230"/>
      <c r="C577" s="231">
        <v>0</v>
      </c>
      <c r="D577" s="231">
        <v>0</v>
      </c>
      <c r="E577" s="231">
        <v>0</v>
      </c>
      <c r="F577" s="232">
        <v>0</v>
      </c>
      <c r="G577" s="232">
        <v>0</v>
      </c>
      <c r="H577" s="233">
        <v>0</v>
      </c>
    </row>
    <row r="578" spans="1:8" ht="18" hidden="1" customHeight="1" outlineLevel="1">
      <c r="A578" s="20" t="s">
        <v>191</v>
      </c>
      <c r="B578" s="230"/>
      <c r="C578" s="231">
        <v>0</v>
      </c>
      <c r="D578" s="231">
        <v>0</v>
      </c>
      <c r="E578" s="231">
        <v>0</v>
      </c>
      <c r="F578" s="232">
        <v>0</v>
      </c>
      <c r="G578" s="232">
        <v>0</v>
      </c>
      <c r="H578" s="233">
        <v>0</v>
      </c>
    </row>
    <row r="579" spans="1:8" ht="18" hidden="1" customHeight="1" outlineLevel="1">
      <c r="A579" s="20" t="s">
        <v>439</v>
      </c>
      <c r="B579" s="230"/>
      <c r="C579" s="231">
        <v>0</v>
      </c>
      <c r="D579" s="231">
        <v>0</v>
      </c>
      <c r="E579" s="231">
        <v>0</v>
      </c>
      <c r="F579" s="232">
        <v>0</v>
      </c>
      <c r="G579" s="232">
        <v>0</v>
      </c>
      <c r="H579" s="233">
        <v>0</v>
      </c>
    </row>
    <row r="580" spans="1:8" ht="18" hidden="1" customHeight="1" outlineLevel="1">
      <c r="A580" s="20" t="s">
        <v>247</v>
      </c>
      <c r="B580" s="230"/>
      <c r="C580" s="231">
        <v>0</v>
      </c>
      <c r="D580" s="231">
        <v>0</v>
      </c>
      <c r="E580" s="231">
        <v>0</v>
      </c>
      <c r="F580" s="232">
        <v>0</v>
      </c>
      <c r="G580" s="232">
        <v>0</v>
      </c>
      <c r="H580" s="233">
        <v>0</v>
      </c>
    </row>
    <row r="581" spans="1:8" ht="18" hidden="1" customHeight="1" outlineLevel="1">
      <c r="A581" s="20" t="s">
        <v>193</v>
      </c>
      <c r="B581" s="230"/>
      <c r="C581" s="231">
        <v>0</v>
      </c>
      <c r="D581" s="231">
        <v>0</v>
      </c>
      <c r="E581" s="231">
        <v>0</v>
      </c>
      <c r="F581" s="232">
        <v>0</v>
      </c>
      <c r="G581" s="232">
        <v>0</v>
      </c>
      <c r="H581" s="233">
        <v>0</v>
      </c>
    </row>
    <row r="582" spans="1:8" ht="18" hidden="1" customHeight="1" outlineLevel="1">
      <c r="A582" s="20" t="s">
        <v>194</v>
      </c>
      <c r="B582" s="230"/>
      <c r="C582" s="231">
        <v>0</v>
      </c>
      <c r="D582" s="231">
        <v>0</v>
      </c>
      <c r="E582" s="231">
        <v>0</v>
      </c>
      <c r="F582" s="232">
        <v>0</v>
      </c>
      <c r="G582" s="232">
        <v>0</v>
      </c>
      <c r="H582" s="233">
        <v>0</v>
      </c>
    </row>
    <row r="583" spans="1:8" ht="18" hidden="1" customHeight="1" outlineLevel="1">
      <c r="A583" s="20" t="s">
        <v>195</v>
      </c>
      <c r="B583" s="230"/>
      <c r="C583" s="231">
        <v>0</v>
      </c>
      <c r="D583" s="231">
        <v>0</v>
      </c>
      <c r="E583" s="231">
        <v>0</v>
      </c>
      <c r="F583" s="232">
        <v>0</v>
      </c>
      <c r="G583" s="232">
        <v>0</v>
      </c>
      <c r="H583" s="233">
        <v>0</v>
      </c>
    </row>
    <row r="584" spans="1:8" ht="18" hidden="1" customHeight="1" outlineLevel="1">
      <c r="A584" s="20" t="s">
        <v>196</v>
      </c>
      <c r="B584" s="230"/>
      <c r="C584" s="231">
        <v>0</v>
      </c>
      <c r="D584" s="231">
        <v>0</v>
      </c>
      <c r="E584" s="231">
        <v>0</v>
      </c>
      <c r="F584" s="232">
        <v>0</v>
      </c>
      <c r="G584" s="232">
        <v>0</v>
      </c>
      <c r="H584" s="233">
        <v>0</v>
      </c>
    </row>
    <row r="585" spans="1:8" ht="18" customHeight="1" collapsed="1">
      <c r="A585" s="20"/>
      <c r="B585" s="230" t="s">
        <v>351</v>
      </c>
      <c r="C585" s="234">
        <f>SUM(C561:C584)</f>
        <v>0</v>
      </c>
      <c r="D585" s="234">
        <f t="shared" ref="D585:F585" si="30">SUM(D561:D584)</f>
        <v>4</v>
      </c>
      <c r="E585" s="234">
        <f t="shared" si="30"/>
        <v>0</v>
      </c>
      <c r="F585" s="235">
        <f t="shared" si="30"/>
        <v>-18464.71</v>
      </c>
      <c r="G585" s="235">
        <f>SUM(G561:G584)</f>
        <v>-157121.44</v>
      </c>
      <c r="H585" s="236">
        <f t="shared" ref="H585" si="31">SUM(H561:H584)</f>
        <v>0</v>
      </c>
    </row>
    <row r="586" spans="1:8" ht="18" hidden="1" customHeight="1" outlineLevel="1">
      <c r="A586" s="20" t="s">
        <v>256</v>
      </c>
      <c r="B586" s="230"/>
      <c r="C586" s="231">
        <v>0</v>
      </c>
      <c r="D586" s="231">
        <v>0</v>
      </c>
      <c r="E586" s="231">
        <v>0</v>
      </c>
      <c r="F586" s="232">
        <v>0</v>
      </c>
      <c r="G586" s="232">
        <v>0</v>
      </c>
      <c r="H586" s="233">
        <v>0</v>
      </c>
    </row>
    <row r="587" spans="1:8" ht="18" hidden="1" customHeight="1" outlineLevel="1">
      <c r="A587" s="20" t="s">
        <v>181</v>
      </c>
      <c r="B587" s="230"/>
      <c r="C587" s="231">
        <v>2</v>
      </c>
      <c r="D587" s="231">
        <v>3</v>
      </c>
      <c r="E587" s="231">
        <v>0</v>
      </c>
      <c r="F587" s="232">
        <v>150000</v>
      </c>
      <c r="G587" s="232">
        <v>201106</v>
      </c>
      <c r="H587" s="233">
        <v>0</v>
      </c>
    </row>
    <row r="588" spans="1:8" ht="18" hidden="1" customHeight="1" outlineLevel="1">
      <c r="A588" s="20" t="s">
        <v>182</v>
      </c>
      <c r="B588" s="230"/>
      <c r="C588" s="231">
        <v>2</v>
      </c>
      <c r="D588" s="231">
        <v>2</v>
      </c>
      <c r="E588" s="231">
        <v>0</v>
      </c>
      <c r="F588" s="232">
        <v>10000</v>
      </c>
      <c r="G588" s="232">
        <v>15287</v>
      </c>
      <c r="H588" s="233">
        <v>0</v>
      </c>
    </row>
    <row r="589" spans="1:8" ht="18" hidden="1" customHeight="1" outlineLevel="1">
      <c r="A589" s="20" t="s">
        <v>250</v>
      </c>
      <c r="B589" s="230"/>
      <c r="C589" s="231">
        <v>0</v>
      </c>
      <c r="D589" s="231">
        <v>0</v>
      </c>
      <c r="E589" s="231">
        <v>0</v>
      </c>
      <c r="F589" s="232">
        <v>0</v>
      </c>
      <c r="G589" s="232">
        <v>0</v>
      </c>
      <c r="H589" s="233">
        <v>0</v>
      </c>
    </row>
    <row r="590" spans="1:8" ht="18" hidden="1" customHeight="1" outlineLevel="1">
      <c r="A590" s="20" t="s">
        <v>257</v>
      </c>
      <c r="B590" s="230"/>
      <c r="C590" s="231">
        <v>0</v>
      </c>
      <c r="D590" s="231">
        <v>0</v>
      </c>
      <c r="E590" s="231">
        <v>0</v>
      </c>
      <c r="F590" s="232">
        <v>0</v>
      </c>
      <c r="G590" s="232">
        <v>0</v>
      </c>
      <c r="H590" s="233">
        <v>0</v>
      </c>
    </row>
    <row r="591" spans="1:8" ht="18" hidden="1" customHeight="1" outlineLevel="1">
      <c r="A591" s="20" t="s">
        <v>258</v>
      </c>
      <c r="B591" s="230"/>
      <c r="C591" s="231">
        <v>0</v>
      </c>
      <c r="D591" s="231">
        <v>0</v>
      </c>
      <c r="E591" s="231">
        <v>0</v>
      </c>
      <c r="F591" s="232">
        <v>0</v>
      </c>
      <c r="G591" s="232">
        <v>0</v>
      </c>
      <c r="H591" s="233">
        <v>0</v>
      </c>
    </row>
    <row r="592" spans="1:8" ht="18" hidden="1" customHeight="1" outlineLevel="1">
      <c r="A592" s="20" t="s">
        <v>183</v>
      </c>
      <c r="B592" s="230"/>
      <c r="C592" s="231">
        <v>3</v>
      </c>
      <c r="D592" s="231">
        <v>3</v>
      </c>
      <c r="E592" s="231">
        <v>0</v>
      </c>
      <c r="F592" s="232">
        <v>42466</v>
      </c>
      <c r="G592" s="232">
        <v>6392</v>
      </c>
      <c r="H592" s="233">
        <v>0</v>
      </c>
    </row>
    <row r="593" spans="1:8" ht="18" hidden="1" customHeight="1" outlineLevel="1">
      <c r="A593" s="20" t="s">
        <v>184</v>
      </c>
      <c r="B593" s="230"/>
      <c r="C593" s="231">
        <v>1</v>
      </c>
      <c r="D593" s="231">
        <v>1</v>
      </c>
      <c r="E593" s="231">
        <v>0</v>
      </c>
      <c r="F593" s="232">
        <v>47915</v>
      </c>
      <c r="G593" s="232">
        <v>6550</v>
      </c>
      <c r="H593" s="233">
        <v>0</v>
      </c>
    </row>
    <row r="594" spans="1:8" ht="18" hidden="1" customHeight="1" outlineLevel="1">
      <c r="A594" s="20" t="s">
        <v>251</v>
      </c>
      <c r="B594" s="230"/>
      <c r="C594" s="231">
        <v>0</v>
      </c>
      <c r="D594" s="231">
        <v>0</v>
      </c>
      <c r="E594" s="231">
        <v>0</v>
      </c>
      <c r="F594" s="232">
        <v>0</v>
      </c>
      <c r="G594" s="232">
        <v>0</v>
      </c>
      <c r="H594" s="233">
        <v>0</v>
      </c>
    </row>
    <row r="595" spans="1:8" ht="18" hidden="1" customHeight="1" outlineLevel="1">
      <c r="A595" s="20" t="s">
        <v>185</v>
      </c>
      <c r="B595" s="230"/>
      <c r="C595" s="231">
        <v>5</v>
      </c>
      <c r="D595" s="231">
        <v>7</v>
      </c>
      <c r="E595" s="231">
        <v>0</v>
      </c>
      <c r="F595" s="232">
        <v>4100</v>
      </c>
      <c r="G595" s="232">
        <v>27136.62</v>
      </c>
      <c r="H595" s="233">
        <v>0</v>
      </c>
    </row>
    <row r="596" spans="1:8" ht="18" hidden="1" customHeight="1" outlineLevel="1">
      <c r="A596" s="20" t="s">
        <v>253</v>
      </c>
      <c r="B596" s="230"/>
      <c r="C596" s="231">
        <v>0</v>
      </c>
      <c r="D596" s="231">
        <v>0</v>
      </c>
      <c r="E596" s="231">
        <v>0</v>
      </c>
      <c r="F596" s="232">
        <v>0</v>
      </c>
      <c r="G596" s="232">
        <v>0</v>
      </c>
      <c r="H596" s="233">
        <v>0</v>
      </c>
    </row>
    <row r="597" spans="1:8" ht="18" hidden="1" customHeight="1" outlineLevel="1">
      <c r="A597" s="20" t="s">
        <v>186</v>
      </c>
      <c r="B597" s="230"/>
      <c r="C597" s="231">
        <v>0</v>
      </c>
      <c r="D597" s="231">
        <v>0</v>
      </c>
      <c r="E597" s="231">
        <v>0</v>
      </c>
      <c r="F597" s="232">
        <v>0</v>
      </c>
      <c r="G597" s="232">
        <v>0</v>
      </c>
      <c r="H597" s="233">
        <v>0</v>
      </c>
    </row>
    <row r="598" spans="1:8" ht="18" hidden="1" customHeight="1" outlineLevel="1">
      <c r="A598" s="20" t="s">
        <v>244</v>
      </c>
      <c r="B598" s="230"/>
      <c r="C598" s="231">
        <v>0</v>
      </c>
      <c r="D598" s="231">
        <v>0</v>
      </c>
      <c r="E598" s="231">
        <v>0</v>
      </c>
      <c r="F598" s="232">
        <v>0</v>
      </c>
      <c r="G598" s="232">
        <v>0</v>
      </c>
      <c r="H598" s="233">
        <v>0</v>
      </c>
    </row>
    <row r="599" spans="1:8" ht="18" hidden="1" customHeight="1" outlineLevel="1">
      <c r="A599" s="20" t="s">
        <v>438</v>
      </c>
      <c r="B599" s="230"/>
      <c r="C599" s="231">
        <v>0</v>
      </c>
      <c r="D599" s="231">
        <v>0</v>
      </c>
      <c r="E599" s="231">
        <v>0</v>
      </c>
      <c r="F599" s="232">
        <v>0</v>
      </c>
      <c r="G599" s="232">
        <v>0</v>
      </c>
      <c r="H599" s="233">
        <v>0</v>
      </c>
    </row>
    <row r="600" spans="1:8" ht="18" hidden="1" customHeight="1" outlineLevel="1">
      <c r="A600" s="20" t="s">
        <v>188</v>
      </c>
      <c r="B600" s="230"/>
      <c r="C600" s="231">
        <v>0</v>
      </c>
      <c r="D600" s="231">
        <v>0</v>
      </c>
      <c r="E600" s="231">
        <v>0</v>
      </c>
      <c r="F600" s="232">
        <v>0</v>
      </c>
      <c r="G600" s="232">
        <v>0</v>
      </c>
      <c r="H600" s="233">
        <v>0</v>
      </c>
    </row>
    <row r="601" spans="1:8" ht="18" hidden="1" customHeight="1" outlineLevel="1">
      <c r="A601" s="20" t="s">
        <v>189</v>
      </c>
      <c r="B601" s="230"/>
      <c r="C601" s="231">
        <v>0</v>
      </c>
      <c r="D601" s="231">
        <v>0</v>
      </c>
      <c r="E601" s="231">
        <v>0</v>
      </c>
      <c r="F601" s="232">
        <v>0</v>
      </c>
      <c r="G601" s="232">
        <v>0</v>
      </c>
      <c r="H601" s="233">
        <v>0</v>
      </c>
    </row>
    <row r="602" spans="1:8" ht="18" hidden="1" customHeight="1" outlineLevel="1">
      <c r="A602" s="20" t="s">
        <v>190</v>
      </c>
      <c r="B602" s="230"/>
      <c r="C602" s="231">
        <v>0</v>
      </c>
      <c r="D602" s="231">
        <v>0</v>
      </c>
      <c r="E602" s="231">
        <v>0</v>
      </c>
      <c r="F602" s="232">
        <v>0</v>
      </c>
      <c r="G602" s="232">
        <v>0</v>
      </c>
      <c r="H602" s="233">
        <v>0</v>
      </c>
    </row>
    <row r="603" spans="1:8" ht="18" hidden="1" customHeight="1" outlineLevel="1">
      <c r="A603" s="20" t="s">
        <v>191</v>
      </c>
      <c r="B603" s="230"/>
      <c r="C603" s="231">
        <v>0</v>
      </c>
      <c r="D603" s="231">
        <v>0</v>
      </c>
      <c r="E603" s="231">
        <v>0</v>
      </c>
      <c r="F603" s="232">
        <v>0</v>
      </c>
      <c r="G603" s="232">
        <v>0</v>
      </c>
      <c r="H603" s="233">
        <v>0</v>
      </c>
    </row>
    <row r="604" spans="1:8" ht="18" hidden="1" customHeight="1" outlineLevel="1">
      <c r="A604" s="20" t="s">
        <v>439</v>
      </c>
      <c r="B604" s="230"/>
      <c r="C604" s="231">
        <v>0</v>
      </c>
      <c r="D604" s="231">
        <v>0</v>
      </c>
      <c r="E604" s="231">
        <v>0</v>
      </c>
      <c r="F604" s="232">
        <v>0</v>
      </c>
      <c r="G604" s="232">
        <v>0</v>
      </c>
      <c r="H604" s="233">
        <v>0</v>
      </c>
    </row>
    <row r="605" spans="1:8" ht="18" hidden="1" customHeight="1" outlineLevel="1">
      <c r="A605" s="20" t="s">
        <v>247</v>
      </c>
      <c r="B605" s="230"/>
      <c r="C605" s="231">
        <v>0</v>
      </c>
      <c r="D605" s="231">
        <v>0</v>
      </c>
      <c r="E605" s="231">
        <v>0</v>
      </c>
      <c r="F605" s="232">
        <v>0</v>
      </c>
      <c r="G605" s="232">
        <v>0</v>
      </c>
      <c r="H605" s="233">
        <v>0</v>
      </c>
    </row>
    <row r="606" spans="1:8" ht="18" hidden="1" customHeight="1" outlineLevel="1">
      <c r="A606" s="20" t="s">
        <v>193</v>
      </c>
      <c r="B606" s="230"/>
      <c r="C606" s="231">
        <v>0</v>
      </c>
      <c r="D606" s="231">
        <v>0</v>
      </c>
      <c r="E606" s="231">
        <v>0</v>
      </c>
      <c r="F606" s="232">
        <v>0</v>
      </c>
      <c r="G606" s="232">
        <v>0</v>
      </c>
      <c r="H606" s="233">
        <v>0</v>
      </c>
    </row>
    <row r="607" spans="1:8" ht="18" hidden="1" customHeight="1" outlineLevel="1">
      <c r="A607" s="20" t="s">
        <v>194</v>
      </c>
      <c r="B607" s="230"/>
      <c r="C607" s="231">
        <v>0</v>
      </c>
      <c r="D607" s="231">
        <v>0</v>
      </c>
      <c r="E607" s="231">
        <v>0</v>
      </c>
      <c r="F607" s="232">
        <v>0</v>
      </c>
      <c r="G607" s="232">
        <v>0</v>
      </c>
      <c r="H607" s="233">
        <v>0</v>
      </c>
    </row>
    <row r="608" spans="1:8" ht="18" hidden="1" customHeight="1" outlineLevel="1">
      <c r="A608" s="20" t="s">
        <v>195</v>
      </c>
      <c r="B608" s="230"/>
      <c r="C608" s="231">
        <v>0</v>
      </c>
      <c r="D608" s="231">
        <v>0</v>
      </c>
      <c r="E608" s="231">
        <v>0</v>
      </c>
      <c r="F608" s="232">
        <v>0</v>
      </c>
      <c r="G608" s="232">
        <v>0</v>
      </c>
      <c r="H608" s="233">
        <v>0</v>
      </c>
    </row>
    <row r="609" spans="1:8" ht="18" hidden="1" customHeight="1" outlineLevel="1">
      <c r="A609" s="20" t="s">
        <v>196</v>
      </c>
      <c r="B609" s="230"/>
      <c r="C609" s="231">
        <v>0</v>
      </c>
      <c r="D609" s="231">
        <v>0</v>
      </c>
      <c r="E609" s="231">
        <v>0</v>
      </c>
      <c r="F609" s="232">
        <v>0</v>
      </c>
      <c r="G609" s="232">
        <v>0</v>
      </c>
      <c r="H609" s="233">
        <v>0</v>
      </c>
    </row>
    <row r="610" spans="1:8" ht="18" customHeight="1" collapsed="1">
      <c r="A610" s="20"/>
      <c r="B610" s="230" t="s">
        <v>352</v>
      </c>
      <c r="C610" s="234">
        <f>SUM(C586:C609)</f>
        <v>13</v>
      </c>
      <c r="D610" s="234">
        <f t="shared" ref="D610:F610" si="32">SUM(D586:D609)</f>
        <v>16</v>
      </c>
      <c r="E610" s="234">
        <f t="shared" si="32"/>
        <v>0</v>
      </c>
      <c r="F610" s="235">
        <f t="shared" si="32"/>
        <v>254481</v>
      </c>
      <c r="G610" s="235">
        <f>SUM(G586:G609)</f>
        <v>256471.62</v>
      </c>
      <c r="H610" s="236">
        <f t="shared" ref="H610" si="33">SUM(H586:H609)</f>
        <v>0</v>
      </c>
    </row>
    <row r="611" spans="1:8" ht="18" hidden="1" customHeight="1" outlineLevel="1">
      <c r="A611" s="20" t="s">
        <v>256</v>
      </c>
      <c r="B611" s="230"/>
      <c r="C611" s="231">
        <v>0</v>
      </c>
      <c r="D611" s="231">
        <v>0</v>
      </c>
      <c r="E611" s="231">
        <v>0</v>
      </c>
      <c r="F611" s="232">
        <v>0</v>
      </c>
      <c r="G611" s="232">
        <v>0</v>
      </c>
      <c r="H611" s="233">
        <v>0</v>
      </c>
    </row>
    <row r="612" spans="1:8" ht="18" hidden="1" customHeight="1" outlineLevel="1">
      <c r="A612" s="20" t="s">
        <v>181</v>
      </c>
      <c r="B612" s="230"/>
      <c r="C612" s="231">
        <v>1</v>
      </c>
      <c r="D612" s="231">
        <v>0</v>
      </c>
      <c r="E612" s="231">
        <v>0</v>
      </c>
      <c r="F612" s="232">
        <v>0</v>
      </c>
      <c r="G612" s="232">
        <v>0</v>
      </c>
      <c r="H612" s="233">
        <v>0</v>
      </c>
    </row>
    <row r="613" spans="1:8" ht="18" hidden="1" customHeight="1" outlineLevel="1">
      <c r="A613" s="20" t="s">
        <v>182</v>
      </c>
      <c r="B613" s="230"/>
      <c r="C613" s="231">
        <v>0</v>
      </c>
      <c r="D613" s="231">
        <v>0</v>
      </c>
      <c r="E613" s="231">
        <v>0</v>
      </c>
      <c r="F613" s="232">
        <v>0</v>
      </c>
      <c r="G613" s="232">
        <v>0</v>
      </c>
      <c r="H613" s="233">
        <v>0</v>
      </c>
    </row>
    <row r="614" spans="1:8" ht="18" hidden="1" customHeight="1" outlineLevel="1">
      <c r="A614" s="20" t="s">
        <v>250</v>
      </c>
      <c r="B614" s="230"/>
      <c r="C614" s="231">
        <v>0</v>
      </c>
      <c r="D614" s="231">
        <v>0</v>
      </c>
      <c r="E614" s="231">
        <v>0</v>
      </c>
      <c r="F614" s="232">
        <v>0</v>
      </c>
      <c r="G614" s="232">
        <v>0</v>
      </c>
      <c r="H614" s="233">
        <v>0</v>
      </c>
    </row>
    <row r="615" spans="1:8" ht="18" hidden="1" customHeight="1" outlineLevel="1">
      <c r="A615" s="20" t="s">
        <v>257</v>
      </c>
      <c r="B615" s="230"/>
      <c r="C615" s="231">
        <v>0</v>
      </c>
      <c r="D615" s="231">
        <v>0</v>
      </c>
      <c r="E615" s="231">
        <v>0</v>
      </c>
      <c r="F615" s="232">
        <v>0</v>
      </c>
      <c r="G615" s="232">
        <v>0</v>
      </c>
      <c r="H615" s="233">
        <v>0</v>
      </c>
    </row>
    <row r="616" spans="1:8" ht="18" hidden="1" customHeight="1" outlineLevel="1">
      <c r="A616" s="20" t="s">
        <v>258</v>
      </c>
      <c r="B616" s="230"/>
      <c r="C616" s="231">
        <v>0</v>
      </c>
      <c r="D616" s="231">
        <v>0</v>
      </c>
      <c r="E616" s="231">
        <v>0</v>
      </c>
      <c r="F616" s="232">
        <v>0</v>
      </c>
      <c r="G616" s="232">
        <v>0</v>
      </c>
      <c r="H616" s="233">
        <v>0</v>
      </c>
    </row>
    <row r="617" spans="1:8" ht="18" hidden="1" customHeight="1" outlineLevel="1">
      <c r="A617" s="20" t="s">
        <v>183</v>
      </c>
      <c r="B617" s="230"/>
      <c r="C617" s="231">
        <v>0</v>
      </c>
      <c r="D617" s="231">
        <v>1</v>
      </c>
      <c r="E617" s="231">
        <v>0</v>
      </c>
      <c r="F617" s="232">
        <v>4447.79</v>
      </c>
      <c r="G617" s="232">
        <v>-454.5</v>
      </c>
      <c r="H617" s="233">
        <v>0</v>
      </c>
    </row>
    <row r="618" spans="1:8" ht="18" hidden="1" customHeight="1" outlineLevel="1">
      <c r="A618" s="20" t="s">
        <v>184</v>
      </c>
      <c r="B618" s="230"/>
      <c r="C618" s="231">
        <v>0</v>
      </c>
      <c r="D618" s="231">
        <v>0</v>
      </c>
      <c r="E618" s="231">
        <v>0</v>
      </c>
      <c r="F618" s="232">
        <v>0</v>
      </c>
      <c r="G618" s="232">
        <v>0</v>
      </c>
      <c r="H618" s="233">
        <v>0</v>
      </c>
    </row>
    <row r="619" spans="1:8" ht="18" hidden="1" customHeight="1" outlineLevel="1">
      <c r="A619" s="20" t="s">
        <v>251</v>
      </c>
      <c r="B619" s="230"/>
      <c r="C619" s="231">
        <v>0</v>
      </c>
      <c r="D619" s="231">
        <v>0</v>
      </c>
      <c r="E619" s="231">
        <v>0</v>
      </c>
      <c r="F619" s="232">
        <v>0</v>
      </c>
      <c r="G619" s="232">
        <v>0</v>
      </c>
      <c r="H619" s="233">
        <v>0</v>
      </c>
    </row>
    <row r="620" spans="1:8" ht="18" hidden="1" customHeight="1" outlineLevel="1">
      <c r="A620" s="20" t="s">
        <v>185</v>
      </c>
      <c r="B620" s="230"/>
      <c r="C620" s="231">
        <v>2</v>
      </c>
      <c r="D620" s="231">
        <v>3</v>
      </c>
      <c r="E620" s="231">
        <v>0</v>
      </c>
      <c r="F620" s="232">
        <v>-13462.06</v>
      </c>
      <c r="G620" s="232">
        <v>2806.18</v>
      </c>
      <c r="H620" s="233">
        <v>0</v>
      </c>
    </row>
    <row r="621" spans="1:8" ht="18" hidden="1" customHeight="1" outlineLevel="1">
      <c r="A621" s="20" t="s">
        <v>253</v>
      </c>
      <c r="B621" s="230"/>
      <c r="C621" s="231">
        <v>0</v>
      </c>
      <c r="D621" s="231">
        <v>0</v>
      </c>
      <c r="E621" s="231">
        <v>0</v>
      </c>
      <c r="F621" s="232">
        <v>0</v>
      </c>
      <c r="G621" s="232">
        <v>0</v>
      </c>
      <c r="H621" s="233">
        <v>0</v>
      </c>
    </row>
    <row r="622" spans="1:8" ht="18" hidden="1" customHeight="1" outlineLevel="1">
      <c r="A622" s="20" t="s">
        <v>186</v>
      </c>
      <c r="B622" s="230"/>
      <c r="C622" s="231">
        <v>5</v>
      </c>
      <c r="D622" s="231">
        <v>3</v>
      </c>
      <c r="E622" s="231">
        <v>1</v>
      </c>
      <c r="F622" s="232">
        <v>9985.25</v>
      </c>
      <c r="G622" s="232">
        <v>3124.49</v>
      </c>
      <c r="H622" s="233">
        <v>0</v>
      </c>
    </row>
    <row r="623" spans="1:8" ht="18" hidden="1" customHeight="1" outlineLevel="1">
      <c r="A623" s="20" t="s">
        <v>244</v>
      </c>
      <c r="B623" s="230"/>
      <c r="C623" s="231">
        <v>0</v>
      </c>
      <c r="D623" s="231">
        <v>0</v>
      </c>
      <c r="E623" s="231">
        <v>0</v>
      </c>
      <c r="F623" s="232">
        <v>0</v>
      </c>
      <c r="G623" s="232">
        <v>0</v>
      </c>
      <c r="H623" s="233">
        <v>0</v>
      </c>
    </row>
    <row r="624" spans="1:8" ht="18" hidden="1" customHeight="1" outlineLevel="1">
      <c r="A624" s="20" t="s">
        <v>438</v>
      </c>
      <c r="B624" s="230"/>
      <c r="C624" s="231">
        <v>0</v>
      </c>
      <c r="D624" s="231">
        <v>0</v>
      </c>
      <c r="E624" s="231">
        <v>0</v>
      </c>
      <c r="F624" s="232">
        <v>0</v>
      </c>
      <c r="G624" s="232">
        <v>0</v>
      </c>
      <c r="H624" s="233">
        <v>0</v>
      </c>
    </row>
    <row r="625" spans="1:8" ht="18" hidden="1" customHeight="1" outlineLevel="1">
      <c r="A625" s="20" t="s">
        <v>188</v>
      </c>
      <c r="B625" s="230"/>
      <c r="C625" s="231">
        <v>0</v>
      </c>
      <c r="D625" s="231">
        <v>1</v>
      </c>
      <c r="E625" s="231">
        <v>0</v>
      </c>
      <c r="F625" s="232">
        <v>-4505.17</v>
      </c>
      <c r="G625" s="232">
        <v>0</v>
      </c>
      <c r="H625" s="233">
        <v>0</v>
      </c>
    </row>
    <row r="626" spans="1:8" ht="18" hidden="1" customHeight="1" outlineLevel="1">
      <c r="A626" s="20" t="s">
        <v>189</v>
      </c>
      <c r="B626" s="230"/>
      <c r="C626" s="231">
        <v>0</v>
      </c>
      <c r="D626" s="231">
        <v>0</v>
      </c>
      <c r="E626" s="231">
        <v>0</v>
      </c>
      <c r="F626" s="232">
        <v>0</v>
      </c>
      <c r="G626" s="232">
        <v>0</v>
      </c>
      <c r="H626" s="233">
        <v>0</v>
      </c>
    </row>
    <row r="627" spans="1:8" ht="18" hidden="1" customHeight="1" outlineLevel="1">
      <c r="A627" s="20" t="s">
        <v>190</v>
      </c>
      <c r="B627" s="230"/>
      <c r="C627" s="231">
        <v>0</v>
      </c>
      <c r="D627" s="231">
        <v>0</v>
      </c>
      <c r="E627" s="231">
        <v>0</v>
      </c>
      <c r="F627" s="232">
        <v>0</v>
      </c>
      <c r="G627" s="232">
        <v>0</v>
      </c>
      <c r="H627" s="233">
        <v>0</v>
      </c>
    </row>
    <row r="628" spans="1:8" ht="18" hidden="1" customHeight="1" outlineLevel="1">
      <c r="A628" s="20" t="s">
        <v>191</v>
      </c>
      <c r="B628" s="230"/>
      <c r="C628" s="231">
        <v>0</v>
      </c>
      <c r="D628" s="231">
        <v>0</v>
      </c>
      <c r="E628" s="231">
        <v>0</v>
      </c>
      <c r="F628" s="232">
        <v>0</v>
      </c>
      <c r="G628" s="232">
        <v>0</v>
      </c>
      <c r="H628" s="233">
        <v>0</v>
      </c>
    </row>
    <row r="629" spans="1:8" ht="18" hidden="1" customHeight="1" outlineLevel="1">
      <c r="A629" s="20" t="s">
        <v>439</v>
      </c>
      <c r="B629" s="230"/>
      <c r="C629" s="231">
        <v>0</v>
      </c>
      <c r="D629" s="231">
        <v>0</v>
      </c>
      <c r="E629" s="231">
        <v>0</v>
      </c>
      <c r="F629" s="232">
        <v>0</v>
      </c>
      <c r="G629" s="232">
        <v>0</v>
      </c>
      <c r="H629" s="233">
        <v>0</v>
      </c>
    </row>
    <row r="630" spans="1:8" ht="18" hidden="1" customHeight="1" outlineLevel="1">
      <c r="A630" s="20" t="s">
        <v>247</v>
      </c>
      <c r="B630" s="230"/>
      <c r="C630" s="231">
        <v>0</v>
      </c>
      <c r="D630" s="231">
        <v>0</v>
      </c>
      <c r="E630" s="231">
        <v>0</v>
      </c>
      <c r="F630" s="232">
        <v>0</v>
      </c>
      <c r="G630" s="232">
        <v>0</v>
      </c>
      <c r="H630" s="233">
        <v>0</v>
      </c>
    </row>
    <row r="631" spans="1:8" ht="18" hidden="1" customHeight="1" outlineLevel="1">
      <c r="A631" s="20" t="s">
        <v>193</v>
      </c>
      <c r="B631" s="230"/>
      <c r="C631" s="231">
        <v>0</v>
      </c>
      <c r="D631" s="231">
        <v>0</v>
      </c>
      <c r="E631" s="231">
        <v>0</v>
      </c>
      <c r="F631" s="232">
        <v>0</v>
      </c>
      <c r="G631" s="232">
        <v>0</v>
      </c>
      <c r="H631" s="233">
        <v>0</v>
      </c>
    </row>
    <row r="632" spans="1:8" ht="18" hidden="1" customHeight="1" outlineLevel="1">
      <c r="A632" s="20" t="s">
        <v>194</v>
      </c>
      <c r="B632" s="230"/>
      <c r="C632" s="231">
        <v>0</v>
      </c>
      <c r="D632" s="231">
        <v>0</v>
      </c>
      <c r="E632" s="231">
        <v>0</v>
      </c>
      <c r="F632" s="232">
        <v>0</v>
      </c>
      <c r="G632" s="232">
        <v>0</v>
      </c>
      <c r="H632" s="233">
        <v>0</v>
      </c>
    </row>
    <row r="633" spans="1:8" ht="18" hidden="1" customHeight="1" outlineLevel="1">
      <c r="A633" s="20" t="s">
        <v>195</v>
      </c>
      <c r="B633" s="230"/>
      <c r="C633" s="231">
        <v>0</v>
      </c>
      <c r="D633" s="231">
        <v>0</v>
      </c>
      <c r="E633" s="231">
        <v>0</v>
      </c>
      <c r="F633" s="232">
        <v>0</v>
      </c>
      <c r="G633" s="232">
        <v>0</v>
      </c>
      <c r="H633" s="233">
        <v>0</v>
      </c>
    </row>
    <row r="634" spans="1:8" ht="18" hidden="1" customHeight="1" outlineLevel="1">
      <c r="A634" s="20" t="s">
        <v>196</v>
      </c>
      <c r="B634" s="230"/>
      <c r="C634" s="231">
        <v>0</v>
      </c>
      <c r="D634" s="231">
        <v>0</v>
      </c>
      <c r="E634" s="231">
        <v>0</v>
      </c>
      <c r="F634" s="232">
        <v>0</v>
      </c>
      <c r="G634" s="232">
        <v>0</v>
      </c>
      <c r="H634" s="233">
        <v>0</v>
      </c>
    </row>
    <row r="635" spans="1:8" ht="18" customHeight="1" collapsed="1">
      <c r="A635" s="20"/>
      <c r="B635" s="230" t="s">
        <v>353</v>
      </c>
      <c r="C635" s="234">
        <f>SUM(C611:C634)</f>
        <v>8</v>
      </c>
      <c r="D635" s="234">
        <f t="shared" ref="D635:F635" si="34">SUM(D611:D634)</f>
        <v>8</v>
      </c>
      <c r="E635" s="234">
        <f t="shared" si="34"/>
        <v>1</v>
      </c>
      <c r="F635" s="235">
        <f t="shared" si="34"/>
        <v>-3534.1900000000005</v>
      </c>
      <c r="G635" s="235">
        <f>SUM(G611:G634)</f>
        <v>5476.17</v>
      </c>
      <c r="H635" s="236">
        <f t="shared" ref="H635" si="35">SUM(H611:H634)</f>
        <v>0</v>
      </c>
    </row>
    <row r="636" spans="1:8" ht="18" hidden="1" customHeight="1" outlineLevel="1">
      <c r="A636" s="20" t="s">
        <v>256</v>
      </c>
      <c r="B636" s="230"/>
      <c r="C636" s="231">
        <v>0</v>
      </c>
      <c r="D636" s="231">
        <v>0</v>
      </c>
      <c r="E636" s="231">
        <v>0</v>
      </c>
      <c r="F636" s="232">
        <v>0</v>
      </c>
      <c r="G636" s="232">
        <v>0</v>
      </c>
      <c r="H636" s="233">
        <v>0</v>
      </c>
    </row>
    <row r="637" spans="1:8" ht="18" hidden="1" customHeight="1" outlineLevel="1">
      <c r="A637" s="20" t="s">
        <v>181</v>
      </c>
      <c r="B637" s="230"/>
      <c r="C637" s="231">
        <v>0</v>
      </c>
      <c r="D637" s="231">
        <v>0</v>
      </c>
      <c r="E637" s="231">
        <v>0</v>
      </c>
      <c r="F637" s="232">
        <v>0</v>
      </c>
      <c r="G637" s="232">
        <v>0</v>
      </c>
      <c r="H637" s="233">
        <v>0</v>
      </c>
    </row>
    <row r="638" spans="1:8" ht="18" hidden="1" customHeight="1" outlineLevel="1">
      <c r="A638" s="20" t="s">
        <v>182</v>
      </c>
      <c r="B638" s="230"/>
      <c r="C638" s="231">
        <v>0</v>
      </c>
      <c r="D638" s="231">
        <v>0</v>
      </c>
      <c r="E638" s="231">
        <v>0</v>
      </c>
      <c r="F638" s="232">
        <v>0</v>
      </c>
      <c r="G638" s="232">
        <v>0</v>
      </c>
      <c r="H638" s="233">
        <v>0</v>
      </c>
    </row>
    <row r="639" spans="1:8" ht="18" hidden="1" customHeight="1" outlineLevel="1">
      <c r="A639" s="20" t="s">
        <v>250</v>
      </c>
      <c r="B639" s="230"/>
      <c r="C639" s="231">
        <v>0</v>
      </c>
      <c r="D639" s="231">
        <v>0</v>
      </c>
      <c r="E639" s="231">
        <v>0</v>
      </c>
      <c r="F639" s="232">
        <v>0</v>
      </c>
      <c r="G639" s="232">
        <v>0</v>
      </c>
      <c r="H639" s="233">
        <v>0</v>
      </c>
    </row>
    <row r="640" spans="1:8" ht="18" hidden="1" customHeight="1" outlineLevel="1">
      <c r="A640" s="20" t="s">
        <v>257</v>
      </c>
      <c r="B640" s="230"/>
      <c r="C640" s="231">
        <v>0</v>
      </c>
      <c r="D640" s="231">
        <v>0</v>
      </c>
      <c r="E640" s="231">
        <v>0</v>
      </c>
      <c r="F640" s="232">
        <v>0</v>
      </c>
      <c r="G640" s="232">
        <v>0</v>
      </c>
      <c r="H640" s="233">
        <v>0</v>
      </c>
    </row>
    <row r="641" spans="1:8" ht="18" hidden="1" customHeight="1" outlineLevel="1">
      <c r="A641" s="20" t="s">
        <v>258</v>
      </c>
      <c r="B641" s="230"/>
      <c r="C641" s="231">
        <v>0</v>
      </c>
      <c r="D641" s="231">
        <v>0</v>
      </c>
      <c r="E641" s="231">
        <v>0</v>
      </c>
      <c r="F641" s="232">
        <v>0</v>
      </c>
      <c r="G641" s="232">
        <v>0</v>
      </c>
      <c r="H641" s="233">
        <v>0</v>
      </c>
    </row>
    <row r="642" spans="1:8" ht="18" hidden="1" customHeight="1" outlineLevel="1">
      <c r="A642" s="20" t="s">
        <v>183</v>
      </c>
      <c r="B642" s="230"/>
      <c r="C642" s="231">
        <v>1</v>
      </c>
      <c r="D642" s="231">
        <v>1</v>
      </c>
      <c r="E642" s="231">
        <v>0</v>
      </c>
      <c r="F642" s="232">
        <v>0</v>
      </c>
      <c r="G642" s="232">
        <v>35025</v>
      </c>
      <c r="H642" s="233">
        <v>0</v>
      </c>
    </row>
    <row r="643" spans="1:8" ht="18" hidden="1" customHeight="1" outlineLevel="1">
      <c r="A643" s="20" t="s">
        <v>184</v>
      </c>
      <c r="B643" s="230"/>
      <c r="C643" s="231">
        <v>1</v>
      </c>
      <c r="D643" s="231">
        <v>1</v>
      </c>
      <c r="E643" s="231">
        <v>0</v>
      </c>
      <c r="F643" s="232">
        <v>10000</v>
      </c>
      <c r="G643" s="232">
        <v>9133.57</v>
      </c>
      <c r="H643" s="233">
        <v>0</v>
      </c>
    </row>
    <row r="644" spans="1:8" ht="18" hidden="1" customHeight="1" outlineLevel="1">
      <c r="A644" s="20" t="s">
        <v>251</v>
      </c>
      <c r="B644" s="230"/>
      <c r="C644" s="231">
        <v>0</v>
      </c>
      <c r="D644" s="231">
        <v>0</v>
      </c>
      <c r="E644" s="231">
        <v>0</v>
      </c>
      <c r="F644" s="232">
        <v>0</v>
      </c>
      <c r="G644" s="232">
        <v>0</v>
      </c>
      <c r="H644" s="233">
        <v>0</v>
      </c>
    </row>
    <row r="645" spans="1:8" ht="18" hidden="1" customHeight="1" outlineLevel="1">
      <c r="A645" s="20" t="s">
        <v>185</v>
      </c>
      <c r="B645" s="230"/>
      <c r="C645" s="231">
        <v>1</v>
      </c>
      <c r="D645" s="231">
        <v>2</v>
      </c>
      <c r="E645" s="231">
        <v>0</v>
      </c>
      <c r="F645" s="232">
        <v>0</v>
      </c>
      <c r="G645" s="232">
        <v>31000</v>
      </c>
      <c r="H645" s="233">
        <v>0</v>
      </c>
    </row>
    <row r="646" spans="1:8" ht="18" hidden="1" customHeight="1" outlineLevel="1">
      <c r="A646" s="20" t="s">
        <v>253</v>
      </c>
      <c r="B646" s="230"/>
      <c r="C646" s="231">
        <v>0</v>
      </c>
      <c r="D646" s="231">
        <v>0</v>
      </c>
      <c r="E646" s="231">
        <v>0</v>
      </c>
      <c r="F646" s="232">
        <v>0</v>
      </c>
      <c r="G646" s="232">
        <v>0</v>
      </c>
      <c r="H646" s="233">
        <v>0</v>
      </c>
    </row>
    <row r="647" spans="1:8" ht="18" hidden="1" customHeight="1" outlineLevel="1">
      <c r="A647" s="20" t="s">
        <v>186</v>
      </c>
      <c r="B647" s="230"/>
      <c r="C647" s="231">
        <v>92</v>
      </c>
      <c r="D647" s="231">
        <v>4</v>
      </c>
      <c r="E647" s="231">
        <v>45</v>
      </c>
      <c r="F647" s="232">
        <v>206750</v>
      </c>
      <c r="G647" s="232">
        <v>192783.25</v>
      </c>
      <c r="H647" s="233">
        <v>0</v>
      </c>
    </row>
    <row r="648" spans="1:8" ht="18" hidden="1" customHeight="1" outlineLevel="1">
      <c r="A648" s="20" t="s">
        <v>244</v>
      </c>
      <c r="B648" s="230"/>
      <c r="C648" s="231">
        <v>0</v>
      </c>
      <c r="D648" s="231">
        <v>0</v>
      </c>
      <c r="E648" s="231">
        <v>0</v>
      </c>
      <c r="F648" s="232">
        <v>0</v>
      </c>
      <c r="G648" s="232">
        <v>0</v>
      </c>
      <c r="H648" s="233">
        <v>0</v>
      </c>
    </row>
    <row r="649" spans="1:8" ht="18" hidden="1" customHeight="1" outlineLevel="1">
      <c r="A649" s="20" t="s">
        <v>438</v>
      </c>
      <c r="B649" s="230"/>
      <c r="C649" s="231">
        <v>0</v>
      </c>
      <c r="D649" s="231">
        <v>0</v>
      </c>
      <c r="E649" s="231">
        <v>0</v>
      </c>
      <c r="F649" s="232">
        <v>0</v>
      </c>
      <c r="G649" s="232">
        <v>0</v>
      </c>
      <c r="H649" s="233">
        <v>0</v>
      </c>
    </row>
    <row r="650" spans="1:8" ht="18" hidden="1" customHeight="1" outlineLevel="1">
      <c r="A650" s="20" t="s">
        <v>188</v>
      </c>
      <c r="B650" s="230"/>
      <c r="C650" s="231">
        <v>0</v>
      </c>
      <c r="D650" s="231">
        <v>0</v>
      </c>
      <c r="E650" s="231">
        <v>0</v>
      </c>
      <c r="F650" s="232">
        <v>0</v>
      </c>
      <c r="G650" s="232">
        <v>0</v>
      </c>
      <c r="H650" s="233">
        <v>0</v>
      </c>
    </row>
    <row r="651" spans="1:8" ht="18" hidden="1" customHeight="1" outlineLevel="1">
      <c r="A651" s="20" t="s">
        <v>189</v>
      </c>
      <c r="B651" s="230"/>
      <c r="C651" s="231">
        <v>0</v>
      </c>
      <c r="D651" s="231">
        <v>0</v>
      </c>
      <c r="E651" s="231">
        <v>0</v>
      </c>
      <c r="F651" s="232">
        <v>0</v>
      </c>
      <c r="G651" s="232">
        <v>0</v>
      </c>
      <c r="H651" s="233">
        <v>0</v>
      </c>
    </row>
    <row r="652" spans="1:8" ht="18" hidden="1" customHeight="1" outlineLevel="1">
      <c r="A652" s="20" t="s">
        <v>190</v>
      </c>
      <c r="B652" s="230"/>
      <c r="C652" s="231">
        <v>0</v>
      </c>
      <c r="D652" s="231">
        <v>0</v>
      </c>
      <c r="E652" s="231">
        <v>0</v>
      </c>
      <c r="F652" s="232">
        <v>0</v>
      </c>
      <c r="G652" s="232">
        <v>0</v>
      </c>
      <c r="H652" s="233">
        <v>0</v>
      </c>
    </row>
    <row r="653" spans="1:8" ht="18" hidden="1" customHeight="1" outlineLevel="1">
      <c r="A653" s="20" t="s">
        <v>191</v>
      </c>
      <c r="B653" s="230"/>
      <c r="C653" s="231">
        <v>0</v>
      </c>
      <c r="D653" s="231">
        <v>0</v>
      </c>
      <c r="E653" s="231">
        <v>0</v>
      </c>
      <c r="F653" s="232">
        <v>0</v>
      </c>
      <c r="G653" s="232">
        <v>0</v>
      </c>
      <c r="H653" s="233">
        <v>0</v>
      </c>
    </row>
    <row r="654" spans="1:8" ht="18" hidden="1" customHeight="1" outlineLevel="1">
      <c r="A654" s="20" t="s">
        <v>439</v>
      </c>
      <c r="B654" s="230"/>
      <c r="C654" s="231">
        <v>0</v>
      </c>
      <c r="D654" s="231">
        <v>0</v>
      </c>
      <c r="E654" s="231">
        <v>0</v>
      </c>
      <c r="F654" s="232">
        <v>0</v>
      </c>
      <c r="G654" s="232">
        <v>0</v>
      </c>
      <c r="H654" s="233">
        <v>0</v>
      </c>
    </row>
    <row r="655" spans="1:8" ht="18" hidden="1" customHeight="1" outlineLevel="1">
      <c r="A655" s="20" t="s">
        <v>247</v>
      </c>
      <c r="B655" s="230"/>
      <c r="C655" s="231">
        <v>0</v>
      </c>
      <c r="D655" s="231">
        <v>0</v>
      </c>
      <c r="E655" s="231">
        <v>0</v>
      </c>
      <c r="F655" s="232">
        <v>0</v>
      </c>
      <c r="G655" s="232">
        <v>0</v>
      </c>
      <c r="H655" s="233">
        <v>0</v>
      </c>
    </row>
    <row r="656" spans="1:8" ht="18" hidden="1" customHeight="1" outlineLevel="1">
      <c r="A656" s="20" t="s">
        <v>193</v>
      </c>
      <c r="B656" s="230"/>
      <c r="C656" s="231">
        <v>0</v>
      </c>
      <c r="D656" s="231">
        <v>0</v>
      </c>
      <c r="E656" s="231">
        <v>0</v>
      </c>
      <c r="F656" s="232">
        <v>0</v>
      </c>
      <c r="G656" s="232">
        <v>0</v>
      </c>
      <c r="H656" s="233">
        <v>0</v>
      </c>
    </row>
    <row r="657" spans="1:8" ht="18" hidden="1" customHeight="1" outlineLevel="1">
      <c r="A657" s="20" t="s">
        <v>194</v>
      </c>
      <c r="B657" s="230"/>
      <c r="C657" s="231">
        <v>11</v>
      </c>
      <c r="D657" s="231">
        <v>9</v>
      </c>
      <c r="E657" s="231">
        <v>3</v>
      </c>
      <c r="F657" s="232">
        <v>10020</v>
      </c>
      <c r="G657" s="232">
        <v>28423.08</v>
      </c>
      <c r="H657" s="233">
        <v>0</v>
      </c>
    </row>
    <row r="658" spans="1:8" ht="18" hidden="1" customHeight="1" outlineLevel="1">
      <c r="A658" s="20" t="s">
        <v>195</v>
      </c>
      <c r="B658" s="230"/>
      <c r="C658" s="231">
        <v>0</v>
      </c>
      <c r="D658" s="231">
        <v>0</v>
      </c>
      <c r="E658" s="231">
        <v>0</v>
      </c>
      <c r="F658" s="232">
        <v>0</v>
      </c>
      <c r="G658" s="232">
        <v>0</v>
      </c>
      <c r="H658" s="233">
        <v>0</v>
      </c>
    </row>
    <row r="659" spans="1:8" ht="18" hidden="1" customHeight="1" outlineLevel="1">
      <c r="A659" s="20" t="s">
        <v>196</v>
      </c>
      <c r="B659" s="230"/>
      <c r="C659" s="231">
        <v>0</v>
      </c>
      <c r="D659" s="231">
        <v>0</v>
      </c>
      <c r="E659" s="231">
        <v>0</v>
      </c>
      <c r="F659" s="232">
        <v>0</v>
      </c>
      <c r="G659" s="232">
        <v>0</v>
      </c>
      <c r="H659" s="233">
        <v>0</v>
      </c>
    </row>
    <row r="660" spans="1:8" ht="18" customHeight="1" collapsed="1">
      <c r="A660" s="20"/>
      <c r="B660" s="230" t="s">
        <v>354</v>
      </c>
      <c r="C660" s="234">
        <f>SUM(C636:C659)</f>
        <v>106</v>
      </c>
      <c r="D660" s="234">
        <f t="shared" ref="D660:F660" si="36">SUM(D636:D659)</f>
        <v>17</v>
      </c>
      <c r="E660" s="234">
        <f t="shared" si="36"/>
        <v>48</v>
      </c>
      <c r="F660" s="235">
        <f t="shared" si="36"/>
        <v>226770</v>
      </c>
      <c r="G660" s="235">
        <f>SUM(G636:G659)</f>
        <v>296364.90000000002</v>
      </c>
      <c r="H660" s="236">
        <f t="shared" ref="H660" si="37">SUM(H636:H659)</f>
        <v>0</v>
      </c>
    </row>
    <row r="661" spans="1:8" ht="18" customHeight="1">
      <c r="A661" s="229"/>
      <c r="B661" s="252" t="s">
        <v>355</v>
      </c>
      <c r="C661" s="253"/>
      <c r="D661" s="253"/>
      <c r="E661" s="253"/>
      <c r="F661" s="250"/>
      <c r="G661" s="250"/>
      <c r="H661" s="251"/>
    </row>
    <row r="662" spans="1:8" ht="18" hidden="1" customHeight="1" outlineLevel="1">
      <c r="A662" s="20" t="s">
        <v>256</v>
      </c>
      <c r="B662" s="230"/>
      <c r="C662" s="231">
        <v>0</v>
      </c>
      <c r="D662" s="231">
        <v>0</v>
      </c>
      <c r="E662" s="231">
        <v>0</v>
      </c>
      <c r="F662" s="232">
        <v>0</v>
      </c>
      <c r="G662" s="232">
        <v>0</v>
      </c>
      <c r="H662" s="233">
        <v>0</v>
      </c>
    </row>
    <row r="663" spans="1:8" ht="18" hidden="1" customHeight="1" outlineLevel="1">
      <c r="A663" s="20" t="s">
        <v>181</v>
      </c>
      <c r="B663" s="230"/>
      <c r="C663" s="231">
        <v>4</v>
      </c>
      <c r="D663" s="231">
        <v>3</v>
      </c>
      <c r="E663" s="231">
        <v>0</v>
      </c>
      <c r="F663" s="232">
        <v>25733.31</v>
      </c>
      <c r="G663" s="232">
        <v>50.38</v>
      </c>
      <c r="H663" s="233">
        <v>0</v>
      </c>
    </row>
    <row r="664" spans="1:8" ht="18" hidden="1" customHeight="1" outlineLevel="1">
      <c r="A664" s="20" t="s">
        <v>182</v>
      </c>
      <c r="B664" s="230"/>
      <c r="C664" s="231">
        <v>0</v>
      </c>
      <c r="D664" s="231">
        <v>0</v>
      </c>
      <c r="E664" s="231">
        <v>0</v>
      </c>
      <c r="F664" s="232">
        <v>0</v>
      </c>
      <c r="G664" s="232">
        <v>0</v>
      </c>
      <c r="H664" s="233">
        <v>0</v>
      </c>
    </row>
    <row r="665" spans="1:8" ht="18" hidden="1" customHeight="1" outlineLevel="1">
      <c r="A665" s="20" t="s">
        <v>250</v>
      </c>
      <c r="B665" s="230"/>
      <c r="C665" s="231">
        <v>0</v>
      </c>
      <c r="D665" s="231">
        <v>0</v>
      </c>
      <c r="E665" s="231">
        <v>0</v>
      </c>
      <c r="F665" s="232">
        <v>0</v>
      </c>
      <c r="G665" s="232">
        <v>0</v>
      </c>
      <c r="H665" s="233">
        <v>0</v>
      </c>
    </row>
    <row r="666" spans="1:8" ht="18" hidden="1" customHeight="1" outlineLevel="1">
      <c r="A666" s="20" t="s">
        <v>257</v>
      </c>
      <c r="B666" s="230"/>
      <c r="C666" s="231">
        <v>0</v>
      </c>
      <c r="D666" s="231">
        <v>0</v>
      </c>
      <c r="E666" s="231">
        <v>0</v>
      </c>
      <c r="F666" s="232">
        <v>0</v>
      </c>
      <c r="G666" s="232">
        <v>0</v>
      </c>
      <c r="H666" s="233">
        <v>0</v>
      </c>
    </row>
    <row r="667" spans="1:8" ht="18" hidden="1" customHeight="1" outlineLevel="1">
      <c r="A667" s="20" t="s">
        <v>258</v>
      </c>
      <c r="B667" s="230"/>
      <c r="C667" s="231">
        <v>0</v>
      </c>
      <c r="D667" s="231">
        <v>0</v>
      </c>
      <c r="E667" s="231">
        <v>0</v>
      </c>
      <c r="F667" s="232">
        <v>0</v>
      </c>
      <c r="G667" s="232">
        <v>0</v>
      </c>
      <c r="H667" s="233">
        <v>0</v>
      </c>
    </row>
    <row r="668" spans="1:8" ht="18" hidden="1" customHeight="1" outlineLevel="1">
      <c r="A668" s="20" t="s">
        <v>183</v>
      </c>
      <c r="B668" s="230"/>
      <c r="C668" s="231">
        <v>7</v>
      </c>
      <c r="D668" s="231">
        <v>12</v>
      </c>
      <c r="E668" s="231">
        <v>0</v>
      </c>
      <c r="F668" s="232">
        <v>114.14999999999964</v>
      </c>
      <c r="G668" s="232">
        <v>35187.300000000003</v>
      </c>
      <c r="H668" s="233">
        <v>0</v>
      </c>
    </row>
    <row r="669" spans="1:8" ht="18" hidden="1" customHeight="1" outlineLevel="1">
      <c r="A669" s="20" t="s">
        <v>184</v>
      </c>
      <c r="B669" s="230"/>
      <c r="C669" s="231">
        <v>0</v>
      </c>
      <c r="D669" s="231">
        <v>4</v>
      </c>
      <c r="E669" s="231">
        <v>0</v>
      </c>
      <c r="F669" s="232">
        <v>48696.41</v>
      </c>
      <c r="G669" s="232">
        <v>-3094.6000000000004</v>
      </c>
      <c r="H669" s="233">
        <v>0</v>
      </c>
    </row>
    <row r="670" spans="1:8" ht="18" hidden="1" customHeight="1" outlineLevel="1">
      <c r="A670" s="20" t="s">
        <v>251</v>
      </c>
      <c r="B670" s="230"/>
      <c r="C670" s="231">
        <v>0</v>
      </c>
      <c r="D670" s="231">
        <v>0</v>
      </c>
      <c r="E670" s="231">
        <v>0</v>
      </c>
      <c r="F670" s="232">
        <v>0</v>
      </c>
      <c r="G670" s="232">
        <v>0</v>
      </c>
      <c r="H670" s="233">
        <v>0</v>
      </c>
    </row>
    <row r="671" spans="1:8" ht="18" hidden="1" customHeight="1" outlineLevel="1">
      <c r="A671" s="20" t="s">
        <v>185</v>
      </c>
      <c r="B671" s="230"/>
      <c r="C671" s="231">
        <v>14</v>
      </c>
      <c r="D671" s="231">
        <v>31</v>
      </c>
      <c r="E671" s="231">
        <v>0</v>
      </c>
      <c r="F671" s="232">
        <v>20486.29</v>
      </c>
      <c r="G671" s="232">
        <v>6988.2799999999988</v>
      </c>
      <c r="H671" s="233">
        <v>0</v>
      </c>
    </row>
    <row r="672" spans="1:8" ht="18" hidden="1" customHeight="1" outlineLevel="1">
      <c r="A672" s="20" t="s">
        <v>253</v>
      </c>
      <c r="B672" s="230"/>
      <c r="C672" s="231">
        <v>0</v>
      </c>
      <c r="D672" s="231">
        <v>0</v>
      </c>
      <c r="E672" s="231">
        <v>0</v>
      </c>
      <c r="F672" s="232">
        <v>0</v>
      </c>
      <c r="G672" s="232">
        <v>0</v>
      </c>
      <c r="H672" s="233">
        <v>0</v>
      </c>
    </row>
    <row r="673" spans="1:8" ht="18" hidden="1" customHeight="1" outlineLevel="1">
      <c r="A673" s="20" t="s">
        <v>186</v>
      </c>
      <c r="B673" s="230"/>
      <c r="C673" s="231">
        <v>0</v>
      </c>
      <c r="D673" s="231">
        <v>0</v>
      </c>
      <c r="E673" s="231">
        <v>0</v>
      </c>
      <c r="F673" s="232">
        <v>0</v>
      </c>
      <c r="G673" s="232">
        <v>0</v>
      </c>
      <c r="H673" s="233">
        <v>0</v>
      </c>
    </row>
    <row r="674" spans="1:8" ht="18" hidden="1" customHeight="1" outlineLevel="1">
      <c r="A674" s="20" t="s">
        <v>244</v>
      </c>
      <c r="B674" s="230"/>
      <c r="C674" s="231">
        <v>2</v>
      </c>
      <c r="D674" s="231">
        <v>1</v>
      </c>
      <c r="E674" s="231">
        <v>0</v>
      </c>
      <c r="F674" s="232">
        <v>7358</v>
      </c>
      <c r="G674" s="232">
        <v>0</v>
      </c>
      <c r="H674" s="233">
        <v>0</v>
      </c>
    </row>
    <row r="675" spans="1:8" ht="18" hidden="1" customHeight="1" outlineLevel="1">
      <c r="A675" s="20" t="s">
        <v>438</v>
      </c>
      <c r="B675" s="230"/>
      <c r="C675" s="231">
        <v>0</v>
      </c>
      <c r="D675" s="231">
        <v>0</v>
      </c>
      <c r="E675" s="231">
        <v>0</v>
      </c>
      <c r="F675" s="232">
        <v>0</v>
      </c>
      <c r="G675" s="232">
        <v>0</v>
      </c>
      <c r="H675" s="233">
        <v>0</v>
      </c>
    </row>
    <row r="676" spans="1:8" ht="18" hidden="1" customHeight="1" outlineLevel="1">
      <c r="A676" s="20" t="s">
        <v>188</v>
      </c>
      <c r="B676" s="230"/>
      <c r="C676" s="231">
        <v>0</v>
      </c>
      <c r="D676" s="231">
        <v>0</v>
      </c>
      <c r="E676" s="231">
        <v>0</v>
      </c>
      <c r="F676" s="232">
        <v>0</v>
      </c>
      <c r="G676" s="232">
        <v>0</v>
      </c>
      <c r="H676" s="233">
        <v>0</v>
      </c>
    </row>
    <row r="677" spans="1:8" ht="18" hidden="1" customHeight="1" outlineLevel="1">
      <c r="A677" s="20" t="s">
        <v>189</v>
      </c>
      <c r="B677" s="230"/>
      <c r="C677" s="231">
        <v>0</v>
      </c>
      <c r="D677" s="231">
        <v>0</v>
      </c>
      <c r="E677" s="231">
        <v>0</v>
      </c>
      <c r="F677" s="232">
        <v>0</v>
      </c>
      <c r="G677" s="232">
        <v>0</v>
      </c>
      <c r="H677" s="233">
        <v>0</v>
      </c>
    </row>
    <row r="678" spans="1:8" ht="18" hidden="1" customHeight="1" outlineLevel="1">
      <c r="A678" s="20" t="s">
        <v>190</v>
      </c>
      <c r="B678" s="230"/>
      <c r="C678" s="231">
        <v>2</v>
      </c>
      <c r="D678" s="231">
        <v>1</v>
      </c>
      <c r="E678" s="231">
        <v>0</v>
      </c>
      <c r="F678" s="232">
        <v>0</v>
      </c>
      <c r="G678" s="232">
        <v>1848</v>
      </c>
      <c r="H678" s="233">
        <v>0</v>
      </c>
    </row>
    <row r="679" spans="1:8" ht="18" hidden="1" customHeight="1" outlineLevel="1">
      <c r="A679" s="20" t="s">
        <v>191</v>
      </c>
      <c r="B679" s="230"/>
      <c r="C679" s="231">
        <v>0</v>
      </c>
      <c r="D679" s="231">
        <v>0</v>
      </c>
      <c r="E679" s="231">
        <v>0</v>
      </c>
      <c r="F679" s="232">
        <v>0</v>
      </c>
      <c r="G679" s="232">
        <v>0</v>
      </c>
      <c r="H679" s="233">
        <v>0</v>
      </c>
    </row>
    <row r="680" spans="1:8" ht="18" hidden="1" customHeight="1" outlineLevel="1">
      <c r="A680" s="20" t="s">
        <v>439</v>
      </c>
      <c r="B680" s="230"/>
      <c r="C680" s="231">
        <v>0</v>
      </c>
      <c r="D680" s="231">
        <v>0</v>
      </c>
      <c r="E680" s="231">
        <v>0</v>
      </c>
      <c r="F680" s="232">
        <v>0</v>
      </c>
      <c r="G680" s="232">
        <v>0</v>
      </c>
      <c r="H680" s="233">
        <v>0</v>
      </c>
    </row>
    <row r="681" spans="1:8" ht="18" hidden="1" customHeight="1" outlineLevel="1">
      <c r="A681" s="20" t="s">
        <v>247</v>
      </c>
      <c r="B681" s="230"/>
      <c r="C681" s="231">
        <v>0</v>
      </c>
      <c r="D681" s="231">
        <v>0</v>
      </c>
      <c r="E681" s="231">
        <v>0</v>
      </c>
      <c r="F681" s="232">
        <v>0</v>
      </c>
      <c r="G681" s="232">
        <v>0</v>
      </c>
      <c r="H681" s="233">
        <v>0</v>
      </c>
    </row>
    <row r="682" spans="1:8" ht="18" hidden="1" customHeight="1" outlineLevel="1">
      <c r="A682" s="20" t="s">
        <v>193</v>
      </c>
      <c r="B682" s="230"/>
      <c r="C682" s="231">
        <v>0</v>
      </c>
      <c r="D682" s="231">
        <v>0</v>
      </c>
      <c r="E682" s="231">
        <v>0</v>
      </c>
      <c r="F682" s="232">
        <v>0</v>
      </c>
      <c r="G682" s="232">
        <v>0</v>
      </c>
      <c r="H682" s="233">
        <v>0</v>
      </c>
    </row>
    <row r="683" spans="1:8" ht="18" hidden="1" customHeight="1" outlineLevel="1">
      <c r="A683" s="20" t="s">
        <v>194</v>
      </c>
      <c r="B683" s="230"/>
      <c r="C683" s="231">
        <v>5</v>
      </c>
      <c r="D683" s="231">
        <v>1</v>
      </c>
      <c r="E683" s="231">
        <v>1</v>
      </c>
      <c r="F683" s="232">
        <v>0</v>
      </c>
      <c r="G683" s="232">
        <v>994.5</v>
      </c>
      <c r="H683" s="233">
        <v>0</v>
      </c>
    </row>
    <row r="684" spans="1:8" ht="18" hidden="1" customHeight="1" outlineLevel="1">
      <c r="A684" s="20" t="s">
        <v>195</v>
      </c>
      <c r="B684" s="230"/>
      <c r="C684" s="231">
        <v>0</v>
      </c>
      <c r="D684" s="231">
        <v>0</v>
      </c>
      <c r="E684" s="231">
        <v>0</v>
      </c>
      <c r="F684" s="232">
        <v>0</v>
      </c>
      <c r="G684" s="232">
        <v>0</v>
      </c>
      <c r="H684" s="233">
        <v>0</v>
      </c>
    </row>
    <row r="685" spans="1:8" ht="18" hidden="1" customHeight="1" outlineLevel="1">
      <c r="A685" s="20" t="s">
        <v>196</v>
      </c>
      <c r="B685" s="230"/>
      <c r="C685" s="231">
        <v>0</v>
      </c>
      <c r="D685" s="231">
        <v>0</v>
      </c>
      <c r="E685" s="231">
        <v>0</v>
      </c>
      <c r="F685" s="232">
        <v>0</v>
      </c>
      <c r="G685" s="232">
        <v>0</v>
      </c>
      <c r="H685" s="233">
        <v>0</v>
      </c>
    </row>
    <row r="686" spans="1:8" s="229" customFormat="1" collapsed="1">
      <c r="A686" s="20"/>
      <c r="B686" s="230" t="s">
        <v>357</v>
      </c>
      <c r="C686" s="234">
        <f t="shared" ref="C686:H686" si="38">SUM(C662:C685)</f>
        <v>34</v>
      </c>
      <c r="D686" s="234">
        <f t="shared" si="38"/>
        <v>53</v>
      </c>
      <c r="E686" s="234">
        <f t="shared" si="38"/>
        <v>1</v>
      </c>
      <c r="F686" s="235">
        <f t="shared" si="38"/>
        <v>102388.16</v>
      </c>
      <c r="G686" s="235">
        <f t="shared" si="38"/>
        <v>41973.86</v>
      </c>
      <c r="H686" s="236">
        <f t="shared" si="38"/>
        <v>0</v>
      </c>
    </row>
    <row r="687" spans="1:8" ht="18" hidden="1" customHeight="1" outlineLevel="1">
      <c r="A687" s="20" t="s">
        <v>256</v>
      </c>
      <c r="B687" s="230"/>
      <c r="C687" s="231">
        <v>0</v>
      </c>
      <c r="D687" s="231">
        <v>0</v>
      </c>
      <c r="E687" s="231">
        <v>0</v>
      </c>
      <c r="F687" s="232">
        <v>0</v>
      </c>
      <c r="G687" s="232">
        <v>0</v>
      </c>
      <c r="H687" s="233">
        <v>0</v>
      </c>
    </row>
    <row r="688" spans="1:8" ht="18" hidden="1" customHeight="1" outlineLevel="1">
      <c r="A688" s="20" t="s">
        <v>181</v>
      </c>
      <c r="B688" s="230"/>
      <c r="C688" s="231">
        <v>0</v>
      </c>
      <c r="D688" s="231">
        <v>0</v>
      </c>
      <c r="E688" s="231">
        <v>0</v>
      </c>
      <c r="F688" s="232">
        <v>0</v>
      </c>
      <c r="G688" s="232">
        <v>0</v>
      </c>
      <c r="H688" s="233">
        <v>0</v>
      </c>
    </row>
    <row r="689" spans="1:8" ht="18" hidden="1" customHeight="1" outlineLevel="1">
      <c r="A689" s="20" t="s">
        <v>182</v>
      </c>
      <c r="B689" s="230"/>
      <c r="C689" s="231">
        <v>1</v>
      </c>
      <c r="D689" s="231">
        <v>1</v>
      </c>
      <c r="E689" s="231">
        <v>0</v>
      </c>
      <c r="F689" s="232">
        <v>0</v>
      </c>
      <c r="G689" s="232">
        <v>77</v>
      </c>
      <c r="H689" s="233">
        <v>0</v>
      </c>
    </row>
    <row r="690" spans="1:8" ht="18" hidden="1" customHeight="1" outlineLevel="1">
      <c r="A690" s="20" t="s">
        <v>250</v>
      </c>
      <c r="B690" s="230"/>
      <c r="C690" s="231">
        <v>0</v>
      </c>
      <c r="D690" s="231">
        <v>0</v>
      </c>
      <c r="E690" s="231">
        <v>0</v>
      </c>
      <c r="F690" s="232">
        <v>0</v>
      </c>
      <c r="G690" s="232">
        <v>0</v>
      </c>
      <c r="H690" s="233">
        <v>0</v>
      </c>
    </row>
    <row r="691" spans="1:8" ht="18" hidden="1" customHeight="1" outlineLevel="1">
      <c r="A691" s="20" t="s">
        <v>257</v>
      </c>
      <c r="B691" s="230"/>
      <c r="C691" s="231">
        <v>0</v>
      </c>
      <c r="D691" s="231">
        <v>0</v>
      </c>
      <c r="E691" s="231">
        <v>0</v>
      </c>
      <c r="F691" s="232">
        <v>0</v>
      </c>
      <c r="G691" s="232">
        <v>0</v>
      </c>
      <c r="H691" s="233">
        <v>0</v>
      </c>
    </row>
    <row r="692" spans="1:8" ht="18" hidden="1" customHeight="1" outlineLevel="1">
      <c r="A692" s="20" t="s">
        <v>258</v>
      </c>
      <c r="B692" s="230"/>
      <c r="C692" s="231">
        <v>0</v>
      </c>
      <c r="D692" s="231">
        <v>0</v>
      </c>
      <c r="E692" s="231">
        <v>0</v>
      </c>
      <c r="F692" s="232">
        <v>0</v>
      </c>
      <c r="G692" s="232">
        <v>0</v>
      </c>
      <c r="H692" s="233">
        <v>0</v>
      </c>
    </row>
    <row r="693" spans="1:8" ht="18" hidden="1" customHeight="1" outlineLevel="1">
      <c r="A693" s="20" t="s">
        <v>183</v>
      </c>
      <c r="B693" s="230"/>
      <c r="C693" s="231">
        <v>1</v>
      </c>
      <c r="D693" s="231">
        <v>1</v>
      </c>
      <c r="E693" s="231">
        <v>0</v>
      </c>
      <c r="F693" s="232">
        <v>0</v>
      </c>
      <c r="G693" s="232">
        <v>115</v>
      </c>
      <c r="H693" s="233">
        <v>0</v>
      </c>
    </row>
    <row r="694" spans="1:8" ht="18" hidden="1" customHeight="1" outlineLevel="1">
      <c r="A694" s="20" t="s">
        <v>184</v>
      </c>
      <c r="B694" s="230"/>
      <c r="C694" s="231">
        <v>0</v>
      </c>
      <c r="D694" s="231">
        <v>0</v>
      </c>
      <c r="E694" s="231">
        <v>0</v>
      </c>
      <c r="F694" s="232">
        <v>0</v>
      </c>
      <c r="G694" s="232">
        <v>0</v>
      </c>
      <c r="H694" s="233">
        <v>0</v>
      </c>
    </row>
    <row r="695" spans="1:8" ht="18" hidden="1" customHeight="1" outlineLevel="1">
      <c r="A695" s="20" t="s">
        <v>251</v>
      </c>
      <c r="B695" s="230"/>
      <c r="C695" s="231">
        <v>0</v>
      </c>
      <c r="D695" s="231">
        <v>0</v>
      </c>
      <c r="E695" s="231">
        <v>0</v>
      </c>
      <c r="F695" s="232">
        <v>0</v>
      </c>
      <c r="G695" s="232">
        <v>0</v>
      </c>
      <c r="H695" s="233">
        <v>0</v>
      </c>
    </row>
    <row r="696" spans="1:8" ht="18" hidden="1" customHeight="1" outlineLevel="1">
      <c r="A696" s="20" t="s">
        <v>185</v>
      </c>
      <c r="B696" s="230"/>
      <c r="C696" s="231">
        <v>0</v>
      </c>
      <c r="D696" s="231">
        <v>0</v>
      </c>
      <c r="E696" s="231">
        <v>0</v>
      </c>
      <c r="F696" s="232">
        <v>0</v>
      </c>
      <c r="G696" s="232">
        <v>0</v>
      </c>
      <c r="H696" s="233">
        <v>0</v>
      </c>
    </row>
    <row r="697" spans="1:8" ht="18" hidden="1" customHeight="1" outlineLevel="1">
      <c r="A697" s="20" t="s">
        <v>253</v>
      </c>
      <c r="B697" s="230"/>
      <c r="C697" s="231">
        <v>0</v>
      </c>
      <c r="D697" s="231">
        <v>0</v>
      </c>
      <c r="E697" s="231">
        <v>0</v>
      </c>
      <c r="F697" s="232">
        <v>0</v>
      </c>
      <c r="G697" s="232">
        <v>0</v>
      </c>
      <c r="H697" s="233">
        <v>0</v>
      </c>
    </row>
    <row r="698" spans="1:8" ht="18" hidden="1" customHeight="1" outlineLevel="1">
      <c r="A698" s="20" t="s">
        <v>186</v>
      </c>
      <c r="B698" s="230"/>
      <c r="C698" s="231">
        <v>1</v>
      </c>
      <c r="D698" s="231">
        <v>0</v>
      </c>
      <c r="E698" s="231">
        <v>0</v>
      </c>
      <c r="F698" s="232">
        <v>0</v>
      </c>
      <c r="G698" s="232">
        <v>5000</v>
      </c>
      <c r="H698" s="233">
        <v>0</v>
      </c>
    </row>
    <row r="699" spans="1:8" ht="18" hidden="1" customHeight="1" outlineLevel="1">
      <c r="A699" s="20" t="s">
        <v>244</v>
      </c>
      <c r="B699" s="230"/>
      <c r="C699" s="231">
        <v>0</v>
      </c>
      <c r="D699" s="231">
        <v>0</v>
      </c>
      <c r="E699" s="231">
        <v>0</v>
      </c>
      <c r="F699" s="232">
        <v>0</v>
      </c>
      <c r="G699" s="232">
        <v>0</v>
      </c>
      <c r="H699" s="233">
        <v>0</v>
      </c>
    </row>
    <row r="700" spans="1:8" ht="18" hidden="1" customHeight="1" outlineLevel="1">
      <c r="A700" s="20" t="s">
        <v>438</v>
      </c>
      <c r="B700" s="230"/>
      <c r="C700" s="231">
        <v>0</v>
      </c>
      <c r="D700" s="231">
        <v>0</v>
      </c>
      <c r="E700" s="231">
        <v>0</v>
      </c>
      <c r="F700" s="232">
        <v>0</v>
      </c>
      <c r="G700" s="232">
        <v>0</v>
      </c>
      <c r="H700" s="233">
        <v>0</v>
      </c>
    </row>
    <row r="701" spans="1:8" ht="18" hidden="1" customHeight="1" outlineLevel="1">
      <c r="A701" s="20" t="s">
        <v>188</v>
      </c>
      <c r="B701" s="230"/>
      <c r="C701" s="231">
        <v>0</v>
      </c>
      <c r="D701" s="231">
        <v>0</v>
      </c>
      <c r="E701" s="231">
        <v>0</v>
      </c>
      <c r="F701" s="232">
        <v>0</v>
      </c>
      <c r="G701" s="232">
        <v>0</v>
      </c>
      <c r="H701" s="233">
        <v>0</v>
      </c>
    </row>
    <row r="702" spans="1:8" ht="18" hidden="1" customHeight="1" outlineLevel="1">
      <c r="A702" s="20" t="s">
        <v>189</v>
      </c>
      <c r="B702" s="230"/>
      <c r="C702" s="231">
        <v>0</v>
      </c>
      <c r="D702" s="231">
        <v>0</v>
      </c>
      <c r="E702" s="231">
        <v>0</v>
      </c>
      <c r="F702" s="232">
        <v>0</v>
      </c>
      <c r="G702" s="232">
        <v>0</v>
      </c>
      <c r="H702" s="233">
        <v>0</v>
      </c>
    </row>
    <row r="703" spans="1:8" ht="18" hidden="1" customHeight="1" outlineLevel="1">
      <c r="A703" s="20" t="s">
        <v>190</v>
      </c>
      <c r="B703" s="230"/>
      <c r="C703" s="231">
        <v>0</v>
      </c>
      <c r="D703" s="231">
        <v>0</v>
      </c>
      <c r="E703" s="231">
        <v>0</v>
      </c>
      <c r="F703" s="232">
        <v>0</v>
      </c>
      <c r="G703" s="232">
        <v>0</v>
      </c>
      <c r="H703" s="233">
        <v>0</v>
      </c>
    </row>
    <row r="704" spans="1:8" ht="18" hidden="1" customHeight="1" outlineLevel="1">
      <c r="A704" s="20" t="s">
        <v>191</v>
      </c>
      <c r="B704" s="230"/>
      <c r="C704" s="231">
        <v>0</v>
      </c>
      <c r="D704" s="231">
        <v>0</v>
      </c>
      <c r="E704" s="231">
        <v>0</v>
      </c>
      <c r="F704" s="232">
        <v>0</v>
      </c>
      <c r="G704" s="232">
        <v>0</v>
      </c>
      <c r="H704" s="233">
        <v>0</v>
      </c>
    </row>
    <row r="705" spans="1:8" ht="18" hidden="1" customHeight="1" outlineLevel="1">
      <c r="A705" s="20" t="s">
        <v>439</v>
      </c>
      <c r="B705" s="230"/>
      <c r="C705" s="231">
        <v>0</v>
      </c>
      <c r="D705" s="231">
        <v>0</v>
      </c>
      <c r="E705" s="231">
        <v>0</v>
      </c>
      <c r="F705" s="232">
        <v>0</v>
      </c>
      <c r="G705" s="232">
        <v>0</v>
      </c>
      <c r="H705" s="233">
        <v>0</v>
      </c>
    </row>
    <row r="706" spans="1:8" ht="18" hidden="1" customHeight="1" outlineLevel="1">
      <c r="A706" s="20" t="s">
        <v>247</v>
      </c>
      <c r="B706" s="230"/>
      <c r="C706" s="231">
        <v>0</v>
      </c>
      <c r="D706" s="231">
        <v>0</v>
      </c>
      <c r="E706" s="231">
        <v>0</v>
      </c>
      <c r="F706" s="232">
        <v>0</v>
      </c>
      <c r="G706" s="232">
        <v>0</v>
      </c>
      <c r="H706" s="233">
        <v>0</v>
      </c>
    </row>
    <row r="707" spans="1:8" ht="18" hidden="1" customHeight="1" outlineLevel="1">
      <c r="A707" s="20" t="s">
        <v>193</v>
      </c>
      <c r="B707" s="230"/>
      <c r="C707" s="231">
        <v>1</v>
      </c>
      <c r="D707" s="231">
        <v>0</v>
      </c>
      <c r="E707" s="231">
        <v>0</v>
      </c>
      <c r="F707" s="232">
        <v>-21583</v>
      </c>
      <c r="G707" s="232">
        <v>1887</v>
      </c>
      <c r="H707" s="233">
        <v>0</v>
      </c>
    </row>
    <row r="708" spans="1:8" ht="18" hidden="1" customHeight="1" outlineLevel="1">
      <c r="A708" s="20" t="s">
        <v>194</v>
      </c>
      <c r="B708" s="230"/>
      <c r="C708" s="231">
        <v>0</v>
      </c>
      <c r="D708" s="231">
        <v>0</v>
      </c>
      <c r="E708" s="231">
        <v>0</v>
      </c>
      <c r="F708" s="232">
        <v>0</v>
      </c>
      <c r="G708" s="232">
        <v>0</v>
      </c>
      <c r="H708" s="233">
        <v>0</v>
      </c>
    </row>
    <row r="709" spans="1:8" ht="18" hidden="1" customHeight="1" outlineLevel="1">
      <c r="A709" s="20" t="s">
        <v>195</v>
      </c>
      <c r="B709" s="230"/>
      <c r="C709" s="231">
        <v>0</v>
      </c>
      <c r="D709" s="231">
        <v>0</v>
      </c>
      <c r="E709" s="231">
        <v>0</v>
      </c>
      <c r="F709" s="232">
        <v>0</v>
      </c>
      <c r="G709" s="232">
        <v>0</v>
      </c>
      <c r="H709" s="233">
        <v>0</v>
      </c>
    </row>
    <row r="710" spans="1:8" ht="18" hidden="1" customHeight="1" outlineLevel="1">
      <c r="A710" s="20" t="s">
        <v>196</v>
      </c>
      <c r="B710" s="230"/>
      <c r="C710" s="231">
        <v>0</v>
      </c>
      <c r="D710" s="231">
        <v>0</v>
      </c>
      <c r="E710" s="231">
        <v>0</v>
      </c>
      <c r="F710" s="232">
        <v>0</v>
      </c>
      <c r="G710" s="232">
        <v>0</v>
      </c>
      <c r="H710" s="233">
        <v>0</v>
      </c>
    </row>
    <row r="711" spans="1:8" ht="18" customHeight="1" collapsed="1">
      <c r="A711" s="20"/>
      <c r="B711" s="230" t="s">
        <v>358</v>
      </c>
      <c r="C711" s="234">
        <f>SUM(C687:C710)</f>
        <v>4</v>
      </c>
      <c r="D711" s="234">
        <f t="shared" ref="D711:F711" si="39">SUM(D687:D710)</f>
        <v>2</v>
      </c>
      <c r="E711" s="234">
        <f t="shared" si="39"/>
        <v>0</v>
      </c>
      <c r="F711" s="235">
        <f t="shared" si="39"/>
        <v>-21583</v>
      </c>
      <c r="G711" s="235">
        <f>SUM(G687:G710)</f>
        <v>7079</v>
      </c>
      <c r="H711" s="236">
        <f t="shared" ref="H711" si="40">SUM(H687:H710)</f>
        <v>0</v>
      </c>
    </row>
    <row r="712" spans="1:8" ht="18" hidden="1" customHeight="1" outlineLevel="1">
      <c r="A712" s="20" t="s">
        <v>256</v>
      </c>
      <c r="B712" s="230"/>
      <c r="C712" s="231">
        <v>0</v>
      </c>
      <c r="D712" s="231">
        <v>0</v>
      </c>
      <c r="E712" s="231">
        <v>0</v>
      </c>
      <c r="F712" s="232">
        <v>0</v>
      </c>
      <c r="G712" s="232">
        <v>0</v>
      </c>
      <c r="H712" s="233">
        <v>0</v>
      </c>
    </row>
    <row r="713" spans="1:8" ht="18" hidden="1" customHeight="1" outlineLevel="1">
      <c r="A713" s="20" t="s">
        <v>181</v>
      </c>
      <c r="B713" s="230"/>
      <c r="C713" s="231">
        <v>0</v>
      </c>
      <c r="D713" s="231">
        <v>0</v>
      </c>
      <c r="E713" s="231">
        <v>0</v>
      </c>
      <c r="F713" s="232">
        <v>0</v>
      </c>
      <c r="G713" s="232">
        <v>0</v>
      </c>
      <c r="H713" s="233">
        <v>0</v>
      </c>
    </row>
    <row r="714" spans="1:8" ht="18" hidden="1" customHeight="1" outlineLevel="1">
      <c r="A714" s="20" t="s">
        <v>182</v>
      </c>
      <c r="B714" s="230"/>
      <c r="C714" s="231">
        <v>0</v>
      </c>
      <c r="D714" s="231">
        <v>0</v>
      </c>
      <c r="E714" s="231">
        <v>0</v>
      </c>
      <c r="F714" s="232">
        <v>0</v>
      </c>
      <c r="G714" s="232">
        <v>0</v>
      </c>
      <c r="H714" s="233">
        <v>0</v>
      </c>
    </row>
    <row r="715" spans="1:8" ht="18" hidden="1" customHeight="1" outlineLevel="1">
      <c r="A715" s="20" t="s">
        <v>250</v>
      </c>
      <c r="B715" s="230"/>
      <c r="C715" s="231">
        <v>0</v>
      </c>
      <c r="D715" s="231">
        <v>0</v>
      </c>
      <c r="E715" s="231">
        <v>0</v>
      </c>
      <c r="F715" s="232">
        <v>0</v>
      </c>
      <c r="G715" s="232">
        <v>0</v>
      </c>
      <c r="H715" s="233">
        <v>0</v>
      </c>
    </row>
    <row r="716" spans="1:8" ht="18" hidden="1" customHeight="1" outlineLevel="1">
      <c r="A716" s="20" t="s">
        <v>257</v>
      </c>
      <c r="B716" s="230"/>
      <c r="C716" s="231">
        <v>0</v>
      </c>
      <c r="D716" s="231">
        <v>0</v>
      </c>
      <c r="E716" s="231">
        <v>0</v>
      </c>
      <c r="F716" s="232">
        <v>0</v>
      </c>
      <c r="G716" s="232">
        <v>0</v>
      </c>
      <c r="H716" s="233">
        <v>0</v>
      </c>
    </row>
    <row r="717" spans="1:8" ht="18" hidden="1" customHeight="1" outlineLevel="1">
      <c r="A717" s="20" t="s">
        <v>258</v>
      </c>
      <c r="B717" s="230"/>
      <c r="C717" s="231">
        <v>0</v>
      </c>
      <c r="D717" s="231">
        <v>0</v>
      </c>
      <c r="E717" s="231">
        <v>0</v>
      </c>
      <c r="F717" s="232">
        <v>0</v>
      </c>
      <c r="G717" s="232">
        <v>0</v>
      </c>
      <c r="H717" s="233">
        <v>0</v>
      </c>
    </row>
    <row r="718" spans="1:8" ht="18" hidden="1" customHeight="1" outlineLevel="1">
      <c r="A718" s="20" t="s">
        <v>183</v>
      </c>
      <c r="B718" s="230"/>
      <c r="C718" s="231">
        <v>0</v>
      </c>
      <c r="D718" s="231">
        <v>0</v>
      </c>
      <c r="E718" s="231">
        <v>0</v>
      </c>
      <c r="F718" s="232">
        <v>0</v>
      </c>
      <c r="G718" s="232">
        <v>0</v>
      </c>
      <c r="H718" s="233">
        <v>0</v>
      </c>
    </row>
    <row r="719" spans="1:8" ht="18" hidden="1" customHeight="1" outlineLevel="1">
      <c r="A719" s="20" t="s">
        <v>184</v>
      </c>
      <c r="B719" s="230"/>
      <c r="C719" s="231">
        <v>0</v>
      </c>
      <c r="D719" s="231">
        <v>0</v>
      </c>
      <c r="E719" s="231">
        <v>0</v>
      </c>
      <c r="F719" s="232">
        <v>0</v>
      </c>
      <c r="G719" s="232">
        <v>0</v>
      </c>
      <c r="H719" s="233">
        <v>0</v>
      </c>
    </row>
    <row r="720" spans="1:8" ht="18" hidden="1" customHeight="1" outlineLevel="1">
      <c r="A720" s="20" t="s">
        <v>251</v>
      </c>
      <c r="B720" s="230"/>
      <c r="C720" s="231">
        <v>0</v>
      </c>
      <c r="D720" s="231">
        <v>0</v>
      </c>
      <c r="E720" s="231">
        <v>0</v>
      </c>
      <c r="F720" s="232">
        <v>0</v>
      </c>
      <c r="G720" s="232">
        <v>0</v>
      </c>
      <c r="H720" s="233">
        <v>0</v>
      </c>
    </row>
    <row r="721" spans="1:8" ht="18" hidden="1" customHeight="1" outlineLevel="1">
      <c r="A721" s="20" t="s">
        <v>185</v>
      </c>
      <c r="B721" s="230"/>
      <c r="C721" s="231">
        <v>0</v>
      </c>
      <c r="D721" s="231">
        <v>4</v>
      </c>
      <c r="E721" s="231">
        <v>0</v>
      </c>
      <c r="F721" s="232">
        <v>34500</v>
      </c>
      <c r="G721" s="232">
        <v>36389.339999999997</v>
      </c>
      <c r="H721" s="233">
        <v>0</v>
      </c>
    </row>
    <row r="722" spans="1:8" ht="18" hidden="1" customHeight="1" outlineLevel="1">
      <c r="A722" s="20" t="s">
        <v>253</v>
      </c>
      <c r="B722" s="230"/>
      <c r="C722" s="231">
        <v>2</v>
      </c>
      <c r="D722" s="231">
        <v>0</v>
      </c>
      <c r="E722" s="231">
        <v>0</v>
      </c>
      <c r="F722" s="232">
        <v>0</v>
      </c>
      <c r="G722" s="232">
        <v>20000</v>
      </c>
      <c r="H722" s="233">
        <v>0</v>
      </c>
    </row>
    <row r="723" spans="1:8" ht="18" hidden="1" customHeight="1" outlineLevel="1">
      <c r="A723" s="20" t="s">
        <v>186</v>
      </c>
      <c r="B723" s="230"/>
      <c r="C723" s="231">
        <v>6</v>
      </c>
      <c r="D723" s="231">
        <v>3</v>
      </c>
      <c r="E723" s="231">
        <v>0</v>
      </c>
      <c r="F723" s="232">
        <v>38227.440000000002</v>
      </c>
      <c r="G723" s="232">
        <v>12888.75</v>
      </c>
      <c r="H723" s="233">
        <v>0</v>
      </c>
    </row>
    <row r="724" spans="1:8" ht="18" hidden="1" customHeight="1" outlineLevel="1">
      <c r="A724" s="20" t="s">
        <v>244</v>
      </c>
      <c r="B724" s="230"/>
      <c r="C724" s="231">
        <v>0</v>
      </c>
      <c r="D724" s="231">
        <v>0</v>
      </c>
      <c r="E724" s="231">
        <v>0</v>
      </c>
      <c r="F724" s="232">
        <v>0</v>
      </c>
      <c r="G724" s="232">
        <v>0</v>
      </c>
      <c r="H724" s="233">
        <v>0</v>
      </c>
    </row>
    <row r="725" spans="1:8" ht="18" hidden="1" customHeight="1" outlineLevel="1">
      <c r="A725" s="20" t="s">
        <v>438</v>
      </c>
      <c r="B725" s="230"/>
      <c r="C725" s="231">
        <v>0</v>
      </c>
      <c r="D725" s="231">
        <v>0</v>
      </c>
      <c r="E725" s="231">
        <v>0</v>
      </c>
      <c r="F725" s="232">
        <v>0</v>
      </c>
      <c r="G725" s="232">
        <v>0</v>
      </c>
      <c r="H725" s="233">
        <v>0</v>
      </c>
    </row>
    <row r="726" spans="1:8" ht="18" hidden="1" customHeight="1" outlineLevel="1">
      <c r="A726" s="20" t="s">
        <v>188</v>
      </c>
      <c r="B726" s="230"/>
      <c r="C726" s="231">
        <v>0</v>
      </c>
      <c r="D726" s="231">
        <v>0</v>
      </c>
      <c r="E726" s="231">
        <v>0</v>
      </c>
      <c r="F726" s="232">
        <v>0</v>
      </c>
      <c r="G726" s="232">
        <v>0</v>
      </c>
      <c r="H726" s="233">
        <v>0</v>
      </c>
    </row>
    <row r="727" spans="1:8" ht="18" hidden="1" customHeight="1" outlineLevel="1">
      <c r="A727" s="20" t="s">
        <v>189</v>
      </c>
      <c r="B727" s="230"/>
      <c r="C727" s="231">
        <v>0</v>
      </c>
      <c r="D727" s="231">
        <v>0</v>
      </c>
      <c r="E727" s="231">
        <v>0</v>
      </c>
      <c r="F727" s="232">
        <v>0</v>
      </c>
      <c r="G727" s="232">
        <v>0</v>
      </c>
      <c r="H727" s="233">
        <v>0</v>
      </c>
    </row>
    <row r="728" spans="1:8" ht="18" hidden="1" customHeight="1" outlineLevel="1">
      <c r="A728" s="20" t="s">
        <v>190</v>
      </c>
      <c r="B728" s="230"/>
      <c r="C728" s="231">
        <v>0</v>
      </c>
      <c r="D728" s="231">
        <v>0</v>
      </c>
      <c r="E728" s="231">
        <v>0</v>
      </c>
      <c r="F728" s="232">
        <v>0</v>
      </c>
      <c r="G728" s="232">
        <v>0</v>
      </c>
      <c r="H728" s="233">
        <v>0</v>
      </c>
    </row>
    <row r="729" spans="1:8" ht="18" hidden="1" customHeight="1" outlineLevel="1">
      <c r="A729" s="20" t="s">
        <v>191</v>
      </c>
      <c r="B729" s="230"/>
      <c r="C729" s="231">
        <v>0</v>
      </c>
      <c r="D729" s="231">
        <v>0</v>
      </c>
      <c r="E729" s="231">
        <v>0</v>
      </c>
      <c r="F729" s="232">
        <v>0</v>
      </c>
      <c r="G729" s="232">
        <v>0</v>
      </c>
      <c r="H729" s="233">
        <v>0</v>
      </c>
    </row>
    <row r="730" spans="1:8" ht="18" hidden="1" customHeight="1" outlineLevel="1">
      <c r="A730" s="20" t="s">
        <v>439</v>
      </c>
      <c r="B730" s="230"/>
      <c r="C730" s="231">
        <v>0</v>
      </c>
      <c r="D730" s="231">
        <v>0</v>
      </c>
      <c r="E730" s="231">
        <v>0</v>
      </c>
      <c r="F730" s="232">
        <v>0</v>
      </c>
      <c r="G730" s="232">
        <v>0</v>
      </c>
      <c r="H730" s="233">
        <v>0</v>
      </c>
    </row>
    <row r="731" spans="1:8" ht="18" hidden="1" customHeight="1" outlineLevel="1">
      <c r="A731" s="20" t="s">
        <v>247</v>
      </c>
      <c r="B731" s="230"/>
      <c r="C731" s="231">
        <v>0</v>
      </c>
      <c r="D731" s="231">
        <v>0</v>
      </c>
      <c r="E731" s="231">
        <v>0</v>
      </c>
      <c r="F731" s="232">
        <v>0</v>
      </c>
      <c r="G731" s="232">
        <v>0</v>
      </c>
      <c r="H731" s="233">
        <v>0</v>
      </c>
    </row>
    <row r="732" spans="1:8" ht="18" hidden="1" customHeight="1" outlineLevel="1">
      <c r="A732" s="20" t="s">
        <v>193</v>
      </c>
      <c r="B732" s="230"/>
      <c r="C732" s="231">
        <v>4</v>
      </c>
      <c r="D732" s="231">
        <v>1</v>
      </c>
      <c r="E732" s="231">
        <v>0</v>
      </c>
      <c r="F732" s="232">
        <v>1203585</v>
      </c>
      <c r="G732" s="232">
        <v>152476</v>
      </c>
      <c r="H732" s="233">
        <v>67108</v>
      </c>
    </row>
    <row r="733" spans="1:8" ht="18" hidden="1" customHeight="1" outlineLevel="1">
      <c r="A733" s="20" t="s">
        <v>194</v>
      </c>
      <c r="B733" s="230"/>
      <c r="C733" s="231">
        <v>8</v>
      </c>
      <c r="D733" s="231">
        <v>10</v>
      </c>
      <c r="E733" s="231">
        <v>3</v>
      </c>
      <c r="F733" s="232">
        <v>10000</v>
      </c>
      <c r="G733" s="232">
        <v>37805.410000000003</v>
      </c>
      <c r="H733" s="233">
        <v>500</v>
      </c>
    </row>
    <row r="734" spans="1:8" ht="18" hidden="1" customHeight="1" outlineLevel="1">
      <c r="A734" s="20" t="s">
        <v>195</v>
      </c>
      <c r="B734" s="230"/>
      <c r="C734" s="231">
        <v>0</v>
      </c>
      <c r="D734" s="231">
        <v>0</v>
      </c>
      <c r="E734" s="231">
        <v>0</v>
      </c>
      <c r="F734" s="232">
        <v>0</v>
      </c>
      <c r="G734" s="232">
        <v>0</v>
      </c>
      <c r="H734" s="233">
        <v>0</v>
      </c>
    </row>
    <row r="735" spans="1:8" ht="18" hidden="1" customHeight="1" outlineLevel="1">
      <c r="A735" s="20" t="s">
        <v>196</v>
      </c>
      <c r="B735" s="230"/>
      <c r="C735" s="231">
        <v>0</v>
      </c>
      <c r="D735" s="231">
        <v>0</v>
      </c>
      <c r="E735" s="231">
        <v>0</v>
      </c>
      <c r="F735" s="232">
        <v>0</v>
      </c>
      <c r="G735" s="232">
        <v>0</v>
      </c>
      <c r="H735" s="233">
        <v>0</v>
      </c>
    </row>
    <row r="736" spans="1:8" ht="18" customHeight="1" collapsed="1">
      <c r="A736" s="20"/>
      <c r="B736" s="230" t="s">
        <v>359</v>
      </c>
      <c r="C736" s="234">
        <f>SUM(C712:C735)</f>
        <v>20</v>
      </c>
      <c r="D736" s="234">
        <f t="shared" ref="D736:F736" si="41">SUM(D712:D735)</f>
        <v>18</v>
      </c>
      <c r="E736" s="234">
        <f t="shared" si="41"/>
        <v>3</v>
      </c>
      <c r="F736" s="235">
        <f t="shared" si="41"/>
        <v>1286312.44</v>
      </c>
      <c r="G736" s="235">
        <f>SUM(G712:G735)</f>
        <v>259559.5</v>
      </c>
      <c r="H736" s="236">
        <f t="shared" ref="H736" si="42">SUM(H712:H735)</f>
        <v>67608</v>
      </c>
    </row>
    <row r="737" spans="1:8" ht="18" hidden="1" customHeight="1" outlineLevel="1">
      <c r="A737" s="20" t="s">
        <v>256</v>
      </c>
      <c r="B737" s="230"/>
      <c r="C737" s="231">
        <v>0</v>
      </c>
      <c r="D737" s="231">
        <v>0</v>
      </c>
      <c r="E737" s="231">
        <v>0</v>
      </c>
      <c r="F737" s="232">
        <v>0</v>
      </c>
      <c r="G737" s="232">
        <v>0</v>
      </c>
      <c r="H737" s="233">
        <v>0</v>
      </c>
    </row>
    <row r="738" spans="1:8" ht="18" hidden="1" customHeight="1" outlineLevel="1">
      <c r="A738" s="20" t="s">
        <v>181</v>
      </c>
      <c r="B738" s="230"/>
      <c r="C738" s="231">
        <v>4</v>
      </c>
      <c r="D738" s="231">
        <v>1</v>
      </c>
      <c r="E738" s="231">
        <v>0</v>
      </c>
      <c r="F738" s="232">
        <v>7500</v>
      </c>
      <c r="G738" s="232">
        <v>0</v>
      </c>
      <c r="H738" s="233">
        <v>0</v>
      </c>
    </row>
    <row r="739" spans="1:8" ht="18" hidden="1" customHeight="1" outlineLevel="1">
      <c r="A739" s="20" t="s">
        <v>182</v>
      </c>
      <c r="B739" s="230"/>
      <c r="C739" s="231">
        <v>0</v>
      </c>
      <c r="D739" s="231">
        <v>0</v>
      </c>
      <c r="E739" s="231">
        <v>0</v>
      </c>
      <c r="F739" s="232">
        <v>0</v>
      </c>
      <c r="G739" s="232">
        <v>0</v>
      </c>
      <c r="H739" s="233">
        <v>0</v>
      </c>
    </row>
    <row r="740" spans="1:8" ht="18" hidden="1" customHeight="1" outlineLevel="1">
      <c r="A740" s="20" t="s">
        <v>250</v>
      </c>
      <c r="B740" s="230"/>
      <c r="C740" s="231">
        <v>0</v>
      </c>
      <c r="D740" s="231">
        <v>0</v>
      </c>
      <c r="E740" s="231">
        <v>0</v>
      </c>
      <c r="F740" s="232">
        <v>0</v>
      </c>
      <c r="G740" s="232">
        <v>0</v>
      </c>
      <c r="H740" s="233">
        <v>0</v>
      </c>
    </row>
    <row r="741" spans="1:8" ht="18" hidden="1" customHeight="1" outlineLevel="1">
      <c r="A741" s="20" t="s">
        <v>257</v>
      </c>
      <c r="B741" s="230"/>
      <c r="C741" s="231">
        <v>0</v>
      </c>
      <c r="D741" s="231">
        <v>0</v>
      </c>
      <c r="E741" s="231">
        <v>0</v>
      </c>
      <c r="F741" s="232">
        <v>0</v>
      </c>
      <c r="G741" s="232">
        <v>0</v>
      </c>
      <c r="H741" s="233">
        <v>0</v>
      </c>
    </row>
    <row r="742" spans="1:8" ht="18" hidden="1" customHeight="1" outlineLevel="1">
      <c r="A742" s="20" t="s">
        <v>258</v>
      </c>
      <c r="B742" s="230"/>
      <c r="C742" s="231">
        <v>0</v>
      </c>
      <c r="D742" s="231">
        <v>0</v>
      </c>
      <c r="E742" s="231">
        <v>0</v>
      </c>
      <c r="F742" s="232">
        <v>0</v>
      </c>
      <c r="G742" s="232">
        <v>0</v>
      </c>
      <c r="H742" s="233">
        <v>0</v>
      </c>
    </row>
    <row r="743" spans="1:8" ht="18" hidden="1" customHeight="1" outlineLevel="1">
      <c r="A743" s="20" t="s">
        <v>183</v>
      </c>
      <c r="B743" s="230"/>
      <c r="C743" s="231">
        <v>1</v>
      </c>
      <c r="D743" s="231">
        <v>1</v>
      </c>
      <c r="E743" s="231">
        <v>0</v>
      </c>
      <c r="F743" s="232">
        <v>0</v>
      </c>
      <c r="G743" s="232">
        <v>2500</v>
      </c>
      <c r="H743" s="233">
        <v>0</v>
      </c>
    </row>
    <row r="744" spans="1:8" ht="18" hidden="1" customHeight="1" outlineLevel="1">
      <c r="A744" s="20" t="s">
        <v>184</v>
      </c>
      <c r="B744" s="230"/>
      <c r="C744" s="231">
        <v>3</v>
      </c>
      <c r="D744" s="231">
        <v>2</v>
      </c>
      <c r="E744" s="231">
        <v>0</v>
      </c>
      <c r="F744" s="232">
        <v>3000</v>
      </c>
      <c r="G744" s="232">
        <v>12361.130000000001</v>
      </c>
      <c r="H744" s="233">
        <v>0</v>
      </c>
    </row>
    <row r="745" spans="1:8" ht="18" hidden="1" customHeight="1" outlineLevel="1">
      <c r="A745" s="20" t="s">
        <v>251</v>
      </c>
      <c r="B745" s="230"/>
      <c r="C745" s="231">
        <v>0</v>
      </c>
      <c r="D745" s="231">
        <v>0</v>
      </c>
      <c r="E745" s="231">
        <v>0</v>
      </c>
      <c r="F745" s="232">
        <v>0</v>
      </c>
      <c r="G745" s="232">
        <v>0</v>
      </c>
      <c r="H745" s="233">
        <v>0</v>
      </c>
    </row>
    <row r="746" spans="1:8" ht="18" hidden="1" customHeight="1" outlineLevel="1">
      <c r="A746" s="20" t="s">
        <v>185</v>
      </c>
      <c r="B746" s="230"/>
      <c r="C746" s="231">
        <v>6</v>
      </c>
      <c r="D746" s="231">
        <v>9</v>
      </c>
      <c r="E746" s="231">
        <v>0</v>
      </c>
      <c r="F746" s="232">
        <v>318243.05</v>
      </c>
      <c r="G746" s="232">
        <v>47370.95</v>
      </c>
      <c r="H746" s="233">
        <v>0</v>
      </c>
    </row>
    <row r="747" spans="1:8" ht="18" hidden="1" customHeight="1" outlineLevel="1">
      <c r="A747" s="20" t="s">
        <v>253</v>
      </c>
      <c r="B747" s="230"/>
      <c r="C747" s="231">
        <v>0</v>
      </c>
      <c r="D747" s="231">
        <v>0</v>
      </c>
      <c r="E747" s="231">
        <v>0</v>
      </c>
      <c r="F747" s="232">
        <v>0</v>
      </c>
      <c r="G747" s="232">
        <v>0</v>
      </c>
      <c r="H747" s="233">
        <v>0</v>
      </c>
    </row>
    <row r="748" spans="1:8" ht="18" hidden="1" customHeight="1" outlineLevel="1">
      <c r="A748" s="20" t="s">
        <v>186</v>
      </c>
      <c r="B748" s="230"/>
      <c r="C748" s="231">
        <v>0</v>
      </c>
      <c r="D748" s="231">
        <v>0</v>
      </c>
      <c r="E748" s="231">
        <v>0</v>
      </c>
      <c r="F748" s="232">
        <v>0</v>
      </c>
      <c r="G748" s="232">
        <v>0</v>
      </c>
      <c r="H748" s="233">
        <v>0</v>
      </c>
    </row>
    <row r="749" spans="1:8" ht="18" hidden="1" customHeight="1" outlineLevel="1">
      <c r="A749" s="20" t="s">
        <v>244</v>
      </c>
      <c r="B749" s="230"/>
      <c r="C749" s="231">
        <v>0</v>
      </c>
      <c r="D749" s="231">
        <v>0</v>
      </c>
      <c r="E749" s="231">
        <v>0</v>
      </c>
      <c r="F749" s="232">
        <v>0</v>
      </c>
      <c r="G749" s="232">
        <v>0</v>
      </c>
      <c r="H749" s="233">
        <v>0</v>
      </c>
    </row>
    <row r="750" spans="1:8" ht="18" hidden="1" customHeight="1" outlineLevel="1">
      <c r="A750" s="20" t="s">
        <v>438</v>
      </c>
      <c r="B750" s="230"/>
      <c r="C750" s="231">
        <v>1</v>
      </c>
      <c r="D750" s="231">
        <v>0</v>
      </c>
      <c r="E750" s="231">
        <v>0</v>
      </c>
      <c r="F750" s="232">
        <v>0</v>
      </c>
      <c r="G750" s="232">
        <v>0</v>
      </c>
      <c r="H750" s="233">
        <v>0</v>
      </c>
    </row>
    <row r="751" spans="1:8" ht="18" hidden="1" customHeight="1" outlineLevel="1">
      <c r="A751" s="20" t="s">
        <v>188</v>
      </c>
      <c r="B751" s="230"/>
      <c r="C751" s="231">
        <v>1</v>
      </c>
      <c r="D751" s="231">
        <v>0</v>
      </c>
      <c r="E751" s="231">
        <v>0</v>
      </c>
      <c r="F751" s="232">
        <v>0</v>
      </c>
      <c r="G751" s="232">
        <v>0</v>
      </c>
      <c r="H751" s="233">
        <v>0</v>
      </c>
    </row>
    <row r="752" spans="1:8" ht="18" hidden="1" customHeight="1" outlineLevel="1">
      <c r="A752" s="20" t="s">
        <v>189</v>
      </c>
      <c r="B752" s="230"/>
      <c r="C752" s="231">
        <v>0</v>
      </c>
      <c r="D752" s="231">
        <v>0</v>
      </c>
      <c r="E752" s="231">
        <v>0</v>
      </c>
      <c r="F752" s="232">
        <v>0</v>
      </c>
      <c r="G752" s="232">
        <v>0</v>
      </c>
      <c r="H752" s="233">
        <v>0</v>
      </c>
    </row>
    <row r="753" spans="1:8" ht="18" hidden="1" customHeight="1" outlineLevel="1">
      <c r="A753" s="20" t="s">
        <v>190</v>
      </c>
      <c r="B753" s="230"/>
      <c r="C753" s="231">
        <v>0</v>
      </c>
      <c r="D753" s="231">
        <v>0</v>
      </c>
      <c r="E753" s="231">
        <v>0</v>
      </c>
      <c r="F753" s="232">
        <v>0</v>
      </c>
      <c r="G753" s="232">
        <v>0</v>
      </c>
      <c r="H753" s="233">
        <v>0</v>
      </c>
    </row>
    <row r="754" spans="1:8" ht="18" hidden="1" customHeight="1" outlineLevel="1">
      <c r="A754" s="20" t="s">
        <v>191</v>
      </c>
      <c r="B754" s="230"/>
      <c r="C754" s="231">
        <v>0</v>
      </c>
      <c r="D754" s="231">
        <v>0</v>
      </c>
      <c r="E754" s="231">
        <v>0</v>
      </c>
      <c r="F754" s="232">
        <v>0</v>
      </c>
      <c r="G754" s="232">
        <v>0</v>
      </c>
      <c r="H754" s="233">
        <v>0</v>
      </c>
    </row>
    <row r="755" spans="1:8" ht="18" hidden="1" customHeight="1" outlineLevel="1">
      <c r="A755" s="20" t="s">
        <v>439</v>
      </c>
      <c r="B755" s="230"/>
      <c r="C755" s="231">
        <v>0</v>
      </c>
      <c r="D755" s="231">
        <v>0</v>
      </c>
      <c r="E755" s="231">
        <v>0</v>
      </c>
      <c r="F755" s="232">
        <v>0</v>
      </c>
      <c r="G755" s="232">
        <v>0</v>
      </c>
      <c r="H755" s="233">
        <v>0</v>
      </c>
    </row>
    <row r="756" spans="1:8" ht="18" hidden="1" customHeight="1" outlineLevel="1">
      <c r="A756" s="20" t="s">
        <v>247</v>
      </c>
      <c r="B756" s="230"/>
      <c r="C756" s="231">
        <v>0</v>
      </c>
      <c r="D756" s="231">
        <v>0</v>
      </c>
      <c r="E756" s="231">
        <v>0</v>
      </c>
      <c r="F756" s="232">
        <v>0</v>
      </c>
      <c r="G756" s="232">
        <v>0</v>
      </c>
      <c r="H756" s="233">
        <v>0</v>
      </c>
    </row>
    <row r="757" spans="1:8" ht="18" hidden="1" customHeight="1" outlineLevel="1">
      <c r="A757" s="20" t="s">
        <v>193</v>
      </c>
      <c r="B757" s="230"/>
      <c r="C757" s="231">
        <v>1</v>
      </c>
      <c r="D757" s="231">
        <v>0</v>
      </c>
      <c r="E757" s="231">
        <v>0</v>
      </c>
      <c r="F757" s="232">
        <v>20563</v>
      </c>
      <c r="G757" s="232">
        <v>4437</v>
      </c>
      <c r="H757" s="233">
        <v>0</v>
      </c>
    </row>
    <row r="758" spans="1:8" ht="18" hidden="1" customHeight="1" outlineLevel="1">
      <c r="A758" s="20" t="s">
        <v>194</v>
      </c>
      <c r="B758" s="230"/>
      <c r="C758" s="231">
        <v>0</v>
      </c>
      <c r="D758" s="231">
        <v>0</v>
      </c>
      <c r="E758" s="231">
        <v>0</v>
      </c>
      <c r="F758" s="232">
        <v>0</v>
      </c>
      <c r="G758" s="232">
        <v>0</v>
      </c>
      <c r="H758" s="233">
        <v>0</v>
      </c>
    </row>
    <row r="759" spans="1:8" ht="18" hidden="1" customHeight="1" outlineLevel="1">
      <c r="A759" s="20" t="s">
        <v>195</v>
      </c>
      <c r="B759" s="230"/>
      <c r="C759" s="231">
        <v>1</v>
      </c>
      <c r="D759" s="231">
        <v>0</v>
      </c>
      <c r="E759" s="231">
        <v>0</v>
      </c>
      <c r="F759" s="232">
        <v>0</v>
      </c>
      <c r="G759" s="232">
        <v>0</v>
      </c>
      <c r="H759" s="233">
        <v>0</v>
      </c>
    </row>
    <row r="760" spans="1:8" ht="18" hidden="1" customHeight="1" outlineLevel="1">
      <c r="A760" s="20" t="s">
        <v>196</v>
      </c>
      <c r="B760" s="230"/>
      <c r="C760" s="231">
        <v>0</v>
      </c>
      <c r="D760" s="231">
        <v>0</v>
      </c>
      <c r="E760" s="231">
        <v>0</v>
      </c>
      <c r="F760" s="232">
        <v>0</v>
      </c>
      <c r="G760" s="232">
        <v>0</v>
      </c>
      <c r="H760" s="233">
        <v>0</v>
      </c>
    </row>
    <row r="761" spans="1:8" ht="18" customHeight="1" collapsed="1">
      <c r="A761" s="20"/>
      <c r="B761" s="230" t="s">
        <v>360</v>
      </c>
      <c r="C761" s="234">
        <f>SUM(C737:C760)</f>
        <v>18</v>
      </c>
      <c r="D761" s="234">
        <f t="shared" ref="D761:F761" si="43">SUM(D737:D760)</f>
        <v>13</v>
      </c>
      <c r="E761" s="234">
        <f t="shared" si="43"/>
        <v>0</v>
      </c>
      <c r="F761" s="235">
        <f t="shared" si="43"/>
        <v>349306.05</v>
      </c>
      <c r="G761" s="235">
        <f>SUM(G737:G760)</f>
        <v>66669.08</v>
      </c>
      <c r="H761" s="236">
        <f t="shared" ref="H761" si="44">SUM(H737:H760)</f>
        <v>0</v>
      </c>
    </row>
    <row r="762" spans="1:8" ht="18" hidden="1" customHeight="1" outlineLevel="1">
      <c r="A762" s="20" t="s">
        <v>256</v>
      </c>
      <c r="B762" s="230"/>
      <c r="C762" s="231">
        <v>0</v>
      </c>
      <c r="D762" s="231">
        <v>0</v>
      </c>
      <c r="E762" s="231">
        <v>0</v>
      </c>
      <c r="F762" s="232">
        <v>0</v>
      </c>
      <c r="G762" s="232">
        <v>0</v>
      </c>
      <c r="H762" s="233">
        <v>0</v>
      </c>
    </row>
    <row r="763" spans="1:8" ht="18" hidden="1" customHeight="1" outlineLevel="1">
      <c r="A763" s="20" t="s">
        <v>181</v>
      </c>
      <c r="B763" s="230"/>
      <c r="C763" s="231">
        <v>3</v>
      </c>
      <c r="D763" s="231">
        <v>1</v>
      </c>
      <c r="E763" s="231">
        <v>0</v>
      </c>
      <c r="F763" s="232">
        <v>0</v>
      </c>
      <c r="G763" s="232">
        <v>-1500</v>
      </c>
      <c r="H763" s="233">
        <v>0</v>
      </c>
    </row>
    <row r="764" spans="1:8" ht="18" hidden="1" customHeight="1" outlineLevel="1">
      <c r="A764" s="20" t="s">
        <v>182</v>
      </c>
      <c r="B764" s="230"/>
      <c r="C764" s="231">
        <v>0</v>
      </c>
      <c r="D764" s="231">
        <v>0</v>
      </c>
      <c r="E764" s="231">
        <v>0</v>
      </c>
      <c r="F764" s="232">
        <v>0</v>
      </c>
      <c r="G764" s="232">
        <v>0</v>
      </c>
      <c r="H764" s="233">
        <v>0</v>
      </c>
    </row>
    <row r="765" spans="1:8" ht="18" hidden="1" customHeight="1" outlineLevel="1">
      <c r="A765" s="20" t="s">
        <v>250</v>
      </c>
      <c r="B765" s="230"/>
      <c r="C765" s="231">
        <v>0</v>
      </c>
      <c r="D765" s="231">
        <v>0</v>
      </c>
      <c r="E765" s="231">
        <v>0</v>
      </c>
      <c r="F765" s="232">
        <v>0</v>
      </c>
      <c r="G765" s="232">
        <v>0</v>
      </c>
      <c r="H765" s="233">
        <v>0</v>
      </c>
    </row>
    <row r="766" spans="1:8" ht="18" hidden="1" customHeight="1" outlineLevel="1">
      <c r="A766" s="20" t="s">
        <v>257</v>
      </c>
      <c r="B766" s="230"/>
      <c r="C766" s="231">
        <v>0</v>
      </c>
      <c r="D766" s="231">
        <v>0</v>
      </c>
      <c r="E766" s="231">
        <v>0</v>
      </c>
      <c r="F766" s="232">
        <v>0</v>
      </c>
      <c r="G766" s="232">
        <v>0</v>
      </c>
      <c r="H766" s="233">
        <v>0</v>
      </c>
    </row>
    <row r="767" spans="1:8" ht="18" hidden="1" customHeight="1" outlineLevel="1">
      <c r="A767" s="20" t="s">
        <v>258</v>
      </c>
      <c r="B767" s="230"/>
      <c r="C767" s="231">
        <v>0</v>
      </c>
      <c r="D767" s="231">
        <v>0</v>
      </c>
      <c r="E767" s="231">
        <v>0</v>
      </c>
      <c r="F767" s="232">
        <v>0</v>
      </c>
      <c r="G767" s="232">
        <v>0</v>
      </c>
      <c r="H767" s="233">
        <v>0</v>
      </c>
    </row>
    <row r="768" spans="1:8" ht="18" hidden="1" customHeight="1" outlineLevel="1">
      <c r="A768" s="20" t="s">
        <v>183</v>
      </c>
      <c r="B768" s="230"/>
      <c r="C768" s="231">
        <v>0</v>
      </c>
      <c r="D768" s="231">
        <v>2</v>
      </c>
      <c r="E768" s="231">
        <v>0</v>
      </c>
      <c r="F768" s="232">
        <v>50000</v>
      </c>
      <c r="G768" s="232">
        <v>3755</v>
      </c>
      <c r="H768" s="233">
        <v>0</v>
      </c>
    </row>
    <row r="769" spans="1:8" ht="18" hidden="1" customHeight="1" outlineLevel="1">
      <c r="A769" s="20" t="s">
        <v>184</v>
      </c>
      <c r="B769" s="230"/>
      <c r="C769" s="231">
        <v>0</v>
      </c>
      <c r="D769" s="231">
        <v>0</v>
      </c>
      <c r="E769" s="231">
        <v>0</v>
      </c>
      <c r="F769" s="232">
        <v>0</v>
      </c>
      <c r="G769" s="232">
        <v>0</v>
      </c>
      <c r="H769" s="233">
        <v>0</v>
      </c>
    </row>
    <row r="770" spans="1:8" ht="18" hidden="1" customHeight="1" outlineLevel="1">
      <c r="A770" s="20" t="s">
        <v>251</v>
      </c>
      <c r="B770" s="230"/>
      <c r="C770" s="231">
        <v>0</v>
      </c>
      <c r="D770" s="231">
        <v>0</v>
      </c>
      <c r="E770" s="231">
        <v>0</v>
      </c>
      <c r="F770" s="232">
        <v>0</v>
      </c>
      <c r="G770" s="232">
        <v>0</v>
      </c>
      <c r="H770" s="233">
        <v>0</v>
      </c>
    </row>
    <row r="771" spans="1:8" ht="18" hidden="1" customHeight="1" outlineLevel="1">
      <c r="A771" s="20" t="s">
        <v>185</v>
      </c>
      <c r="B771" s="230"/>
      <c r="C771" s="231">
        <v>1</v>
      </c>
      <c r="D771" s="231">
        <v>3</v>
      </c>
      <c r="E771" s="231">
        <v>0</v>
      </c>
      <c r="F771" s="232">
        <v>952.79</v>
      </c>
      <c r="G771" s="232">
        <v>6172</v>
      </c>
      <c r="H771" s="233">
        <v>0</v>
      </c>
    </row>
    <row r="772" spans="1:8" ht="18" hidden="1" customHeight="1" outlineLevel="1">
      <c r="A772" s="20" t="s">
        <v>253</v>
      </c>
      <c r="B772" s="230"/>
      <c r="C772" s="231">
        <v>0</v>
      </c>
      <c r="D772" s="231">
        <v>0</v>
      </c>
      <c r="E772" s="231">
        <v>0</v>
      </c>
      <c r="F772" s="232">
        <v>0</v>
      </c>
      <c r="G772" s="232">
        <v>0</v>
      </c>
      <c r="H772" s="233">
        <v>0</v>
      </c>
    </row>
    <row r="773" spans="1:8" ht="18" hidden="1" customHeight="1" outlineLevel="1">
      <c r="A773" s="20" t="s">
        <v>186</v>
      </c>
      <c r="B773" s="230"/>
      <c r="C773" s="231">
        <v>0</v>
      </c>
      <c r="D773" s="231">
        <v>0</v>
      </c>
      <c r="E773" s="231">
        <v>0</v>
      </c>
      <c r="F773" s="232">
        <v>0</v>
      </c>
      <c r="G773" s="232">
        <v>10680.66</v>
      </c>
      <c r="H773" s="233">
        <v>0</v>
      </c>
    </row>
    <row r="774" spans="1:8" ht="18" hidden="1" customHeight="1" outlineLevel="1">
      <c r="A774" s="20" t="s">
        <v>244</v>
      </c>
      <c r="B774" s="230"/>
      <c r="C774" s="231">
        <v>0</v>
      </c>
      <c r="D774" s="231">
        <v>0</v>
      </c>
      <c r="E774" s="231">
        <v>0</v>
      </c>
      <c r="F774" s="232">
        <v>0</v>
      </c>
      <c r="G774" s="232">
        <v>0</v>
      </c>
      <c r="H774" s="233">
        <v>0</v>
      </c>
    </row>
    <row r="775" spans="1:8" ht="18" hidden="1" customHeight="1" outlineLevel="1">
      <c r="A775" s="20" t="s">
        <v>438</v>
      </c>
      <c r="B775" s="230"/>
      <c r="C775" s="231">
        <v>0</v>
      </c>
      <c r="D775" s="231">
        <v>0</v>
      </c>
      <c r="E775" s="231">
        <v>0</v>
      </c>
      <c r="F775" s="232">
        <v>0</v>
      </c>
      <c r="G775" s="232">
        <v>0</v>
      </c>
      <c r="H775" s="233">
        <v>0</v>
      </c>
    </row>
    <row r="776" spans="1:8" ht="18" hidden="1" customHeight="1" outlineLevel="1">
      <c r="A776" s="20" t="s">
        <v>188</v>
      </c>
      <c r="B776" s="230"/>
      <c r="C776" s="231">
        <v>0</v>
      </c>
      <c r="D776" s="231">
        <v>0</v>
      </c>
      <c r="E776" s="231">
        <v>0</v>
      </c>
      <c r="F776" s="232">
        <v>0</v>
      </c>
      <c r="G776" s="232">
        <v>0</v>
      </c>
      <c r="H776" s="233">
        <v>0</v>
      </c>
    </row>
    <row r="777" spans="1:8" ht="18" hidden="1" customHeight="1" outlineLevel="1">
      <c r="A777" s="20" t="s">
        <v>189</v>
      </c>
      <c r="B777" s="230"/>
      <c r="C777" s="231">
        <v>0</v>
      </c>
      <c r="D777" s="231">
        <v>0</v>
      </c>
      <c r="E777" s="231">
        <v>0</v>
      </c>
      <c r="F777" s="232">
        <v>0</v>
      </c>
      <c r="G777" s="232">
        <v>0</v>
      </c>
      <c r="H777" s="233">
        <v>0</v>
      </c>
    </row>
    <row r="778" spans="1:8" ht="18" hidden="1" customHeight="1" outlineLevel="1">
      <c r="A778" s="20" t="s">
        <v>190</v>
      </c>
      <c r="B778" s="230"/>
      <c r="C778" s="231">
        <v>0</v>
      </c>
      <c r="D778" s="231">
        <v>0</v>
      </c>
      <c r="E778" s="231">
        <v>0</v>
      </c>
      <c r="F778" s="232">
        <v>0</v>
      </c>
      <c r="G778" s="232">
        <v>0</v>
      </c>
      <c r="H778" s="233">
        <v>0</v>
      </c>
    </row>
    <row r="779" spans="1:8" ht="18" hidden="1" customHeight="1" outlineLevel="1">
      <c r="A779" s="20" t="s">
        <v>191</v>
      </c>
      <c r="B779" s="230"/>
      <c r="C779" s="231">
        <v>0</v>
      </c>
      <c r="D779" s="231">
        <v>0</v>
      </c>
      <c r="E779" s="231">
        <v>0</v>
      </c>
      <c r="F779" s="232">
        <v>0</v>
      </c>
      <c r="G779" s="232">
        <v>0</v>
      </c>
      <c r="H779" s="233">
        <v>0</v>
      </c>
    </row>
    <row r="780" spans="1:8" ht="18" hidden="1" customHeight="1" outlineLevel="1">
      <c r="A780" s="20" t="s">
        <v>439</v>
      </c>
      <c r="B780" s="230"/>
      <c r="C780" s="231">
        <v>0</v>
      </c>
      <c r="D780" s="231">
        <v>0</v>
      </c>
      <c r="E780" s="231">
        <v>0</v>
      </c>
      <c r="F780" s="232">
        <v>0</v>
      </c>
      <c r="G780" s="232">
        <v>0</v>
      </c>
      <c r="H780" s="233">
        <v>0</v>
      </c>
    </row>
    <row r="781" spans="1:8" ht="18" hidden="1" customHeight="1" outlineLevel="1">
      <c r="A781" s="20" t="s">
        <v>247</v>
      </c>
      <c r="B781" s="230"/>
      <c r="C781" s="231">
        <v>0</v>
      </c>
      <c r="D781" s="231">
        <v>0</v>
      </c>
      <c r="E781" s="231">
        <v>0</v>
      </c>
      <c r="F781" s="232">
        <v>0</v>
      </c>
      <c r="G781" s="232">
        <v>0</v>
      </c>
      <c r="H781" s="233">
        <v>0</v>
      </c>
    </row>
    <row r="782" spans="1:8" ht="18" hidden="1" customHeight="1" outlineLevel="1">
      <c r="A782" s="20" t="s">
        <v>193</v>
      </c>
      <c r="B782" s="230"/>
      <c r="C782" s="231">
        <v>0</v>
      </c>
      <c r="D782" s="231">
        <v>0</v>
      </c>
      <c r="E782" s="231">
        <v>0</v>
      </c>
      <c r="F782" s="232">
        <v>0</v>
      </c>
      <c r="G782" s="232">
        <v>0</v>
      </c>
      <c r="H782" s="233">
        <v>0</v>
      </c>
    </row>
    <row r="783" spans="1:8" ht="18" hidden="1" customHeight="1" outlineLevel="1">
      <c r="A783" s="20" t="s">
        <v>194</v>
      </c>
      <c r="B783" s="230"/>
      <c r="C783" s="231">
        <v>0</v>
      </c>
      <c r="D783" s="231">
        <v>0</v>
      </c>
      <c r="E783" s="231">
        <v>0</v>
      </c>
      <c r="F783" s="232">
        <v>0</v>
      </c>
      <c r="G783" s="232">
        <v>0</v>
      </c>
      <c r="H783" s="233">
        <v>0</v>
      </c>
    </row>
    <row r="784" spans="1:8" ht="18" hidden="1" customHeight="1" outlineLevel="1">
      <c r="A784" s="20" t="s">
        <v>195</v>
      </c>
      <c r="B784" s="230"/>
      <c r="C784" s="231">
        <v>0</v>
      </c>
      <c r="D784" s="231">
        <v>0</v>
      </c>
      <c r="E784" s="231">
        <v>0</v>
      </c>
      <c r="F784" s="232">
        <v>0</v>
      </c>
      <c r="G784" s="232">
        <v>0</v>
      </c>
      <c r="H784" s="233">
        <v>0</v>
      </c>
    </row>
    <row r="785" spans="1:8" ht="18" hidden="1" customHeight="1" outlineLevel="1">
      <c r="A785" s="20" t="s">
        <v>196</v>
      </c>
      <c r="B785" s="230"/>
      <c r="C785" s="231">
        <v>0</v>
      </c>
      <c r="D785" s="231">
        <v>0</v>
      </c>
      <c r="E785" s="231">
        <v>0</v>
      </c>
      <c r="F785" s="232">
        <v>0</v>
      </c>
      <c r="G785" s="232">
        <v>0</v>
      </c>
      <c r="H785" s="233">
        <v>0</v>
      </c>
    </row>
    <row r="786" spans="1:8" ht="18" customHeight="1" collapsed="1">
      <c r="A786" s="20"/>
      <c r="B786" s="230" t="s">
        <v>361</v>
      </c>
      <c r="C786" s="234">
        <f>SUM(C762:C785)</f>
        <v>4</v>
      </c>
      <c r="D786" s="234">
        <f t="shared" ref="D786:F786" si="45">SUM(D762:D785)</f>
        <v>6</v>
      </c>
      <c r="E786" s="234">
        <f t="shared" si="45"/>
        <v>0</v>
      </c>
      <c r="F786" s="235">
        <f t="shared" si="45"/>
        <v>50952.79</v>
      </c>
      <c r="G786" s="235">
        <f>SUM(G762:G785)</f>
        <v>19107.66</v>
      </c>
      <c r="H786" s="236">
        <f t="shared" ref="H786" si="46">SUM(H762:H785)</f>
        <v>0</v>
      </c>
    </row>
    <row r="787" spans="1:8" ht="18" hidden="1" customHeight="1" outlineLevel="1">
      <c r="A787" s="20" t="s">
        <v>256</v>
      </c>
      <c r="B787" s="230"/>
      <c r="C787" s="231">
        <v>0</v>
      </c>
      <c r="D787" s="231">
        <v>0</v>
      </c>
      <c r="E787" s="231">
        <v>0</v>
      </c>
      <c r="F787" s="232">
        <v>0</v>
      </c>
      <c r="G787" s="232">
        <v>0</v>
      </c>
      <c r="H787" s="233">
        <v>0</v>
      </c>
    </row>
    <row r="788" spans="1:8" ht="18" hidden="1" customHeight="1" outlineLevel="1">
      <c r="A788" s="20" t="s">
        <v>181</v>
      </c>
      <c r="B788" s="230"/>
      <c r="C788" s="231">
        <v>1</v>
      </c>
      <c r="D788" s="231">
        <v>0</v>
      </c>
      <c r="E788" s="231">
        <v>0</v>
      </c>
      <c r="F788" s="232">
        <v>0</v>
      </c>
      <c r="G788" s="232">
        <v>0</v>
      </c>
      <c r="H788" s="233">
        <v>0</v>
      </c>
    </row>
    <row r="789" spans="1:8" ht="18" hidden="1" customHeight="1" outlineLevel="1">
      <c r="A789" s="20" t="s">
        <v>182</v>
      </c>
      <c r="B789" s="230"/>
      <c r="C789" s="231">
        <v>0</v>
      </c>
      <c r="D789" s="231">
        <v>0</v>
      </c>
      <c r="E789" s="231">
        <v>0</v>
      </c>
      <c r="F789" s="232">
        <v>0</v>
      </c>
      <c r="G789" s="232">
        <v>0</v>
      </c>
      <c r="H789" s="233">
        <v>0</v>
      </c>
    </row>
    <row r="790" spans="1:8" ht="18" hidden="1" customHeight="1" outlineLevel="1">
      <c r="A790" s="20" t="s">
        <v>250</v>
      </c>
      <c r="B790" s="230"/>
      <c r="C790" s="231">
        <v>0</v>
      </c>
      <c r="D790" s="231">
        <v>0</v>
      </c>
      <c r="E790" s="231">
        <v>0</v>
      </c>
      <c r="F790" s="232">
        <v>0</v>
      </c>
      <c r="G790" s="232">
        <v>0</v>
      </c>
      <c r="H790" s="233">
        <v>0</v>
      </c>
    </row>
    <row r="791" spans="1:8" ht="18" hidden="1" customHeight="1" outlineLevel="1">
      <c r="A791" s="20" t="s">
        <v>257</v>
      </c>
      <c r="B791" s="230"/>
      <c r="C791" s="231">
        <v>0</v>
      </c>
      <c r="D791" s="231">
        <v>0</v>
      </c>
      <c r="E791" s="231">
        <v>0</v>
      </c>
      <c r="F791" s="232">
        <v>0</v>
      </c>
      <c r="G791" s="232">
        <v>0</v>
      </c>
      <c r="H791" s="233">
        <v>0</v>
      </c>
    </row>
    <row r="792" spans="1:8" ht="18" hidden="1" customHeight="1" outlineLevel="1">
      <c r="A792" s="20" t="s">
        <v>258</v>
      </c>
      <c r="B792" s="230"/>
      <c r="C792" s="231">
        <v>0</v>
      </c>
      <c r="D792" s="231">
        <v>0</v>
      </c>
      <c r="E792" s="231">
        <v>0</v>
      </c>
      <c r="F792" s="232">
        <v>0</v>
      </c>
      <c r="G792" s="232">
        <v>0</v>
      </c>
      <c r="H792" s="233">
        <v>0</v>
      </c>
    </row>
    <row r="793" spans="1:8" ht="18" hidden="1" customHeight="1" outlineLevel="1">
      <c r="A793" s="20" t="s">
        <v>183</v>
      </c>
      <c r="B793" s="230"/>
      <c r="C793" s="231">
        <v>6</v>
      </c>
      <c r="D793" s="231">
        <v>3</v>
      </c>
      <c r="E793" s="231">
        <v>0</v>
      </c>
      <c r="F793" s="232">
        <v>-2250</v>
      </c>
      <c r="G793" s="232">
        <v>24514</v>
      </c>
      <c r="H793" s="233">
        <v>0</v>
      </c>
    </row>
    <row r="794" spans="1:8" ht="18" hidden="1" customHeight="1" outlineLevel="1">
      <c r="A794" s="20" t="s">
        <v>184</v>
      </c>
      <c r="B794" s="230"/>
      <c r="C794" s="231">
        <v>0</v>
      </c>
      <c r="D794" s="231">
        <v>0</v>
      </c>
      <c r="E794" s="231">
        <v>0</v>
      </c>
      <c r="F794" s="232">
        <v>0</v>
      </c>
      <c r="G794" s="232">
        <v>0</v>
      </c>
      <c r="H794" s="233">
        <v>0</v>
      </c>
    </row>
    <row r="795" spans="1:8" ht="18" hidden="1" customHeight="1" outlineLevel="1">
      <c r="A795" s="20" t="s">
        <v>251</v>
      </c>
      <c r="B795" s="230"/>
      <c r="C795" s="231">
        <v>0</v>
      </c>
      <c r="D795" s="231">
        <v>0</v>
      </c>
      <c r="E795" s="231">
        <v>0</v>
      </c>
      <c r="F795" s="232">
        <v>0</v>
      </c>
      <c r="G795" s="232">
        <v>0</v>
      </c>
      <c r="H795" s="233">
        <v>0</v>
      </c>
    </row>
    <row r="796" spans="1:8" ht="18" hidden="1" customHeight="1" outlineLevel="1">
      <c r="A796" s="20" t="s">
        <v>185</v>
      </c>
      <c r="B796" s="230"/>
      <c r="C796" s="231">
        <v>0</v>
      </c>
      <c r="D796" s="231">
        <v>2</v>
      </c>
      <c r="E796" s="231">
        <v>0</v>
      </c>
      <c r="F796" s="232">
        <v>0</v>
      </c>
      <c r="G796" s="232">
        <v>12187.83</v>
      </c>
      <c r="H796" s="233">
        <v>0</v>
      </c>
    </row>
    <row r="797" spans="1:8" ht="18" hidden="1" customHeight="1" outlineLevel="1">
      <c r="A797" s="20" t="s">
        <v>253</v>
      </c>
      <c r="B797" s="230"/>
      <c r="C797" s="231">
        <v>0</v>
      </c>
      <c r="D797" s="231">
        <v>0</v>
      </c>
      <c r="E797" s="231">
        <v>0</v>
      </c>
      <c r="F797" s="232">
        <v>0</v>
      </c>
      <c r="G797" s="232">
        <v>0</v>
      </c>
      <c r="H797" s="233">
        <v>0</v>
      </c>
    </row>
    <row r="798" spans="1:8" ht="18" hidden="1" customHeight="1" outlineLevel="1">
      <c r="A798" s="20" t="s">
        <v>186</v>
      </c>
      <c r="B798" s="230"/>
      <c r="C798" s="231">
        <v>0</v>
      </c>
      <c r="D798" s="231">
        <v>0</v>
      </c>
      <c r="E798" s="231">
        <v>0</v>
      </c>
      <c r="F798" s="232">
        <v>0</v>
      </c>
      <c r="G798" s="232">
        <v>0</v>
      </c>
      <c r="H798" s="233">
        <v>0</v>
      </c>
    </row>
    <row r="799" spans="1:8" ht="18" hidden="1" customHeight="1" outlineLevel="1">
      <c r="A799" s="20" t="s">
        <v>244</v>
      </c>
      <c r="B799" s="230"/>
      <c r="C799" s="231">
        <v>1</v>
      </c>
      <c r="D799" s="231">
        <v>1</v>
      </c>
      <c r="E799" s="231">
        <v>0</v>
      </c>
      <c r="F799" s="232">
        <v>601</v>
      </c>
      <c r="G799" s="232">
        <v>0</v>
      </c>
      <c r="H799" s="233">
        <v>0</v>
      </c>
    </row>
    <row r="800" spans="1:8" ht="18" hidden="1" customHeight="1" outlineLevel="1">
      <c r="A800" s="20" t="s">
        <v>438</v>
      </c>
      <c r="B800" s="230"/>
      <c r="C800" s="231">
        <v>0</v>
      </c>
      <c r="D800" s="231">
        <v>0</v>
      </c>
      <c r="E800" s="231">
        <v>0</v>
      </c>
      <c r="F800" s="232">
        <v>0</v>
      </c>
      <c r="G800" s="232">
        <v>0</v>
      </c>
      <c r="H800" s="233">
        <v>0</v>
      </c>
    </row>
    <row r="801" spans="1:8" ht="18" hidden="1" customHeight="1" outlineLevel="1">
      <c r="A801" s="20" t="s">
        <v>188</v>
      </c>
      <c r="B801" s="230"/>
      <c r="C801" s="231">
        <v>0</v>
      </c>
      <c r="D801" s="231">
        <v>1</v>
      </c>
      <c r="E801" s="231">
        <v>0</v>
      </c>
      <c r="F801" s="232">
        <v>0</v>
      </c>
      <c r="G801" s="232">
        <v>0</v>
      </c>
      <c r="H801" s="233">
        <v>0</v>
      </c>
    </row>
    <row r="802" spans="1:8" ht="18" hidden="1" customHeight="1" outlineLevel="1">
      <c r="A802" s="20" t="s">
        <v>189</v>
      </c>
      <c r="B802" s="230"/>
      <c r="C802" s="231">
        <v>0</v>
      </c>
      <c r="D802" s="231">
        <v>0</v>
      </c>
      <c r="E802" s="231">
        <v>0</v>
      </c>
      <c r="F802" s="232">
        <v>0</v>
      </c>
      <c r="G802" s="232">
        <v>0</v>
      </c>
      <c r="H802" s="233">
        <v>0</v>
      </c>
    </row>
    <row r="803" spans="1:8" ht="18" hidden="1" customHeight="1" outlineLevel="1">
      <c r="A803" s="20" t="s">
        <v>190</v>
      </c>
      <c r="B803" s="230"/>
      <c r="C803" s="231">
        <v>2</v>
      </c>
      <c r="D803" s="231">
        <v>26</v>
      </c>
      <c r="E803" s="231">
        <v>0</v>
      </c>
      <c r="F803" s="232">
        <v>395435</v>
      </c>
      <c r="G803" s="232">
        <v>244895</v>
      </c>
      <c r="H803" s="233">
        <v>8390</v>
      </c>
    </row>
    <row r="804" spans="1:8" ht="18" hidden="1" customHeight="1" outlineLevel="1">
      <c r="A804" s="20" t="s">
        <v>191</v>
      </c>
      <c r="B804" s="230"/>
      <c r="C804" s="231">
        <v>0</v>
      </c>
      <c r="D804" s="231">
        <v>0</v>
      </c>
      <c r="E804" s="231">
        <v>0</v>
      </c>
      <c r="F804" s="232">
        <v>0</v>
      </c>
      <c r="G804" s="232">
        <v>0</v>
      </c>
      <c r="H804" s="233">
        <v>0</v>
      </c>
    </row>
    <row r="805" spans="1:8" ht="18" hidden="1" customHeight="1" outlineLevel="1">
      <c r="A805" s="20" t="s">
        <v>439</v>
      </c>
      <c r="B805" s="230"/>
      <c r="C805" s="231">
        <v>0</v>
      </c>
      <c r="D805" s="231">
        <v>0</v>
      </c>
      <c r="E805" s="231">
        <v>0</v>
      </c>
      <c r="F805" s="232">
        <v>0</v>
      </c>
      <c r="G805" s="232">
        <v>0</v>
      </c>
      <c r="H805" s="233">
        <v>0</v>
      </c>
    </row>
    <row r="806" spans="1:8" ht="18" hidden="1" customHeight="1" outlineLevel="1">
      <c r="A806" s="20" t="s">
        <v>247</v>
      </c>
      <c r="B806" s="230"/>
      <c r="C806" s="231">
        <v>0</v>
      </c>
      <c r="D806" s="231">
        <v>0</v>
      </c>
      <c r="E806" s="231">
        <v>0</v>
      </c>
      <c r="F806" s="232">
        <v>0</v>
      </c>
      <c r="G806" s="232">
        <v>0</v>
      </c>
      <c r="H806" s="233">
        <v>0</v>
      </c>
    </row>
    <row r="807" spans="1:8" ht="18" hidden="1" customHeight="1" outlineLevel="1">
      <c r="A807" s="20" t="s">
        <v>193</v>
      </c>
      <c r="B807" s="230"/>
      <c r="C807" s="231">
        <v>0</v>
      </c>
      <c r="D807" s="231">
        <v>0</v>
      </c>
      <c r="E807" s="231">
        <v>0</v>
      </c>
      <c r="F807" s="232">
        <v>0</v>
      </c>
      <c r="G807" s="232">
        <v>0</v>
      </c>
      <c r="H807" s="233">
        <v>0</v>
      </c>
    </row>
    <row r="808" spans="1:8" ht="18" hidden="1" customHeight="1" outlineLevel="1">
      <c r="A808" s="20" t="s">
        <v>194</v>
      </c>
      <c r="B808" s="230"/>
      <c r="C808" s="231">
        <v>0</v>
      </c>
      <c r="D808" s="231">
        <v>0</v>
      </c>
      <c r="E808" s="231">
        <v>0</v>
      </c>
      <c r="F808" s="232">
        <v>0</v>
      </c>
      <c r="G808" s="232">
        <v>0</v>
      </c>
      <c r="H808" s="233">
        <v>0</v>
      </c>
    </row>
    <row r="809" spans="1:8" ht="18" hidden="1" customHeight="1" outlineLevel="1">
      <c r="A809" s="20" t="s">
        <v>195</v>
      </c>
      <c r="B809" s="230"/>
      <c r="C809" s="231">
        <v>0</v>
      </c>
      <c r="D809" s="231">
        <v>0</v>
      </c>
      <c r="E809" s="231">
        <v>0</v>
      </c>
      <c r="F809" s="232">
        <v>0</v>
      </c>
      <c r="G809" s="232">
        <v>-10000</v>
      </c>
      <c r="H809" s="233">
        <v>0</v>
      </c>
    </row>
    <row r="810" spans="1:8" ht="18" hidden="1" customHeight="1" outlineLevel="1">
      <c r="A810" s="20" t="s">
        <v>196</v>
      </c>
      <c r="B810" s="230"/>
      <c r="C810" s="231">
        <v>0</v>
      </c>
      <c r="D810" s="231">
        <v>0</v>
      </c>
      <c r="E810" s="231">
        <v>0</v>
      </c>
      <c r="F810" s="232">
        <v>0</v>
      </c>
      <c r="G810" s="232">
        <v>0</v>
      </c>
      <c r="H810" s="233">
        <v>0</v>
      </c>
    </row>
    <row r="811" spans="1:8" ht="18" customHeight="1" collapsed="1">
      <c r="A811" s="20"/>
      <c r="B811" s="230" t="s">
        <v>362</v>
      </c>
      <c r="C811" s="234">
        <f>SUM(C787:C810)</f>
        <v>10</v>
      </c>
      <c r="D811" s="234">
        <f t="shared" ref="D811:F811" si="47">SUM(D787:D810)</f>
        <v>33</v>
      </c>
      <c r="E811" s="234">
        <f t="shared" si="47"/>
        <v>0</v>
      </c>
      <c r="F811" s="235">
        <f t="shared" si="47"/>
        <v>393786</v>
      </c>
      <c r="G811" s="235">
        <f>SUM(G787:G810)</f>
        <v>271596.83</v>
      </c>
      <c r="H811" s="236">
        <f t="shared" ref="H811" si="48">SUM(H787:H810)</f>
        <v>8390</v>
      </c>
    </row>
    <row r="812" spans="1:8" ht="18" hidden="1" customHeight="1" outlineLevel="1">
      <c r="A812" s="20" t="s">
        <v>256</v>
      </c>
      <c r="B812" s="230"/>
      <c r="C812" s="231">
        <v>0</v>
      </c>
      <c r="D812" s="231">
        <v>0</v>
      </c>
      <c r="E812" s="231">
        <v>0</v>
      </c>
      <c r="F812" s="232">
        <v>0</v>
      </c>
      <c r="G812" s="232">
        <v>0</v>
      </c>
      <c r="H812" s="233">
        <v>0</v>
      </c>
    </row>
    <row r="813" spans="1:8" ht="18" hidden="1" customHeight="1" outlineLevel="1">
      <c r="A813" s="20" t="s">
        <v>181</v>
      </c>
      <c r="B813" s="230"/>
      <c r="C813" s="231">
        <v>0</v>
      </c>
      <c r="D813" s="231">
        <v>2</v>
      </c>
      <c r="E813" s="231">
        <v>0</v>
      </c>
      <c r="F813" s="232">
        <v>45187.5</v>
      </c>
      <c r="G813" s="232">
        <v>29154.94</v>
      </c>
      <c r="H813" s="233">
        <v>0</v>
      </c>
    </row>
    <row r="814" spans="1:8" ht="18" hidden="1" customHeight="1" outlineLevel="1">
      <c r="A814" s="20" t="s">
        <v>182</v>
      </c>
      <c r="B814" s="230"/>
      <c r="C814" s="231">
        <v>0</v>
      </c>
      <c r="D814" s="231">
        <v>0</v>
      </c>
      <c r="E814" s="231">
        <v>0</v>
      </c>
      <c r="F814" s="232">
        <v>0</v>
      </c>
      <c r="G814" s="232">
        <v>0</v>
      </c>
      <c r="H814" s="233">
        <v>0</v>
      </c>
    </row>
    <row r="815" spans="1:8" ht="18" hidden="1" customHeight="1" outlineLevel="1">
      <c r="A815" s="20" t="s">
        <v>250</v>
      </c>
      <c r="B815" s="230"/>
      <c r="C815" s="231">
        <v>0</v>
      </c>
      <c r="D815" s="231">
        <v>0</v>
      </c>
      <c r="E815" s="231">
        <v>0</v>
      </c>
      <c r="F815" s="232">
        <v>0</v>
      </c>
      <c r="G815" s="232">
        <v>0</v>
      </c>
      <c r="H815" s="233">
        <v>0</v>
      </c>
    </row>
    <row r="816" spans="1:8" ht="18" hidden="1" customHeight="1" outlineLevel="1">
      <c r="A816" s="20" t="s">
        <v>257</v>
      </c>
      <c r="B816" s="230"/>
      <c r="C816" s="231">
        <v>0</v>
      </c>
      <c r="D816" s="231">
        <v>0</v>
      </c>
      <c r="E816" s="231">
        <v>0</v>
      </c>
      <c r="F816" s="232">
        <v>0</v>
      </c>
      <c r="G816" s="232">
        <v>0</v>
      </c>
      <c r="H816" s="233">
        <v>0</v>
      </c>
    </row>
    <row r="817" spans="1:8" ht="18" hidden="1" customHeight="1" outlineLevel="1">
      <c r="A817" s="20" t="s">
        <v>258</v>
      </c>
      <c r="B817" s="230"/>
      <c r="C817" s="231">
        <v>0</v>
      </c>
      <c r="D817" s="231">
        <v>0</v>
      </c>
      <c r="E817" s="231">
        <v>0</v>
      </c>
      <c r="F817" s="232">
        <v>0</v>
      </c>
      <c r="G817" s="232">
        <v>0</v>
      </c>
      <c r="H817" s="233">
        <v>0</v>
      </c>
    </row>
    <row r="818" spans="1:8" ht="18" hidden="1" customHeight="1" outlineLevel="1">
      <c r="A818" s="20" t="s">
        <v>183</v>
      </c>
      <c r="B818" s="230"/>
      <c r="C818" s="231">
        <v>2</v>
      </c>
      <c r="D818" s="231">
        <v>1</v>
      </c>
      <c r="E818" s="231">
        <v>0</v>
      </c>
      <c r="F818" s="232">
        <v>0</v>
      </c>
      <c r="G818" s="232">
        <v>6227.5</v>
      </c>
      <c r="H818" s="233">
        <v>0</v>
      </c>
    </row>
    <row r="819" spans="1:8" ht="18" hidden="1" customHeight="1" outlineLevel="1">
      <c r="A819" s="20" t="s">
        <v>184</v>
      </c>
      <c r="B819" s="230"/>
      <c r="C819" s="231">
        <v>0</v>
      </c>
      <c r="D819" s="231">
        <v>0</v>
      </c>
      <c r="E819" s="231">
        <v>0</v>
      </c>
      <c r="F819" s="232">
        <v>0</v>
      </c>
      <c r="G819" s="232">
        <v>0</v>
      </c>
      <c r="H819" s="233">
        <v>0</v>
      </c>
    </row>
    <row r="820" spans="1:8" ht="18" hidden="1" customHeight="1" outlineLevel="1">
      <c r="A820" s="20" t="s">
        <v>251</v>
      </c>
      <c r="B820" s="230"/>
      <c r="C820" s="231">
        <v>0</v>
      </c>
      <c r="D820" s="231">
        <v>0</v>
      </c>
      <c r="E820" s="231">
        <v>0</v>
      </c>
      <c r="F820" s="232">
        <v>0</v>
      </c>
      <c r="G820" s="232">
        <v>0</v>
      </c>
      <c r="H820" s="233">
        <v>0</v>
      </c>
    </row>
    <row r="821" spans="1:8" ht="18" hidden="1" customHeight="1" outlineLevel="1">
      <c r="A821" s="20" t="s">
        <v>185</v>
      </c>
      <c r="B821" s="230"/>
      <c r="C821" s="231">
        <v>1</v>
      </c>
      <c r="D821" s="231">
        <v>0</v>
      </c>
      <c r="E821" s="231">
        <v>0</v>
      </c>
      <c r="F821" s="232">
        <v>0</v>
      </c>
      <c r="G821" s="232">
        <v>0</v>
      </c>
      <c r="H821" s="233">
        <v>0</v>
      </c>
    </row>
    <row r="822" spans="1:8" ht="18" hidden="1" customHeight="1" outlineLevel="1">
      <c r="A822" s="20" t="s">
        <v>253</v>
      </c>
      <c r="B822" s="230"/>
      <c r="C822" s="231">
        <v>0</v>
      </c>
      <c r="D822" s="231">
        <v>0</v>
      </c>
      <c r="E822" s="231">
        <v>0</v>
      </c>
      <c r="F822" s="232">
        <v>0</v>
      </c>
      <c r="G822" s="232">
        <v>0</v>
      </c>
      <c r="H822" s="233">
        <v>0</v>
      </c>
    </row>
    <row r="823" spans="1:8" ht="18" hidden="1" customHeight="1" outlineLevel="1">
      <c r="A823" s="20" t="s">
        <v>186</v>
      </c>
      <c r="B823" s="230"/>
      <c r="C823" s="231">
        <v>0</v>
      </c>
      <c r="D823" s="231">
        <v>0</v>
      </c>
      <c r="E823" s="231">
        <v>0</v>
      </c>
      <c r="F823" s="232">
        <v>0</v>
      </c>
      <c r="G823" s="232">
        <v>0</v>
      </c>
      <c r="H823" s="233">
        <v>0</v>
      </c>
    </row>
    <row r="824" spans="1:8" ht="18" hidden="1" customHeight="1" outlineLevel="1">
      <c r="A824" s="20" t="s">
        <v>244</v>
      </c>
      <c r="B824" s="230"/>
      <c r="C824" s="231">
        <v>0</v>
      </c>
      <c r="D824" s="231">
        <v>0</v>
      </c>
      <c r="E824" s="231">
        <v>0</v>
      </c>
      <c r="F824" s="232">
        <v>0</v>
      </c>
      <c r="G824" s="232">
        <v>0</v>
      </c>
      <c r="H824" s="233">
        <v>0</v>
      </c>
    </row>
    <row r="825" spans="1:8" ht="18" hidden="1" customHeight="1" outlineLevel="1">
      <c r="A825" s="20" t="s">
        <v>438</v>
      </c>
      <c r="B825" s="230"/>
      <c r="C825" s="231">
        <v>1</v>
      </c>
      <c r="D825" s="231">
        <v>1</v>
      </c>
      <c r="E825" s="231">
        <v>0</v>
      </c>
      <c r="F825" s="232">
        <v>5000</v>
      </c>
      <c r="G825" s="232">
        <v>959</v>
      </c>
      <c r="H825" s="233">
        <v>0</v>
      </c>
    </row>
    <row r="826" spans="1:8" ht="18" hidden="1" customHeight="1" outlineLevel="1">
      <c r="A826" s="20" t="s">
        <v>188</v>
      </c>
      <c r="B826" s="230"/>
      <c r="C826" s="231">
        <v>0</v>
      </c>
      <c r="D826" s="231">
        <v>0</v>
      </c>
      <c r="E826" s="231">
        <v>0</v>
      </c>
      <c r="F826" s="232">
        <v>0</v>
      </c>
      <c r="G826" s="232">
        <v>0</v>
      </c>
      <c r="H826" s="233">
        <v>0</v>
      </c>
    </row>
    <row r="827" spans="1:8" ht="18" hidden="1" customHeight="1" outlineLevel="1">
      <c r="A827" s="20" t="s">
        <v>189</v>
      </c>
      <c r="B827" s="230"/>
      <c r="C827" s="231">
        <v>0</v>
      </c>
      <c r="D827" s="231">
        <v>0</v>
      </c>
      <c r="E827" s="231">
        <v>0</v>
      </c>
      <c r="F827" s="232">
        <v>0</v>
      </c>
      <c r="G827" s="232">
        <v>0</v>
      </c>
      <c r="H827" s="233">
        <v>0</v>
      </c>
    </row>
    <row r="828" spans="1:8" ht="18" hidden="1" customHeight="1" outlineLevel="1">
      <c r="A828" s="20" t="s">
        <v>190</v>
      </c>
      <c r="B828" s="230"/>
      <c r="C828" s="231">
        <v>0</v>
      </c>
      <c r="D828" s="231">
        <v>0</v>
      </c>
      <c r="E828" s="231">
        <v>0</v>
      </c>
      <c r="F828" s="232">
        <v>0</v>
      </c>
      <c r="G828" s="232">
        <v>0</v>
      </c>
      <c r="H828" s="233">
        <v>0</v>
      </c>
    </row>
    <row r="829" spans="1:8" ht="18" hidden="1" customHeight="1" outlineLevel="1">
      <c r="A829" s="20" t="s">
        <v>191</v>
      </c>
      <c r="B829" s="230"/>
      <c r="C829" s="231">
        <v>0</v>
      </c>
      <c r="D829" s="231">
        <v>0</v>
      </c>
      <c r="E829" s="231">
        <v>0</v>
      </c>
      <c r="F829" s="232">
        <v>0</v>
      </c>
      <c r="G829" s="232">
        <v>0</v>
      </c>
      <c r="H829" s="233">
        <v>0</v>
      </c>
    </row>
    <row r="830" spans="1:8" ht="18" hidden="1" customHeight="1" outlineLevel="1">
      <c r="A830" s="20" t="s">
        <v>439</v>
      </c>
      <c r="B830" s="230"/>
      <c r="C830" s="231">
        <v>0</v>
      </c>
      <c r="D830" s="231">
        <v>0</v>
      </c>
      <c r="E830" s="231">
        <v>0</v>
      </c>
      <c r="F830" s="232">
        <v>0</v>
      </c>
      <c r="G830" s="232">
        <v>0</v>
      </c>
      <c r="H830" s="233">
        <v>0</v>
      </c>
    </row>
    <row r="831" spans="1:8" ht="18" hidden="1" customHeight="1" outlineLevel="1">
      <c r="A831" s="20" t="s">
        <v>247</v>
      </c>
      <c r="B831" s="230"/>
      <c r="C831" s="231">
        <v>0</v>
      </c>
      <c r="D831" s="231">
        <v>0</v>
      </c>
      <c r="E831" s="231">
        <v>0</v>
      </c>
      <c r="F831" s="232">
        <v>0</v>
      </c>
      <c r="G831" s="232">
        <v>0</v>
      </c>
      <c r="H831" s="233">
        <v>0</v>
      </c>
    </row>
    <row r="832" spans="1:8" ht="18" hidden="1" customHeight="1" outlineLevel="1">
      <c r="A832" s="20" t="s">
        <v>193</v>
      </c>
      <c r="B832" s="230"/>
      <c r="C832" s="231">
        <v>1</v>
      </c>
      <c r="D832" s="231">
        <v>0</v>
      </c>
      <c r="E832" s="231">
        <v>0</v>
      </c>
      <c r="F832" s="232">
        <v>14756</v>
      </c>
      <c r="G832" s="232">
        <v>35244</v>
      </c>
      <c r="H832" s="233">
        <v>0</v>
      </c>
    </row>
    <row r="833" spans="1:8" ht="18" hidden="1" customHeight="1" outlineLevel="1">
      <c r="A833" s="20" t="s">
        <v>194</v>
      </c>
      <c r="B833" s="230"/>
      <c r="C833" s="231">
        <v>0</v>
      </c>
      <c r="D833" s="231">
        <v>0</v>
      </c>
      <c r="E833" s="231">
        <v>0</v>
      </c>
      <c r="F833" s="232">
        <v>0</v>
      </c>
      <c r="G833" s="232">
        <v>0</v>
      </c>
      <c r="H833" s="233">
        <v>0</v>
      </c>
    </row>
    <row r="834" spans="1:8" ht="18" hidden="1" customHeight="1" outlineLevel="1">
      <c r="A834" s="20" t="s">
        <v>195</v>
      </c>
      <c r="B834" s="230"/>
      <c r="C834" s="231">
        <v>0</v>
      </c>
      <c r="D834" s="231">
        <v>0</v>
      </c>
      <c r="E834" s="231">
        <v>0</v>
      </c>
      <c r="F834" s="232">
        <v>0</v>
      </c>
      <c r="G834" s="232">
        <v>0</v>
      </c>
      <c r="H834" s="233">
        <v>0</v>
      </c>
    </row>
    <row r="835" spans="1:8" ht="18" hidden="1" customHeight="1" outlineLevel="1">
      <c r="A835" s="20" t="s">
        <v>196</v>
      </c>
      <c r="B835" s="230"/>
      <c r="C835" s="231">
        <v>0</v>
      </c>
      <c r="D835" s="231">
        <v>0</v>
      </c>
      <c r="E835" s="231">
        <v>0</v>
      </c>
      <c r="F835" s="232">
        <v>0</v>
      </c>
      <c r="G835" s="232">
        <v>0</v>
      </c>
      <c r="H835" s="233">
        <v>0</v>
      </c>
    </row>
    <row r="836" spans="1:8" ht="18" customHeight="1" collapsed="1">
      <c r="A836" s="20"/>
      <c r="B836" s="230" t="s">
        <v>363</v>
      </c>
      <c r="C836" s="234">
        <f>SUM(C812:C835)</f>
        <v>5</v>
      </c>
      <c r="D836" s="234">
        <f t="shared" ref="D836:F836" si="49">SUM(D812:D835)</f>
        <v>4</v>
      </c>
      <c r="E836" s="234">
        <f t="shared" si="49"/>
        <v>0</v>
      </c>
      <c r="F836" s="235">
        <f t="shared" si="49"/>
        <v>64943.5</v>
      </c>
      <c r="G836" s="235">
        <f>SUM(G812:G835)</f>
        <v>71585.440000000002</v>
      </c>
      <c r="H836" s="236">
        <f t="shared" ref="H836" si="50">SUM(H812:H835)</f>
        <v>0</v>
      </c>
    </row>
    <row r="837" spans="1:8" ht="18" hidden="1" customHeight="1" outlineLevel="1">
      <c r="A837" s="20" t="s">
        <v>256</v>
      </c>
      <c r="B837" s="230"/>
      <c r="C837" s="231">
        <v>0</v>
      </c>
      <c r="D837" s="231">
        <v>0</v>
      </c>
      <c r="E837" s="231">
        <v>0</v>
      </c>
      <c r="F837" s="232">
        <v>0</v>
      </c>
      <c r="G837" s="232">
        <v>0</v>
      </c>
      <c r="H837" s="233">
        <v>0</v>
      </c>
    </row>
    <row r="838" spans="1:8" ht="18" hidden="1" customHeight="1" outlineLevel="1">
      <c r="A838" s="20" t="s">
        <v>181</v>
      </c>
      <c r="B838" s="230"/>
      <c r="C838" s="231">
        <v>0</v>
      </c>
      <c r="D838" s="231">
        <v>0</v>
      </c>
      <c r="E838" s="231">
        <v>0</v>
      </c>
      <c r="F838" s="232">
        <v>0</v>
      </c>
      <c r="G838" s="232">
        <v>0</v>
      </c>
      <c r="H838" s="233">
        <v>0</v>
      </c>
    </row>
    <row r="839" spans="1:8" ht="18" hidden="1" customHeight="1" outlineLevel="1">
      <c r="A839" s="20" t="s">
        <v>182</v>
      </c>
      <c r="B839" s="230"/>
      <c r="C839" s="231">
        <v>0</v>
      </c>
      <c r="D839" s="231">
        <v>0</v>
      </c>
      <c r="E839" s="231">
        <v>0</v>
      </c>
      <c r="F839" s="232">
        <v>0</v>
      </c>
      <c r="G839" s="232">
        <v>0</v>
      </c>
      <c r="H839" s="233">
        <v>0</v>
      </c>
    </row>
    <row r="840" spans="1:8" ht="18" hidden="1" customHeight="1" outlineLevel="1">
      <c r="A840" s="20" t="s">
        <v>250</v>
      </c>
      <c r="B840" s="230"/>
      <c r="C840" s="231">
        <v>0</v>
      </c>
      <c r="D840" s="231">
        <v>0</v>
      </c>
      <c r="E840" s="231">
        <v>0</v>
      </c>
      <c r="F840" s="232">
        <v>0</v>
      </c>
      <c r="G840" s="232">
        <v>0</v>
      </c>
      <c r="H840" s="233">
        <v>0</v>
      </c>
    </row>
    <row r="841" spans="1:8" ht="18" hidden="1" customHeight="1" outlineLevel="1">
      <c r="A841" s="20" t="s">
        <v>257</v>
      </c>
      <c r="B841" s="230"/>
      <c r="C841" s="231">
        <v>0</v>
      </c>
      <c r="D841" s="231">
        <v>0</v>
      </c>
      <c r="E841" s="231">
        <v>0</v>
      </c>
      <c r="F841" s="232">
        <v>0</v>
      </c>
      <c r="G841" s="232">
        <v>0</v>
      </c>
      <c r="H841" s="233">
        <v>0</v>
      </c>
    </row>
    <row r="842" spans="1:8" ht="18" hidden="1" customHeight="1" outlineLevel="1">
      <c r="A842" s="20" t="s">
        <v>258</v>
      </c>
      <c r="B842" s="230"/>
      <c r="C842" s="231">
        <v>0</v>
      </c>
      <c r="D842" s="231">
        <v>0</v>
      </c>
      <c r="E842" s="231">
        <v>0</v>
      </c>
      <c r="F842" s="232">
        <v>0</v>
      </c>
      <c r="G842" s="232">
        <v>0</v>
      </c>
      <c r="H842" s="233">
        <v>0</v>
      </c>
    </row>
    <row r="843" spans="1:8" ht="18" hidden="1" customHeight="1" outlineLevel="1">
      <c r="A843" s="20" t="s">
        <v>183</v>
      </c>
      <c r="B843" s="230"/>
      <c r="C843" s="231">
        <v>0</v>
      </c>
      <c r="D843" s="231">
        <v>0</v>
      </c>
      <c r="E843" s="231">
        <v>0</v>
      </c>
      <c r="F843" s="232">
        <v>0</v>
      </c>
      <c r="G843" s="232">
        <v>0</v>
      </c>
      <c r="H843" s="233">
        <v>0</v>
      </c>
    </row>
    <row r="844" spans="1:8" ht="18" hidden="1" customHeight="1" outlineLevel="1">
      <c r="A844" s="20" t="s">
        <v>184</v>
      </c>
      <c r="B844" s="230"/>
      <c r="C844" s="231">
        <v>0</v>
      </c>
      <c r="D844" s="231">
        <v>0</v>
      </c>
      <c r="E844" s="231">
        <v>0</v>
      </c>
      <c r="F844" s="232">
        <v>0</v>
      </c>
      <c r="G844" s="232">
        <v>0</v>
      </c>
      <c r="H844" s="233">
        <v>0</v>
      </c>
    </row>
    <row r="845" spans="1:8" ht="18" hidden="1" customHeight="1" outlineLevel="1">
      <c r="A845" s="20" t="s">
        <v>251</v>
      </c>
      <c r="B845" s="230"/>
      <c r="C845" s="231">
        <v>0</v>
      </c>
      <c r="D845" s="231">
        <v>0</v>
      </c>
      <c r="E845" s="231">
        <v>0</v>
      </c>
      <c r="F845" s="232">
        <v>0</v>
      </c>
      <c r="G845" s="232">
        <v>0</v>
      </c>
      <c r="H845" s="233">
        <v>0</v>
      </c>
    </row>
    <row r="846" spans="1:8" ht="18" hidden="1" customHeight="1" outlineLevel="1">
      <c r="A846" s="20" t="s">
        <v>185</v>
      </c>
      <c r="B846" s="230"/>
      <c r="C846" s="231">
        <v>0</v>
      </c>
      <c r="D846" s="231">
        <v>1</v>
      </c>
      <c r="E846" s="231">
        <v>0</v>
      </c>
      <c r="F846" s="232">
        <v>0</v>
      </c>
      <c r="G846" s="232">
        <v>-2500</v>
      </c>
      <c r="H846" s="233">
        <v>0</v>
      </c>
    </row>
    <row r="847" spans="1:8" ht="18" hidden="1" customHeight="1" outlineLevel="1">
      <c r="A847" s="20" t="s">
        <v>253</v>
      </c>
      <c r="B847" s="230"/>
      <c r="C847" s="231">
        <v>0</v>
      </c>
      <c r="D847" s="231">
        <v>0</v>
      </c>
      <c r="E847" s="231">
        <v>0</v>
      </c>
      <c r="F847" s="232">
        <v>0</v>
      </c>
      <c r="G847" s="232">
        <v>0</v>
      </c>
      <c r="H847" s="233">
        <v>0</v>
      </c>
    </row>
    <row r="848" spans="1:8" ht="18" hidden="1" customHeight="1" outlineLevel="1">
      <c r="A848" s="20" t="s">
        <v>186</v>
      </c>
      <c r="B848" s="230"/>
      <c r="C848" s="231">
        <v>0</v>
      </c>
      <c r="D848" s="231">
        <v>0</v>
      </c>
      <c r="E848" s="231">
        <v>0</v>
      </c>
      <c r="F848" s="232">
        <v>0</v>
      </c>
      <c r="G848" s="232">
        <v>0</v>
      </c>
      <c r="H848" s="233">
        <v>0</v>
      </c>
    </row>
    <row r="849" spans="1:8" ht="18" hidden="1" customHeight="1" outlineLevel="1">
      <c r="A849" s="20" t="s">
        <v>244</v>
      </c>
      <c r="B849" s="230"/>
      <c r="C849" s="231">
        <v>0</v>
      </c>
      <c r="D849" s="231">
        <v>0</v>
      </c>
      <c r="E849" s="231">
        <v>0</v>
      </c>
      <c r="F849" s="232">
        <v>0</v>
      </c>
      <c r="G849" s="232">
        <v>0</v>
      </c>
      <c r="H849" s="233">
        <v>0</v>
      </c>
    </row>
    <row r="850" spans="1:8" ht="18" hidden="1" customHeight="1" outlineLevel="1">
      <c r="A850" s="20" t="s">
        <v>438</v>
      </c>
      <c r="B850" s="230"/>
      <c r="C850" s="231">
        <v>0</v>
      </c>
      <c r="D850" s="231">
        <v>0</v>
      </c>
      <c r="E850" s="231">
        <v>0</v>
      </c>
      <c r="F850" s="232">
        <v>0</v>
      </c>
      <c r="G850" s="232">
        <v>0</v>
      </c>
      <c r="H850" s="233">
        <v>0</v>
      </c>
    </row>
    <row r="851" spans="1:8" ht="18" hidden="1" customHeight="1" outlineLevel="1">
      <c r="A851" s="20" t="s">
        <v>188</v>
      </c>
      <c r="B851" s="230"/>
      <c r="C851" s="231">
        <v>0</v>
      </c>
      <c r="D851" s="231">
        <v>0</v>
      </c>
      <c r="E851" s="231">
        <v>0</v>
      </c>
      <c r="F851" s="232">
        <v>0</v>
      </c>
      <c r="G851" s="232">
        <v>0</v>
      </c>
      <c r="H851" s="233">
        <v>0</v>
      </c>
    </row>
    <row r="852" spans="1:8" ht="18" hidden="1" customHeight="1" outlineLevel="1">
      <c r="A852" s="20" t="s">
        <v>189</v>
      </c>
      <c r="B852" s="230"/>
      <c r="C852" s="231">
        <v>0</v>
      </c>
      <c r="D852" s="231">
        <v>0</v>
      </c>
      <c r="E852" s="231">
        <v>0</v>
      </c>
      <c r="F852" s="232">
        <v>0</v>
      </c>
      <c r="G852" s="232">
        <v>0</v>
      </c>
      <c r="H852" s="233">
        <v>0</v>
      </c>
    </row>
    <row r="853" spans="1:8" ht="18" hidden="1" customHeight="1" outlineLevel="1">
      <c r="A853" s="20" t="s">
        <v>190</v>
      </c>
      <c r="B853" s="230"/>
      <c r="C853" s="231">
        <v>0</v>
      </c>
      <c r="D853" s="231">
        <v>0</v>
      </c>
      <c r="E853" s="231">
        <v>0</v>
      </c>
      <c r="F853" s="232">
        <v>0</v>
      </c>
      <c r="G853" s="232">
        <v>0</v>
      </c>
      <c r="H853" s="233">
        <v>0</v>
      </c>
    </row>
    <row r="854" spans="1:8" ht="18" hidden="1" customHeight="1" outlineLevel="1">
      <c r="A854" s="20" t="s">
        <v>191</v>
      </c>
      <c r="B854" s="230"/>
      <c r="C854" s="231">
        <v>0</v>
      </c>
      <c r="D854" s="231">
        <v>0</v>
      </c>
      <c r="E854" s="231">
        <v>0</v>
      </c>
      <c r="F854" s="232">
        <v>0</v>
      </c>
      <c r="G854" s="232">
        <v>0</v>
      </c>
      <c r="H854" s="233">
        <v>0</v>
      </c>
    </row>
    <row r="855" spans="1:8" ht="18" hidden="1" customHeight="1" outlineLevel="1">
      <c r="A855" s="20" t="s">
        <v>439</v>
      </c>
      <c r="B855" s="230"/>
      <c r="C855" s="231">
        <v>0</v>
      </c>
      <c r="D855" s="231">
        <v>0</v>
      </c>
      <c r="E855" s="231">
        <v>0</v>
      </c>
      <c r="F855" s="232">
        <v>0</v>
      </c>
      <c r="G855" s="232">
        <v>0</v>
      </c>
      <c r="H855" s="233">
        <v>0</v>
      </c>
    </row>
    <row r="856" spans="1:8" ht="18" hidden="1" customHeight="1" outlineLevel="1">
      <c r="A856" s="20" t="s">
        <v>247</v>
      </c>
      <c r="B856" s="230"/>
      <c r="C856" s="231">
        <v>0</v>
      </c>
      <c r="D856" s="231">
        <v>0</v>
      </c>
      <c r="E856" s="231">
        <v>0</v>
      </c>
      <c r="F856" s="232">
        <v>0</v>
      </c>
      <c r="G856" s="232">
        <v>0</v>
      </c>
      <c r="H856" s="233">
        <v>0</v>
      </c>
    </row>
    <row r="857" spans="1:8" ht="18" hidden="1" customHeight="1" outlineLevel="1">
      <c r="A857" s="20" t="s">
        <v>193</v>
      </c>
      <c r="B857" s="230"/>
      <c r="C857" s="231">
        <v>0</v>
      </c>
      <c r="D857" s="231">
        <v>0</v>
      </c>
      <c r="E857" s="231">
        <v>0</v>
      </c>
      <c r="F857" s="232">
        <v>0</v>
      </c>
      <c r="G857" s="232">
        <v>0</v>
      </c>
      <c r="H857" s="233">
        <v>0</v>
      </c>
    </row>
    <row r="858" spans="1:8" ht="18" hidden="1" customHeight="1" outlineLevel="1">
      <c r="A858" s="20" t="s">
        <v>194</v>
      </c>
      <c r="B858" s="230"/>
      <c r="C858" s="231">
        <v>0</v>
      </c>
      <c r="D858" s="231">
        <v>0</v>
      </c>
      <c r="E858" s="231">
        <v>0</v>
      </c>
      <c r="F858" s="232">
        <v>0</v>
      </c>
      <c r="G858" s="232">
        <v>0</v>
      </c>
      <c r="H858" s="233">
        <v>0</v>
      </c>
    </row>
    <row r="859" spans="1:8" ht="18" hidden="1" customHeight="1" outlineLevel="1">
      <c r="A859" s="20" t="s">
        <v>195</v>
      </c>
      <c r="B859" s="230"/>
      <c r="C859" s="231">
        <v>0</v>
      </c>
      <c r="D859" s="231">
        <v>0</v>
      </c>
      <c r="E859" s="231">
        <v>0</v>
      </c>
      <c r="F859" s="232">
        <v>0</v>
      </c>
      <c r="G859" s="232">
        <v>0</v>
      </c>
      <c r="H859" s="233">
        <v>0</v>
      </c>
    </row>
    <row r="860" spans="1:8" ht="18" hidden="1" customHeight="1" outlineLevel="1">
      <c r="A860" s="20" t="s">
        <v>196</v>
      </c>
      <c r="B860" s="230"/>
      <c r="C860" s="231">
        <v>0</v>
      </c>
      <c r="D860" s="231">
        <v>0</v>
      </c>
      <c r="E860" s="231">
        <v>0</v>
      </c>
      <c r="F860" s="232">
        <v>0</v>
      </c>
      <c r="G860" s="232">
        <v>0</v>
      </c>
      <c r="H860" s="233">
        <v>0</v>
      </c>
    </row>
    <row r="861" spans="1:8" ht="18" customHeight="1" collapsed="1">
      <c r="A861" s="20"/>
      <c r="B861" s="230" t="s">
        <v>364</v>
      </c>
      <c r="C861" s="234">
        <f>SUM(C837:C860)</f>
        <v>0</v>
      </c>
      <c r="D861" s="234">
        <f t="shared" ref="D861:F861" si="51">SUM(D837:D860)</f>
        <v>1</v>
      </c>
      <c r="E861" s="234">
        <f t="shared" si="51"/>
        <v>0</v>
      </c>
      <c r="F861" s="235">
        <f t="shared" si="51"/>
        <v>0</v>
      </c>
      <c r="G861" s="235">
        <f>SUM(G837:G860)</f>
        <v>-2500</v>
      </c>
      <c r="H861" s="236">
        <f t="shared" ref="H861" si="52">SUM(H837:H860)</f>
        <v>0</v>
      </c>
    </row>
    <row r="862" spans="1:8" ht="18" hidden="1" customHeight="1" outlineLevel="1">
      <c r="A862" s="20" t="s">
        <v>256</v>
      </c>
      <c r="B862" s="230"/>
      <c r="C862" s="231">
        <v>0</v>
      </c>
      <c r="D862" s="231">
        <v>0</v>
      </c>
      <c r="E862" s="231">
        <v>0</v>
      </c>
      <c r="F862" s="232">
        <v>0</v>
      </c>
      <c r="G862" s="232">
        <v>0</v>
      </c>
      <c r="H862" s="233">
        <v>0</v>
      </c>
    </row>
    <row r="863" spans="1:8" ht="18" hidden="1" customHeight="1" outlineLevel="1">
      <c r="A863" s="20" t="s">
        <v>181</v>
      </c>
      <c r="B863" s="230"/>
      <c r="C863" s="231">
        <v>1</v>
      </c>
      <c r="D863" s="231">
        <v>0</v>
      </c>
      <c r="E863" s="231">
        <v>0</v>
      </c>
      <c r="F863" s="232">
        <v>0</v>
      </c>
      <c r="G863" s="232">
        <v>0</v>
      </c>
      <c r="H863" s="233">
        <v>0</v>
      </c>
    </row>
    <row r="864" spans="1:8" ht="18" hidden="1" customHeight="1" outlineLevel="1">
      <c r="A864" s="20" t="s">
        <v>182</v>
      </c>
      <c r="B864" s="230"/>
      <c r="C864" s="231">
        <v>0</v>
      </c>
      <c r="D864" s="231">
        <v>0</v>
      </c>
      <c r="E864" s="231">
        <v>0</v>
      </c>
      <c r="F864" s="232">
        <v>0</v>
      </c>
      <c r="G864" s="232">
        <v>0</v>
      </c>
      <c r="H864" s="233">
        <v>0</v>
      </c>
    </row>
    <row r="865" spans="1:8" ht="18" hidden="1" customHeight="1" outlineLevel="1">
      <c r="A865" s="20" t="s">
        <v>250</v>
      </c>
      <c r="B865" s="230"/>
      <c r="C865" s="231">
        <v>0</v>
      </c>
      <c r="D865" s="231">
        <v>0</v>
      </c>
      <c r="E865" s="231">
        <v>0</v>
      </c>
      <c r="F865" s="232">
        <v>0</v>
      </c>
      <c r="G865" s="232">
        <v>0</v>
      </c>
      <c r="H865" s="233">
        <v>0</v>
      </c>
    </row>
    <row r="866" spans="1:8" ht="18" hidden="1" customHeight="1" outlineLevel="1">
      <c r="A866" s="20" t="s">
        <v>257</v>
      </c>
      <c r="B866" s="230"/>
      <c r="C866" s="231">
        <v>0</v>
      </c>
      <c r="D866" s="231">
        <v>0</v>
      </c>
      <c r="E866" s="231">
        <v>0</v>
      </c>
      <c r="F866" s="232">
        <v>0</v>
      </c>
      <c r="G866" s="232">
        <v>0</v>
      </c>
      <c r="H866" s="233">
        <v>0</v>
      </c>
    </row>
    <row r="867" spans="1:8" ht="18" hidden="1" customHeight="1" outlineLevel="1">
      <c r="A867" s="20" t="s">
        <v>258</v>
      </c>
      <c r="B867" s="230"/>
      <c r="C867" s="231">
        <v>0</v>
      </c>
      <c r="D867" s="231">
        <v>0</v>
      </c>
      <c r="E867" s="231">
        <v>0</v>
      </c>
      <c r="F867" s="232">
        <v>0</v>
      </c>
      <c r="G867" s="232">
        <v>0</v>
      </c>
      <c r="H867" s="233">
        <v>0</v>
      </c>
    </row>
    <row r="868" spans="1:8" ht="18" hidden="1" customHeight="1" outlineLevel="1">
      <c r="A868" s="20" t="s">
        <v>183</v>
      </c>
      <c r="B868" s="230"/>
      <c r="C868" s="231">
        <v>0</v>
      </c>
      <c r="D868" s="231">
        <v>1</v>
      </c>
      <c r="E868" s="231">
        <v>0</v>
      </c>
      <c r="F868" s="232">
        <v>-10000</v>
      </c>
      <c r="G868" s="232">
        <v>0</v>
      </c>
      <c r="H868" s="233">
        <v>0</v>
      </c>
    </row>
    <row r="869" spans="1:8" ht="18" hidden="1" customHeight="1" outlineLevel="1">
      <c r="A869" s="20" t="s">
        <v>184</v>
      </c>
      <c r="B869" s="230"/>
      <c r="C869" s="231">
        <v>2</v>
      </c>
      <c r="D869" s="231">
        <v>1</v>
      </c>
      <c r="E869" s="231">
        <v>0</v>
      </c>
      <c r="F869" s="232">
        <v>0</v>
      </c>
      <c r="G869" s="232">
        <v>34</v>
      </c>
      <c r="H869" s="233">
        <v>0</v>
      </c>
    </row>
    <row r="870" spans="1:8" ht="18" hidden="1" customHeight="1" outlineLevel="1">
      <c r="A870" s="20" t="s">
        <v>251</v>
      </c>
      <c r="B870" s="230"/>
      <c r="C870" s="231">
        <v>0</v>
      </c>
      <c r="D870" s="231">
        <v>0</v>
      </c>
      <c r="E870" s="231">
        <v>0</v>
      </c>
      <c r="F870" s="232">
        <v>0</v>
      </c>
      <c r="G870" s="232">
        <v>0</v>
      </c>
      <c r="H870" s="233">
        <v>0</v>
      </c>
    </row>
    <row r="871" spans="1:8" ht="18" hidden="1" customHeight="1" outlineLevel="1">
      <c r="A871" s="20" t="s">
        <v>185</v>
      </c>
      <c r="B871" s="230"/>
      <c r="C871" s="231">
        <v>1</v>
      </c>
      <c r="D871" s="231">
        <v>1</v>
      </c>
      <c r="E871" s="231">
        <v>0</v>
      </c>
      <c r="F871" s="232">
        <v>0</v>
      </c>
      <c r="G871" s="232">
        <v>-2474</v>
      </c>
      <c r="H871" s="233">
        <v>0</v>
      </c>
    </row>
    <row r="872" spans="1:8" ht="18" hidden="1" customHeight="1" outlineLevel="1">
      <c r="A872" s="20" t="s">
        <v>253</v>
      </c>
      <c r="B872" s="230"/>
      <c r="C872" s="231">
        <v>0</v>
      </c>
      <c r="D872" s="231">
        <v>0</v>
      </c>
      <c r="E872" s="231">
        <v>0</v>
      </c>
      <c r="F872" s="232">
        <v>0</v>
      </c>
      <c r="G872" s="232">
        <v>0</v>
      </c>
      <c r="H872" s="233">
        <v>0</v>
      </c>
    </row>
    <row r="873" spans="1:8" ht="18" hidden="1" customHeight="1" outlineLevel="1">
      <c r="A873" s="20" t="s">
        <v>186</v>
      </c>
      <c r="B873" s="230"/>
      <c r="C873" s="231">
        <v>0</v>
      </c>
      <c r="D873" s="231">
        <v>2</v>
      </c>
      <c r="E873" s="231">
        <v>0</v>
      </c>
      <c r="F873" s="232">
        <v>6823.35</v>
      </c>
      <c r="G873" s="232">
        <v>-6524.5</v>
      </c>
      <c r="H873" s="233">
        <v>0</v>
      </c>
    </row>
    <row r="874" spans="1:8" ht="18" hidden="1" customHeight="1" outlineLevel="1">
      <c r="A874" s="20" t="s">
        <v>244</v>
      </c>
      <c r="B874" s="230"/>
      <c r="C874" s="231">
        <v>0</v>
      </c>
      <c r="D874" s="231">
        <v>0</v>
      </c>
      <c r="E874" s="231">
        <v>0</v>
      </c>
      <c r="F874" s="232">
        <v>0</v>
      </c>
      <c r="G874" s="232">
        <v>0</v>
      </c>
      <c r="H874" s="233">
        <v>0</v>
      </c>
    </row>
    <row r="875" spans="1:8" ht="18" hidden="1" customHeight="1" outlineLevel="1">
      <c r="A875" s="20" t="s">
        <v>438</v>
      </c>
      <c r="B875" s="230"/>
      <c r="C875" s="231">
        <v>0</v>
      </c>
      <c r="D875" s="231">
        <v>0</v>
      </c>
      <c r="E875" s="231">
        <v>0</v>
      </c>
      <c r="F875" s="232">
        <v>0</v>
      </c>
      <c r="G875" s="232">
        <v>0</v>
      </c>
      <c r="H875" s="233">
        <v>0</v>
      </c>
    </row>
    <row r="876" spans="1:8" ht="18" hidden="1" customHeight="1" outlineLevel="1">
      <c r="A876" s="20" t="s">
        <v>188</v>
      </c>
      <c r="B876" s="230"/>
      <c r="C876" s="231">
        <v>0</v>
      </c>
      <c r="D876" s="231">
        <v>0</v>
      </c>
      <c r="E876" s="231">
        <v>0</v>
      </c>
      <c r="F876" s="232">
        <v>0</v>
      </c>
      <c r="G876" s="232">
        <v>0</v>
      </c>
      <c r="H876" s="233">
        <v>0</v>
      </c>
    </row>
    <row r="877" spans="1:8" ht="18" hidden="1" customHeight="1" outlineLevel="1">
      <c r="A877" s="20" t="s">
        <v>189</v>
      </c>
      <c r="B877" s="230"/>
      <c r="C877" s="231">
        <v>0</v>
      </c>
      <c r="D877" s="231">
        <v>0</v>
      </c>
      <c r="E877" s="231">
        <v>0</v>
      </c>
      <c r="F877" s="232">
        <v>0</v>
      </c>
      <c r="G877" s="232">
        <v>0</v>
      </c>
      <c r="H877" s="233">
        <v>0</v>
      </c>
    </row>
    <row r="878" spans="1:8" ht="18" hidden="1" customHeight="1" outlineLevel="1">
      <c r="A878" s="20" t="s">
        <v>190</v>
      </c>
      <c r="B878" s="230"/>
      <c r="C878" s="231">
        <v>0</v>
      </c>
      <c r="D878" s="231">
        <v>0</v>
      </c>
      <c r="E878" s="231">
        <v>0</v>
      </c>
      <c r="F878" s="232">
        <v>0</v>
      </c>
      <c r="G878" s="232">
        <v>0</v>
      </c>
      <c r="H878" s="233">
        <v>0</v>
      </c>
    </row>
    <row r="879" spans="1:8" ht="18" hidden="1" customHeight="1" outlineLevel="1">
      <c r="A879" s="20" t="s">
        <v>191</v>
      </c>
      <c r="B879" s="230"/>
      <c r="C879" s="231">
        <v>0</v>
      </c>
      <c r="D879" s="231">
        <v>0</v>
      </c>
      <c r="E879" s="231">
        <v>0</v>
      </c>
      <c r="F879" s="232">
        <v>0</v>
      </c>
      <c r="G879" s="232">
        <v>0</v>
      </c>
      <c r="H879" s="233">
        <v>0</v>
      </c>
    </row>
    <row r="880" spans="1:8" ht="18" hidden="1" customHeight="1" outlineLevel="1">
      <c r="A880" s="20" t="s">
        <v>439</v>
      </c>
      <c r="B880" s="230"/>
      <c r="C880" s="231">
        <v>0</v>
      </c>
      <c r="D880" s="231">
        <v>0</v>
      </c>
      <c r="E880" s="231">
        <v>0</v>
      </c>
      <c r="F880" s="232">
        <v>0</v>
      </c>
      <c r="G880" s="232">
        <v>0</v>
      </c>
      <c r="H880" s="233">
        <v>0</v>
      </c>
    </row>
    <row r="881" spans="1:8" ht="18" hidden="1" customHeight="1" outlineLevel="1">
      <c r="A881" s="20" t="s">
        <v>247</v>
      </c>
      <c r="B881" s="230"/>
      <c r="C881" s="231">
        <v>0</v>
      </c>
      <c r="D881" s="231">
        <v>0</v>
      </c>
      <c r="E881" s="231">
        <v>0</v>
      </c>
      <c r="F881" s="232">
        <v>0</v>
      </c>
      <c r="G881" s="232">
        <v>0</v>
      </c>
      <c r="H881" s="233">
        <v>0</v>
      </c>
    </row>
    <row r="882" spans="1:8" ht="18" hidden="1" customHeight="1" outlineLevel="1">
      <c r="A882" s="20" t="s">
        <v>193</v>
      </c>
      <c r="B882" s="230"/>
      <c r="C882" s="231">
        <v>0</v>
      </c>
      <c r="D882" s="231">
        <v>0</v>
      </c>
      <c r="E882" s="231">
        <v>0</v>
      </c>
      <c r="F882" s="232">
        <v>0</v>
      </c>
      <c r="G882" s="232">
        <v>0</v>
      </c>
      <c r="H882" s="233">
        <v>0</v>
      </c>
    </row>
    <row r="883" spans="1:8" ht="18" hidden="1" customHeight="1" outlineLevel="1">
      <c r="A883" s="20" t="s">
        <v>194</v>
      </c>
      <c r="B883" s="230"/>
      <c r="C883" s="231">
        <v>0</v>
      </c>
      <c r="D883" s="231">
        <v>0</v>
      </c>
      <c r="E883" s="231">
        <v>0</v>
      </c>
      <c r="F883" s="232">
        <v>0</v>
      </c>
      <c r="G883" s="232">
        <v>0</v>
      </c>
      <c r="H883" s="233">
        <v>0</v>
      </c>
    </row>
    <row r="884" spans="1:8" ht="18" hidden="1" customHeight="1" outlineLevel="1">
      <c r="A884" s="20" t="s">
        <v>195</v>
      </c>
      <c r="B884" s="230"/>
      <c r="C884" s="231">
        <v>0</v>
      </c>
      <c r="D884" s="231">
        <v>0</v>
      </c>
      <c r="E884" s="231">
        <v>0</v>
      </c>
      <c r="F884" s="232">
        <v>0</v>
      </c>
      <c r="G884" s="232">
        <v>0</v>
      </c>
      <c r="H884" s="233">
        <v>0</v>
      </c>
    </row>
    <row r="885" spans="1:8" ht="18" hidden="1" customHeight="1" outlineLevel="1">
      <c r="A885" s="20" t="s">
        <v>196</v>
      </c>
      <c r="B885" s="230"/>
      <c r="C885" s="231">
        <v>0</v>
      </c>
      <c r="D885" s="231">
        <v>0</v>
      </c>
      <c r="E885" s="231">
        <v>0</v>
      </c>
      <c r="F885" s="232">
        <v>0</v>
      </c>
      <c r="G885" s="232">
        <v>0</v>
      </c>
      <c r="H885" s="233">
        <v>0</v>
      </c>
    </row>
    <row r="886" spans="1:8" ht="18" customHeight="1" collapsed="1">
      <c r="A886" s="20"/>
      <c r="B886" s="230" t="s">
        <v>365</v>
      </c>
      <c r="C886" s="234">
        <f>SUM(C862:C885)</f>
        <v>4</v>
      </c>
      <c r="D886" s="234">
        <f t="shared" ref="D886:F886" si="53">SUM(D862:D885)</f>
        <v>5</v>
      </c>
      <c r="E886" s="234">
        <f t="shared" si="53"/>
        <v>0</v>
      </c>
      <c r="F886" s="235">
        <f t="shared" si="53"/>
        <v>-3176.6499999999996</v>
      </c>
      <c r="G886" s="235">
        <f>SUM(G862:G885)</f>
        <v>-8964.5</v>
      </c>
      <c r="H886" s="236">
        <f t="shared" ref="H886" si="54">SUM(H862:H885)</f>
        <v>0</v>
      </c>
    </row>
    <row r="887" spans="1:8" ht="18" hidden="1" customHeight="1" outlineLevel="1">
      <c r="A887" s="20" t="s">
        <v>256</v>
      </c>
      <c r="B887" s="230"/>
      <c r="C887" s="231">
        <v>0</v>
      </c>
      <c r="D887" s="231">
        <v>0</v>
      </c>
      <c r="E887" s="231">
        <v>0</v>
      </c>
      <c r="F887" s="232">
        <v>0</v>
      </c>
      <c r="G887" s="232">
        <v>0</v>
      </c>
      <c r="H887" s="233">
        <v>0</v>
      </c>
    </row>
    <row r="888" spans="1:8" ht="18" hidden="1" customHeight="1" outlineLevel="1">
      <c r="A888" s="20" t="s">
        <v>181</v>
      </c>
      <c r="B888" s="230"/>
      <c r="C888" s="231">
        <v>60</v>
      </c>
      <c r="D888" s="231">
        <v>55</v>
      </c>
      <c r="E888" s="231">
        <v>0</v>
      </c>
      <c r="F888" s="232">
        <v>300381.57</v>
      </c>
      <c r="G888" s="232">
        <v>342196.82</v>
      </c>
      <c r="H888" s="233">
        <v>0</v>
      </c>
    </row>
    <row r="889" spans="1:8" ht="18" hidden="1" customHeight="1" outlineLevel="1">
      <c r="A889" s="20" t="s">
        <v>182</v>
      </c>
      <c r="B889" s="230"/>
      <c r="C889" s="231">
        <v>9</v>
      </c>
      <c r="D889" s="231">
        <v>9</v>
      </c>
      <c r="E889" s="231">
        <v>0</v>
      </c>
      <c r="F889" s="232">
        <v>30634</v>
      </c>
      <c r="G889" s="232">
        <v>67749</v>
      </c>
      <c r="H889" s="233">
        <v>0</v>
      </c>
    </row>
    <row r="890" spans="1:8" ht="18" hidden="1" customHeight="1" outlineLevel="1">
      <c r="A890" s="20" t="s">
        <v>250</v>
      </c>
      <c r="B890" s="230"/>
      <c r="C890" s="231">
        <v>0</v>
      </c>
      <c r="D890" s="231">
        <v>0</v>
      </c>
      <c r="E890" s="231">
        <v>0</v>
      </c>
      <c r="F890" s="232">
        <v>0</v>
      </c>
      <c r="G890" s="232">
        <v>0</v>
      </c>
      <c r="H890" s="233">
        <v>0</v>
      </c>
    </row>
    <row r="891" spans="1:8" ht="18" hidden="1" customHeight="1" outlineLevel="1">
      <c r="A891" s="20" t="s">
        <v>257</v>
      </c>
      <c r="B891" s="230"/>
      <c r="C891" s="231">
        <v>0</v>
      </c>
      <c r="D891" s="231">
        <v>0</v>
      </c>
      <c r="E891" s="231">
        <v>0</v>
      </c>
      <c r="F891" s="232">
        <v>0</v>
      </c>
      <c r="G891" s="232">
        <v>0</v>
      </c>
      <c r="H891" s="233">
        <v>0</v>
      </c>
    </row>
    <row r="892" spans="1:8" ht="18" hidden="1" customHeight="1" outlineLevel="1">
      <c r="A892" s="20" t="s">
        <v>258</v>
      </c>
      <c r="B892" s="230"/>
      <c r="C892" s="231">
        <v>0</v>
      </c>
      <c r="D892" s="231">
        <v>0</v>
      </c>
      <c r="E892" s="231">
        <v>0</v>
      </c>
      <c r="F892" s="232">
        <v>0</v>
      </c>
      <c r="G892" s="232">
        <v>0</v>
      </c>
      <c r="H892" s="233">
        <v>0</v>
      </c>
    </row>
    <row r="893" spans="1:8" ht="18" hidden="1" customHeight="1" outlineLevel="1">
      <c r="A893" s="20" t="s">
        <v>183</v>
      </c>
      <c r="B893" s="230"/>
      <c r="C893" s="231">
        <v>76</v>
      </c>
      <c r="D893" s="231">
        <v>114</v>
      </c>
      <c r="E893" s="231">
        <v>0</v>
      </c>
      <c r="F893" s="232">
        <v>15724.559999999998</v>
      </c>
      <c r="G893" s="232">
        <v>207692.51</v>
      </c>
      <c r="H893" s="233">
        <v>0</v>
      </c>
    </row>
    <row r="894" spans="1:8" ht="18" hidden="1" customHeight="1" outlineLevel="1">
      <c r="A894" s="20" t="s">
        <v>184</v>
      </c>
      <c r="B894" s="230"/>
      <c r="C894" s="231">
        <v>16</v>
      </c>
      <c r="D894" s="231">
        <v>13</v>
      </c>
      <c r="E894" s="231">
        <v>0</v>
      </c>
      <c r="F894" s="232">
        <v>-24481.26</v>
      </c>
      <c r="G894" s="232">
        <v>53870.5</v>
      </c>
      <c r="H894" s="233">
        <v>0</v>
      </c>
    </row>
    <row r="895" spans="1:8" ht="18" hidden="1" customHeight="1" outlineLevel="1">
      <c r="A895" s="20" t="s">
        <v>251</v>
      </c>
      <c r="B895" s="230"/>
      <c r="C895" s="231">
        <v>0</v>
      </c>
      <c r="D895" s="231">
        <v>0</v>
      </c>
      <c r="E895" s="231">
        <v>0</v>
      </c>
      <c r="F895" s="232">
        <v>0</v>
      </c>
      <c r="G895" s="232">
        <v>0</v>
      </c>
      <c r="H895" s="233">
        <v>0</v>
      </c>
    </row>
    <row r="896" spans="1:8" ht="18" hidden="1" customHeight="1" outlineLevel="1">
      <c r="A896" s="20" t="s">
        <v>185</v>
      </c>
      <c r="B896" s="230"/>
      <c r="C896" s="231">
        <v>281</v>
      </c>
      <c r="D896" s="231">
        <v>239</v>
      </c>
      <c r="E896" s="231">
        <v>0</v>
      </c>
      <c r="F896" s="232">
        <v>668337.64000000013</v>
      </c>
      <c r="G896" s="232">
        <v>906893.38</v>
      </c>
      <c r="H896" s="233">
        <v>0</v>
      </c>
    </row>
    <row r="897" spans="1:8" ht="18" hidden="1" customHeight="1" outlineLevel="1">
      <c r="A897" s="20" t="s">
        <v>253</v>
      </c>
      <c r="B897" s="230"/>
      <c r="C897" s="231">
        <v>0</v>
      </c>
      <c r="D897" s="231">
        <v>0</v>
      </c>
      <c r="E897" s="231">
        <v>0</v>
      </c>
      <c r="F897" s="232">
        <v>0</v>
      </c>
      <c r="G897" s="232">
        <v>0</v>
      </c>
      <c r="H897" s="233">
        <v>0</v>
      </c>
    </row>
    <row r="898" spans="1:8" ht="18" hidden="1" customHeight="1" outlineLevel="1">
      <c r="A898" s="20" t="s">
        <v>186</v>
      </c>
      <c r="B898" s="230"/>
      <c r="C898" s="231">
        <v>0</v>
      </c>
      <c r="D898" s="231">
        <v>0</v>
      </c>
      <c r="E898" s="231">
        <v>0</v>
      </c>
      <c r="F898" s="232">
        <v>0</v>
      </c>
      <c r="G898" s="232">
        <v>0</v>
      </c>
      <c r="H898" s="233">
        <v>0</v>
      </c>
    </row>
    <row r="899" spans="1:8" ht="18" hidden="1" customHeight="1" outlineLevel="1">
      <c r="A899" s="20" t="s">
        <v>244</v>
      </c>
      <c r="B899" s="230"/>
      <c r="C899" s="231">
        <v>0</v>
      </c>
      <c r="D899" s="231">
        <v>0</v>
      </c>
      <c r="E899" s="231">
        <v>0</v>
      </c>
      <c r="F899" s="232">
        <v>0</v>
      </c>
      <c r="G899" s="232">
        <v>0</v>
      </c>
      <c r="H899" s="233">
        <v>0</v>
      </c>
    </row>
    <row r="900" spans="1:8" ht="18" hidden="1" customHeight="1" outlineLevel="1">
      <c r="A900" s="20" t="s">
        <v>438</v>
      </c>
      <c r="B900" s="230"/>
      <c r="C900" s="231">
        <v>1</v>
      </c>
      <c r="D900" s="231">
        <v>0</v>
      </c>
      <c r="E900" s="231">
        <v>0</v>
      </c>
      <c r="F900" s="232">
        <v>0</v>
      </c>
      <c r="G900" s="232">
        <v>0</v>
      </c>
      <c r="H900" s="233">
        <v>0</v>
      </c>
    </row>
    <row r="901" spans="1:8" ht="18" hidden="1" customHeight="1" outlineLevel="1">
      <c r="A901" s="20" t="s">
        <v>188</v>
      </c>
      <c r="B901" s="230"/>
      <c r="C901" s="231">
        <v>14</v>
      </c>
      <c r="D901" s="231">
        <v>16</v>
      </c>
      <c r="E901" s="231">
        <v>0</v>
      </c>
      <c r="F901" s="232">
        <v>-31015.030000000002</v>
      </c>
      <c r="G901" s="232">
        <v>-1137.7</v>
      </c>
      <c r="H901" s="233">
        <v>0</v>
      </c>
    </row>
    <row r="902" spans="1:8" ht="18" hidden="1" customHeight="1" outlineLevel="1">
      <c r="A902" s="20" t="s">
        <v>189</v>
      </c>
      <c r="B902" s="230"/>
      <c r="C902" s="231">
        <v>2</v>
      </c>
      <c r="D902" s="231">
        <v>1</v>
      </c>
      <c r="E902" s="231">
        <v>1</v>
      </c>
      <c r="F902" s="232">
        <v>0</v>
      </c>
      <c r="G902" s="232">
        <v>500</v>
      </c>
      <c r="H902" s="233">
        <v>0</v>
      </c>
    </row>
    <row r="903" spans="1:8" ht="18" hidden="1" customHeight="1" outlineLevel="1">
      <c r="A903" s="20" t="s">
        <v>190</v>
      </c>
      <c r="B903" s="230"/>
      <c r="C903" s="231">
        <v>0</v>
      </c>
      <c r="D903" s="231">
        <v>0</v>
      </c>
      <c r="E903" s="231">
        <v>0</v>
      </c>
      <c r="F903" s="232">
        <v>0</v>
      </c>
      <c r="G903" s="232">
        <v>0</v>
      </c>
      <c r="H903" s="233">
        <v>0</v>
      </c>
    </row>
    <row r="904" spans="1:8" ht="18" hidden="1" customHeight="1" outlineLevel="1">
      <c r="A904" s="20" t="s">
        <v>191</v>
      </c>
      <c r="B904" s="230"/>
      <c r="C904" s="231">
        <v>14</v>
      </c>
      <c r="D904" s="231">
        <v>1</v>
      </c>
      <c r="E904" s="231">
        <v>10</v>
      </c>
      <c r="F904" s="232">
        <v>0</v>
      </c>
      <c r="G904" s="232">
        <v>8722</v>
      </c>
      <c r="H904" s="233">
        <v>-5000</v>
      </c>
    </row>
    <row r="905" spans="1:8" ht="18" hidden="1" customHeight="1" outlineLevel="1">
      <c r="A905" s="20" t="s">
        <v>439</v>
      </c>
      <c r="B905" s="230"/>
      <c r="C905" s="231">
        <v>2</v>
      </c>
      <c r="D905" s="231">
        <v>0</v>
      </c>
      <c r="E905" s="231">
        <v>0</v>
      </c>
      <c r="F905" s="232">
        <v>50000</v>
      </c>
      <c r="G905" s="232">
        <v>25000</v>
      </c>
      <c r="H905" s="233">
        <v>0</v>
      </c>
    </row>
    <row r="906" spans="1:8" ht="18" hidden="1" customHeight="1" outlineLevel="1">
      <c r="A906" s="20" t="s">
        <v>247</v>
      </c>
      <c r="B906" s="230"/>
      <c r="C906" s="231">
        <v>0</v>
      </c>
      <c r="D906" s="231">
        <v>0</v>
      </c>
      <c r="E906" s="231">
        <v>0</v>
      </c>
      <c r="F906" s="232">
        <v>0</v>
      </c>
      <c r="G906" s="232">
        <v>0</v>
      </c>
      <c r="H906" s="233">
        <v>0</v>
      </c>
    </row>
    <row r="907" spans="1:8" ht="18" hidden="1" customHeight="1" outlineLevel="1">
      <c r="A907" s="20" t="s">
        <v>193</v>
      </c>
      <c r="B907" s="230"/>
      <c r="C907" s="231">
        <v>0</v>
      </c>
      <c r="D907" s="231">
        <v>0</v>
      </c>
      <c r="E907" s="231">
        <v>0</v>
      </c>
      <c r="F907" s="232">
        <v>-31215</v>
      </c>
      <c r="G907" s="232">
        <v>-4877</v>
      </c>
      <c r="H907" s="233">
        <v>0</v>
      </c>
    </row>
    <row r="908" spans="1:8" ht="18" hidden="1" customHeight="1" outlineLevel="1">
      <c r="A908" s="20" t="s">
        <v>194</v>
      </c>
      <c r="B908" s="230"/>
      <c r="C908" s="231">
        <v>373</v>
      </c>
      <c r="D908" s="231">
        <v>94</v>
      </c>
      <c r="E908" s="231">
        <v>11</v>
      </c>
      <c r="F908" s="232">
        <v>519007.42</v>
      </c>
      <c r="G908" s="232">
        <v>288786.84999999998</v>
      </c>
      <c r="H908" s="233">
        <v>94830.63</v>
      </c>
    </row>
    <row r="909" spans="1:8" ht="18" hidden="1" customHeight="1" outlineLevel="1">
      <c r="A909" s="20" t="s">
        <v>195</v>
      </c>
      <c r="B909" s="230"/>
      <c r="C909" s="231">
        <v>12</v>
      </c>
      <c r="D909" s="231">
        <v>3</v>
      </c>
      <c r="E909" s="231">
        <v>0</v>
      </c>
      <c r="F909" s="232">
        <v>3633.17</v>
      </c>
      <c r="G909" s="232">
        <v>29055.799999999996</v>
      </c>
      <c r="H909" s="233">
        <v>0</v>
      </c>
    </row>
    <row r="910" spans="1:8" ht="18" hidden="1" customHeight="1" outlineLevel="1">
      <c r="A910" s="20" t="s">
        <v>196</v>
      </c>
      <c r="B910" s="230"/>
      <c r="C910" s="231">
        <v>0</v>
      </c>
      <c r="D910" s="231">
        <v>0</v>
      </c>
      <c r="E910" s="231">
        <v>0</v>
      </c>
      <c r="F910" s="232">
        <v>0</v>
      </c>
      <c r="G910" s="232">
        <v>0</v>
      </c>
      <c r="H910" s="233">
        <v>0</v>
      </c>
    </row>
    <row r="911" spans="1:8" ht="18" customHeight="1" collapsed="1">
      <c r="A911" s="20"/>
      <c r="B911" s="230" t="s">
        <v>366</v>
      </c>
      <c r="C911" s="234">
        <f>SUM(C887:C910)</f>
        <v>860</v>
      </c>
      <c r="D911" s="234">
        <f t="shared" ref="D911:F911" si="55">SUM(D887:D910)</f>
        <v>545</v>
      </c>
      <c r="E911" s="234">
        <f t="shared" si="55"/>
        <v>22</v>
      </c>
      <c r="F911" s="235">
        <f t="shared" si="55"/>
        <v>1501007.07</v>
      </c>
      <c r="G911" s="235">
        <f>SUM(G887:G910)</f>
        <v>1924452.16</v>
      </c>
      <c r="H911" s="236">
        <f t="shared" ref="H911" si="56">SUM(H887:H910)</f>
        <v>89830.63</v>
      </c>
    </row>
    <row r="912" spans="1:8" ht="18" hidden="1" customHeight="1" outlineLevel="1">
      <c r="A912" s="20" t="s">
        <v>256</v>
      </c>
      <c r="B912" s="230"/>
      <c r="C912" s="234">
        <v>0</v>
      </c>
      <c r="D912" s="234">
        <v>0</v>
      </c>
      <c r="E912" s="234">
        <v>0</v>
      </c>
      <c r="F912" s="235">
        <v>0</v>
      </c>
      <c r="G912" s="235">
        <v>0</v>
      </c>
      <c r="H912" s="236">
        <v>0</v>
      </c>
    </row>
    <row r="913" spans="1:8" ht="18" hidden="1" customHeight="1" outlineLevel="1">
      <c r="A913" s="20" t="s">
        <v>181</v>
      </c>
      <c r="B913" s="230"/>
      <c r="C913" s="234">
        <v>0</v>
      </c>
      <c r="D913" s="234">
        <v>0</v>
      </c>
      <c r="E913" s="234">
        <v>0</v>
      </c>
      <c r="F913" s="235">
        <v>0</v>
      </c>
      <c r="G913" s="235">
        <v>0</v>
      </c>
      <c r="H913" s="236">
        <v>0</v>
      </c>
    </row>
    <row r="914" spans="1:8" ht="18" hidden="1" customHeight="1" outlineLevel="1">
      <c r="A914" s="20" t="s">
        <v>182</v>
      </c>
      <c r="B914" s="230"/>
      <c r="C914" s="234">
        <v>1</v>
      </c>
      <c r="D914" s="234">
        <v>1</v>
      </c>
      <c r="E914" s="234">
        <v>0</v>
      </c>
      <c r="F914" s="235">
        <v>-125000</v>
      </c>
      <c r="G914" s="235">
        <v>3111</v>
      </c>
      <c r="H914" s="236">
        <v>0</v>
      </c>
    </row>
    <row r="915" spans="1:8" ht="18" hidden="1" customHeight="1" outlineLevel="1">
      <c r="A915" s="20" t="s">
        <v>250</v>
      </c>
      <c r="B915" s="230"/>
      <c r="C915" s="234">
        <v>0</v>
      </c>
      <c r="D915" s="234">
        <v>0</v>
      </c>
      <c r="E915" s="234">
        <v>0</v>
      </c>
      <c r="F915" s="235">
        <v>0</v>
      </c>
      <c r="G915" s="235">
        <v>0</v>
      </c>
      <c r="H915" s="236">
        <v>0</v>
      </c>
    </row>
    <row r="916" spans="1:8" ht="18" hidden="1" customHeight="1" outlineLevel="1">
      <c r="A916" s="20" t="s">
        <v>257</v>
      </c>
      <c r="B916" s="230"/>
      <c r="C916" s="234">
        <v>0</v>
      </c>
      <c r="D916" s="234">
        <v>0</v>
      </c>
      <c r="E916" s="234">
        <v>0</v>
      </c>
      <c r="F916" s="235">
        <v>0</v>
      </c>
      <c r="G916" s="235">
        <v>0</v>
      </c>
      <c r="H916" s="236">
        <v>0</v>
      </c>
    </row>
    <row r="917" spans="1:8" ht="18" hidden="1" customHeight="1" outlineLevel="1">
      <c r="A917" s="20" t="s">
        <v>258</v>
      </c>
      <c r="B917" s="230"/>
      <c r="C917" s="234">
        <v>0</v>
      </c>
      <c r="D917" s="234">
        <v>0</v>
      </c>
      <c r="E917" s="234">
        <v>0</v>
      </c>
      <c r="F917" s="235">
        <v>0</v>
      </c>
      <c r="G917" s="235">
        <v>0</v>
      </c>
      <c r="H917" s="236">
        <v>0</v>
      </c>
    </row>
    <row r="918" spans="1:8" ht="18" hidden="1" customHeight="1" outlineLevel="1">
      <c r="A918" s="20" t="s">
        <v>183</v>
      </c>
      <c r="B918" s="230"/>
      <c r="C918" s="234">
        <v>0</v>
      </c>
      <c r="D918" s="234">
        <v>0</v>
      </c>
      <c r="E918" s="234">
        <v>0</v>
      </c>
      <c r="F918" s="235">
        <v>0</v>
      </c>
      <c r="G918" s="235">
        <v>0</v>
      </c>
      <c r="H918" s="236">
        <v>0</v>
      </c>
    </row>
    <row r="919" spans="1:8" ht="18" hidden="1" customHeight="1" outlineLevel="1">
      <c r="A919" s="20" t="s">
        <v>184</v>
      </c>
      <c r="B919" s="230"/>
      <c r="C919" s="234">
        <v>0</v>
      </c>
      <c r="D919" s="234">
        <v>0</v>
      </c>
      <c r="E919" s="234">
        <v>0</v>
      </c>
      <c r="F919" s="235">
        <v>0</v>
      </c>
      <c r="G919" s="235">
        <v>0</v>
      </c>
      <c r="H919" s="236">
        <v>0</v>
      </c>
    </row>
    <row r="920" spans="1:8" ht="18" hidden="1" customHeight="1" outlineLevel="1">
      <c r="A920" s="20" t="s">
        <v>251</v>
      </c>
      <c r="B920" s="230"/>
      <c r="C920" s="234">
        <v>0</v>
      </c>
      <c r="D920" s="234">
        <v>0</v>
      </c>
      <c r="E920" s="234">
        <v>0</v>
      </c>
      <c r="F920" s="235">
        <v>0</v>
      </c>
      <c r="G920" s="235">
        <v>0</v>
      </c>
      <c r="H920" s="236">
        <v>0</v>
      </c>
    </row>
    <row r="921" spans="1:8" ht="18" hidden="1" customHeight="1" outlineLevel="1">
      <c r="A921" s="20" t="s">
        <v>185</v>
      </c>
      <c r="B921" s="230"/>
      <c r="C921" s="234">
        <v>0</v>
      </c>
      <c r="D921" s="234">
        <v>0</v>
      </c>
      <c r="E921" s="234">
        <v>0</v>
      </c>
      <c r="F921" s="235">
        <v>0</v>
      </c>
      <c r="G921" s="235">
        <v>0</v>
      </c>
      <c r="H921" s="236">
        <v>0</v>
      </c>
    </row>
    <row r="922" spans="1:8" ht="18" hidden="1" customHeight="1" outlineLevel="1">
      <c r="A922" s="20" t="s">
        <v>253</v>
      </c>
      <c r="B922" s="230"/>
      <c r="C922" s="234">
        <v>0</v>
      </c>
      <c r="D922" s="234">
        <v>0</v>
      </c>
      <c r="E922" s="234">
        <v>0</v>
      </c>
      <c r="F922" s="235">
        <v>0</v>
      </c>
      <c r="G922" s="235">
        <v>0</v>
      </c>
      <c r="H922" s="236">
        <v>0</v>
      </c>
    </row>
    <row r="923" spans="1:8" ht="18" hidden="1" customHeight="1" outlineLevel="1">
      <c r="A923" s="20" t="s">
        <v>186</v>
      </c>
      <c r="B923" s="230"/>
      <c r="C923" s="234">
        <v>0</v>
      </c>
      <c r="D923" s="234">
        <v>0</v>
      </c>
      <c r="E923" s="234">
        <v>0</v>
      </c>
      <c r="F923" s="235">
        <v>0</v>
      </c>
      <c r="G923" s="235">
        <v>0</v>
      </c>
      <c r="H923" s="236">
        <v>0</v>
      </c>
    </row>
    <row r="924" spans="1:8" ht="18" hidden="1" customHeight="1" outlineLevel="1">
      <c r="A924" s="20" t="s">
        <v>244</v>
      </c>
      <c r="B924" s="230"/>
      <c r="C924" s="234">
        <v>0</v>
      </c>
      <c r="D924" s="234">
        <v>0</v>
      </c>
      <c r="E924" s="234">
        <v>0</v>
      </c>
      <c r="F924" s="235">
        <v>0</v>
      </c>
      <c r="G924" s="235">
        <v>0</v>
      </c>
      <c r="H924" s="236">
        <v>0</v>
      </c>
    </row>
    <row r="925" spans="1:8" ht="18" hidden="1" customHeight="1" outlineLevel="1">
      <c r="A925" s="20" t="s">
        <v>438</v>
      </c>
      <c r="B925" s="230"/>
      <c r="C925" s="234">
        <v>0</v>
      </c>
      <c r="D925" s="234">
        <v>0</v>
      </c>
      <c r="E925" s="234">
        <v>0</v>
      </c>
      <c r="F925" s="235">
        <v>0</v>
      </c>
      <c r="G925" s="235">
        <v>0</v>
      </c>
      <c r="H925" s="236">
        <v>0</v>
      </c>
    </row>
    <row r="926" spans="1:8" ht="18" hidden="1" customHeight="1" outlineLevel="1">
      <c r="A926" s="20" t="s">
        <v>188</v>
      </c>
      <c r="B926" s="230"/>
      <c r="C926" s="234">
        <v>0</v>
      </c>
      <c r="D926" s="234">
        <v>0</v>
      </c>
      <c r="E926" s="234">
        <v>0</v>
      </c>
      <c r="F926" s="235">
        <v>0</v>
      </c>
      <c r="G926" s="235">
        <v>0</v>
      </c>
      <c r="H926" s="236">
        <v>0</v>
      </c>
    </row>
    <row r="927" spans="1:8" ht="18" hidden="1" customHeight="1" outlineLevel="1">
      <c r="A927" s="20" t="s">
        <v>189</v>
      </c>
      <c r="B927" s="230"/>
      <c r="C927" s="234">
        <v>0</v>
      </c>
      <c r="D927" s="234">
        <v>0</v>
      </c>
      <c r="E927" s="234">
        <v>0</v>
      </c>
      <c r="F927" s="235">
        <v>0</v>
      </c>
      <c r="G927" s="235">
        <v>0</v>
      </c>
      <c r="H927" s="236">
        <v>0</v>
      </c>
    </row>
    <row r="928" spans="1:8" ht="18" hidden="1" customHeight="1" outlineLevel="1">
      <c r="A928" s="20" t="s">
        <v>190</v>
      </c>
      <c r="B928" s="230"/>
      <c r="C928" s="234">
        <v>0</v>
      </c>
      <c r="D928" s="234">
        <v>0</v>
      </c>
      <c r="E928" s="234">
        <v>0</v>
      </c>
      <c r="F928" s="235">
        <v>0</v>
      </c>
      <c r="G928" s="235">
        <v>0</v>
      </c>
      <c r="H928" s="236">
        <v>0</v>
      </c>
    </row>
    <row r="929" spans="1:8" ht="18" hidden="1" customHeight="1" outlineLevel="1">
      <c r="A929" s="20" t="s">
        <v>191</v>
      </c>
      <c r="B929" s="230"/>
      <c r="C929" s="234">
        <v>0</v>
      </c>
      <c r="D929" s="234">
        <v>0</v>
      </c>
      <c r="E929" s="234">
        <v>0</v>
      </c>
      <c r="F929" s="235">
        <v>0</v>
      </c>
      <c r="G929" s="235">
        <v>0</v>
      </c>
      <c r="H929" s="236">
        <v>0</v>
      </c>
    </row>
    <row r="930" spans="1:8" ht="18" hidden="1" customHeight="1" outlineLevel="1">
      <c r="A930" s="20" t="s">
        <v>439</v>
      </c>
      <c r="B930" s="230"/>
      <c r="C930" s="234">
        <v>0</v>
      </c>
      <c r="D930" s="234">
        <v>0</v>
      </c>
      <c r="E930" s="234">
        <v>0</v>
      </c>
      <c r="F930" s="235">
        <v>0</v>
      </c>
      <c r="G930" s="235">
        <v>0</v>
      </c>
      <c r="H930" s="236">
        <v>0</v>
      </c>
    </row>
    <row r="931" spans="1:8" ht="18" hidden="1" customHeight="1" outlineLevel="1">
      <c r="A931" s="20" t="s">
        <v>247</v>
      </c>
      <c r="B931" s="230"/>
      <c r="C931" s="234">
        <v>0</v>
      </c>
      <c r="D931" s="234">
        <v>0</v>
      </c>
      <c r="E931" s="234">
        <v>0</v>
      </c>
      <c r="F931" s="235">
        <v>0</v>
      </c>
      <c r="G931" s="235">
        <v>0</v>
      </c>
      <c r="H931" s="236">
        <v>0</v>
      </c>
    </row>
    <row r="932" spans="1:8" ht="18" hidden="1" customHeight="1" outlineLevel="1">
      <c r="A932" s="20" t="s">
        <v>193</v>
      </c>
      <c r="B932" s="230"/>
      <c r="C932" s="234">
        <v>0</v>
      </c>
      <c r="D932" s="234">
        <v>0</v>
      </c>
      <c r="E932" s="234">
        <v>0</v>
      </c>
      <c r="F932" s="235">
        <v>0</v>
      </c>
      <c r="G932" s="235">
        <v>0</v>
      </c>
      <c r="H932" s="236">
        <v>0</v>
      </c>
    </row>
    <row r="933" spans="1:8" ht="18" hidden="1" customHeight="1" outlineLevel="1">
      <c r="A933" s="20" t="s">
        <v>194</v>
      </c>
      <c r="B933" s="230"/>
      <c r="C933" s="234">
        <v>0</v>
      </c>
      <c r="D933" s="234">
        <v>0</v>
      </c>
      <c r="E933" s="234">
        <v>0</v>
      </c>
      <c r="F933" s="235">
        <v>0</v>
      </c>
      <c r="G933" s="235">
        <v>0</v>
      </c>
      <c r="H933" s="236">
        <v>0</v>
      </c>
    </row>
    <row r="934" spans="1:8" ht="18" hidden="1" customHeight="1" outlineLevel="1">
      <c r="A934" s="20" t="s">
        <v>195</v>
      </c>
      <c r="B934" s="230"/>
      <c r="C934" s="234">
        <v>0</v>
      </c>
      <c r="D934" s="234">
        <v>0</v>
      </c>
      <c r="E934" s="234">
        <v>0</v>
      </c>
      <c r="F934" s="235">
        <v>0</v>
      </c>
      <c r="G934" s="235">
        <v>0</v>
      </c>
      <c r="H934" s="236">
        <v>0</v>
      </c>
    </row>
    <row r="935" spans="1:8" ht="18" hidden="1" customHeight="1" outlineLevel="1">
      <c r="A935" s="20" t="s">
        <v>196</v>
      </c>
      <c r="B935" s="230"/>
      <c r="C935" s="234">
        <v>0</v>
      </c>
      <c r="D935" s="234">
        <v>0</v>
      </c>
      <c r="E935" s="234">
        <v>0</v>
      </c>
      <c r="F935" s="235">
        <v>0</v>
      </c>
      <c r="G935" s="235">
        <v>0</v>
      </c>
      <c r="H935" s="236">
        <v>0</v>
      </c>
    </row>
    <row r="936" spans="1:8" ht="18" customHeight="1" collapsed="1">
      <c r="A936" s="20"/>
      <c r="B936" s="230" t="s">
        <v>429</v>
      </c>
      <c r="C936" s="234">
        <f>SUM(C912:C935)</f>
        <v>1</v>
      </c>
      <c r="D936" s="234">
        <f t="shared" ref="D936:F936" si="57">SUM(D912:D935)</f>
        <v>1</v>
      </c>
      <c r="E936" s="234">
        <f t="shared" si="57"/>
        <v>0</v>
      </c>
      <c r="F936" s="235">
        <f t="shared" si="57"/>
        <v>-125000</v>
      </c>
      <c r="G936" s="235">
        <f>SUM(G912:G935)</f>
        <v>3111</v>
      </c>
      <c r="H936" s="236">
        <f t="shared" ref="H936" si="58">SUM(H912:H935)</f>
        <v>0</v>
      </c>
    </row>
    <row r="937" spans="1:8" ht="18" hidden="1" customHeight="1" outlineLevel="1">
      <c r="A937" s="20" t="s">
        <v>256</v>
      </c>
      <c r="B937" s="230"/>
      <c r="C937" s="231">
        <v>0</v>
      </c>
      <c r="D937" s="231">
        <v>0</v>
      </c>
      <c r="E937" s="231">
        <v>0</v>
      </c>
      <c r="F937" s="232">
        <v>0</v>
      </c>
      <c r="G937" s="232">
        <v>0</v>
      </c>
      <c r="H937" s="233">
        <v>0</v>
      </c>
    </row>
    <row r="938" spans="1:8" ht="18" hidden="1" customHeight="1" outlineLevel="1">
      <c r="A938" s="20" t="s">
        <v>181</v>
      </c>
      <c r="B938" s="230"/>
      <c r="C938" s="231">
        <v>0</v>
      </c>
      <c r="D938" s="231">
        <v>0</v>
      </c>
      <c r="E938" s="231">
        <v>0</v>
      </c>
      <c r="F938" s="232">
        <v>0</v>
      </c>
      <c r="G938" s="232">
        <v>0</v>
      </c>
      <c r="H938" s="233">
        <v>0</v>
      </c>
    </row>
    <row r="939" spans="1:8" ht="18" hidden="1" customHeight="1" outlineLevel="1">
      <c r="A939" s="20" t="s">
        <v>182</v>
      </c>
      <c r="B939" s="230"/>
      <c r="C939" s="231">
        <v>0</v>
      </c>
      <c r="D939" s="231">
        <v>0</v>
      </c>
      <c r="E939" s="231">
        <v>0</v>
      </c>
      <c r="F939" s="232">
        <v>0</v>
      </c>
      <c r="G939" s="232">
        <v>0</v>
      </c>
      <c r="H939" s="233">
        <v>0</v>
      </c>
    </row>
    <row r="940" spans="1:8" ht="18" hidden="1" customHeight="1" outlineLevel="1">
      <c r="A940" s="20" t="s">
        <v>250</v>
      </c>
      <c r="B940" s="230"/>
      <c r="C940" s="231">
        <v>0</v>
      </c>
      <c r="D940" s="231">
        <v>0</v>
      </c>
      <c r="E940" s="231">
        <v>0</v>
      </c>
      <c r="F940" s="232">
        <v>0</v>
      </c>
      <c r="G940" s="232">
        <v>0</v>
      </c>
      <c r="H940" s="233">
        <v>0</v>
      </c>
    </row>
    <row r="941" spans="1:8" ht="18" hidden="1" customHeight="1" outlineLevel="1">
      <c r="A941" s="20" t="s">
        <v>257</v>
      </c>
      <c r="B941" s="230"/>
      <c r="C941" s="231">
        <v>0</v>
      </c>
      <c r="D941" s="231">
        <v>0</v>
      </c>
      <c r="E941" s="231">
        <v>0</v>
      </c>
      <c r="F941" s="232">
        <v>0</v>
      </c>
      <c r="G941" s="232">
        <v>0</v>
      </c>
      <c r="H941" s="233">
        <v>0</v>
      </c>
    </row>
    <row r="942" spans="1:8" ht="18" hidden="1" customHeight="1" outlineLevel="1">
      <c r="A942" s="20" t="s">
        <v>258</v>
      </c>
      <c r="B942" s="230"/>
      <c r="C942" s="231">
        <v>0</v>
      </c>
      <c r="D942" s="231">
        <v>0</v>
      </c>
      <c r="E942" s="231">
        <v>0</v>
      </c>
      <c r="F942" s="232">
        <v>0</v>
      </c>
      <c r="G942" s="232">
        <v>0</v>
      </c>
      <c r="H942" s="233">
        <v>0</v>
      </c>
    </row>
    <row r="943" spans="1:8" ht="18" hidden="1" customHeight="1" outlineLevel="1">
      <c r="A943" s="20" t="s">
        <v>183</v>
      </c>
      <c r="B943" s="230"/>
      <c r="C943" s="231">
        <v>1</v>
      </c>
      <c r="D943" s="231">
        <v>1</v>
      </c>
      <c r="E943" s="231">
        <v>0</v>
      </c>
      <c r="F943" s="232">
        <v>0</v>
      </c>
      <c r="G943" s="232">
        <v>20724</v>
      </c>
      <c r="H943" s="233">
        <v>0</v>
      </c>
    </row>
    <row r="944" spans="1:8" ht="18" hidden="1" customHeight="1" outlineLevel="1">
      <c r="A944" s="20" t="s">
        <v>184</v>
      </c>
      <c r="B944" s="230"/>
      <c r="C944" s="231">
        <v>0</v>
      </c>
      <c r="D944" s="231">
        <v>0</v>
      </c>
      <c r="E944" s="231">
        <v>0</v>
      </c>
      <c r="F944" s="232">
        <v>0</v>
      </c>
      <c r="G944" s="232">
        <v>0</v>
      </c>
      <c r="H944" s="233">
        <v>0</v>
      </c>
    </row>
    <row r="945" spans="1:8" ht="18" hidden="1" customHeight="1" outlineLevel="1">
      <c r="A945" s="20" t="s">
        <v>251</v>
      </c>
      <c r="B945" s="230"/>
      <c r="C945" s="231">
        <v>0</v>
      </c>
      <c r="D945" s="231">
        <v>0</v>
      </c>
      <c r="E945" s="231">
        <v>0</v>
      </c>
      <c r="F945" s="232">
        <v>0</v>
      </c>
      <c r="G945" s="232">
        <v>0</v>
      </c>
      <c r="H945" s="233">
        <v>0</v>
      </c>
    </row>
    <row r="946" spans="1:8" ht="18" hidden="1" customHeight="1" outlineLevel="1">
      <c r="A946" s="20" t="s">
        <v>185</v>
      </c>
      <c r="B946" s="230"/>
      <c r="C946" s="231">
        <v>0</v>
      </c>
      <c r="D946" s="231">
        <v>1</v>
      </c>
      <c r="E946" s="231">
        <v>0</v>
      </c>
      <c r="F946" s="232">
        <v>3100</v>
      </c>
      <c r="G946" s="232">
        <v>0</v>
      </c>
      <c r="H946" s="233">
        <v>0</v>
      </c>
    </row>
    <row r="947" spans="1:8" ht="18" hidden="1" customHeight="1" outlineLevel="1">
      <c r="A947" s="20" t="s">
        <v>253</v>
      </c>
      <c r="B947" s="230"/>
      <c r="C947" s="231">
        <v>0</v>
      </c>
      <c r="D947" s="231">
        <v>0</v>
      </c>
      <c r="E947" s="231">
        <v>0</v>
      </c>
      <c r="F947" s="232">
        <v>0</v>
      </c>
      <c r="G947" s="232">
        <v>0</v>
      </c>
      <c r="H947" s="233">
        <v>0</v>
      </c>
    </row>
    <row r="948" spans="1:8" ht="18" hidden="1" customHeight="1" outlineLevel="1">
      <c r="A948" s="20" t="s">
        <v>186</v>
      </c>
      <c r="B948" s="230"/>
      <c r="C948" s="231">
        <v>0</v>
      </c>
      <c r="D948" s="231">
        <v>0</v>
      </c>
      <c r="E948" s="231">
        <v>0</v>
      </c>
      <c r="F948" s="232">
        <v>0</v>
      </c>
      <c r="G948" s="232">
        <v>0</v>
      </c>
      <c r="H948" s="233">
        <v>0</v>
      </c>
    </row>
    <row r="949" spans="1:8" ht="18" hidden="1" customHeight="1" outlineLevel="1">
      <c r="A949" s="20" t="s">
        <v>244</v>
      </c>
      <c r="B949" s="230"/>
      <c r="C949" s="231">
        <v>0</v>
      </c>
      <c r="D949" s="231">
        <v>0</v>
      </c>
      <c r="E949" s="231">
        <v>0</v>
      </c>
      <c r="F949" s="232">
        <v>0</v>
      </c>
      <c r="G949" s="232">
        <v>0</v>
      </c>
      <c r="H949" s="233">
        <v>0</v>
      </c>
    </row>
    <row r="950" spans="1:8" ht="18" hidden="1" customHeight="1" outlineLevel="1">
      <c r="A950" s="20" t="s">
        <v>438</v>
      </c>
      <c r="B950" s="230"/>
      <c r="C950" s="231">
        <v>0</v>
      </c>
      <c r="D950" s="231">
        <v>0</v>
      </c>
      <c r="E950" s="231">
        <v>0</v>
      </c>
      <c r="F950" s="232">
        <v>0</v>
      </c>
      <c r="G950" s="232">
        <v>0</v>
      </c>
      <c r="H950" s="233">
        <v>0</v>
      </c>
    </row>
    <row r="951" spans="1:8" ht="18" hidden="1" customHeight="1" outlineLevel="1">
      <c r="A951" s="20" t="s">
        <v>188</v>
      </c>
      <c r="B951" s="230"/>
      <c r="C951" s="231">
        <v>0</v>
      </c>
      <c r="D951" s="231">
        <v>0</v>
      </c>
      <c r="E951" s="231">
        <v>0</v>
      </c>
      <c r="F951" s="232">
        <v>0</v>
      </c>
      <c r="G951" s="232">
        <v>0</v>
      </c>
      <c r="H951" s="233">
        <v>0</v>
      </c>
    </row>
    <row r="952" spans="1:8" ht="18" hidden="1" customHeight="1" outlineLevel="1">
      <c r="A952" s="20" t="s">
        <v>189</v>
      </c>
      <c r="B952" s="230"/>
      <c r="C952" s="231">
        <v>0</v>
      </c>
      <c r="D952" s="231">
        <v>0</v>
      </c>
      <c r="E952" s="231">
        <v>0</v>
      </c>
      <c r="F952" s="232">
        <v>0</v>
      </c>
      <c r="G952" s="232">
        <v>0</v>
      </c>
      <c r="H952" s="233">
        <v>0</v>
      </c>
    </row>
    <row r="953" spans="1:8" ht="18" hidden="1" customHeight="1" outlineLevel="1">
      <c r="A953" s="20" t="s">
        <v>190</v>
      </c>
      <c r="B953" s="230"/>
      <c r="C953" s="231">
        <v>0</v>
      </c>
      <c r="D953" s="231">
        <v>0</v>
      </c>
      <c r="E953" s="231">
        <v>0</v>
      </c>
      <c r="F953" s="232">
        <v>0</v>
      </c>
      <c r="G953" s="232">
        <v>0</v>
      </c>
      <c r="H953" s="233">
        <v>0</v>
      </c>
    </row>
    <row r="954" spans="1:8" ht="18" hidden="1" customHeight="1" outlineLevel="1">
      <c r="A954" s="20" t="s">
        <v>191</v>
      </c>
      <c r="B954" s="230"/>
      <c r="C954" s="231">
        <v>0</v>
      </c>
      <c r="D954" s="231">
        <v>0</v>
      </c>
      <c r="E954" s="231">
        <v>0</v>
      </c>
      <c r="F954" s="232">
        <v>0</v>
      </c>
      <c r="G954" s="232">
        <v>0</v>
      </c>
      <c r="H954" s="233">
        <v>0</v>
      </c>
    </row>
    <row r="955" spans="1:8" ht="18" hidden="1" customHeight="1" outlineLevel="1">
      <c r="A955" s="20" t="s">
        <v>439</v>
      </c>
      <c r="B955" s="230"/>
      <c r="C955" s="231">
        <v>0</v>
      </c>
      <c r="D955" s="231">
        <v>0</v>
      </c>
      <c r="E955" s="231">
        <v>0</v>
      </c>
      <c r="F955" s="232">
        <v>0</v>
      </c>
      <c r="G955" s="232">
        <v>0</v>
      </c>
      <c r="H955" s="233">
        <v>0</v>
      </c>
    </row>
    <row r="956" spans="1:8" ht="18" hidden="1" customHeight="1" outlineLevel="1">
      <c r="A956" s="20" t="s">
        <v>247</v>
      </c>
      <c r="B956" s="230"/>
      <c r="C956" s="231">
        <v>0</v>
      </c>
      <c r="D956" s="231">
        <v>0</v>
      </c>
      <c r="E956" s="231">
        <v>0</v>
      </c>
      <c r="F956" s="232">
        <v>0</v>
      </c>
      <c r="G956" s="232">
        <v>0</v>
      </c>
      <c r="H956" s="233">
        <v>0</v>
      </c>
    </row>
    <row r="957" spans="1:8" ht="18" hidden="1" customHeight="1" outlineLevel="1">
      <c r="A957" s="20" t="s">
        <v>193</v>
      </c>
      <c r="B957" s="230"/>
      <c r="C957" s="231">
        <v>0</v>
      </c>
      <c r="D957" s="231">
        <v>0</v>
      </c>
      <c r="E957" s="231">
        <v>0</v>
      </c>
      <c r="F957" s="232">
        <v>0</v>
      </c>
      <c r="G957" s="232">
        <v>0</v>
      </c>
      <c r="H957" s="233">
        <v>0</v>
      </c>
    </row>
    <row r="958" spans="1:8" ht="18" hidden="1" customHeight="1" outlineLevel="1">
      <c r="A958" s="20" t="s">
        <v>194</v>
      </c>
      <c r="B958" s="230"/>
      <c r="C958" s="231">
        <v>0</v>
      </c>
      <c r="D958" s="231">
        <v>0</v>
      </c>
      <c r="E958" s="231">
        <v>0</v>
      </c>
      <c r="F958" s="232">
        <v>0</v>
      </c>
      <c r="G958" s="232">
        <v>0</v>
      </c>
      <c r="H958" s="233">
        <v>0</v>
      </c>
    </row>
    <row r="959" spans="1:8" ht="18" hidden="1" customHeight="1" outlineLevel="1">
      <c r="A959" s="20" t="s">
        <v>195</v>
      </c>
      <c r="B959" s="230"/>
      <c r="C959" s="231">
        <v>0</v>
      </c>
      <c r="D959" s="231">
        <v>0</v>
      </c>
      <c r="E959" s="231">
        <v>0</v>
      </c>
      <c r="F959" s="232">
        <v>0</v>
      </c>
      <c r="G959" s="232">
        <v>0</v>
      </c>
      <c r="H959" s="233">
        <v>0</v>
      </c>
    </row>
    <row r="960" spans="1:8" ht="18" hidden="1" customHeight="1" outlineLevel="1">
      <c r="A960" s="20" t="s">
        <v>196</v>
      </c>
      <c r="B960" s="230"/>
      <c r="C960" s="231">
        <v>0</v>
      </c>
      <c r="D960" s="231">
        <v>0</v>
      </c>
      <c r="E960" s="231">
        <v>0</v>
      </c>
      <c r="F960" s="232">
        <v>0</v>
      </c>
      <c r="G960" s="232">
        <v>0</v>
      </c>
      <c r="H960" s="233">
        <v>0</v>
      </c>
    </row>
    <row r="961" spans="1:8" ht="18" customHeight="1" collapsed="1">
      <c r="A961" s="20"/>
      <c r="B961" s="230" t="s">
        <v>367</v>
      </c>
      <c r="C961" s="234">
        <f>SUM(C937:C960)</f>
        <v>1</v>
      </c>
      <c r="D961" s="234">
        <f t="shared" ref="D961:F961" si="59">SUM(D937:D960)</f>
        <v>2</v>
      </c>
      <c r="E961" s="234">
        <f t="shared" si="59"/>
        <v>0</v>
      </c>
      <c r="F961" s="235">
        <f t="shared" si="59"/>
        <v>3100</v>
      </c>
      <c r="G961" s="235">
        <f>SUM(G937:G960)</f>
        <v>20724</v>
      </c>
      <c r="H961" s="236">
        <f t="shared" ref="H961" si="60">SUM(H937:H960)</f>
        <v>0</v>
      </c>
    </row>
    <row r="962" spans="1:8" ht="18" hidden="1" customHeight="1" outlineLevel="1">
      <c r="A962" s="20" t="s">
        <v>256</v>
      </c>
      <c r="B962" s="230"/>
      <c r="C962" s="231">
        <v>0</v>
      </c>
      <c r="D962" s="231">
        <v>0</v>
      </c>
      <c r="E962" s="231">
        <v>0</v>
      </c>
      <c r="F962" s="232">
        <v>0</v>
      </c>
      <c r="G962" s="232">
        <v>0</v>
      </c>
      <c r="H962" s="233">
        <v>0</v>
      </c>
    </row>
    <row r="963" spans="1:8" ht="18" hidden="1" customHeight="1" outlineLevel="1">
      <c r="A963" s="20" t="s">
        <v>181</v>
      </c>
      <c r="B963" s="230"/>
      <c r="C963" s="231">
        <v>0</v>
      </c>
      <c r="D963" s="231">
        <v>0</v>
      </c>
      <c r="E963" s="231">
        <v>0</v>
      </c>
      <c r="F963" s="232">
        <v>0</v>
      </c>
      <c r="G963" s="232">
        <v>0</v>
      </c>
      <c r="H963" s="233">
        <v>0</v>
      </c>
    </row>
    <row r="964" spans="1:8" ht="18" hidden="1" customHeight="1" outlineLevel="1">
      <c r="A964" s="20" t="s">
        <v>182</v>
      </c>
      <c r="B964" s="230"/>
      <c r="C964" s="231">
        <v>0</v>
      </c>
      <c r="D964" s="231">
        <v>0</v>
      </c>
      <c r="E964" s="231">
        <v>0</v>
      </c>
      <c r="F964" s="232">
        <v>0</v>
      </c>
      <c r="G964" s="232">
        <v>0</v>
      </c>
      <c r="H964" s="233">
        <v>0</v>
      </c>
    </row>
    <row r="965" spans="1:8" ht="18" hidden="1" customHeight="1" outlineLevel="1">
      <c r="A965" s="20" t="s">
        <v>250</v>
      </c>
      <c r="B965" s="230"/>
      <c r="C965" s="231">
        <v>0</v>
      </c>
      <c r="D965" s="231">
        <v>0</v>
      </c>
      <c r="E965" s="231">
        <v>0</v>
      </c>
      <c r="F965" s="232">
        <v>0</v>
      </c>
      <c r="G965" s="232">
        <v>0</v>
      </c>
      <c r="H965" s="233">
        <v>0</v>
      </c>
    </row>
    <row r="966" spans="1:8" ht="18" hidden="1" customHeight="1" outlineLevel="1">
      <c r="A966" s="20" t="s">
        <v>257</v>
      </c>
      <c r="B966" s="230"/>
      <c r="C966" s="231">
        <v>0</v>
      </c>
      <c r="D966" s="231">
        <v>0</v>
      </c>
      <c r="E966" s="231">
        <v>0</v>
      </c>
      <c r="F966" s="232">
        <v>0</v>
      </c>
      <c r="G966" s="232">
        <v>0</v>
      </c>
      <c r="H966" s="233">
        <v>0</v>
      </c>
    </row>
    <row r="967" spans="1:8" ht="18" hidden="1" customHeight="1" outlineLevel="1">
      <c r="A967" s="20" t="s">
        <v>258</v>
      </c>
      <c r="B967" s="230"/>
      <c r="C967" s="231">
        <v>0</v>
      </c>
      <c r="D967" s="231">
        <v>0</v>
      </c>
      <c r="E967" s="231">
        <v>0</v>
      </c>
      <c r="F967" s="232">
        <v>0</v>
      </c>
      <c r="G967" s="232">
        <v>0</v>
      </c>
      <c r="H967" s="233">
        <v>0</v>
      </c>
    </row>
    <row r="968" spans="1:8" ht="18" hidden="1" customHeight="1" outlineLevel="1">
      <c r="A968" s="20" t="s">
        <v>183</v>
      </c>
      <c r="B968" s="230"/>
      <c r="C968" s="231">
        <v>0</v>
      </c>
      <c r="D968" s="231">
        <v>0</v>
      </c>
      <c r="E968" s="231">
        <v>0</v>
      </c>
      <c r="F968" s="232">
        <v>0</v>
      </c>
      <c r="G968" s="232">
        <v>0</v>
      </c>
      <c r="H968" s="233">
        <v>0</v>
      </c>
    </row>
    <row r="969" spans="1:8" ht="18" hidden="1" customHeight="1" outlineLevel="1">
      <c r="A969" s="20" t="s">
        <v>184</v>
      </c>
      <c r="B969" s="230"/>
      <c r="C969" s="231">
        <v>0</v>
      </c>
      <c r="D969" s="231">
        <v>0</v>
      </c>
      <c r="E969" s="231">
        <v>0</v>
      </c>
      <c r="F969" s="232">
        <v>0</v>
      </c>
      <c r="G969" s="232">
        <v>0</v>
      </c>
      <c r="H969" s="233">
        <v>0</v>
      </c>
    </row>
    <row r="970" spans="1:8" ht="18" hidden="1" customHeight="1" outlineLevel="1">
      <c r="A970" s="20" t="s">
        <v>251</v>
      </c>
      <c r="B970" s="230"/>
      <c r="C970" s="231">
        <v>0</v>
      </c>
      <c r="D970" s="231">
        <v>0</v>
      </c>
      <c r="E970" s="231">
        <v>0</v>
      </c>
      <c r="F970" s="232">
        <v>0</v>
      </c>
      <c r="G970" s="232">
        <v>0</v>
      </c>
      <c r="H970" s="233">
        <v>0</v>
      </c>
    </row>
    <row r="971" spans="1:8" ht="18" hidden="1" customHeight="1" outlineLevel="1">
      <c r="A971" s="20" t="s">
        <v>185</v>
      </c>
      <c r="B971" s="230"/>
      <c r="C971" s="231">
        <v>1</v>
      </c>
      <c r="D971" s="231">
        <v>1</v>
      </c>
      <c r="E971" s="231">
        <v>0</v>
      </c>
      <c r="F971" s="232">
        <v>0</v>
      </c>
      <c r="G971" s="232">
        <v>2737.13</v>
      </c>
      <c r="H971" s="233">
        <v>0</v>
      </c>
    </row>
    <row r="972" spans="1:8" ht="18" hidden="1" customHeight="1" outlineLevel="1">
      <c r="A972" s="20" t="s">
        <v>253</v>
      </c>
      <c r="B972" s="230"/>
      <c r="C972" s="231">
        <v>0</v>
      </c>
      <c r="D972" s="231">
        <v>0</v>
      </c>
      <c r="E972" s="231">
        <v>0</v>
      </c>
      <c r="F972" s="232">
        <v>0</v>
      </c>
      <c r="G972" s="232">
        <v>0</v>
      </c>
      <c r="H972" s="233">
        <v>0</v>
      </c>
    </row>
    <row r="973" spans="1:8" ht="18" hidden="1" customHeight="1" outlineLevel="1">
      <c r="A973" s="20" t="s">
        <v>186</v>
      </c>
      <c r="B973" s="230"/>
      <c r="C973" s="231">
        <v>0</v>
      </c>
      <c r="D973" s="231">
        <v>0</v>
      </c>
      <c r="E973" s="231">
        <v>0</v>
      </c>
      <c r="F973" s="232">
        <v>0</v>
      </c>
      <c r="G973" s="232">
        <v>0</v>
      </c>
      <c r="H973" s="233">
        <v>0</v>
      </c>
    </row>
    <row r="974" spans="1:8" ht="18" hidden="1" customHeight="1" outlineLevel="1">
      <c r="A974" s="20" t="s">
        <v>244</v>
      </c>
      <c r="B974" s="230"/>
      <c r="C974" s="231">
        <v>0</v>
      </c>
      <c r="D974" s="231">
        <v>0</v>
      </c>
      <c r="E974" s="231">
        <v>0</v>
      </c>
      <c r="F974" s="232">
        <v>0</v>
      </c>
      <c r="G974" s="232">
        <v>0</v>
      </c>
      <c r="H974" s="233">
        <v>0</v>
      </c>
    </row>
    <row r="975" spans="1:8" ht="18" hidden="1" customHeight="1" outlineLevel="1">
      <c r="A975" s="20" t="s">
        <v>438</v>
      </c>
      <c r="B975" s="230"/>
      <c r="C975" s="231">
        <v>0</v>
      </c>
      <c r="D975" s="231">
        <v>0</v>
      </c>
      <c r="E975" s="231">
        <v>0</v>
      </c>
      <c r="F975" s="232">
        <v>0</v>
      </c>
      <c r="G975" s="232">
        <v>0</v>
      </c>
      <c r="H975" s="233">
        <v>0</v>
      </c>
    </row>
    <row r="976" spans="1:8" ht="18" hidden="1" customHeight="1" outlineLevel="1">
      <c r="A976" s="20" t="s">
        <v>188</v>
      </c>
      <c r="B976" s="230"/>
      <c r="C976" s="231">
        <v>0</v>
      </c>
      <c r="D976" s="231">
        <v>0</v>
      </c>
      <c r="E976" s="231">
        <v>0</v>
      </c>
      <c r="F976" s="232">
        <v>0</v>
      </c>
      <c r="G976" s="232">
        <v>0</v>
      </c>
      <c r="H976" s="233">
        <v>0</v>
      </c>
    </row>
    <row r="977" spans="1:8" ht="18" hidden="1" customHeight="1" outlineLevel="1">
      <c r="A977" s="20" t="s">
        <v>189</v>
      </c>
      <c r="B977" s="230"/>
      <c r="C977" s="231">
        <v>0</v>
      </c>
      <c r="D977" s="231">
        <v>0</v>
      </c>
      <c r="E977" s="231">
        <v>0</v>
      </c>
      <c r="F977" s="232">
        <v>0</v>
      </c>
      <c r="G977" s="232">
        <v>0</v>
      </c>
      <c r="H977" s="233">
        <v>0</v>
      </c>
    </row>
    <row r="978" spans="1:8" ht="18" hidden="1" customHeight="1" outlineLevel="1">
      <c r="A978" s="20" t="s">
        <v>190</v>
      </c>
      <c r="B978" s="230"/>
      <c r="C978" s="231">
        <v>0</v>
      </c>
      <c r="D978" s="231">
        <v>0</v>
      </c>
      <c r="E978" s="231">
        <v>0</v>
      </c>
      <c r="F978" s="232">
        <v>0</v>
      </c>
      <c r="G978" s="232">
        <v>0</v>
      </c>
      <c r="H978" s="233">
        <v>0</v>
      </c>
    </row>
    <row r="979" spans="1:8" ht="18" hidden="1" customHeight="1" outlineLevel="1">
      <c r="A979" s="20" t="s">
        <v>191</v>
      </c>
      <c r="B979" s="230"/>
      <c r="C979" s="231">
        <v>0</v>
      </c>
      <c r="D979" s="231">
        <v>0</v>
      </c>
      <c r="E979" s="231">
        <v>0</v>
      </c>
      <c r="F979" s="232">
        <v>0</v>
      </c>
      <c r="G979" s="232">
        <v>0</v>
      </c>
      <c r="H979" s="233">
        <v>0</v>
      </c>
    </row>
    <row r="980" spans="1:8" ht="18" hidden="1" customHeight="1" outlineLevel="1">
      <c r="A980" s="20" t="s">
        <v>439</v>
      </c>
      <c r="B980" s="230"/>
      <c r="C980" s="231">
        <v>0</v>
      </c>
      <c r="D980" s="231">
        <v>0</v>
      </c>
      <c r="E980" s="231">
        <v>0</v>
      </c>
      <c r="F980" s="232">
        <v>0</v>
      </c>
      <c r="G980" s="232">
        <v>0</v>
      </c>
      <c r="H980" s="233">
        <v>0</v>
      </c>
    </row>
    <row r="981" spans="1:8" ht="18" hidden="1" customHeight="1" outlineLevel="1">
      <c r="A981" s="20" t="s">
        <v>247</v>
      </c>
      <c r="B981" s="230"/>
      <c r="C981" s="231">
        <v>0</v>
      </c>
      <c r="D981" s="231">
        <v>0</v>
      </c>
      <c r="E981" s="231">
        <v>0</v>
      </c>
      <c r="F981" s="232">
        <v>0</v>
      </c>
      <c r="G981" s="232">
        <v>0</v>
      </c>
      <c r="H981" s="233">
        <v>0</v>
      </c>
    </row>
    <row r="982" spans="1:8" ht="18" hidden="1" customHeight="1" outlineLevel="1">
      <c r="A982" s="20" t="s">
        <v>193</v>
      </c>
      <c r="B982" s="230"/>
      <c r="C982" s="231">
        <v>1</v>
      </c>
      <c r="D982" s="231">
        <v>1</v>
      </c>
      <c r="E982" s="231">
        <v>0</v>
      </c>
      <c r="F982" s="232">
        <v>65116</v>
      </c>
      <c r="G982" s="232">
        <v>111892</v>
      </c>
      <c r="H982" s="233">
        <v>0</v>
      </c>
    </row>
    <row r="983" spans="1:8" ht="18" hidden="1" customHeight="1" outlineLevel="1">
      <c r="A983" s="20" t="s">
        <v>194</v>
      </c>
      <c r="B983" s="230"/>
      <c r="C983" s="231">
        <v>0</v>
      </c>
      <c r="D983" s="231">
        <v>0</v>
      </c>
      <c r="E983" s="231">
        <v>0</v>
      </c>
      <c r="F983" s="232">
        <v>0</v>
      </c>
      <c r="G983" s="232">
        <v>0</v>
      </c>
      <c r="H983" s="233">
        <v>0</v>
      </c>
    </row>
    <row r="984" spans="1:8" ht="18" hidden="1" customHeight="1" outlineLevel="1">
      <c r="A984" s="20" t="s">
        <v>195</v>
      </c>
      <c r="B984" s="230"/>
      <c r="C984" s="231">
        <v>0</v>
      </c>
      <c r="D984" s="231">
        <v>0</v>
      </c>
      <c r="E984" s="231">
        <v>0</v>
      </c>
      <c r="F984" s="232">
        <v>0</v>
      </c>
      <c r="G984" s="232">
        <v>0</v>
      </c>
      <c r="H984" s="233">
        <v>0</v>
      </c>
    </row>
    <row r="985" spans="1:8" ht="18" hidden="1" customHeight="1" outlineLevel="1">
      <c r="A985" s="20" t="s">
        <v>196</v>
      </c>
      <c r="B985" s="230"/>
      <c r="C985" s="231">
        <v>0</v>
      </c>
      <c r="D985" s="231">
        <v>0</v>
      </c>
      <c r="E985" s="231">
        <v>0</v>
      </c>
      <c r="F985" s="232">
        <v>0</v>
      </c>
      <c r="G985" s="232">
        <v>0</v>
      </c>
      <c r="H985" s="233">
        <v>0</v>
      </c>
    </row>
    <row r="986" spans="1:8" ht="18" customHeight="1" collapsed="1">
      <c r="A986" s="20"/>
      <c r="B986" s="230" t="s">
        <v>368</v>
      </c>
      <c r="C986" s="234">
        <f>SUM(C962:C985)</f>
        <v>2</v>
      </c>
      <c r="D986" s="234">
        <f t="shared" ref="D986:F986" si="61">SUM(D962:D985)</f>
        <v>2</v>
      </c>
      <c r="E986" s="234">
        <f t="shared" si="61"/>
        <v>0</v>
      </c>
      <c r="F986" s="235">
        <f t="shared" si="61"/>
        <v>65116</v>
      </c>
      <c r="G986" s="235">
        <f>SUM(G962:G985)</f>
        <v>114629.13</v>
      </c>
      <c r="H986" s="236">
        <f t="shared" ref="H986" si="62">SUM(H962:H985)</f>
        <v>0</v>
      </c>
    </row>
    <row r="987" spans="1:8" ht="18" hidden="1" customHeight="1" outlineLevel="1">
      <c r="A987" s="20" t="s">
        <v>256</v>
      </c>
      <c r="B987" s="230"/>
      <c r="C987" s="234">
        <v>0</v>
      </c>
      <c r="D987" s="234">
        <v>0</v>
      </c>
      <c r="E987" s="234">
        <v>0</v>
      </c>
      <c r="F987" s="235">
        <v>0</v>
      </c>
      <c r="G987" s="235">
        <v>0</v>
      </c>
      <c r="H987" s="236">
        <v>0</v>
      </c>
    </row>
    <row r="988" spans="1:8" ht="18" hidden="1" customHeight="1" outlineLevel="1">
      <c r="A988" s="20" t="s">
        <v>181</v>
      </c>
      <c r="B988" s="230"/>
      <c r="C988" s="234">
        <v>0</v>
      </c>
      <c r="D988" s="234">
        <v>0</v>
      </c>
      <c r="E988" s="234">
        <v>0</v>
      </c>
      <c r="F988" s="235">
        <v>0</v>
      </c>
      <c r="G988" s="235">
        <v>0</v>
      </c>
      <c r="H988" s="236">
        <v>0</v>
      </c>
    </row>
    <row r="989" spans="1:8" ht="18" hidden="1" customHeight="1" outlineLevel="1">
      <c r="A989" s="20" t="s">
        <v>182</v>
      </c>
      <c r="B989" s="230"/>
      <c r="C989" s="234">
        <v>0</v>
      </c>
      <c r="D989" s="234">
        <v>0</v>
      </c>
      <c r="E989" s="234">
        <v>0</v>
      </c>
      <c r="F989" s="235">
        <v>0</v>
      </c>
      <c r="G989" s="235">
        <v>0</v>
      </c>
      <c r="H989" s="236">
        <v>0</v>
      </c>
    </row>
    <row r="990" spans="1:8" ht="18" hidden="1" customHeight="1" outlineLevel="1">
      <c r="A990" s="20" t="s">
        <v>250</v>
      </c>
      <c r="B990" s="230"/>
      <c r="C990" s="234">
        <v>0</v>
      </c>
      <c r="D990" s="234">
        <v>0</v>
      </c>
      <c r="E990" s="234">
        <v>0</v>
      </c>
      <c r="F990" s="235">
        <v>0</v>
      </c>
      <c r="G990" s="235">
        <v>0</v>
      </c>
      <c r="H990" s="236">
        <v>0</v>
      </c>
    </row>
    <row r="991" spans="1:8" ht="18" hidden="1" customHeight="1" outlineLevel="1">
      <c r="A991" s="20" t="s">
        <v>257</v>
      </c>
      <c r="B991" s="230"/>
      <c r="C991" s="234">
        <v>0</v>
      </c>
      <c r="D991" s="234">
        <v>0</v>
      </c>
      <c r="E991" s="234">
        <v>0</v>
      </c>
      <c r="F991" s="235">
        <v>0</v>
      </c>
      <c r="G991" s="235">
        <v>0</v>
      </c>
      <c r="H991" s="236">
        <v>0</v>
      </c>
    </row>
    <row r="992" spans="1:8" ht="18" hidden="1" customHeight="1" outlineLevel="1">
      <c r="A992" s="20" t="s">
        <v>258</v>
      </c>
      <c r="B992" s="230"/>
      <c r="C992" s="234">
        <v>0</v>
      </c>
      <c r="D992" s="234">
        <v>0</v>
      </c>
      <c r="E992" s="234">
        <v>0</v>
      </c>
      <c r="F992" s="235">
        <v>0</v>
      </c>
      <c r="G992" s="235">
        <v>0</v>
      </c>
      <c r="H992" s="236">
        <v>0</v>
      </c>
    </row>
    <row r="993" spans="1:8" ht="18" hidden="1" customHeight="1" outlineLevel="1">
      <c r="A993" s="20" t="s">
        <v>183</v>
      </c>
      <c r="B993" s="230"/>
      <c r="C993" s="234">
        <v>0</v>
      </c>
      <c r="D993" s="234">
        <v>0</v>
      </c>
      <c r="E993" s="234">
        <v>0</v>
      </c>
      <c r="F993" s="235">
        <v>0</v>
      </c>
      <c r="G993" s="235">
        <v>0</v>
      </c>
      <c r="H993" s="236">
        <v>0</v>
      </c>
    </row>
    <row r="994" spans="1:8" ht="18" hidden="1" customHeight="1" outlineLevel="1">
      <c r="A994" s="20" t="s">
        <v>184</v>
      </c>
      <c r="B994" s="230"/>
      <c r="C994" s="234">
        <v>0</v>
      </c>
      <c r="D994" s="234">
        <v>0</v>
      </c>
      <c r="E994" s="234">
        <v>0</v>
      </c>
      <c r="F994" s="235">
        <v>0</v>
      </c>
      <c r="G994" s="235">
        <v>0</v>
      </c>
      <c r="H994" s="236">
        <v>0</v>
      </c>
    </row>
    <row r="995" spans="1:8" ht="18" hidden="1" customHeight="1" outlineLevel="1">
      <c r="A995" s="20" t="s">
        <v>251</v>
      </c>
      <c r="B995" s="230"/>
      <c r="C995" s="234">
        <v>0</v>
      </c>
      <c r="D995" s="234">
        <v>0</v>
      </c>
      <c r="E995" s="234">
        <v>0</v>
      </c>
      <c r="F995" s="235">
        <v>0</v>
      </c>
      <c r="G995" s="235">
        <v>0</v>
      </c>
      <c r="H995" s="236">
        <v>0</v>
      </c>
    </row>
    <row r="996" spans="1:8" ht="18" hidden="1" customHeight="1" outlineLevel="1">
      <c r="A996" s="20" t="s">
        <v>185</v>
      </c>
      <c r="B996" s="230"/>
      <c r="C996" s="234">
        <v>0</v>
      </c>
      <c r="D996" s="234">
        <v>0</v>
      </c>
      <c r="E996" s="234">
        <v>0</v>
      </c>
      <c r="F996" s="235">
        <v>0</v>
      </c>
      <c r="G996" s="235">
        <v>0</v>
      </c>
      <c r="H996" s="236">
        <v>0</v>
      </c>
    </row>
    <row r="997" spans="1:8" ht="18" hidden="1" customHeight="1" outlineLevel="1">
      <c r="A997" s="20" t="s">
        <v>253</v>
      </c>
      <c r="B997" s="230"/>
      <c r="C997" s="234">
        <v>0</v>
      </c>
      <c r="D997" s="234">
        <v>0</v>
      </c>
      <c r="E997" s="234">
        <v>0</v>
      </c>
      <c r="F997" s="235">
        <v>0</v>
      </c>
      <c r="G997" s="235">
        <v>0</v>
      </c>
      <c r="H997" s="236">
        <v>0</v>
      </c>
    </row>
    <row r="998" spans="1:8" ht="18" hidden="1" customHeight="1" outlineLevel="1">
      <c r="A998" s="20" t="s">
        <v>186</v>
      </c>
      <c r="B998" s="230"/>
      <c r="C998" s="234">
        <v>0</v>
      </c>
      <c r="D998" s="234">
        <v>0</v>
      </c>
      <c r="E998" s="234">
        <v>0</v>
      </c>
      <c r="F998" s="235">
        <v>0</v>
      </c>
      <c r="G998" s="235">
        <v>0</v>
      </c>
      <c r="H998" s="236">
        <v>0</v>
      </c>
    </row>
    <row r="999" spans="1:8" ht="18" hidden="1" customHeight="1" outlineLevel="1">
      <c r="A999" s="20" t="s">
        <v>244</v>
      </c>
      <c r="B999" s="230"/>
      <c r="C999" s="234">
        <v>0</v>
      </c>
      <c r="D999" s="234">
        <v>0</v>
      </c>
      <c r="E999" s="234">
        <v>0</v>
      </c>
      <c r="F999" s="235">
        <v>0</v>
      </c>
      <c r="G999" s="235">
        <v>0</v>
      </c>
      <c r="H999" s="236">
        <v>0</v>
      </c>
    </row>
    <row r="1000" spans="1:8" ht="18" hidden="1" customHeight="1" outlineLevel="1">
      <c r="A1000" s="20" t="s">
        <v>438</v>
      </c>
      <c r="B1000" s="230"/>
      <c r="C1000" s="234">
        <v>0</v>
      </c>
      <c r="D1000" s="234">
        <v>0</v>
      </c>
      <c r="E1000" s="234">
        <v>0</v>
      </c>
      <c r="F1000" s="235">
        <v>0</v>
      </c>
      <c r="G1000" s="235">
        <v>0</v>
      </c>
      <c r="H1000" s="236">
        <v>0</v>
      </c>
    </row>
    <row r="1001" spans="1:8" ht="18" hidden="1" customHeight="1" outlineLevel="1">
      <c r="A1001" s="20" t="s">
        <v>188</v>
      </c>
      <c r="B1001" s="230"/>
      <c r="C1001" s="234">
        <v>0</v>
      </c>
      <c r="D1001" s="234">
        <v>0</v>
      </c>
      <c r="E1001" s="234">
        <v>0</v>
      </c>
      <c r="F1001" s="235">
        <v>0</v>
      </c>
      <c r="G1001" s="235">
        <v>0</v>
      </c>
      <c r="H1001" s="236">
        <v>0</v>
      </c>
    </row>
    <row r="1002" spans="1:8" ht="18" hidden="1" customHeight="1" outlineLevel="1">
      <c r="A1002" s="20" t="s">
        <v>189</v>
      </c>
      <c r="B1002" s="230"/>
      <c r="C1002" s="234">
        <v>0</v>
      </c>
      <c r="D1002" s="234">
        <v>0</v>
      </c>
      <c r="E1002" s="234">
        <v>0</v>
      </c>
      <c r="F1002" s="235">
        <v>0</v>
      </c>
      <c r="G1002" s="235">
        <v>0</v>
      </c>
      <c r="H1002" s="236">
        <v>0</v>
      </c>
    </row>
    <row r="1003" spans="1:8" ht="18" hidden="1" customHeight="1" outlineLevel="1">
      <c r="A1003" s="20" t="s">
        <v>190</v>
      </c>
      <c r="B1003" s="230"/>
      <c r="C1003" s="234">
        <v>0</v>
      </c>
      <c r="D1003" s="234">
        <v>0</v>
      </c>
      <c r="E1003" s="234">
        <v>0</v>
      </c>
      <c r="F1003" s="235">
        <v>0</v>
      </c>
      <c r="G1003" s="235">
        <v>0</v>
      </c>
      <c r="H1003" s="236">
        <v>0</v>
      </c>
    </row>
    <row r="1004" spans="1:8" ht="18" hidden="1" customHeight="1" outlineLevel="1">
      <c r="A1004" s="20" t="s">
        <v>191</v>
      </c>
      <c r="B1004" s="230"/>
      <c r="C1004" s="234">
        <v>0</v>
      </c>
      <c r="D1004" s="234">
        <v>0</v>
      </c>
      <c r="E1004" s="234">
        <v>0</v>
      </c>
      <c r="F1004" s="235">
        <v>0</v>
      </c>
      <c r="G1004" s="235">
        <v>0</v>
      </c>
      <c r="H1004" s="236">
        <v>0</v>
      </c>
    </row>
    <row r="1005" spans="1:8" ht="18" hidden="1" customHeight="1" outlineLevel="1">
      <c r="A1005" s="20" t="s">
        <v>439</v>
      </c>
      <c r="B1005" s="230"/>
      <c r="C1005" s="234">
        <v>0</v>
      </c>
      <c r="D1005" s="234">
        <v>0</v>
      </c>
      <c r="E1005" s="234">
        <v>0</v>
      </c>
      <c r="F1005" s="235">
        <v>0</v>
      </c>
      <c r="G1005" s="235">
        <v>0</v>
      </c>
      <c r="H1005" s="236">
        <v>0</v>
      </c>
    </row>
    <row r="1006" spans="1:8" ht="18" hidden="1" customHeight="1" outlineLevel="1">
      <c r="A1006" s="20" t="s">
        <v>247</v>
      </c>
      <c r="B1006" s="230"/>
      <c r="C1006" s="234">
        <v>0</v>
      </c>
      <c r="D1006" s="234">
        <v>0</v>
      </c>
      <c r="E1006" s="234">
        <v>0</v>
      </c>
      <c r="F1006" s="235">
        <v>0</v>
      </c>
      <c r="G1006" s="235">
        <v>0</v>
      </c>
      <c r="H1006" s="236">
        <v>0</v>
      </c>
    </row>
    <row r="1007" spans="1:8" ht="18" hidden="1" customHeight="1" outlineLevel="1">
      <c r="A1007" s="20" t="s">
        <v>193</v>
      </c>
      <c r="B1007" s="230"/>
      <c r="C1007" s="234">
        <v>0</v>
      </c>
      <c r="D1007" s="234">
        <v>0</v>
      </c>
      <c r="E1007" s="234">
        <v>0</v>
      </c>
      <c r="F1007" s="235">
        <v>-73617</v>
      </c>
      <c r="G1007" s="235">
        <v>-11503</v>
      </c>
      <c r="H1007" s="236">
        <v>0</v>
      </c>
    </row>
    <row r="1008" spans="1:8" ht="18" hidden="1" customHeight="1" outlineLevel="1">
      <c r="A1008" s="20" t="s">
        <v>194</v>
      </c>
      <c r="B1008" s="230"/>
      <c r="C1008" s="234">
        <v>0</v>
      </c>
      <c r="D1008" s="234">
        <v>0</v>
      </c>
      <c r="E1008" s="234">
        <v>0</v>
      </c>
      <c r="F1008" s="235">
        <v>0</v>
      </c>
      <c r="G1008" s="235">
        <v>0</v>
      </c>
      <c r="H1008" s="236">
        <v>0</v>
      </c>
    </row>
    <row r="1009" spans="1:8" ht="18" hidden="1" customHeight="1" outlineLevel="1">
      <c r="A1009" s="20" t="s">
        <v>195</v>
      </c>
      <c r="B1009" s="230"/>
      <c r="C1009" s="234">
        <v>0</v>
      </c>
      <c r="D1009" s="234">
        <v>0</v>
      </c>
      <c r="E1009" s="234">
        <v>0</v>
      </c>
      <c r="F1009" s="235">
        <v>0</v>
      </c>
      <c r="G1009" s="235">
        <v>0</v>
      </c>
      <c r="H1009" s="236">
        <v>0</v>
      </c>
    </row>
    <row r="1010" spans="1:8" ht="18" hidden="1" customHeight="1" outlineLevel="1">
      <c r="A1010" s="20" t="s">
        <v>196</v>
      </c>
      <c r="B1010" s="230"/>
      <c r="C1010" s="231">
        <v>0</v>
      </c>
      <c r="D1010" s="231">
        <v>0</v>
      </c>
      <c r="E1010" s="231">
        <v>0</v>
      </c>
      <c r="F1010" s="232">
        <v>0</v>
      </c>
      <c r="G1010" s="232">
        <v>0</v>
      </c>
      <c r="H1010" s="233">
        <v>0</v>
      </c>
    </row>
    <row r="1011" spans="1:8" ht="18" customHeight="1" collapsed="1">
      <c r="A1011" s="20"/>
      <c r="B1011" s="230" t="s">
        <v>369</v>
      </c>
      <c r="C1011" s="234">
        <f>SUM(C987:C1010)</f>
        <v>0</v>
      </c>
      <c r="D1011" s="234">
        <f t="shared" ref="D1011:F1011" si="63">SUM(D987:D1010)</f>
        <v>0</v>
      </c>
      <c r="E1011" s="234">
        <f t="shared" si="63"/>
        <v>0</v>
      </c>
      <c r="F1011" s="235">
        <f t="shared" si="63"/>
        <v>-73617</v>
      </c>
      <c r="G1011" s="235">
        <f>SUM(G987:G1010)</f>
        <v>-11503</v>
      </c>
      <c r="H1011" s="236">
        <f t="shared" ref="H1011" si="64">SUM(H987:H1010)</f>
        <v>0</v>
      </c>
    </row>
    <row r="1012" spans="1:8" ht="18" hidden="1" customHeight="1" outlineLevel="1">
      <c r="A1012" s="20" t="s">
        <v>256</v>
      </c>
      <c r="B1012" s="230"/>
      <c r="C1012" s="234">
        <v>0</v>
      </c>
      <c r="D1012" s="234">
        <v>0</v>
      </c>
      <c r="E1012" s="234">
        <v>0</v>
      </c>
      <c r="F1012" s="235">
        <v>0</v>
      </c>
      <c r="G1012" s="235">
        <v>0</v>
      </c>
      <c r="H1012" s="236">
        <v>0</v>
      </c>
    </row>
    <row r="1013" spans="1:8" ht="18" hidden="1" customHeight="1" outlineLevel="1">
      <c r="A1013" s="20" t="s">
        <v>181</v>
      </c>
      <c r="B1013" s="230"/>
      <c r="C1013" s="234">
        <v>0</v>
      </c>
      <c r="D1013" s="234">
        <v>0</v>
      </c>
      <c r="E1013" s="234">
        <v>0</v>
      </c>
      <c r="F1013" s="235">
        <v>0</v>
      </c>
      <c r="G1013" s="235">
        <v>0</v>
      </c>
      <c r="H1013" s="236">
        <v>0</v>
      </c>
    </row>
    <row r="1014" spans="1:8" ht="18" hidden="1" customHeight="1" outlineLevel="1">
      <c r="A1014" s="20" t="s">
        <v>182</v>
      </c>
      <c r="B1014" s="230"/>
      <c r="C1014" s="234">
        <v>0</v>
      </c>
      <c r="D1014" s="234">
        <v>0</v>
      </c>
      <c r="E1014" s="234">
        <v>0</v>
      </c>
      <c r="F1014" s="235">
        <v>0</v>
      </c>
      <c r="G1014" s="235">
        <v>0</v>
      </c>
      <c r="H1014" s="236">
        <v>0</v>
      </c>
    </row>
    <row r="1015" spans="1:8" ht="18" hidden="1" customHeight="1" outlineLevel="1">
      <c r="A1015" s="20" t="s">
        <v>250</v>
      </c>
      <c r="B1015" s="230"/>
      <c r="C1015" s="234">
        <v>0</v>
      </c>
      <c r="D1015" s="234">
        <v>0</v>
      </c>
      <c r="E1015" s="234">
        <v>0</v>
      </c>
      <c r="F1015" s="235">
        <v>0</v>
      </c>
      <c r="G1015" s="235">
        <v>0</v>
      </c>
      <c r="H1015" s="236">
        <v>0</v>
      </c>
    </row>
    <row r="1016" spans="1:8" ht="18" hidden="1" customHeight="1" outlineLevel="1">
      <c r="A1016" s="20" t="s">
        <v>257</v>
      </c>
      <c r="B1016" s="230"/>
      <c r="C1016" s="234">
        <v>0</v>
      </c>
      <c r="D1016" s="234">
        <v>0</v>
      </c>
      <c r="E1016" s="234">
        <v>0</v>
      </c>
      <c r="F1016" s="235">
        <v>0</v>
      </c>
      <c r="G1016" s="235">
        <v>0</v>
      </c>
      <c r="H1016" s="236">
        <v>0</v>
      </c>
    </row>
    <row r="1017" spans="1:8" ht="18" hidden="1" customHeight="1" outlineLevel="1">
      <c r="A1017" s="20" t="s">
        <v>258</v>
      </c>
      <c r="B1017" s="230"/>
      <c r="C1017" s="234">
        <v>0</v>
      </c>
      <c r="D1017" s="234">
        <v>0</v>
      </c>
      <c r="E1017" s="234">
        <v>0</v>
      </c>
      <c r="F1017" s="235">
        <v>0</v>
      </c>
      <c r="G1017" s="235">
        <v>0</v>
      </c>
      <c r="H1017" s="236">
        <v>0</v>
      </c>
    </row>
    <row r="1018" spans="1:8" ht="18" hidden="1" customHeight="1" outlineLevel="1">
      <c r="A1018" s="20" t="s">
        <v>183</v>
      </c>
      <c r="B1018" s="230"/>
      <c r="C1018" s="234">
        <v>0</v>
      </c>
      <c r="D1018" s="234">
        <v>0</v>
      </c>
      <c r="E1018" s="234">
        <v>0</v>
      </c>
      <c r="F1018" s="235">
        <v>0</v>
      </c>
      <c r="G1018" s="235">
        <v>0</v>
      </c>
      <c r="H1018" s="236">
        <v>0</v>
      </c>
    </row>
    <row r="1019" spans="1:8" ht="18" hidden="1" customHeight="1" outlineLevel="1">
      <c r="A1019" s="20" t="s">
        <v>184</v>
      </c>
      <c r="B1019" s="230"/>
      <c r="C1019" s="234">
        <v>0</v>
      </c>
      <c r="D1019" s="234">
        <v>1</v>
      </c>
      <c r="E1019" s="234">
        <v>0</v>
      </c>
      <c r="F1019" s="235">
        <v>0</v>
      </c>
      <c r="G1019" s="235">
        <v>359.3</v>
      </c>
      <c r="H1019" s="236">
        <v>0</v>
      </c>
    </row>
    <row r="1020" spans="1:8" ht="18" hidden="1" customHeight="1" outlineLevel="1">
      <c r="A1020" s="20" t="s">
        <v>251</v>
      </c>
      <c r="B1020" s="230"/>
      <c r="C1020" s="234">
        <v>0</v>
      </c>
      <c r="D1020" s="234">
        <v>0</v>
      </c>
      <c r="E1020" s="234">
        <v>0</v>
      </c>
      <c r="F1020" s="235">
        <v>0</v>
      </c>
      <c r="G1020" s="235">
        <v>0</v>
      </c>
      <c r="H1020" s="236">
        <v>0</v>
      </c>
    </row>
    <row r="1021" spans="1:8" ht="18" hidden="1" customHeight="1" outlineLevel="1">
      <c r="A1021" s="20" t="s">
        <v>185</v>
      </c>
      <c r="B1021" s="230"/>
      <c r="C1021" s="234">
        <v>0</v>
      </c>
      <c r="D1021" s="234">
        <v>0</v>
      </c>
      <c r="E1021" s="234">
        <v>0</v>
      </c>
      <c r="F1021" s="235">
        <v>0</v>
      </c>
      <c r="G1021" s="235">
        <v>0</v>
      </c>
      <c r="H1021" s="236">
        <v>0</v>
      </c>
    </row>
    <row r="1022" spans="1:8" ht="18" hidden="1" customHeight="1" outlineLevel="1">
      <c r="A1022" s="20" t="s">
        <v>253</v>
      </c>
      <c r="B1022" s="230"/>
      <c r="C1022" s="234">
        <v>0</v>
      </c>
      <c r="D1022" s="234">
        <v>0</v>
      </c>
      <c r="E1022" s="234">
        <v>0</v>
      </c>
      <c r="F1022" s="235">
        <v>0</v>
      </c>
      <c r="G1022" s="235">
        <v>0</v>
      </c>
      <c r="H1022" s="236">
        <v>0</v>
      </c>
    </row>
    <row r="1023" spans="1:8" ht="18" hidden="1" customHeight="1" outlineLevel="1">
      <c r="A1023" s="20" t="s">
        <v>186</v>
      </c>
      <c r="B1023" s="230"/>
      <c r="C1023" s="234">
        <v>0</v>
      </c>
      <c r="D1023" s="234">
        <v>0</v>
      </c>
      <c r="E1023" s="234">
        <v>0</v>
      </c>
      <c r="F1023" s="235">
        <v>0</v>
      </c>
      <c r="G1023" s="235">
        <v>0</v>
      </c>
      <c r="H1023" s="236">
        <v>0</v>
      </c>
    </row>
    <row r="1024" spans="1:8" ht="18" hidden="1" customHeight="1" outlineLevel="1">
      <c r="A1024" s="20" t="s">
        <v>244</v>
      </c>
      <c r="B1024" s="230"/>
      <c r="C1024" s="234">
        <v>0</v>
      </c>
      <c r="D1024" s="234">
        <v>0</v>
      </c>
      <c r="E1024" s="234">
        <v>0</v>
      </c>
      <c r="F1024" s="235">
        <v>0</v>
      </c>
      <c r="G1024" s="235">
        <v>0</v>
      </c>
      <c r="H1024" s="236">
        <v>0</v>
      </c>
    </row>
    <row r="1025" spans="1:8" ht="18" hidden="1" customHeight="1" outlineLevel="1">
      <c r="A1025" s="20" t="s">
        <v>438</v>
      </c>
      <c r="B1025" s="230"/>
      <c r="C1025" s="234">
        <v>0</v>
      </c>
      <c r="D1025" s="234">
        <v>0</v>
      </c>
      <c r="E1025" s="234">
        <v>0</v>
      </c>
      <c r="F1025" s="235">
        <v>0</v>
      </c>
      <c r="G1025" s="235">
        <v>0</v>
      </c>
      <c r="H1025" s="236">
        <v>0</v>
      </c>
    </row>
    <row r="1026" spans="1:8" ht="18" hidden="1" customHeight="1" outlineLevel="1">
      <c r="A1026" s="20" t="s">
        <v>188</v>
      </c>
      <c r="B1026" s="230"/>
      <c r="C1026" s="234">
        <v>0</v>
      </c>
      <c r="D1026" s="234">
        <v>0</v>
      </c>
      <c r="E1026" s="234">
        <v>0</v>
      </c>
      <c r="F1026" s="235">
        <v>0</v>
      </c>
      <c r="G1026" s="235">
        <v>0</v>
      </c>
      <c r="H1026" s="236">
        <v>0</v>
      </c>
    </row>
    <row r="1027" spans="1:8" ht="18" hidden="1" customHeight="1" outlineLevel="1">
      <c r="A1027" s="20" t="s">
        <v>189</v>
      </c>
      <c r="B1027" s="230"/>
      <c r="C1027" s="234">
        <v>0</v>
      </c>
      <c r="D1027" s="234">
        <v>0</v>
      </c>
      <c r="E1027" s="234">
        <v>0</v>
      </c>
      <c r="F1027" s="235">
        <v>0</v>
      </c>
      <c r="G1027" s="235">
        <v>0</v>
      </c>
      <c r="H1027" s="236">
        <v>0</v>
      </c>
    </row>
    <row r="1028" spans="1:8" ht="18" hidden="1" customHeight="1" outlineLevel="1">
      <c r="A1028" s="20" t="s">
        <v>190</v>
      </c>
      <c r="B1028" s="230"/>
      <c r="C1028" s="234">
        <v>0</v>
      </c>
      <c r="D1028" s="234">
        <v>0</v>
      </c>
      <c r="E1028" s="234">
        <v>0</v>
      </c>
      <c r="F1028" s="235">
        <v>0</v>
      </c>
      <c r="G1028" s="235">
        <v>0</v>
      </c>
      <c r="H1028" s="236">
        <v>0</v>
      </c>
    </row>
    <row r="1029" spans="1:8" ht="18" hidden="1" customHeight="1" outlineLevel="1">
      <c r="A1029" s="20" t="s">
        <v>191</v>
      </c>
      <c r="B1029" s="230"/>
      <c r="C1029" s="234">
        <v>0</v>
      </c>
      <c r="D1029" s="234">
        <v>0</v>
      </c>
      <c r="E1029" s="234">
        <v>0</v>
      </c>
      <c r="F1029" s="235">
        <v>0</v>
      </c>
      <c r="G1029" s="235">
        <v>0</v>
      </c>
      <c r="H1029" s="236">
        <v>0</v>
      </c>
    </row>
    <row r="1030" spans="1:8" ht="18" hidden="1" customHeight="1" outlineLevel="1">
      <c r="A1030" s="20" t="s">
        <v>439</v>
      </c>
      <c r="B1030" s="230"/>
      <c r="C1030" s="234">
        <v>0</v>
      </c>
      <c r="D1030" s="234">
        <v>0</v>
      </c>
      <c r="E1030" s="234">
        <v>0</v>
      </c>
      <c r="F1030" s="235">
        <v>0</v>
      </c>
      <c r="G1030" s="235">
        <v>0</v>
      </c>
      <c r="H1030" s="236">
        <v>0</v>
      </c>
    </row>
    <row r="1031" spans="1:8" ht="18" hidden="1" customHeight="1" outlineLevel="1">
      <c r="A1031" s="20" t="s">
        <v>247</v>
      </c>
      <c r="B1031" s="230"/>
      <c r="C1031" s="234">
        <v>0</v>
      </c>
      <c r="D1031" s="234">
        <v>0</v>
      </c>
      <c r="E1031" s="234">
        <v>0</v>
      </c>
      <c r="F1031" s="235">
        <v>0</v>
      </c>
      <c r="G1031" s="235">
        <v>0</v>
      </c>
      <c r="H1031" s="236">
        <v>0</v>
      </c>
    </row>
    <row r="1032" spans="1:8" ht="18" hidden="1" customHeight="1" outlineLevel="1">
      <c r="A1032" s="20" t="s">
        <v>193</v>
      </c>
      <c r="B1032" s="230"/>
      <c r="C1032" s="234">
        <v>0</v>
      </c>
      <c r="D1032" s="234">
        <v>0</v>
      </c>
      <c r="E1032" s="234">
        <v>0</v>
      </c>
      <c r="F1032" s="235">
        <v>0</v>
      </c>
      <c r="G1032" s="235">
        <v>0</v>
      </c>
      <c r="H1032" s="236">
        <v>0</v>
      </c>
    </row>
    <row r="1033" spans="1:8" ht="18" hidden="1" customHeight="1" outlineLevel="1">
      <c r="A1033" s="20" t="s">
        <v>194</v>
      </c>
      <c r="B1033" s="230"/>
      <c r="C1033" s="234">
        <v>0</v>
      </c>
      <c r="D1033" s="234">
        <v>0</v>
      </c>
      <c r="E1033" s="234">
        <v>0</v>
      </c>
      <c r="F1033" s="235">
        <v>0</v>
      </c>
      <c r="G1033" s="235">
        <v>0</v>
      </c>
      <c r="H1033" s="236">
        <v>0</v>
      </c>
    </row>
    <row r="1034" spans="1:8" ht="18" hidden="1" customHeight="1" outlineLevel="1">
      <c r="A1034" s="20" t="s">
        <v>195</v>
      </c>
      <c r="B1034" s="230"/>
      <c r="C1034" s="234">
        <v>0</v>
      </c>
      <c r="D1034" s="234">
        <v>0</v>
      </c>
      <c r="E1034" s="234">
        <v>0</v>
      </c>
      <c r="F1034" s="235">
        <v>0</v>
      </c>
      <c r="G1034" s="235">
        <v>0</v>
      </c>
      <c r="H1034" s="236">
        <v>0</v>
      </c>
    </row>
    <row r="1035" spans="1:8" ht="18" hidden="1" customHeight="1" outlineLevel="1">
      <c r="A1035" s="20" t="s">
        <v>196</v>
      </c>
      <c r="B1035" s="230"/>
      <c r="C1035" s="231">
        <v>0</v>
      </c>
      <c r="D1035" s="231">
        <v>0</v>
      </c>
      <c r="E1035" s="231">
        <v>0</v>
      </c>
      <c r="F1035" s="232">
        <v>0</v>
      </c>
      <c r="G1035" s="232">
        <v>0</v>
      </c>
      <c r="H1035" s="233">
        <v>0</v>
      </c>
    </row>
    <row r="1036" spans="1:8" ht="18" customHeight="1" collapsed="1">
      <c r="A1036" s="20"/>
      <c r="B1036" s="230" t="s">
        <v>371</v>
      </c>
      <c r="C1036" s="234">
        <f>SUM(C1012:C1035)</f>
        <v>0</v>
      </c>
      <c r="D1036" s="234">
        <f t="shared" ref="D1036:F1036" si="65">SUM(D1012:D1035)</f>
        <v>1</v>
      </c>
      <c r="E1036" s="234">
        <f t="shared" si="65"/>
        <v>0</v>
      </c>
      <c r="F1036" s="235">
        <f t="shared" si="65"/>
        <v>0</v>
      </c>
      <c r="G1036" s="235">
        <f>SUM(G1012:G1035)</f>
        <v>359.3</v>
      </c>
      <c r="H1036" s="236">
        <f t="shared" ref="H1036" si="66">SUM(H1012:H1035)</f>
        <v>0</v>
      </c>
    </row>
    <row r="1037" spans="1:8" ht="18" hidden="1" customHeight="1" outlineLevel="1">
      <c r="A1037" s="20" t="s">
        <v>256</v>
      </c>
      <c r="B1037" s="230"/>
      <c r="C1037" s="231">
        <v>0</v>
      </c>
      <c r="D1037" s="231">
        <v>0</v>
      </c>
      <c r="E1037" s="231">
        <v>0</v>
      </c>
      <c r="F1037" s="232">
        <v>0</v>
      </c>
      <c r="G1037" s="232">
        <v>0</v>
      </c>
      <c r="H1037" s="233">
        <v>0</v>
      </c>
    </row>
    <row r="1038" spans="1:8" ht="18" hidden="1" customHeight="1" outlineLevel="1">
      <c r="A1038" s="20" t="s">
        <v>181</v>
      </c>
      <c r="B1038" s="230"/>
      <c r="C1038" s="231">
        <v>0</v>
      </c>
      <c r="D1038" s="231">
        <v>0</v>
      </c>
      <c r="E1038" s="231">
        <v>0</v>
      </c>
      <c r="F1038" s="232">
        <v>0</v>
      </c>
      <c r="G1038" s="232">
        <v>0</v>
      </c>
      <c r="H1038" s="233">
        <v>0</v>
      </c>
    </row>
    <row r="1039" spans="1:8" ht="18" hidden="1" customHeight="1" outlineLevel="1">
      <c r="A1039" s="20" t="s">
        <v>182</v>
      </c>
      <c r="B1039" s="230"/>
      <c r="C1039" s="231">
        <v>1</v>
      </c>
      <c r="D1039" s="231">
        <v>1</v>
      </c>
      <c r="E1039" s="231">
        <v>0</v>
      </c>
      <c r="F1039" s="232">
        <v>0</v>
      </c>
      <c r="G1039" s="232">
        <v>98</v>
      </c>
      <c r="H1039" s="233">
        <v>0</v>
      </c>
    </row>
    <row r="1040" spans="1:8" ht="18" hidden="1" customHeight="1" outlineLevel="1">
      <c r="A1040" s="20" t="s">
        <v>250</v>
      </c>
      <c r="B1040" s="230"/>
      <c r="C1040" s="231">
        <v>0</v>
      </c>
      <c r="D1040" s="231">
        <v>0</v>
      </c>
      <c r="E1040" s="231">
        <v>0</v>
      </c>
      <c r="F1040" s="232">
        <v>0</v>
      </c>
      <c r="G1040" s="232">
        <v>0</v>
      </c>
      <c r="H1040" s="233">
        <v>0</v>
      </c>
    </row>
    <row r="1041" spans="1:8" ht="18" hidden="1" customHeight="1" outlineLevel="1">
      <c r="A1041" s="20" t="s">
        <v>257</v>
      </c>
      <c r="B1041" s="230"/>
      <c r="C1041" s="231">
        <v>0</v>
      </c>
      <c r="D1041" s="231">
        <v>0</v>
      </c>
      <c r="E1041" s="231">
        <v>0</v>
      </c>
      <c r="F1041" s="232">
        <v>0</v>
      </c>
      <c r="G1041" s="232">
        <v>0</v>
      </c>
      <c r="H1041" s="233">
        <v>0</v>
      </c>
    </row>
    <row r="1042" spans="1:8" ht="18" hidden="1" customHeight="1" outlineLevel="1">
      <c r="A1042" s="20" t="s">
        <v>258</v>
      </c>
      <c r="B1042" s="230"/>
      <c r="C1042" s="231">
        <v>0</v>
      </c>
      <c r="D1042" s="231">
        <v>0</v>
      </c>
      <c r="E1042" s="231">
        <v>0</v>
      </c>
      <c r="F1042" s="232">
        <v>0</v>
      </c>
      <c r="G1042" s="232">
        <v>0</v>
      </c>
      <c r="H1042" s="233">
        <v>0</v>
      </c>
    </row>
    <row r="1043" spans="1:8" ht="18" hidden="1" customHeight="1" outlineLevel="1">
      <c r="A1043" s="20" t="s">
        <v>183</v>
      </c>
      <c r="B1043" s="230"/>
      <c r="C1043" s="231">
        <v>0</v>
      </c>
      <c r="D1043" s="231">
        <v>0</v>
      </c>
      <c r="E1043" s="231">
        <v>0</v>
      </c>
      <c r="F1043" s="232">
        <v>0</v>
      </c>
      <c r="G1043" s="232">
        <v>0</v>
      </c>
      <c r="H1043" s="233">
        <v>0</v>
      </c>
    </row>
    <row r="1044" spans="1:8" ht="18" hidden="1" customHeight="1" outlineLevel="1">
      <c r="A1044" s="20" t="s">
        <v>184</v>
      </c>
      <c r="B1044" s="230"/>
      <c r="C1044" s="231">
        <v>0</v>
      </c>
      <c r="D1044" s="231">
        <v>0</v>
      </c>
      <c r="E1044" s="231">
        <v>0</v>
      </c>
      <c r="F1044" s="232">
        <v>0</v>
      </c>
      <c r="G1044" s="232">
        <v>0</v>
      </c>
      <c r="H1044" s="233">
        <v>0</v>
      </c>
    </row>
    <row r="1045" spans="1:8" ht="18" hidden="1" customHeight="1" outlineLevel="1">
      <c r="A1045" s="20" t="s">
        <v>251</v>
      </c>
      <c r="B1045" s="230"/>
      <c r="C1045" s="231">
        <v>0</v>
      </c>
      <c r="D1045" s="231">
        <v>0</v>
      </c>
      <c r="E1045" s="231">
        <v>0</v>
      </c>
      <c r="F1045" s="232">
        <v>0</v>
      </c>
      <c r="G1045" s="232">
        <v>0</v>
      </c>
      <c r="H1045" s="233">
        <v>0</v>
      </c>
    </row>
    <row r="1046" spans="1:8" ht="18" hidden="1" customHeight="1" outlineLevel="1">
      <c r="A1046" s="20" t="s">
        <v>185</v>
      </c>
      <c r="B1046" s="230"/>
      <c r="C1046" s="231">
        <v>0</v>
      </c>
      <c r="D1046" s="231">
        <v>1</v>
      </c>
      <c r="E1046" s="231">
        <v>0</v>
      </c>
      <c r="F1046" s="232">
        <v>0</v>
      </c>
      <c r="G1046" s="232">
        <v>2383</v>
      </c>
      <c r="H1046" s="233">
        <v>0</v>
      </c>
    </row>
    <row r="1047" spans="1:8" ht="18" hidden="1" customHeight="1" outlineLevel="1">
      <c r="A1047" s="20" t="s">
        <v>253</v>
      </c>
      <c r="B1047" s="230"/>
      <c r="C1047" s="231">
        <v>0</v>
      </c>
      <c r="D1047" s="231">
        <v>0</v>
      </c>
      <c r="E1047" s="231">
        <v>0</v>
      </c>
      <c r="F1047" s="232">
        <v>0</v>
      </c>
      <c r="G1047" s="232">
        <v>0</v>
      </c>
      <c r="H1047" s="233">
        <v>0</v>
      </c>
    </row>
    <row r="1048" spans="1:8" ht="18" hidden="1" customHeight="1" outlineLevel="1">
      <c r="A1048" s="20" t="s">
        <v>186</v>
      </c>
      <c r="B1048" s="230"/>
      <c r="C1048" s="231">
        <v>0</v>
      </c>
      <c r="D1048" s="231">
        <v>0</v>
      </c>
      <c r="E1048" s="231">
        <v>0</v>
      </c>
      <c r="F1048" s="232">
        <v>0</v>
      </c>
      <c r="G1048" s="232">
        <v>0</v>
      </c>
      <c r="H1048" s="233">
        <v>0</v>
      </c>
    </row>
    <row r="1049" spans="1:8" ht="18" hidden="1" customHeight="1" outlineLevel="1">
      <c r="A1049" s="20" t="s">
        <v>244</v>
      </c>
      <c r="B1049" s="230"/>
      <c r="C1049" s="231">
        <v>0</v>
      </c>
      <c r="D1049" s="231">
        <v>0</v>
      </c>
      <c r="E1049" s="231">
        <v>0</v>
      </c>
      <c r="F1049" s="232">
        <v>0</v>
      </c>
      <c r="G1049" s="232">
        <v>0</v>
      </c>
      <c r="H1049" s="233">
        <v>0</v>
      </c>
    </row>
    <row r="1050" spans="1:8" ht="18" hidden="1" customHeight="1" outlineLevel="1">
      <c r="A1050" s="20" t="s">
        <v>438</v>
      </c>
      <c r="B1050" s="230"/>
      <c r="C1050" s="231">
        <v>0</v>
      </c>
      <c r="D1050" s="231">
        <v>0</v>
      </c>
      <c r="E1050" s="231">
        <v>0</v>
      </c>
      <c r="F1050" s="232">
        <v>0</v>
      </c>
      <c r="G1050" s="232">
        <v>0</v>
      </c>
      <c r="H1050" s="233">
        <v>0</v>
      </c>
    </row>
    <row r="1051" spans="1:8" ht="18" hidden="1" customHeight="1" outlineLevel="1">
      <c r="A1051" s="20" t="s">
        <v>188</v>
      </c>
      <c r="B1051" s="230"/>
      <c r="C1051" s="231">
        <v>0</v>
      </c>
      <c r="D1051" s="231">
        <v>0</v>
      </c>
      <c r="E1051" s="231">
        <v>0</v>
      </c>
      <c r="F1051" s="232">
        <v>0</v>
      </c>
      <c r="G1051" s="232">
        <v>0</v>
      </c>
      <c r="H1051" s="233">
        <v>0</v>
      </c>
    </row>
    <row r="1052" spans="1:8" ht="18" hidden="1" customHeight="1" outlineLevel="1">
      <c r="A1052" s="20" t="s">
        <v>189</v>
      </c>
      <c r="B1052" s="230"/>
      <c r="C1052" s="231">
        <v>0</v>
      </c>
      <c r="D1052" s="231">
        <v>0</v>
      </c>
      <c r="E1052" s="231">
        <v>0</v>
      </c>
      <c r="F1052" s="232">
        <v>0</v>
      </c>
      <c r="G1052" s="232">
        <v>0</v>
      </c>
      <c r="H1052" s="233">
        <v>0</v>
      </c>
    </row>
    <row r="1053" spans="1:8" ht="18" hidden="1" customHeight="1" outlineLevel="1">
      <c r="A1053" s="20" t="s">
        <v>190</v>
      </c>
      <c r="B1053" s="230"/>
      <c r="C1053" s="231">
        <v>0</v>
      </c>
      <c r="D1053" s="231">
        <v>0</v>
      </c>
      <c r="E1053" s="231">
        <v>0</v>
      </c>
      <c r="F1053" s="232">
        <v>0</v>
      </c>
      <c r="G1053" s="232">
        <v>0</v>
      </c>
      <c r="H1053" s="233">
        <v>0</v>
      </c>
    </row>
    <row r="1054" spans="1:8" ht="18" hidden="1" customHeight="1" outlineLevel="1">
      <c r="A1054" s="20" t="s">
        <v>191</v>
      </c>
      <c r="B1054" s="230"/>
      <c r="C1054" s="231">
        <v>0</v>
      </c>
      <c r="D1054" s="231">
        <v>0</v>
      </c>
      <c r="E1054" s="231">
        <v>0</v>
      </c>
      <c r="F1054" s="232">
        <v>0</v>
      </c>
      <c r="G1054" s="232">
        <v>0</v>
      </c>
      <c r="H1054" s="233">
        <v>0</v>
      </c>
    </row>
    <row r="1055" spans="1:8" ht="18" hidden="1" customHeight="1" outlineLevel="1">
      <c r="A1055" s="20" t="s">
        <v>439</v>
      </c>
      <c r="B1055" s="230"/>
      <c r="C1055" s="231">
        <v>0</v>
      </c>
      <c r="D1055" s="231">
        <v>0</v>
      </c>
      <c r="E1055" s="231">
        <v>0</v>
      </c>
      <c r="F1055" s="232">
        <v>0</v>
      </c>
      <c r="G1055" s="232">
        <v>0</v>
      </c>
      <c r="H1055" s="233">
        <v>0</v>
      </c>
    </row>
    <row r="1056" spans="1:8" ht="18" hidden="1" customHeight="1" outlineLevel="1">
      <c r="A1056" s="20" t="s">
        <v>247</v>
      </c>
      <c r="B1056" s="230"/>
      <c r="C1056" s="231">
        <v>0</v>
      </c>
      <c r="D1056" s="231">
        <v>0</v>
      </c>
      <c r="E1056" s="231">
        <v>0</v>
      </c>
      <c r="F1056" s="232">
        <v>0</v>
      </c>
      <c r="G1056" s="232">
        <v>0</v>
      </c>
      <c r="H1056" s="233">
        <v>0</v>
      </c>
    </row>
    <row r="1057" spans="1:8" ht="18" hidden="1" customHeight="1" outlineLevel="1">
      <c r="A1057" s="20" t="s">
        <v>193</v>
      </c>
      <c r="B1057" s="230"/>
      <c r="C1057" s="231">
        <v>0</v>
      </c>
      <c r="D1057" s="231">
        <v>0</v>
      </c>
      <c r="E1057" s="231">
        <v>0</v>
      </c>
      <c r="F1057" s="232">
        <v>0</v>
      </c>
      <c r="G1057" s="232">
        <v>0</v>
      </c>
      <c r="H1057" s="233">
        <v>0</v>
      </c>
    </row>
    <row r="1058" spans="1:8" ht="18" hidden="1" customHeight="1" outlineLevel="1">
      <c r="A1058" s="20" t="s">
        <v>194</v>
      </c>
      <c r="B1058" s="230"/>
      <c r="C1058" s="231">
        <v>0</v>
      </c>
      <c r="D1058" s="231">
        <v>0</v>
      </c>
      <c r="E1058" s="231">
        <v>0</v>
      </c>
      <c r="F1058" s="232">
        <v>0</v>
      </c>
      <c r="G1058" s="232">
        <v>0</v>
      </c>
      <c r="H1058" s="233">
        <v>0</v>
      </c>
    </row>
    <row r="1059" spans="1:8" ht="18" hidden="1" customHeight="1" outlineLevel="1">
      <c r="A1059" s="20" t="s">
        <v>195</v>
      </c>
      <c r="B1059" s="230"/>
      <c r="C1059" s="231">
        <v>0</v>
      </c>
      <c r="D1059" s="231">
        <v>0</v>
      </c>
      <c r="E1059" s="231">
        <v>0</v>
      </c>
      <c r="F1059" s="232">
        <v>0</v>
      </c>
      <c r="G1059" s="232">
        <v>0</v>
      </c>
      <c r="H1059" s="233">
        <v>0</v>
      </c>
    </row>
    <row r="1060" spans="1:8" ht="18" hidden="1" customHeight="1" outlineLevel="1">
      <c r="A1060" s="20" t="s">
        <v>196</v>
      </c>
      <c r="B1060" s="230"/>
      <c r="C1060" s="231">
        <v>0</v>
      </c>
      <c r="D1060" s="231">
        <v>0</v>
      </c>
      <c r="E1060" s="231">
        <v>0</v>
      </c>
      <c r="F1060" s="232">
        <v>0</v>
      </c>
      <c r="G1060" s="232">
        <v>0</v>
      </c>
      <c r="H1060" s="233">
        <v>0</v>
      </c>
    </row>
    <row r="1061" spans="1:8" ht="18" customHeight="1" collapsed="1">
      <c r="A1061" s="20"/>
      <c r="B1061" s="230" t="s">
        <v>372</v>
      </c>
      <c r="C1061" s="234">
        <f>SUM(C1037:C1060)</f>
        <v>1</v>
      </c>
      <c r="D1061" s="234">
        <f t="shared" ref="D1061:F1061" si="67">SUM(D1037:D1060)</f>
        <v>2</v>
      </c>
      <c r="E1061" s="234">
        <f t="shared" si="67"/>
        <v>0</v>
      </c>
      <c r="F1061" s="235">
        <f t="shared" si="67"/>
        <v>0</v>
      </c>
      <c r="G1061" s="235">
        <f>SUM(G1037:G1060)</f>
        <v>2481</v>
      </c>
      <c r="H1061" s="236">
        <f t="shared" ref="H1061" si="68">SUM(H1037:H1060)</f>
        <v>0</v>
      </c>
    </row>
    <row r="1062" spans="1:8" ht="18" hidden="1" customHeight="1" outlineLevel="1">
      <c r="A1062" s="20" t="s">
        <v>256</v>
      </c>
      <c r="B1062" s="230"/>
      <c r="C1062" s="231">
        <v>0</v>
      </c>
      <c r="D1062" s="231">
        <v>0</v>
      </c>
      <c r="E1062" s="231">
        <v>0</v>
      </c>
      <c r="F1062" s="232">
        <v>0</v>
      </c>
      <c r="G1062" s="232">
        <v>0</v>
      </c>
      <c r="H1062" s="233">
        <v>0</v>
      </c>
    </row>
    <row r="1063" spans="1:8" ht="18" hidden="1" customHeight="1" outlineLevel="1">
      <c r="A1063" s="20" t="s">
        <v>181</v>
      </c>
      <c r="B1063" s="230"/>
      <c r="C1063" s="231">
        <v>1</v>
      </c>
      <c r="D1063" s="231">
        <v>3</v>
      </c>
      <c r="E1063" s="231">
        <v>0</v>
      </c>
      <c r="F1063" s="232">
        <v>3500</v>
      </c>
      <c r="G1063" s="232">
        <v>38947</v>
      </c>
      <c r="H1063" s="233">
        <v>0</v>
      </c>
    </row>
    <row r="1064" spans="1:8" ht="18" hidden="1" customHeight="1" outlineLevel="1">
      <c r="A1064" s="20" t="s">
        <v>182</v>
      </c>
      <c r="B1064" s="230"/>
      <c r="C1064" s="231">
        <v>0</v>
      </c>
      <c r="D1064" s="231">
        <v>0</v>
      </c>
      <c r="E1064" s="231">
        <v>0</v>
      </c>
      <c r="F1064" s="232">
        <v>0</v>
      </c>
      <c r="G1064" s="232">
        <v>0</v>
      </c>
      <c r="H1064" s="233">
        <v>0</v>
      </c>
    </row>
    <row r="1065" spans="1:8" ht="18" hidden="1" customHeight="1" outlineLevel="1">
      <c r="A1065" s="20" t="s">
        <v>250</v>
      </c>
      <c r="B1065" s="230"/>
      <c r="C1065" s="231">
        <v>0</v>
      </c>
      <c r="D1065" s="231">
        <v>0</v>
      </c>
      <c r="E1065" s="231">
        <v>0</v>
      </c>
      <c r="F1065" s="232">
        <v>0</v>
      </c>
      <c r="G1065" s="232">
        <v>0</v>
      </c>
      <c r="H1065" s="233">
        <v>0</v>
      </c>
    </row>
    <row r="1066" spans="1:8" ht="18" hidden="1" customHeight="1" outlineLevel="1">
      <c r="A1066" s="20" t="s">
        <v>257</v>
      </c>
      <c r="B1066" s="230"/>
      <c r="C1066" s="231">
        <v>0</v>
      </c>
      <c r="D1066" s="231">
        <v>0</v>
      </c>
      <c r="E1066" s="231">
        <v>0</v>
      </c>
      <c r="F1066" s="232">
        <v>0</v>
      </c>
      <c r="G1066" s="232">
        <v>0</v>
      </c>
      <c r="H1066" s="233">
        <v>0</v>
      </c>
    </row>
    <row r="1067" spans="1:8" ht="18" hidden="1" customHeight="1" outlineLevel="1">
      <c r="A1067" s="20" t="s">
        <v>258</v>
      </c>
      <c r="B1067" s="230"/>
      <c r="C1067" s="231">
        <v>0</v>
      </c>
      <c r="D1067" s="231">
        <v>0</v>
      </c>
      <c r="E1067" s="231">
        <v>0</v>
      </c>
      <c r="F1067" s="232">
        <v>0</v>
      </c>
      <c r="G1067" s="232">
        <v>0</v>
      </c>
      <c r="H1067" s="233">
        <v>0</v>
      </c>
    </row>
    <row r="1068" spans="1:8" ht="18" hidden="1" customHeight="1" outlineLevel="1">
      <c r="A1068" s="20" t="s">
        <v>183</v>
      </c>
      <c r="B1068" s="230"/>
      <c r="C1068" s="231">
        <v>0</v>
      </c>
      <c r="D1068" s="231">
        <v>3</v>
      </c>
      <c r="E1068" s="231">
        <v>0</v>
      </c>
      <c r="F1068" s="232">
        <v>-20000</v>
      </c>
      <c r="G1068" s="232">
        <v>4621</v>
      </c>
      <c r="H1068" s="233">
        <v>0</v>
      </c>
    </row>
    <row r="1069" spans="1:8" ht="18" hidden="1" customHeight="1" outlineLevel="1">
      <c r="A1069" s="20" t="s">
        <v>184</v>
      </c>
      <c r="B1069" s="230"/>
      <c r="C1069" s="231">
        <v>0</v>
      </c>
      <c r="D1069" s="231">
        <v>2</v>
      </c>
      <c r="E1069" s="231">
        <v>0</v>
      </c>
      <c r="F1069" s="232">
        <v>-6448.9800000000105</v>
      </c>
      <c r="G1069" s="232">
        <v>18794.3</v>
      </c>
      <c r="H1069" s="233">
        <v>0</v>
      </c>
    </row>
    <row r="1070" spans="1:8" ht="18" hidden="1" customHeight="1" outlineLevel="1">
      <c r="A1070" s="20" t="s">
        <v>251</v>
      </c>
      <c r="B1070" s="230"/>
      <c r="C1070" s="231">
        <v>0</v>
      </c>
      <c r="D1070" s="231">
        <v>0</v>
      </c>
      <c r="E1070" s="231">
        <v>0</v>
      </c>
      <c r="F1070" s="232">
        <v>0</v>
      </c>
      <c r="G1070" s="232">
        <v>0</v>
      </c>
      <c r="H1070" s="233">
        <v>0</v>
      </c>
    </row>
    <row r="1071" spans="1:8" ht="18" hidden="1" customHeight="1" outlineLevel="1">
      <c r="A1071" s="20" t="s">
        <v>185</v>
      </c>
      <c r="B1071" s="230"/>
      <c r="C1071" s="231">
        <v>3</v>
      </c>
      <c r="D1071" s="231">
        <v>4</v>
      </c>
      <c r="E1071" s="231">
        <v>0</v>
      </c>
      <c r="F1071" s="232">
        <v>5000</v>
      </c>
      <c r="G1071" s="232">
        <v>-5992.6399999999994</v>
      </c>
      <c r="H1071" s="233">
        <v>0</v>
      </c>
    </row>
    <row r="1072" spans="1:8" ht="18" hidden="1" customHeight="1" outlineLevel="1">
      <c r="A1072" s="20" t="s">
        <v>253</v>
      </c>
      <c r="B1072" s="230"/>
      <c r="C1072" s="231">
        <v>0</v>
      </c>
      <c r="D1072" s="231">
        <v>0</v>
      </c>
      <c r="E1072" s="231">
        <v>0</v>
      </c>
      <c r="F1072" s="232">
        <v>0</v>
      </c>
      <c r="G1072" s="232">
        <v>0</v>
      </c>
      <c r="H1072" s="233">
        <v>0</v>
      </c>
    </row>
    <row r="1073" spans="1:8" ht="18" hidden="1" customHeight="1" outlineLevel="1">
      <c r="A1073" s="20" t="s">
        <v>186</v>
      </c>
      <c r="B1073" s="230"/>
      <c r="C1073" s="231">
        <v>0</v>
      </c>
      <c r="D1073" s="231">
        <v>0</v>
      </c>
      <c r="E1073" s="231">
        <v>0</v>
      </c>
      <c r="F1073" s="232">
        <v>0</v>
      </c>
      <c r="G1073" s="232">
        <v>0</v>
      </c>
      <c r="H1073" s="233">
        <v>0</v>
      </c>
    </row>
    <row r="1074" spans="1:8" ht="18" hidden="1" customHeight="1" outlineLevel="1">
      <c r="A1074" s="20" t="s">
        <v>244</v>
      </c>
      <c r="B1074" s="230"/>
      <c r="C1074" s="231">
        <v>0</v>
      </c>
      <c r="D1074" s="231">
        <v>0</v>
      </c>
      <c r="E1074" s="231">
        <v>0</v>
      </c>
      <c r="F1074" s="232">
        <v>0</v>
      </c>
      <c r="G1074" s="232">
        <v>0</v>
      </c>
      <c r="H1074" s="233">
        <v>0</v>
      </c>
    </row>
    <row r="1075" spans="1:8" ht="18" hidden="1" customHeight="1" outlineLevel="1">
      <c r="A1075" s="20" t="s">
        <v>438</v>
      </c>
      <c r="B1075" s="230"/>
      <c r="C1075" s="231">
        <v>0</v>
      </c>
      <c r="D1075" s="231">
        <v>0</v>
      </c>
      <c r="E1075" s="231">
        <v>0</v>
      </c>
      <c r="F1075" s="232">
        <v>0</v>
      </c>
      <c r="G1075" s="232">
        <v>0</v>
      </c>
      <c r="H1075" s="233">
        <v>0</v>
      </c>
    </row>
    <row r="1076" spans="1:8" ht="18" hidden="1" customHeight="1" outlineLevel="1">
      <c r="A1076" s="20" t="s">
        <v>188</v>
      </c>
      <c r="B1076" s="230"/>
      <c r="C1076" s="231">
        <v>0</v>
      </c>
      <c r="D1076" s="231">
        <v>0</v>
      </c>
      <c r="E1076" s="231">
        <v>0</v>
      </c>
      <c r="F1076" s="232">
        <v>0</v>
      </c>
      <c r="G1076" s="232">
        <v>0</v>
      </c>
      <c r="H1076" s="233">
        <v>0</v>
      </c>
    </row>
    <row r="1077" spans="1:8" ht="18" hidden="1" customHeight="1" outlineLevel="1">
      <c r="A1077" s="20" t="s">
        <v>189</v>
      </c>
      <c r="B1077" s="230"/>
      <c r="C1077" s="231">
        <v>0</v>
      </c>
      <c r="D1077" s="231">
        <v>0</v>
      </c>
      <c r="E1077" s="231">
        <v>0</v>
      </c>
      <c r="F1077" s="232">
        <v>0</v>
      </c>
      <c r="G1077" s="232">
        <v>0</v>
      </c>
      <c r="H1077" s="233">
        <v>0</v>
      </c>
    </row>
    <row r="1078" spans="1:8" ht="18" hidden="1" customHeight="1" outlineLevel="1">
      <c r="A1078" s="20" t="s">
        <v>190</v>
      </c>
      <c r="B1078" s="230"/>
      <c r="C1078" s="231">
        <v>0</v>
      </c>
      <c r="D1078" s="231">
        <v>0</v>
      </c>
      <c r="E1078" s="231">
        <v>0</v>
      </c>
      <c r="F1078" s="232">
        <v>0</v>
      </c>
      <c r="G1078" s="232">
        <v>0</v>
      </c>
      <c r="H1078" s="233">
        <v>0</v>
      </c>
    </row>
    <row r="1079" spans="1:8" ht="18" hidden="1" customHeight="1" outlineLevel="1">
      <c r="A1079" s="20" t="s">
        <v>191</v>
      </c>
      <c r="B1079" s="230"/>
      <c r="C1079" s="231">
        <v>0</v>
      </c>
      <c r="D1079" s="231">
        <v>0</v>
      </c>
      <c r="E1079" s="231">
        <v>0</v>
      </c>
      <c r="F1079" s="232">
        <v>0</v>
      </c>
      <c r="G1079" s="232">
        <v>0</v>
      </c>
      <c r="H1079" s="233">
        <v>0</v>
      </c>
    </row>
    <row r="1080" spans="1:8" ht="18" hidden="1" customHeight="1" outlineLevel="1">
      <c r="A1080" s="20" t="s">
        <v>439</v>
      </c>
      <c r="B1080" s="230"/>
      <c r="C1080" s="231">
        <v>0</v>
      </c>
      <c r="D1080" s="231">
        <v>0</v>
      </c>
      <c r="E1080" s="231">
        <v>0</v>
      </c>
      <c r="F1080" s="232">
        <v>0</v>
      </c>
      <c r="G1080" s="232">
        <v>0</v>
      </c>
      <c r="H1080" s="233">
        <v>0</v>
      </c>
    </row>
    <row r="1081" spans="1:8" ht="18" hidden="1" customHeight="1" outlineLevel="1">
      <c r="A1081" s="20" t="s">
        <v>247</v>
      </c>
      <c r="B1081" s="230"/>
      <c r="C1081" s="231">
        <v>0</v>
      </c>
      <c r="D1081" s="231">
        <v>0</v>
      </c>
      <c r="E1081" s="231">
        <v>0</v>
      </c>
      <c r="F1081" s="232">
        <v>0</v>
      </c>
      <c r="G1081" s="232">
        <v>0</v>
      </c>
      <c r="H1081" s="233">
        <v>0</v>
      </c>
    </row>
    <row r="1082" spans="1:8" ht="18" hidden="1" customHeight="1" outlineLevel="1">
      <c r="A1082" s="20" t="s">
        <v>193</v>
      </c>
      <c r="B1082" s="230"/>
      <c r="C1082" s="231">
        <v>0</v>
      </c>
      <c r="D1082" s="231">
        <v>0</v>
      </c>
      <c r="E1082" s="231">
        <v>0</v>
      </c>
      <c r="F1082" s="232">
        <v>59437</v>
      </c>
      <c r="G1082" s="232">
        <v>6719</v>
      </c>
      <c r="H1082" s="233">
        <v>7650</v>
      </c>
    </row>
    <row r="1083" spans="1:8" ht="18" hidden="1" customHeight="1" outlineLevel="1">
      <c r="A1083" s="20" t="s">
        <v>194</v>
      </c>
      <c r="B1083" s="230"/>
      <c r="C1083" s="231">
        <v>1</v>
      </c>
      <c r="D1083" s="231">
        <v>2</v>
      </c>
      <c r="E1083" s="231">
        <v>0</v>
      </c>
      <c r="F1083" s="232">
        <v>0</v>
      </c>
      <c r="G1083" s="232">
        <v>0</v>
      </c>
      <c r="H1083" s="233">
        <v>0</v>
      </c>
    </row>
    <row r="1084" spans="1:8" ht="18" hidden="1" customHeight="1" outlineLevel="1">
      <c r="A1084" s="20" t="s">
        <v>195</v>
      </c>
      <c r="B1084" s="230"/>
      <c r="C1084" s="231">
        <v>0</v>
      </c>
      <c r="D1084" s="231">
        <v>0</v>
      </c>
      <c r="E1084" s="231">
        <v>0</v>
      </c>
      <c r="F1084" s="232">
        <v>0</v>
      </c>
      <c r="G1084" s="232">
        <v>0</v>
      </c>
      <c r="H1084" s="233">
        <v>0</v>
      </c>
    </row>
    <row r="1085" spans="1:8" ht="18" hidden="1" customHeight="1" outlineLevel="1">
      <c r="A1085" s="20" t="s">
        <v>196</v>
      </c>
      <c r="B1085" s="230"/>
      <c r="C1085" s="231">
        <v>0</v>
      </c>
      <c r="D1085" s="231">
        <v>0</v>
      </c>
      <c r="E1085" s="231">
        <v>0</v>
      </c>
      <c r="F1085" s="232">
        <v>0</v>
      </c>
      <c r="G1085" s="232">
        <v>0</v>
      </c>
      <c r="H1085" s="233">
        <v>0</v>
      </c>
    </row>
    <row r="1086" spans="1:8" ht="18" customHeight="1" collapsed="1">
      <c r="A1086" s="20"/>
      <c r="B1086" s="230" t="s">
        <v>373</v>
      </c>
      <c r="C1086" s="234">
        <f>SUM(C1062:C1085)</f>
        <v>5</v>
      </c>
      <c r="D1086" s="234">
        <f t="shared" ref="D1086:F1086" si="69">SUM(D1062:D1085)</f>
        <v>14</v>
      </c>
      <c r="E1086" s="234">
        <f t="shared" si="69"/>
        <v>0</v>
      </c>
      <c r="F1086" s="235">
        <f t="shared" si="69"/>
        <v>41488.01999999999</v>
      </c>
      <c r="G1086" s="235">
        <f>SUM(G1062:G1085)</f>
        <v>63088.66</v>
      </c>
      <c r="H1086" s="236">
        <f t="shared" ref="H1086" si="70">SUM(H1062:H1085)</f>
        <v>7650</v>
      </c>
    </row>
    <row r="1087" spans="1:8" ht="18" hidden="1" customHeight="1" outlineLevel="1">
      <c r="A1087" s="20" t="s">
        <v>256</v>
      </c>
      <c r="B1087" s="230"/>
      <c r="C1087" s="231">
        <v>0</v>
      </c>
      <c r="D1087" s="231">
        <v>0</v>
      </c>
      <c r="E1087" s="231">
        <v>0</v>
      </c>
      <c r="F1087" s="232">
        <v>0</v>
      </c>
      <c r="G1087" s="232">
        <v>0</v>
      </c>
      <c r="H1087" s="233">
        <v>0</v>
      </c>
    </row>
    <row r="1088" spans="1:8" ht="18" hidden="1" customHeight="1" outlineLevel="1">
      <c r="A1088" s="20" t="s">
        <v>181</v>
      </c>
      <c r="B1088" s="230"/>
      <c r="C1088" s="231">
        <v>0</v>
      </c>
      <c r="D1088" s="231">
        <v>1</v>
      </c>
      <c r="E1088" s="231">
        <v>0</v>
      </c>
      <c r="F1088" s="232">
        <v>0</v>
      </c>
      <c r="G1088" s="232">
        <v>-4299.17</v>
      </c>
      <c r="H1088" s="233">
        <v>0</v>
      </c>
    </row>
    <row r="1089" spans="1:8" ht="18" hidden="1" customHeight="1" outlineLevel="1">
      <c r="A1089" s="20" t="s">
        <v>182</v>
      </c>
      <c r="B1089" s="230"/>
      <c r="C1089" s="231">
        <v>0</v>
      </c>
      <c r="D1089" s="231">
        <v>0</v>
      </c>
      <c r="E1089" s="231">
        <v>0</v>
      </c>
      <c r="F1089" s="232">
        <v>0</v>
      </c>
      <c r="G1089" s="232">
        <v>0</v>
      </c>
      <c r="H1089" s="233">
        <v>0</v>
      </c>
    </row>
    <row r="1090" spans="1:8" ht="18" hidden="1" customHeight="1" outlineLevel="1">
      <c r="A1090" s="20" t="s">
        <v>250</v>
      </c>
      <c r="B1090" s="230"/>
      <c r="C1090" s="231">
        <v>0</v>
      </c>
      <c r="D1090" s="231">
        <v>0</v>
      </c>
      <c r="E1090" s="231">
        <v>0</v>
      </c>
      <c r="F1090" s="232">
        <v>0</v>
      </c>
      <c r="G1090" s="232">
        <v>0</v>
      </c>
      <c r="H1090" s="233">
        <v>0</v>
      </c>
    </row>
    <row r="1091" spans="1:8" ht="18" hidden="1" customHeight="1" outlineLevel="1">
      <c r="A1091" s="20" t="s">
        <v>257</v>
      </c>
      <c r="B1091" s="230"/>
      <c r="C1091" s="231">
        <v>0</v>
      </c>
      <c r="D1091" s="231">
        <v>0</v>
      </c>
      <c r="E1091" s="231">
        <v>0</v>
      </c>
      <c r="F1091" s="232">
        <v>0</v>
      </c>
      <c r="G1091" s="232">
        <v>0</v>
      </c>
      <c r="H1091" s="233">
        <v>0</v>
      </c>
    </row>
    <row r="1092" spans="1:8" ht="18" hidden="1" customHeight="1" outlineLevel="1">
      <c r="A1092" s="20" t="s">
        <v>258</v>
      </c>
      <c r="B1092" s="230"/>
      <c r="C1092" s="231">
        <v>0</v>
      </c>
      <c r="D1092" s="231">
        <v>0</v>
      </c>
      <c r="E1092" s="231">
        <v>0</v>
      </c>
      <c r="F1092" s="232">
        <v>0</v>
      </c>
      <c r="G1092" s="232">
        <v>0</v>
      </c>
      <c r="H1092" s="233">
        <v>0</v>
      </c>
    </row>
    <row r="1093" spans="1:8" ht="18" hidden="1" customHeight="1" outlineLevel="1">
      <c r="A1093" s="20" t="s">
        <v>183</v>
      </c>
      <c r="B1093" s="230"/>
      <c r="C1093" s="231">
        <v>0</v>
      </c>
      <c r="D1093" s="231">
        <v>1</v>
      </c>
      <c r="E1093" s="231">
        <v>0</v>
      </c>
      <c r="F1093" s="232">
        <v>0</v>
      </c>
      <c r="G1093" s="232">
        <v>-2500</v>
      </c>
      <c r="H1093" s="233">
        <v>0</v>
      </c>
    </row>
    <row r="1094" spans="1:8" ht="18" hidden="1" customHeight="1" outlineLevel="1">
      <c r="A1094" s="20" t="s">
        <v>184</v>
      </c>
      <c r="B1094" s="230"/>
      <c r="C1094" s="231">
        <v>1</v>
      </c>
      <c r="D1094" s="231">
        <v>3</v>
      </c>
      <c r="E1094" s="231">
        <v>0</v>
      </c>
      <c r="F1094" s="232">
        <v>5000</v>
      </c>
      <c r="G1094" s="232">
        <v>-4827.88</v>
      </c>
      <c r="H1094" s="233">
        <v>0</v>
      </c>
    </row>
    <row r="1095" spans="1:8" ht="18" hidden="1" customHeight="1" outlineLevel="1">
      <c r="A1095" s="20" t="s">
        <v>251</v>
      </c>
      <c r="B1095" s="230"/>
      <c r="C1095" s="231">
        <v>0</v>
      </c>
      <c r="D1095" s="231">
        <v>0</v>
      </c>
      <c r="E1095" s="231">
        <v>0</v>
      </c>
      <c r="F1095" s="232">
        <v>0</v>
      </c>
      <c r="G1095" s="232">
        <v>0</v>
      </c>
      <c r="H1095" s="233">
        <v>0</v>
      </c>
    </row>
    <row r="1096" spans="1:8" ht="18" hidden="1" customHeight="1" outlineLevel="1">
      <c r="A1096" s="20" t="s">
        <v>185</v>
      </c>
      <c r="B1096" s="230"/>
      <c r="C1096" s="231">
        <v>1</v>
      </c>
      <c r="D1096" s="231">
        <v>4</v>
      </c>
      <c r="E1096" s="231">
        <v>0</v>
      </c>
      <c r="F1096" s="232">
        <v>0</v>
      </c>
      <c r="G1096" s="232">
        <v>97115.28</v>
      </c>
      <c r="H1096" s="233">
        <v>0</v>
      </c>
    </row>
    <row r="1097" spans="1:8" ht="18" hidden="1" customHeight="1" outlineLevel="1">
      <c r="A1097" s="20" t="s">
        <v>253</v>
      </c>
      <c r="B1097" s="230"/>
      <c r="C1097" s="231">
        <v>0</v>
      </c>
      <c r="D1097" s="231">
        <v>0</v>
      </c>
      <c r="E1097" s="231">
        <v>0</v>
      </c>
      <c r="F1097" s="232">
        <v>0</v>
      </c>
      <c r="G1097" s="232">
        <v>0</v>
      </c>
      <c r="H1097" s="233">
        <v>0</v>
      </c>
    </row>
    <row r="1098" spans="1:8" ht="18" hidden="1" customHeight="1" outlineLevel="1">
      <c r="A1098" s="20" t="s">
        <v>186</v>
      </c>
      <c r="B1098" s="230"/>
      <c r="C1098" s="231">
        <v>0</v>
      </c>
      <c r="D1098" s="231">
        <v>0</v>
      </c>
      <c r="E1098" s="231">
        <v>0</v>
      </c>
      <c r="F1098" s="232">
        <v>0</v>
      </c>
      <c r="G1098" s="232">
        <v>0</v>
      </c>
      <c r="H1098" s="233">
        <v>0</v>
      </c>
    </row>
    <row r="1099" spans="1:8" ht="18" hidden="1" customHeight="1" outlineLevel="1">
      <c r="A1099" s="20" t="s">
        <v>244</v>
      </c>
      <c r="B1099" s="230"/>
      <c r="C1099" s="231">
        <v>0</v>
      </c>
      <c r="D1099" s="231">
        <v>0</v>
      </c>
      <c r="E1099" s="231">
        <v>0</v>
      </c>
      <c r="F1099" s="232">
        <v>0</v>
      </c>
      <c r="G1099" s="232">
        <v>0</v>
      </c>
      <c r="H1099" s="233">
        <v>0</v>
      </c>
    </row>
    <row r="1100" spans="1:8" ht="18" hidden="1" customHeight="1" outlineLevel="1">
      <c r="A1100" s="20" t="s">
        <v>438</v>
      </c>
      <c r="B1100" s="230"/>
      <c r="C1100" s="231">
        <v>0</v>
      </c>
      <c r="D1100" s="231">
        <v>0</v>
      </c>
      <c r="E1100" s="231">
        <v>0</v>
      </c>
      <c r="F1100" s="232">
        <v>0</v>
      </c>
      <c r="G1100" s="232">
        <v>0</v>
      </c>
      <c r="H1100" s="233">
        <v>0</v>
      </c>
    </row>
    <row r="1101" spans="1:8" ht="18" hidden="1" customHeight="1" outlineLevel="1">
      <c r="A1101" s="20" t="s">
        <v>188</v>
      </c>
      <c r="B1101" s="230"/>
      <c r="C1101" s="231">
        <v>0</v>
      </c>
      <c r="D1101" s="231">
        <v>0</v>
      </c>
      <c r="E1101" s="231">
        <v>0</v>
      </c>
      <c r="F1101" s="232">
        <v>0</v>
      </c>
      <c r="G1101" s="232">
        <v>0</v>
      </c>
      <c r="H1101" s="233">
        <v>0</v>
      </c>
    </row>
    <row r="1102" spans="1:8" ht="18" hidden="1" customHeight="1" outlineLevel="1">
      <c r="A1102" s="20" t="s">
        <v>189</v>
      </c>
      <c r="B1102" s="230"/>
      <c r="C1102" s="231">
        <v>0</v>
      </c>
      <c r="D1102" s="231">
        <v>0</v>
      </c>
      <c r="E1102" s="231">
        <v>0</v>
      </c>
      <c r="F1102" s="232">
        <v>0</v>
      </c>
      <c r="G1102" s="232">
        <v>0</v>
      </c>
      <c r="H1102" s="233">
        <v>0</v>
      </c>
    </row>
    <row r="1103" spans="1:8" ht="18" hidden="1" customHeight="1" outlineLevel="1">
      <c r="A1103" s="20" t="s">
        <v>190</v>
      </c>
      <c r="B1103" s="230"/>
      <c r="C1103" s="231">
        <v>0</v>
      </c>
      <c r="D1103" s="231">
        <v>0</v>
      </c>
      <c r="E1103" s="231">
        <v>0</v>
      </c>
      <c r="F1103" s="232">
        <v>0</v>
      </c>
      <c r="G1103" s="232">
        <v>0</v>
      </c>
      <c r="H1103" s="233">
        <v>0</v>
      </c>
    </row>
    <row r="1104" spans="1:8" ht="18" hidden="1" customHeight="1" outlineLevel="1">
      <c r="A1104" s="20" t="s">
        <v>191</v>
      </c>
      <c r="B1104" s="230"/>
      <c r="C1104" s="231">
        <v>0</v>
      </c>
      <c r="D1104" s="231">
        <v>0</v>
      </c>
      <c r="E1104" s="231">
        <v>0</v>
      </c>
      <c r="F1104" s="232">
        <v>0</v>
      </c>
      <c r="G1104" s="232">
        <v>0</v>
      </c>
      <c r="H1104" s="233">
        <v>0</v>
      </c>
    </row>
    <row r="1105" spans="1:8" ht="18" hidden="1" customHeight="1" outlineLevel="1">
      <c r="A1105" s="20" t="s">
        <v>439</v>
      </c>
      <c r="B1105" s="230"/>
      <c r="C1105" s="231">
        <v>0</v>
      </c>
      <c r="D1105" s="231">
        <v>0</v>
      </c>
      <c r="E1105" s="231">
        <v>0</v>
      </c>
      <c r="F1105" s="232">
        <v>0</v>
      </c>
      <c r="G1105" s="232">
        <v>0</v>
      </c>
      <c r="H1105" s="233">
        <v>0</v>
      </c>
    </row>
    <row r="1106" spans="1:8" ht="18" hidden="1" customHeight="1" outlineLevel="1">
      <c r="A1106" s="20" t="s">
        <v>247</v>
      </c>
      <c r="B1106" s="230"/>
      <c r="C1106" s="231">
        <v>0</v>
      </c>
      <c r="D1106" s="231">
        <v>0</v>
      </c>
      <c r="E1106" s="231">
        <v>0</v>
      </c>
      <c r="F1106" s="232">
        <v>0</v>
      </c>
      <c r="G1106" s="232">
        <v>0</v>
      </c>
      <c r="H1106" s="233">
        <v>0</v>
      </c>
    </row>
    <row r="1107" spans="1:8" ht="18" hidden="1" customHeight="1" outlineLevel="1">
      <c r="A1107" s="20" t="s">
        <v>193</v>
      </c>
      <c r="B1107" s="230"/>
      <c r="C1107" s="231">
        <v>0</v>
      </c>
      <c r="D1107" s="231">
        <v>0</v>
      </c>
      <c r="E1107" s="231">
        <v>0</v>
      </c>
      <c r="F1107" s="232">
        <v>0</v>
      </c>
      <c r="G1107" s="232">
        <v>0</v>
      </c>
      <c r="H1107" s="233">
        <v>0</v>
      </c>
    </row>
    <row r="1108" spans="1:8" ht="18" hidden="1" customHeight="1" outlineLevel="1">
      <c r="A1108" s="20" t="s">
        <v>194</v>
      </c>
      <c r="B1108" s="230"/>
      <c r="C1108" s="231">
        <v>0</v>
      </c>
      <c r="D1108" s="231">
        <v>0</v>
      </c>
      <c r="E1108" s="231">
        <v>0</v>
      </c>
      <c r="F1108" s="232">
        <v>0</v>
      </c>
      <c r="G1108" s="232">
        <v>0</v>
      </c>
      <c r="H1108" s="233">
        <v>0</v>
      </c>
    </row>
    <row r="1109" spans="1:8" ht="18" hidden="1" customHeight="1" outlineLevel="1">
      <c r="A1109" s="20" t="s">
        <v>195</v>
      </c>
      <c r="B1109" s="230"/>
      <c r="C1109" s="231">
        <v>0</v>
      </c>
      <c r="D1109" s="231">
        <v>0</v>
      </c>
      <c r="E1109" s="231">
        <v>0</v>
      </c>
      <c r="F1109" s="232">
        <v>0</v>
      </c>
      <c r="G1109" s="232">
        <v>0</v>
      </c>
      <c r="H1109" s="233">
        <v>0</v>
      </c>
    </row>
    <row r="1110" spans="1:8" ht="18" hidden="1" customHeight="1" outlineLevel="1">
      <c r="A1110" s="20" t="s">
        <v>196</v>
      </c>
      <c r="B1110" s="230"/>
      <c r="C1110" s="231">
        <v>0</v>
      </c>
      <c r="D1110" s="231">
        <v>0</v>
      </c>
      <c r="E1110" s="231">
        <v>0</v>
      </c>
      <c r="F1110" s="232">
        <v>0</v>
      </c>
      <c r="G1110" s="232">
        <v>0</v>
      </c>
      <c r="H1110" s="233">
        <v>0</v>
      </c>
    </row>
    <row r="1111" spans="1:8" ht="18" customHeight="1" collapsed="1">
      <c r="A1111" s="20"/>
      <c r="B1111" s="230" t="s">
        <v>374</v>
      </c>
      <c r="C1111" s="234">
        <f>SUM(C1087:C1110)</f>
        <v>2</v>
      </c>
      <c r="D1111" s="234">
        <f t="shared" ref="D1111:F1111" si="71">SUM(D1087:D1110)</f>
        <v>9</v>
      </c>
      <c r="E1111" s="234">
        <f t="shared" si="71"/>
        <v>0</v>
      </c>
      <c r="F1111" s="235">
        <f t="shared" si="71"/>
        <v>5000</v>
      </c>
      <c r="G1111" s="235">
        <f>SUM(G1087:G1110)</f>
        <v>85488.23</v>
      </c>
      <c r="H1111" s="236">
        <f t="shared" ref="H1111" si="72">SUM(H1087:H1110)</f>
        <v>0</v>
      </c>
    </row>
    <row r="1112" spans="1:8" ht="18" hidden="1" customHeight="1" outlineLevel="1">
      <c r="A1112" s="20" t="s">
        <v>256</v>
      </c>
      <c r="B1112" s="230"/>
      <c r="C1112" s="231">
        <v>0</v>
      </c>
      <c r="D1112" s="231">
        <v>0</v>
      </c>
      <c r="E1112" s="231">
        <v>0</v>
      </c>
      <c r="F1112" s="232">
        <v>0</v>
      </c>
      <c r="G1112" s="232">
        <v>0</v>
      </c>
      <c r="H1112" s="233">
        <v>0</v>
      </c>
    </row>
    <row r="1113" spans="1:8" ht="18" hidden="1" customHeight="1" outlineLevel="1">
      <c r="A1113" s="20" t="s">
        <v>181</v>
      </c>
      <c r="B1113" s="230"/>
      <c r="C1113" s="231">
        <v>0</v>
      </c>
      <c r="D1113" s="231">
        <v>0</v>
      </c>
      <c r="E1113" s="231">
        <v>0</v>
      </c>
      <c r="F1113" s="232">
        <v>0</v>
      </c>
      <c r="G1113" s="232">
        <v>0</v>
      </c>
      <c r="H1113" s="233">
        <v>0</v>
      </c>
    </row>
    <row r="1114" spans="1:8" ht="18" hidden="1" customHeight="1" outlineLevel="1">
      <c r="A1114" s="20" t="s">
        <v>182</v>
      </c>
      <c r="B1114" s="230"/>
      <c r="C1114" s="231">
        <v>0</v>
      </c>
      <c r="D1114" s="231">
        <v>0</v>
      </c>
      <c r="E1114" s="231">
        <v>0</v>
      </c>
      <c r="F1114" s="232">
        <v>0</v>
      </c>
      <c r="G1114" s="232">
        <v>0</v>
      </c>
      <c r="H1114" s="233">
        <v>0</v>
      </c>
    </row>
    <row r="1115" spans="1:8" ht="18" hidden="1" customHeight="1" outlineLevel="1">
      <c r="A1115" s="20" t="s">
        <v>250</v>
      </c>
      <c r="B1115" s="230"/>
      <c r="C1115" s="231">
        <v>0</v>
      </c>
      <c r="D1115" s="231">
        <v>0</v>
      </c>
      <c r="E1115" s="231">
        <v>0</v>
      </c>
      <c r="F1115" s="232">
        <v>0</v>
      </c>
      <c r="G1115" s="232">
        <v>0</v>
      </c>
      <c r="H1115" s="233">
        <v>0</v>
      </c>
    </row>
    <row r="1116" spans="1:8" ht="18" hidden="1" customHeight="1" outlineLevel="1">
      <c r="A1116" s="20" t="s">
        <v>257</v>
      </c>
      <c r="B1116" s="230"/>
      <c r="C1116" s="231">
        <v>0</v>
      </c>
      <c r="D1116" s="231">
        <v>0</v>
      </c>
      <c r="E1116" s="231">
        <v>0</v>
      </c>
      <c r="F1116" s="232">
        <v>0</v>
      </c>
      <c r="G1116" s="232">
        <v>0</v>
      </c>
      <c r="H1116" s="233">
        <v>0</v>
      </c>
    </row>
    <row r="1117" spans="1:8" ht="18" hidden="1" customHeight="1" outlineLevel="1">
      <c r="A1117" s="20" t="s">
        <v>258</v>
      </c>
      <c r="B1117" s="230"/>
      <c r="C1117" s="231">
        <v>0</v>
      </c>
      <c r="D1117" s="231">
        <v>0</v>
      </c>
      <c r="E1117" s="231">
        <v>0</v>
      </c>
      <c r="F1117" s="232">
        <v>0</v>
      </c>
      <c r="G1117" s="232">
        <v>0</v>
      </c>
      <c r="H1117" s="233">
        <v>0</v>
      </c>
    </row>
    <row r="1118" spans="1:8" ht="18" hidden="1" customHeight="1" outlineLevel="1">
      <c r="A1118" s="20" t="s">
        <v>183</v>
      </c>
      <c r="B1118" s="230"/>
      <c r="C1118" s="231">
        <v>0</v>
      </c>
      <c r="D1118" s="231">
        <v>0</v>
      </c>
      <c r="E1118" s="231">
        <v>0</v>
      </c>
      <c r="F1118" s="232">
        <v>0</v>
      </c>
      <c r="G1118" s="232">
        <v>0</v>
      </c>
      <c r="H1118" s="233">
        <v>0</v>
      </c>
    </row>
    <row r="1119" spans="1:8" ht="18" hidden="1" customHeight="1" outlineLevel="1">
      <c r="A1119" s="20" t="s">
        <v>184</v>
      </c>
      <c r="B1119" s="230"/>
      <c r="C1119" s="231">
        <v>0</v>
      </c>
      <c r="D1119" s="231">
        <v>1</v>
      </c>
      <c r="E1119" s="231">
        <v>0</v>
      </c>
      <c r="F1119" s="232">
        <v>0</v>
      </c>
      <c r="G1119" s="232">
        <v>401.5</v>
      </c>
      <c r="H1119" s="233">
        <v>0</v>
      </c>
    </row>
    <row r="1120" spans="1:8" ht="18" hidden="1" customHeight="1" outlineLevel="1">
      <c r="A1120" s="20" t="s">
        <v>251</v>
      </c>
      <c r="B1120" s="230"/>
      <c r="C1120" s="231">
        <v>0</v>
      </c>
      <c r="D1120" s="231">
        <v>0</v>
      </c>
      <c r="E1120" s="231">
        <v>0</v>
      </c>
      <c r="F1120" s="232">
        <v>0</v>
      </c>
      <c r="G1120" s="232">
        <v>0</v>
      </c>
      <c r="H1120" s="233">
        <v>0</v>
      </c>
    </row>
    <row r="1121" spans="1:8" ht="18" hidden="1" customHeight="1" outlineLevel="1">
      <c r="A1121" s="20" t="s">
        <v>185</v>
      </c>
      <c r="B1121" s="230"/>
      <c r="C1121" s="231">
        <v>0</v>
      </c>
      <c r="D1121" s="231">
        <v>0</v>
      </c>
      <c r="E1121" s="231">
        <v>0</v>
      </c>
      <c r="F1121" s="232">
        <v>0</v>
      </c>
      <c r="G1121" s="232">
        <v>0</v>
      </c>
      <c r="H1121" s="233">
        <v>0</v>
      </c>
    </row>
    <row r="1122" spans="1:8" ht="18" hidden="1" customHeight="1" outlineLevel="1">
      <c r="A1122" s="20" t="s">
        <v>253</v>
      </c>
      <c r="B1122" s="230"/>
      <c r="C1122" s="231">
        <v>0</v>
      </c>
      <c r="D1122" s="231">
        <v>0</v>
      </c>
      <c r="E1122" s="231">
        <v>0</v>
      </c>
      <c r="F1122" s="232">
        <v>0</v>
      </c>
      <c r="G1122" s="232">
        <v>0</v>
      </c>
      <c r="H1122" s="233">
        <v>0</v>
      </c>
    </row>
    <row r="1123" spans="1:8" ht="18" hidden="1" customHeight="1" outlineLevel="1">
      <c r="A1123" s="20" t="s">
        <v>186</v>
      </c>
      <c r="B1123" s="230"/>
      <c r="C1123" s="231">
        <v>1</v>
      </c>
      <c r="D1123" s="231">
        <v>0</v>
      </c>
      <c r="E1123" s="231">
        <v>1</v>
      </c>
      <c r="F1123" s="232">
        <v>0</v>
      </c>
      <c r="G1123" s="232">
        <v>0</v>
      </c>
      <c r="H1123" s="233">
        <v>0</v>
      </c>
    </row>
    <row r="1124" spans="1:8" ht="18" hidden="1" customHeight="1" outlineLevel="1">
      <c r="A1124" s="20" t="s">
        <v>244</v>
      </c>
      <c r="B1124" s="230"/>
      <c r="C1124" s="231">
        <v>0</v>
      </c>
      <c r="D1124" s="231">
        <v>0</v>
      </c>
      <c r="E1124" s="231">
        <v>0</v>
      </c>
      <c r="F1124" s="232">
        <v>0</v>
      </c>
      <c r="G1124" s="232">
        <v>0</v>
      </c>
      <c r="H1124" s="233">
        <v>0</v>
      </c>
    </row>
    <row r="1125" spans="1:8" ht="18" hidden="1" customHeight="1" outlineLevel="1">
      <c r="A1125" s="20" t="s">
        <v>438</v>
      </c>
      <c r="B1125" s="230"/>
      <c r="C1125" s="231">
        <v>0</v>
      </c>
      <c r="D1125" s="231">
        <v>0</v>
      </c>
      <c r="E1125" s="231">
        <v>0</v>
      </c>
      <c r="F1125" s="232">
        <v>0</v>
      </c>
      <c r="G1125" s="232">
        <v>0</v>
      </c>
      <c r="H1125" s="233">
        <v>0</v>
      </c>
    </row>
    <row r="1126" spans="1:8" ht="18" hidden="1" customHeight="1" outlineLevel="1">
      <c r="A1126" s="20" t="s">
        <v>188</v>
      </c>
      <c r="B1126" s="230"/>
      <c r="C1126" s="231">
        <v>0</v>
      </c>
      <c r="D1126" s="231">
        <v>0</v>
      </c>
      <c r="E1126" s="231">
        <v>0</v>
      </c>
      <c r="F1126" s="232">
        <v>0</v>
      </c>
      <c r="G1126" s="232">
        <v>0</v>
      </c>
      <c r="H1126" s="233">
        <v>0</v>
      </c>
    </row>
    <row r="1127" spans="1:8" ht="18" hidden="1" customHeight="1" outlineLevel="1">
      <c r="A1127" s="20" t="s">
        <v>189</v>
      </c>
      <c r="B1127" s="230"/>
      <c r="C1127" s="231">
        <v>0</v>
      </c>
      <c r="D1127" s="231">
        <v>0</v>
      </c>
      <c r="E1127" s="231">
        <v>0</v>
      </c>
      <c r="F1127" s="232">
        <v>0</v>
      </c>
      <c r="G1127" s="232">
        <v>0</v>
      </c>
      <c r="H1127" s="233">
        <v>0</v>
      </c>
    </row>
    <row r="1128" spans="1:8" ht="18" hidden="1" customHeight="1" outlineLevel="1">
      <c r="A1128" s="20" t="s">
        <v>190</v>
      </c>
      <c r="B1128" s="230"/>
      <c r="C1128" s="231">
        <v>0</v>
      </c>
      <c r="D1128" s="231">
        <v>0</v>
      </c>
      <c r="E1128" s="231">
        <v>0</v>
      </c>
      <c r="F1128" s="232">
        <v>0</v>
      </c>
      <c r="G1128" s="232">
        <v>0</v>
      </c>
      <c r="H1128" s="233">
        <v>0</v>
      </c>
    </row>
    <row r="1129" spans="1:8" ht="18" hidden="1" customHeight="1" outlineLevel="1">
      <c r="A1129" s="20" t="s">
        <v>191</v>
      </c>
      <c r="B1129" s="230"/>
      <c r="C1129" s="231">
        <v>0</v>
      </c>
      <c r="D1129" s="231">
        <v>0</v>
      </c>
      <c r="E1129" s="231">
        <v>0</v>
      </c>
      <c r="F1129" s="232">
        <v>0</v>
      </c>
      <c r="G1129" s="232">
        <v>0</v>
      </c>
      <c r="H1129" s="233">
        <v>0</v>
      </c>
    </row>
    <row r="1130" spans="1:8" ht="18" hidden="1" customHeight="1" outlineLevel="1">
      <c r="A1130" s="20" t="s">
        <v>439</v>
      </c>
      <c r="B1130" s="230"/>
      <c r="C1130" s="231">
        <v>0</v>
      </c>
      <c r="D1130" s="231">
        <v>0</v>
      </c>
      <c r="E1130" s="231">
        <v>0</v>
      </c>
      <c r="F1130" s="232">
        <v>0</v>
      </c>
      <c r="G1130" s="232">
        <v>0</v>
      </c>
      <c r="H1130" s="233">
        <v>0</v>
      </c>
    </row>
    <row r="1131" spans="1:8" ht="18" hidden="1" customHeight="1" outlineLevel="1">
      <c r="A1131" s="20" t="s">
        <v>247</v>
      </c>
      <c r="B1131" s="230"/>
      <c r="C1131" s="231">
        <v>0</v>
      </c>
      <c r="D1131" s="231">
        <v>0</v>
      </c>
      <c r="E1131" s="231">
        <v>0</v>
      </c>
      <c r="F1131" s="232">
        <v>0</v>
      </c>
      <c r="G1131" s="232">
        <v>0</v>
      </c>
      <c r="H1131" s="233">
        <v>0</v>
      </c>
    </row>
    <row r="1132" spans="1:8" ht="18" hidden="1" customHeight="1" outlineLevel="1">
      <c r="A1132" s="20" t="s">
        <v>193</v>
      </c>
      <c r="B1132" s="230"/>
      <c r="C1132" s="231">
        <v>0</v>
      </c>
      <c r="D1132" s="231">
        <v>0</v>
      </c>
      <c r="E1132" s="231">
        <v>0</v>
      </c>
      <c r="F1132" s="232">
        <v>0</v>
      </c>
      <c r="G1132" s="232">
        <v>0</v>
      </c>
      <c r="H1132" s="233">
        <v>0</v>
      </c>
    </row>
    <row r="1133" spans="1:8" ht="18" hidden="1" customHeight="1" outlineLevel="1">
      <c r="A1133" s="20" t="s">
        <v>194</v>
      </c>
      <c r="B1133" s="230"/>
      <c r="C1133" s="231">
        <v>0</v>
      </c>
      <c r="D1133" s="231">
        <v>0</v>
      </c>
      <c r="E1133" s="231">
        <v>0</v>
      </c>
      <c r="F1133" s="232">
        <v>0</v>
      </c>
      <c r="G1133" s="232">
        <v>0</v>
      </c>
      <c r="H1133" s="233">
        <v>0</v>
      </c>
    </row>
    <row r="1134" spans="1:8" ht="18" hidden="1" customHeight="1" outlineLevel="1">
      <c r="A1134" s="20" t="s">
        <v>195</v>
      </c>
      <c r="B1134" s="230"/>
      <c r="C1134" s="231">
        <v>0</v>
      </c>
      <c r="D1134" s="231">
        <v>0</v>
      </c>
      <c r="E1134" s="231">
        <v>0</v>
      </c>
      <c r="F1134" s="232">
        <v>0</v>
      </c>
      <c r="G1134" s="232">
        <v>0</v>
      </c>
      <c r="H1134" s="233">
        <v>0</v>
      </c>
    </row>
    <row r="1135" spans="1:8" ht="18" hidden="1" customHeight="1" outlineLevel="1">
      <c r="A1135" s="20" t="s">
        <v>196</v>
      </c>
      <c r="B1135" s="230"/>
      <c r="C1135" s="231">
        <v>0</v>
      </c>
      <c r="D1135" s="231">
        <v>0</v>
      </c>
      <c r="E1135" s="231">
        <v>0</v>
      </c>
      <c r="F1135" s="232">
        <v>0</v>
      </c>
      <c r="G1135" s="232">
        <v>0</v>
      </c>
      <c r="H1135" s="233">
        <v>0</v>
      </c>
    </row>
    <row r="1136" spans="1:8" ht="18" customHeight="1" collapsed="1">
      <c r="A1136" s="20"/>
      <c r="B1136" s="230" t="s">
        <v>375</v>
      </c>
      <c r="C1136" s="234">
        <f>SUM(C1112:C1135)</f>
        <v>1</v>
      </c>
      <c r="D1136" s="234">
        <f t="shared" ref="D1136:F1136" si="73">SUM(D1112:D1135)</f>
        <v>1</v>
      </c>
      <c r="E1136" s="234">
        <f t="shared" si="73"/>
        <v>1</v>
      </c>
      <c r="F1136" s="235">
        <f t="shared" si="73"/>
        <v>0</v>
      </c>
      <c r="G1136" s="235">
        <f>SUM(G1112:G1135)</f>
        <v>401.5</v>
      </c>
      <c r="H1136" s="236">
        <f t="shared" ref="H1136" si="74">SUM(H1112:H1135)</f>
        <v>0</v>
      </c>
    </row>
    <row r="1137" spans="1:8" ht="18" hidden="1" customHeight="1" outlineLevel="1">
      <c r="A1137" s="20" t="s">
        <v>256</v>
      </c>
      <c r="B1137" s="230"/>
      <c r="C1137" s="234">
        <v>0</v>
      </c>
      <c r="D1137" s="234">
        <v>0</v>
      </c>
      <c r="E1137" s="234">
        <v>0</v>
      </c>
      <c r="F1137" s="235">
        <v>0</v>
      </c>
      <c r="G1137" s="235">
        <v>0</v>
      </c>
      <c r="H1137" s="236">
        <v>0</v>
      </c>
    </row>
    <row r="1138" spans="1:8" ht="18" hidden="1" customHeight="1" outlineLevel="1">
      <c r="A1138" s="20" t="s">
        <v>181</v>
      </c>
      <c r="B1138" s="230"/>
      <c r="C1138" s="234">
        <v>1</v>
      </c>
      <c r="D1138" s="234">
        <v>1</v>
      </c>
      <c r="E1138" s="234">
        <v>0</v>
      </c>
      <c r="F1138" s="235">
        <v>26400.48</v>
      </c>
      <c r="G1138" s="235">
        <v>0</v>
      </c>
      <c r="H1138" s="236">
        <v>0</v>
      </c>
    </row>
    <row r="1139" spans="1:8" ht="18" hidden="1" customHeight="1" outlineLevel="1">
      <c r="A1139" s="20" t="s">
        <v>182</v>
      </c>
      <c r="B1139" s="230"/>
      <c r="C1139" s="234">
        <v>0</v>
      </c>
      <c r="D1139" s="234">
        <v>0</v>
      </c>
      <c r="E1139" s="234">
        <v>0</v>
      </c>
      <c r="F1139" s="235">
        <v>0</v>
      </c>
      <c r="G1139" s="235">
        <v>0</v>
      </c>
      <c r="H1139" s="236">
        <v>0</v>
      </c>
    </row>
    <row r="1140" spans="1:8" ht="18" hidden="1" customHeight="1" outlineLevel="1">
      <c r="A1140" s="20" t="s">
        <v>250</v>
      </c>
      <c r="B1140" s="230"/>
      <c r="C1140" s="234">
        <v>0</v>
      </c>
      <c r="D1140" s="234">
        <v>0</v>
      </c>
      <c r="E1140" s="234">
        <v>0</v>
      </c>
      <c r="F1140" s="235">
        <v>0</v>
      </c>
      <c r="G1140" s="235">
        <v>0</v>
      </c>
      <c r="H1140" s="236">
        <v>0</v>
      </c>
    </row>
    <row r="1141" spans="1:8" ht="18" hidden="1" customHeight="1" outlineLevel="1">
      <c r="A1141" s="20" t="s">
        <v>257</v>
      </c>
      <c r="B1141" s="230"/>
      <c r="C1141" s="234">
        <v>0</v>
      </c>
      <c r="D1141" s="234">
        <v>0</v>
      </c>
      <c r="E1141" s="234">
        <v>0</v>
      </c>
      <c r="F1141" s="235">
        <v>0</v>
      </c>
      <c r="G1141" s="235">
        <v>0</v>
      </c>
      <c r="H1141" s="236">
        <v>0</v>
      </c>
    </row>
    <row r="1142" spans="1:8" ht="18" hidden="1" customHeight="1" outlineLevel="1">
      <c r="A1142" s="20" t="s">
        <v>258</v>
      </c>
      <c r="B1142" s="230"/>
      <c r="C1142" s="234">
        <v>0</v>
      </c>
      <c r="D1142" s="234">
        <v>0</v>
      </c>
      <c r="E1142" s="234">
        <v>0</v>
      </c>
      <c r="F1142" s="235">
        <v>0</v>
      </c>
      <c r="G1142" s="235">
        <v>0</v>
      </c>
      <c r="H1142" s="236">
        <v>0</v>
      </c>
    </row>
    <row r="1143" spans="1:8" ht="18" hidden="1" customHeight="1" outlineLevel="1">
      <c r="A1143" s="20" t="s">
        <v>183</v>
      </c>
      <c r="B1143" s="230"/>
      <c r="C1143" s="234">
        <v>0</v>
      </c>
      <c r="D1143" s="234">
        <v>0</v>
      </c>
      <c r="E1143" s="234">
        <v>0</v>
      </c>
      <c r="F1143" s="235">
        <v>0</v>
      </c>
      <c r="G1143" s="235">
        <v>0</v>
      </c>
      <c r="H1143" s="236">
        <v>0</v>
      </c>
    </row>
    <row r="1144" spans="1:8" ht="18" hidden="1" customHeight="1" outlineLevel="1">
      <c r="A1144" s="20" t="s">
        <v>184</v>
      </c>
      <c r="B1144" s="230"/>
      <c r="C1144" s="234">
        <v>0</v>
      </c>
      <c r="D1144" s="234">
        <v>0</v>
      </c>
      <c r="E1144" s="234">
        <v>0</v>
      </c>
      <c r="F1144" s="235">
        <v>0</v>
      </c>
      <c r="G1144" s="235">
        <v>0</v>
      </c>
      <c r="H1144" s="236">
        <v>0</v>
      </c>
    </row>
    <row r="1145" spans="1:8" ht="18" hidden="1" customHeight="1" outlineLevel="1">
      <c r="A1145" s="20" t="s">
        <v>251</v>
      </c>
      <c r="B1145" s="230"/>
      <c r="C1145" s="234">
        <v>0</v>
      </c>
      <c r="D1145" s="234">
        <v>0</v>
      </c>
      <c r="E1145" s="234">
        <v>0</v>
      </c>
      <c r="F1145" s="235">
        <v>0</v>
      </c>
      <c r="G1145" s="235">
        <v>0</v>
      </c>
      <c r="H1145" s="236">
        <v>0</v>
      </c>
    </row>
    <row r="1146" spans="1:8" ht="18" hidden="1" customHeight="1" outlineLevel="1">
      <c r="A1146" s="20" t="s">
        <v>185</v>
      </c>
      <c r="B1146" s="230"/>
      <c r="C1146" s="234">
        <v>0</v>
      </c>
      <c r="D1146" s="234">
        <v>0</v>
      </c>
      <c r="E1146" s="234">
        <v>0</v>
      </c>
      <c r="F1146" s="235">
        <v>0</v>
      </c>
      <c r="G1146" s="235">
        <v>0</v>
      </c>
      <c r="H1146" s="236">
        <v>0</v>
      </c>
    </row>
    <row r="1147" spans="1:8" ht="18" hidden="1" customHeight="1" outlineLevel="1">
      <c r="A1147" s="20" t="s">
        <v>253</v>
      </c>
      <c r="B1147" s="230"/>
      <c r="C1147" s="234">
        <v>0</v>
      </c>
      <c r="D1147" s="234">
        <v>0</v>
      </c>
      <c r="E1147" s="234">
        <v>0</v>
      </c>
      <c r="F1147" s="235">
        <v>0</v>
      </c>
      <c r="G1147" s="235">
        <v>0</v>
      </c>
      <c r="H1147" s="236">
        <v>0</v>
      </c>
    </row>
    <row r="1148" spans="1:8" ht="18" hidden="1" customHeight="1" outlineLevel="1">
      <c r="A1148" s="20" t="s">
        <v>186</v>
      </c>
      <c r="B1148" s="230"/>
      <c r="C1148" s="234">
        <v>0</v>
      </c>
      <c r="D1148" s="234">
        <v>0</v>
      </c>
      <c r="E1148" s="234">
        <v>0</v>
      </c>
      <c r="F1148" s="235">
        <v>0</v>
      </c>
      <c r="G1148" s="235">
        <v>0</v>
      </c>
      <c r="H1148" s="236">
        <v>0</v>
      </c>
    </row>
    <row r="1149" spans="1:8" ht="18" hidden="1" customHeight="1" outlineLevel="1">
      <c r="A1149" s="20" t="s">
        <v>244</v>
      </c>
      <c r="B1149" s="230"/>
      <c r="C1149" s="234">
        <v>1</v>
      </c>
      <c r="D1149" s="234">
        <v>0</v>
      </c>
      <c r="E1149" s="234">
        <v>0</v>
      </c>
      <c r="F1149" s="235">
        <v>12000</v>
      </c>
      <c r="G1149" s="235">
        <v>3000</v>
      </c>
      <c r="H1149" s="236">
        <v>0</v>
      </c>
    </row>
    <row r="1150" spans="1:8" ht="18" hidden="1" customHeight="1" outlineLevel="1">
      <c r="A1150" s="20" t="s">
        <v>438</v>
      </c>
      <c r="B1150" s="230"/>
      <c r="C1150" s="234">
        <v>0</v>
      </c>
      <c r="D1150" s="234">
        <v>0</v>
      </c>
      <c r="E1150" s="234">
        <v>0</v>
      </c>
      <c r="F1150" s="235">
        <v>0</v>
      </c>
      <c r="G1150" s="235">
        <v>0</v>
      </c>
      <c r="H1150" s="236">
        <v>0</v>
      </c>
    </row>
    <row r="1151" spans="1:8" ht="18" hidden="1" customHeight="1" outlineLevel="1">
      <c r="A1151" s="20" t="s">
        <v>188</v>
      </c>
      <c r="B1151" s="230"/>
      <c r="C1151" s="234">
        <v>0</v>
      </c>
      <c r="D1151" s="234">
        <v>0</v>
      </c>
      <c r="E1151" s="234">
        <v>0</v>
      </c>
      <c r="F1151" s="235">
        <v>0</v>
      </c>
      <c r="G1151" s="235">
        <v>0</v>
      </c>
      <c r="H1151" s="236">
        <v>0</v>
      </c>
    </row>
    <row r="1152" spans="1:8" ht="18" hidden="1" customHeight="1" outlineLevel="1">
      <c r="A1152" s="20" t="s">
        <v>189</v>
      </c>
      <c r="B1152" s="230"/>
      <c r="C1152" s="234">
        <v>0</v>
      </c>
      <c r="D1152" s="234">
        <v>0</v>
      </c>
      <c r="E1152" s="234">
        <v>0</v>
      </c>
      <c r="F1152" s="235">
        <v>0</v>
      </c>
      <c r="G1152" s="235">
        <v>0</v>
      </c>
      <c r="H1152" s="236">
        <v>0</v>
      </c>
    </row>
    <row r="1153" spans="1:8" ht="18" hidden="1" customHeight="1" outlineLevel="1">
      <c r="A1153" s="20" t="s">
        <v>190</v>
      </c>
      <c r="B1153" s="230"/>
      <c r="C1153" s="234">
        <v>0</v>
      </c>
      <c r="D1153" s="234">
        <v>0</v>
      </c>
      <c r="E1153" s="234">
        <v>0</v>
      </c>
      <c r="F1153" s="235">
        <v>0</v>
      </c>
      <c r="G1153" s="235">
        <v>0</v>
      </c>
      <c r="H1153" s="236">
        <v>0</v>
      </c>
    </row>
    <row r="1154" spans="1:8" ht="18" hidden="1" customHeight="1" outlineLevel="1">
      <c r="A1154" s="20" t="s">
        <v>191</v>
      </c>
      <c r="B1154" s="230"/>
      <c r="C1154" s="234">
        <v>0</v>
      </c>
      <c r="D1154" s="234">
        <v>0</v>
      </c>
      <c r="E1154" s="234">
        <v>0</v>
      </c>
      <c r="F1154" s="235">
        <v>0</v>
      </c>
      <c r="G1154" s="235">
        <v>0</v>
      </c>
      <c r="H1154" s="236">
        <v>0</v>
      </c>
    </row>
    <row r="1155" spans="1:8" ht="18" hidden="1" customHeight="1" outlineLevel="1">
      <c r="A1155" s="20" t="s">
        <v>439</v>
      </c>
      <c r="B1155" s="230"/>
      <c r="C1155" s="234">
        <v>0</v>
      </c>
      <c r="D1155" s="234">
        <v>0</v>
      </c>
      <c r="E1155" s="234">
        <v>0</v>
      </c>
      <c r="F1155" s="235">
        <v>0</v>
      </c>
      <c r="G1155" s="235">
        <v>0</v>
      </c>
      <c r="H1155" s="236">
        <v>0</v>
      </c>
    </row>
    <row r="1156" spans="1:8" ht="18" hidden="1" customHeight="1" outlineLevel="1">
      <c r="A1156" s="20" t="s">
        <v>247</v>
      </c>
      <c r="B1156" s="230"/>
      <c r="C1156" s="234">
        <v>0</v>
      </c>
      <c r="D1156" s="234">
        <v>0</v>
      </c>
      <c r="E1156" s="234">
        <v>0</v>
      </c>
      <c r="F1156" s="235">
        <v>0</v>
      </c>
      <c r="G1156" s="235">
        <v>0</v>
      </c>
      <c r="H1156" s="236">
        <v>0</v>
      </c>
    </row>
    <row r="1157" spans="1:8" ht="18" hidden="1" customHeight="1" outlineLevel="1">
      <c r="A1157" s="20" t="s">
        <v>193</v>
      </c>
      <c r="B1157" s="230"/>
      <c r="C1157" s="234">
        <v>0</v>
      </c>
      <c r="D1157" s="234">
        <v>0</v>
      </c>
      <c r="E1157" s="234">
        <v>0</v>
      </c>
      <c r="F1157" s="235">
        <v>0</v>
      </c>
      <c r="G1157" s="235">
        <v>0</v>
      </c>
      <c r="H1157" s="236">
        <v>0</v>
      </c>
    </row>
    <row r="1158" spans="1:8" ht="18" hidden="1" customHeight="1" outlineLevel="1">
      <c r="A1158" s="20" t="s">
        <v>194</v>
      </c>
      <c r="B1158" s="230"/>
      <c r="C1158" s="234">
        <v>0</v>
      </c>
      <c r="D1158" s="234">
        <v>0</v>
      </c>
      <c r="E1158" s="234">
        <v>0</v>
      </c>
      <c r="F1158" s="235">
        <v>0</v>
      </c>
      <c r="G1158" s="235">
        <v>0</v>
      </c>
      <c r="H1158" s="236">
        <v>0</v>
      </c>
    </row>
    <row r="1159" spans="1:8" ht="18" hidden="1" customHeight="1" outlineLevel="1">
      <c r="A1159" s="20" t="s">
        <v>195</v>
      </c>
      <c r="B1159" s="230"/>
      <c r="C1159" s="234">
        <v>0</v>
      </c>
      <c r="D1159" s="234">
        <v>0</v>
      </c>
      <c r="E1159" s="234">
        <v>0</v>
      </c>
      <c r="F1159" s="235">
        <v>0</v>
      </c>
      <c r="G1159" s="235">
        <v>0</v>
      </c>
      <c r="H1159" s="236">
        <v>0</v>
      </c>
    </row>
    <row r="1160" spans="1:8" ht="18" hidden="1" customHeight="1" outlineLevel="1">
      <c r="A1160" s="20" t="s">
        <v>196</v>
      </c>
      <c r="B1160" s="230"/>
      <c r="C1160" s="234">
        <v>0</v>
      </c>
      <c r="D1160" s="234">
        <v>0</v>
      </c>
      <c r="E1160" s="234">
        <v>0</v>
      </c>
      <c r="F1160" s="235">
        <v>0</v>
      </c>
      <c r="G1160" s="235">
        <v>0</v>
      </c>
      <c r="H1160" s="236">
        <v>0</v>
      </c>
    </row>
    <row r="1161" spans="1:8" ht="18" customHeight="1" collapsed="1">
      <c r="A1161" s="20"/>
      <c r="B1161" s="230" t="s">
        <v>432</v>
      </c>
      <c r="C1161" s="234">
        <f>SUM(C1137:C1160)</f>
        <v>2</v>
      </c>
      <c r="D1161" s="234">
        <f t="shared" ref="D1161:F1161" si="75">SUM(D1137:D1160)</f>
        <v>1</v>
      </c>
      <c r="E1161" s="234">
        <f t="shared" si="75"/>
        <v>0</v>
      </c>
      <c r="F1161" s="235">
        <f t="shared" si="75"/>
        <v>38400.479999999996</v>
      </c>
      <c r="G1161" s="235">
        <f>SUM(G1137:G1160)</f>
        <v>3000</v>
      </c>
      <c r="H1161" s="236">
        <f t="shared" ref="H1161" si="76">SUM(H1137:H1160)</f>
        <v>0</v>
      </c>
    </row>
    <row r="1162" spans="1:8" ht="18" hidden="1" customHeight="1" outlineLevel="1">
      <c r="A1162" s="20" t="s">
        <v>256</v>
      </c>
      <c r="B1162" s="230"/>
      <c r="C1162" s="231">
        <v>0</v>
      </c>
      <c r="D1162" s="231">
        <v>0</v>
      </c>
      <c r="E1162" s="231">
        <v>0</v>
      </c>
      <c r="F1162" s="232">
        <v>0</v>
      </c>
      <c r="G1162" s="232">
        <v>0</v>
      </c>
      <c r="H1162" s="233">
        <v>0</v>
      </c>
    </row>
    <row r="1163" spans="1:8" ht="18" hidden="1" customHeight="1" outlineLevel="1">
      <c r="A1163" s="20" t="s">
        <v>181</v>
      </c>
      <c r="B1163" s="230"/>
      <c r="C1163" s="231">
        <v>0</v>
      </c>
      <c r="D1163" s="231">
        <v>0</v>
      </c>
      <c r="E1163" s="231">
        <v>0</v>
      </c>
      <c r="F1163" s="232">
        <v>0</v>
      </c>
      <c r="G1163" s="232">
        <v>0</v>
      </c>
      <c r="H1163" s="233">
        <v>0</v>
      </c>
    </row>
    <row r="1164" spans="1:8" ht="18" hidden="1" customHeight="1" outlineLevel="1">
      <c r="A1164" s="20" t="s">
        <v>182</v>
      </c>
      <c r="B1164" s="230"/>
      <c r="C1164" s="231">
        <v>0</v>
      </c>
      <c r="D1164" s="231">
        <v>0</v>
      </c>
      <c r="E1164" s="231">
        <v>0</v>
      </c>
      <c r="F1164" s="232">
        <v>0</v>
      </c>
      <c r="G1164" s="232">
        <v>0</v>
      </c>
      <c r="H1164" s="233">
        <v>0</v>
      </c>
    </row>
    <row r="1165" spans="1:8" ht="18" hidden="1" customHeight="1" outlineLevel="1">
      <c r="A1165" s="20" t="s">
        <v>250</v>
      </c>
      <c r="B1165" s="230"/>
      <c r="C1165" s="231">
        <v>0</v>
      </c>
      <c r="D1165" s="231">
        <v>0</v>
      </c>
      <c r="E1165" s="231">
        <v>0</v>
      </c>
      <c r="F1165" s="232">
        <v>0</v>
      </c>
      <c r="G1165" s="232">
        <v>0</v>
      </c>
      <c r="H1165" s="233">
        <v>0</v>
      </c>
    </row>
    <row r="1166" spans="1:8" ht="18" hidden="1" customHeight="1" outlineLevel="1">
      <c r="A1166" s="20" t="s">
        <v>257</v>
      </c>
      <c r="B1166" s="230"/>
      <c r="C1166" s="231">
        <v>0</v>
      </c>
      <c r="D1166" s="231">
        <v>0</v>
      </c>
      <c r="E1166" s="231">
        <v>0</v>
      </c>
      <c r="F1166" s="232">
        <v>0</v>
      </c>
      <c r="G1166" s="232">
        <v>0</v>
      </c>
      <c r="H1166" s="233">
        <v>0</v>
      </c>
    </row>
    <row r="1167" spans="1:8" ht="18" hidden="1" customHeight="1" outlineLevel="1">
      <c r="A1167" s="20" t="s">
        <v>258</v>
      </c>
      <c r="B1167" s="230"/>
      <c r="C1167" s="231">
        <v>0</v>
      </c>
      <c r="D1167" s="231">
        <v>0</v>
      </c>
      <c r="E1167" s="231">
        <v>0</v>
      </c>
      <c r="F1167" s="232">
        <v>0</v>
      </c>
      <c r="G1167" s="232">
        <v>0</v>
      </c>
      <c r="H1167" s="233">
        <v>0</v>
      </c>
    </row>
    <row r="1168" spans="1:8" ht="18" hidden="1" customHeight="1" outlineLevel="1">
      <c r="A1168" s="20" t="s">
        <v>183</v>
      </c>
      <c r="B1168" s="230"/>
      <c r="C1168" s="231">
        <v>2</v>
      </c>
      <c r="D1168" s="231">
        <v>2</v>
      </c>
      <c r="E1168" s="231">
        <v>0</v>
      </c>
      <c r="F1168" s="232">
        <v>10000</v>
      </c>
      <c r="G1168" s="232">
        <v>22350.48</v>
      </c>
      <c r="H1168" s="233">
        <v>0</v>
      </c>
    </row>
    <row r="1169" spans="1:8" ht="18" hidden="1" customHeight="1" outlineLevel="1">
      <c r="A1169" s="20" t="s">
        <v>184</v>
      </c>
      <c r="B1169" s="230"/>
      <c r="C1169" s="231">
        <v>0</v>
      </c>
      <c r="D1169" s="231">
        <v>0</v>
      </c>
      <c r="E1169" s="231">
        <v>0</v>
      </c>
      <c r="F1169" s="232">
        <v>0</v>
      </c>
      <c r="G1169" s="232">
        <v>0</v>
      </c>
      <c r="H1169" s="233">
        <v>0</v>
      </c>
    </row>
    <row r="1170" spans="1:8" ht="18" hidden="1" customHeight="1" outlineLevel="1">
      <c r="A1170" s="20" t="s">
        <v>251</v>
      </c>
      <c r="B1170" s="230"/>
      <c r="C1170" s="231">
        <v>0</v>
      </c>
      <c r="D1170" s="231">
        <v>0</v>
      </c>
      <c r="E1170" s="231">
        <v>0</v>
      </c>
      <c r="F1170" s="232">
        <v>0</v>
      </c>
      <c r="G1170" s="232">
        <v>0</v>
      </c>
      <c r="H1170" s="233">
        <v>0</v>
      </c>
    </row>
    <row r="1171" spans="1:8" ht="18" hidden="1" customHeight="1" outlineLevel="1">
      <c r="A1171" s="20" t="s">
        <v>185</v>
      </c>
      <c r="B1171" s="230"/>
      <c r="C1171" s="231">
        <v>4</v>
      </c>
      <c r="D1171" s="231">
        <v>5</v>
      </c>
      <c r="E1171" s="231">
        <v>0</v>
      </c>
      <c r="F1171" s="232">
        <v>35250</v>
      </c>
      <c r="G1171" s="232">
        <v>22168.560000000001</v>
      </c>
      <c r="H1171" s="233">
        <v>0</v>
      </c>
    </row>
    <row r="1172" spans="1:8" ht="18" hidden="1" customHeight="1" outlineLevel="1">
      <c r="A1172" s="20" t="s">
        <v>253</v>
      </c>
      <c r="B1172" s="230"/>
      <c r="C1172" s="231">
        <v>1</v>
      </c>
      <c r="D1172" s="231">
        <v>1</v>
      </c>
      <c r="E1172" s="231">
        <v>0</v>
      </c>
      <c r="F1172" s="232">
        <v>24807</v>
      </c>
      <c r="G1172" s="232">
        <v>0</v>
      </c>
      <c r="H1172" s="233">
        <v>0</v>
      </c>
    </row>
    <row r="1173" spans="1:8" ht="18" hidden="1" customHeight="1" outlineLevel="1">
      <c r="A1173" s="20" t="s">
        <v>186</v>
      </c>
      <c r="B1173" s="230"/>
      <c r="C1173" s="231">
        <v>3</v>
      </c>
      <c r="D1173" s="231">
        <v>1</v>
      </c>
      <c r="E1173" s="231">
        <v>0</v>
      </c>
      <c r="F1173" s="232">
        <v>20411</v>
      </c>
      <c r="G1173" s="232">
        <v>25077.35</v>
      </c>
      <c r="H1173" s="233">
        <v>0</v>
      </c>
    </row>
    <row r="1174" spans="1:8" ht="18" hidden="1" customHeight="1" outlineLevel="1">
      <c r="A1174" s="20" t="s">
        <v>244</v>
      </c>
      <c r="B1174" s="230"/>
      <c r="C1174" s="231">
        <v>0</v>
      </c>
      <c r="D1174" s="231">
        <v>0</v>
      </c>
      <c r="E1174" s="231">
        <v>0</v>
      </c>
      <c r="F1174" s="232">
        <v>0</v>
      </c>
      <c r="G1174" s="232">
        <v>0</v>
      </c>
      <c r="H1174" s="233">
        <v>0</v>
      </c>
    </row>
    <row r="1175" spans="1:8" ht="18" hidden="1" customHeight="1" outlineLevel="1">
      <c r="A1175" s="20" t="s">
        <v>438</v>
      </c>
      <c r="B1175" s="230"/>
      <c r="C1175" s="231">
        <v>0</v>
      </c>
      <c r="D1175" s="231">
        <v>0</v>
      </c>
      <c r="E1175" s="231">
        <v>0</v>
      </c>
      <c r="F1175" s="232">
        <v>0</v>
      </c>
      <c r="G1175" s="232">
        <v>0</v>
      </c>
      <c r="H1175" s="233">
        <v>0</v>
      </c>
    </row>
    <row r="1176" spans="1:8" ht="18" hidden="1" customHeight="1" outlineLevel="1">
      <c r="A1176" s="20" t="s">
        <v>188</v>
      </c>
      <c r="B1176" s="230"/>
      <c r="C1176" s="231">
        <v>0</v>
      </c>
      <c r="D1176" s="231">
        <v>0</v>
      </c>
      <c r="E1176" s="231">
        <v>0</v>
      </c>
      <c r="F1176" s="232">
        <v>0</v>
      </c>
      <c r="G1176" s="232">
        <v>0</v>
      </c>
      <c r="H1176" s="233">
        <v>0</v>
      </c>
    </row>
    <row r="1177" spans="1:8" ht="18" hidden="1" customHeight="1" outlineLevel="1">
      <c r="A1177" s="20" t="s">
        <v>189</v>
      </c>
      <c r="B1177" s="230"/>
      <c r="C1177" s="231">
        <v>0</v>
      </c>
      <c r="D1177" s="231">
        <v>0</v>
      </c>
      <c r="E1177" s="231">
        <v>0</v>
      </c>
      <c r="F1177" s="232">
        <v>0</v>
      </c>
      <c r="G1177" s="232">
        <v>0</v>
      </c>
      <c r="H1177" s="233">
        <v>0</v>
      </c>
    </row>
    <row r="1178" spans="1:8" ht="18" hidden="1" customHeight="1" outlineLevel="1">
      <c r="A1178" s="20" t="s">
        <v>190</v>
      </c>
      <c r="B1178" s="230"/>
      <c r="C1178" s="231">
        <v>0</v>
      </c>
      <c r="D1178" s="231">
        <v>0</v>
      </c>
      <c r="E1178" s="231">
        <v>0</v>
      </c>
      <c r="F1178" s="232">
        <v>0</v>
      </c>
      <c r="G1178" s="232">
        <v>0</v>
      </c>
      <c r="H1178" s="233">
        <v>0</v>
      </c>
    </row>
    <row r="1179" spans="1:8" ht="18" hidden="1" customHeight="1" outlineLevel="1">
      <c r="A1179" s="20" t="s">
        <v>191</v>
      </c>
      <c r="B1179" s="230"/>
      <c r="C1179" s="231">
        <v>0</v>
      </c>
      <c r="D1179" s="231">
        <v>0</v>
      </c>
      <c r="E1179" s="231">
        <v>0</v>
      </c>
      <c r="F1179" s="232">
        <v>0</v>
      </c>
      <c r="G1179" s="232">
        <v>0</v>
      </c>
      <c r="H1179" s="233">
        <v>0</v>
      </c>
    </row>
    <row r="1180" spans="1:8" ht="18" hidden="1" customHeight="1" outlineLevel="1">
      <c r="A1180" s="20" t="s">
        <v>439</v>
      </c>
      <c r="B1180" s="230"/>
      <c r="C1180" s="231">
        <v>0</v>
      </c>
      <c r="D1180" s="231">
        <v>0</v>
      </c>
      <c r="E1180" s="231">
        <v>0</v>
      </c>
      <c r="F1180" s="232">
        <v>0</v>
      </c>
      <c r="G1180" s="232">
        <v>0</v>
      </c>
      <c r="H1180" s="233">
        <v>0</v>
      </c>
    </row>
    <row r="1181" spans="1:8" ht="18" hidden="1" customHeight="1" outlineLevel="1">
      <c r="A1181" s="20" t="s">
        <v>247</v>
      </c>
      <c r="B1181" s="230"/>
      <c r="C1181" s="231">
        <v>0</v>
      </c>
      <c r="D1181" s="231">
        <v>0</v>
      </c>
      <c r="E1181" s="231">
        <v>0</v>
      </c>
      <c r="F1181" s="232">
        <v>0</v>
      </c>
      <c r="G1181" s="232">
        <v>0</v>
      </c>
      <c r="H1181" s="233">
        <v>0</v>
      </c>
    </row>
    <row r="1182" spans="1:8" ht="18" hidden="1" customHeight="1" outlineLevel="1">
      <c r="A1182" s="20" t="s">
        <v>193</v>
      </c>
      <c r="B1182" s="230"/>
      <c r="C1182" s="231">
        <v>2</v>
      </c>
      <c r="D1182" s="231">
        <v>1</v>
      </c>
      <c r="E1182" s="231">
        <v>0</v>
      </c>
      <c r="F1182" s="232">
        <v>37949</v>
      </c>
      <c r="G1182" s="232">
        <v>16335</v>
      </c>
      <c r="H1182" s="233">
        <v>2603</v>
      </c>
    </row>
    <row r="1183" spans="1:8" ht="18" hidden="1" customHeight="1" outlineLevel="1">
      <c r="A1183" s="20" t="s">
        <v>194</v>
      </c>
      <c r="B1183" s="230"/>
      <c r="C1183" s="231">
        <v>0</v>
      </c>
      <c r="D1183" s="231">
        <v>0</v>
      </c>
      <c r="E1183" s="231">
        <v>0</v>
      </c>
      <c r="F1183" s="232">
        <v>0</v>
      </c>
      <c r="G1183" s="232">
        <v>0</v>
      </c>
      <c r="H1183" s="233">
        <v>0</v>
      </c>
    </row>
    <row r="1184" spans="1:8" ht="18" hidden="1" customHeight="1" outlineLevel="1">
      <c r="A1184" s="20" t="s">
        <v>195</v>
      </c>
      <c r="B1184" s="230"/>
      <c r="C1184" s="231">
        <v>0</v>
      </c>
      <c r="D1184" s="231">
        <v>0</v>
      </c>
      <c r="E1184" s="231">
        <v>0</v>
      </c>
      <c r="F1184" s="232">
        <v>0</v>
      </c>
      <c r="G1184" s="232">
        <v>0</v>
      </c>
      <c r="H1184" s="233">
        <v>0</v>
      </c>
    </row>
    <row r="1185" spans="1:8" ht="18" hidden="1" customHeight="1" outlineLevel="1">
      <c r="A1185" s="20" t="s">
        <v>196</v>
      </c>
      <c r="B1185" s="230"/>
      <c r="C1185" s="231">
        <v>0</v>
      </c>
      <c r="D1185" s="231">
        <v>0</v>
      </c>
      <c r="E1185" s="231">
        <v>0</v>
      </c>
      <c r="F1185" s="232">
        <v>0</v>
      </c>
      <c r="G1185" s="232">
        <v>0</v>
      </c>
      <c r="H1185" s="233">
        <v>0</v>
      </c>
    </row>
    <row r="1186" spans="1:8" ht="18" customHeight="1" collapsed="1">
      <c r="A1186" s="20"/>
      <c r="B1186" s="230" t="s">
        <v>376</v>
      </c>
      <c r="C1186" s="234">
        <f>SUM(C1162:C1185)</f>
        <v>12</v>
      </c>
      <c r="D1186" s="234">
        <f t="shared" ref="D1186:F1186" si="77">SUM(D1162:D1185)</f>
        <v>10</v>
      </c>
      <c r="E1186" s="234">
        <f t="shared" si="77"/>
        <v>0</v>
      </c>
      <c r="F1186" s="235">
        <f t="shared" si="77"/>
        <v>128417</v>
      </c>
      <c r="G1186" s="235">
        <f>SUM(G1162:G1185)</f>
        <v>85931.39</v>
      </c>
      <c r="H1186" s="236">
        <f t="shared" ref="H1186" si="78">SUM(H1162:H1185)</f>
        <v>2603</v>
      </c>
    </row>
    <row r="1187" spans="1:8" ht="18" hidden="1" customHeight="1" outlineLevel="1">
      <c r="A1187" s="20" t="s">
        <v>256</v>
      </c>
      <c r="B1187" s="230"/>
      <c r="C1187" s="231">
        <v>0</v>
      </c>
      <c r="D1187" s="231">
        <v>0</v>
      </c>
      <c r="E1187" s="231">
        <v>0</v>
      </c>
      <c r="F1187" s="232">
        <v>0</v>
      </c>
      <c r="G1187" s="232">
        <v>0</v>
      </c>
      <c r="H1187" s="233">
        <v>0</v>
      </c>
    </row>
    <row r="1188" spans="1:8" ht="18" hidden="1" customHeight="1" outlineLevel="1">
      <c r="A1188" s="20" t="s">
        <v>181</v>
      </c>
      <c r="B1188" s="230"/>
      <c r="C1188" s="231">
        <v>1</v>
      </c>
      <c r="D1188" s="231">
        <v>3</v>
      </c>
      <c r="E1188" s="231">
        <v>0</v>
      </c>
      <c r="F1188" s="232">
        <v>2900</v>
      </c>
      <c r="G1188" s="232">
        <v>28911.5</v>
      </c>
      <c r="H1188" s="233">
        <v>0</v>
      </c>
    </row>
    <row r="1189" spans="1:8" ht="18" hidden="1" customHeight="1" outlineLevel="1">
      <c r="A1189" s="20" t="s">
        <v>182</v>
      </c>
      <c r="B1189" s="230"/>
      <c r="C1189" s="231">
        <v>1</v>
      </c>
      <c r="D1189" s="231">
        <v>0</v>
      </c>
      <c r="E1189" s="231">
        <v>0</v>
      </c>
      <c r="F1189" s="232">
        <v>0</v>
      </c>
      <c r="G1189" s="232">
        <v>-2458</v>
      </c>
      <c r="H1189" s="233">
        <v>0</v>
      </c>
    </row>
    <row r="1190" spans="1:8" ht="18" hidden="1" customHeight="1" outlineLevel="1">
      <c r="A1190" s="20" t="s">
        <v>250</v>
      </c>
      <c r="B1190" s="230"/>
      <c r="C1190" s="231">
        <v>0</v>
      </c>
      <c r="D1190" s="231">
        <v>0</v>
      </c>
      <c r="E1190" s="231">
        <v>0</v>
      </c>
      <c r="F1190" s="232">
        <v>0</v>
      </c>
      <c r="G1190" s="232">
        <v>0</v>
      </c>
      <c r="H1190" s="233">
        <v>0</v>
      </c>
    </row>
    <row r="1191" spans="1:8" ht="18" hidden="1" customHeight="1" outlineLevel="1">
      <c r="A1191" s="20" t="s">
        <v>257</v>
      </c>
      <c r="B1191" s="230"/>
      <c r="C1191" s="231">
        <v>0</v>
      </c>
      <c r="D1191" s="231">
        <v>0</v>
      </c>
      <c r="E1191" s="231">
        <v>0</v>
      </c>
      <c r="F1191" s="232">
        <v>0</v>
      </c>
      <c r="G1191" s="232">
        <v>0</v>
      </c>
      <c r="H1191" s="233">
        <v>0</v>
      </c>
    </row>
    <row r="1192" spans="1:8" ht="18" hidden="1" customHeight="1" outlineLevel="1">
      <c r="A1192" s="20" t="s">
        <v>258</v>
      </c>
      <c r="B1192" s="230"/>
      <c r="C1192" s="231">
        <v>0</v>
      </c>
      <c r="D1192" s="231">
        <v>0</v>
      </c>
      <c r="E1192" s="231">
        <v>0</v>
      </c>
      <c r="F1192" s="232">
        <v>0</v>
      </c>
      <c r="G1192" s="232">
        <v>0</v>
      </c>
      <c r="H1192" s="233">
        <v>0</v>
      </c>
    </row>
    <row r="1193" spans="1:8" ht="18" hidden="1" customHeight="1" outlineLevel="1">
      <c r="A1193" s="20" t="s">
        <v>183</v>
      </c>
      <c r="B1193" s="230"/>
      <c r="C1193" s="231">
        <v>4</v>
      </c>
      <c r="D1193" s="231">
        <v>8</v>
      </c>
      <c r="E1193" s="231">
        <v>0</v>
      </c>
      <c r="F1193" s="232">
        <v>138218.01</v>
      </c>
      <c r="G1193" s="232">
        <v>40039.64</v>
      </c>
      <c r="H1193" s="233">
        <v>0</v>
      </c>
    </row>
    <row r="1194" spans="1:8" ht="18" hidden="1" customHeight="1" outlineLevel="1">
      <c r="A1194" s="20" t="s">
        <v>184</v>
      </c>
      <c r="B1194" s="230"/>
      <c r="C1194" s="231">
        <v>0</v>
      </c>
      <c r="D1194" s="231">
        <v>2</v>
      </c>
      <c r="E1194" s="231">
        <v>0</v>
      </c>
      <c r="F1194" s="232">
        <v>251000</v>
      </c>
      <c r="G1194" s="232">
        <v>47177.29</v>
      </c>
      <c r="H1194" s="233">
        <v>0</v>
      </c>
    </row>
    <row r="1195" spans="1:8" ht="18" hidden="1" customHeight="1" outlineLevel="1">
      <c r="A1195" s="20" t="s">
        <v>251</v>
      </c>
      <c r="B1195" s="230"/>
      <c r="C1195" s="231">
        <v>0</v>
      </c>
      <c r="D1195" s="231">
        <v>0</v>
      </c>
      <c r="E1195" s="231">
        <v>0</v>
      </c>
      <c r="F1195" s="232">
        <v>0</v>
      </c>
      <c r="G1195" s="232">
        <v>0</v>
      </c>
      <c r="H1195" s="233">
        <v>0</v>
      </c>
    </row>
    <row r="1196" spans="1:8" ht="18" hidden="1" customHeight="1" outlineLevel="1">
      <c r="A1196" s="20" t="s">
        <v>185</v>
      </c>
      <c r="B1196" s="230"/>
      <c r="C1196" s="231">
        <v>3</v>
      </c>
      <c r="D1196" s="231">
        <v>2</v>
      </c>
      <c r="E1196" s="231">
        <v>0</v>
      </c>
      <c r="F1196" s="232">
        <v>0</v>
      </c>
      <c r="G1196" s="232">
        <v>9996.8700000000008</v>
      </c>
      <c r="H1196" s="233">
        <v>0</v>
      </c>
    </row>
    <row r="1197" spans="1:8" ht="18" hidden="1" customHeight="1" outlineLevel="1">
      <c r="A1197" s="20" t="s">
        <v>253</v>
      </c>
      <c r="B1197" s="230"/>
      <c r="C1197" s="231">
        <v>0</v>
      </c>
      <c r="D1197" s="231">
        <v>0</v>
      </c>
      <c r="E1197" s="231">
        <v>0</v>
      </c>
      <c r="F1197" s="232">
        <v>0</v>
      </c>
      <c r="G1197" s="232">
        <v>0</v>
      </c>
      <c r="H1197" s="233">
        <v>0</v>
      </c>
    </row>
    <row r="1198" spans="1:8" ht="18" hidden="1" customHeight="1" outlineLevel="1">
      <c r="A1198" s="20" t="s">
        <v>186</v>
      </c>
      <c r="B1198" s="230"/>
      <c r="C1198" s="231">
        <v>0</v>
      </c>
      <c r="D1198" s="231">
        <v>0</v>
      </c>
      <c r="E1198" s="231">
        <v>0</v>
      </c>
      <c r="F1198" s="232">
        <v>0</v>
      </c>
      <c r="G1198" s="232">
        <v>0</v>
      </c>
      <c r="H1198" s="233">
        <v>0</v>
      </c>
    </row>
    <row r="1199" spans="1:8" ht="18" hidden="1" customHeight="1" outlineLevel="1">
      <c r="A1199" s="20" t="s">
        <v>244</v>
      </c>
      <c r="B1199" s="230"/>
      <c r="C1199" s="231">
        <v>2</v>
      </c>
      <c r="D1199" s="231">
        <v>0</v>
      </c>
      <c r="E1199" s="231">
        <v>0</v>
      </c>
      <c r="F1199" s="232">
        <v>0</v>
      </c>
      <c r="G1199" s="232">
        <v>5000</v>
      </c>
      <c r="H1199" s="233">
        <v>0</v>
      </c>
    </row>
    <row r="1200" spans="1:8" ht="18" hidden="1" customHeight="1" outlineLevel="1">
      <c r="A1200" s="20" t="s">
        <v>438</v>
      </c>
      <c r="B1200" s="230"/>
      <c r="C1200" s="231">
        <v>0</v>
      </c>
      <c r="D1200" s="231">
        <v>0</v>
      </c>
      <c r="E1200" s="231">
        <v>0</v>
      </c>
      <c r="F1200" s="232">
        <v>0</v>
      </c>
      <c r="G1200" s="232">
        <v>0</v>
      </c>
      <c r="H1200" s="233">
        <v>0</v>
      </c>
    </row>
    <row r="1201" spans="1:8" ht="18" hidden="1" customHeight="1" outlineLevel="1">
      <c r="A1201" s="20" t="s">
        <v>188</v>
      </c>
      <c r="B1201" s="230"/>
      <c r="C1201" s="231">
        <v>0</v>
      </c>
      <c r="D1201" s="231">
        <v>1</v>
      </c>
      <c r="E1201" s="231">
        <v>0</v>
      </c>
      <c r="F1201" s="232">
        <v>0</v>
      </c>
      <c r="G1201" s="232">
        <v>27725</v>
      </c>
      <c r="H1201" s="233">
        <v>0</v>
      </c>
    </row>
    <row r="1202" spans="1:8" ht="18" hidden="1" customHeight="1" outlineLevel="1">
      <c r="A1202" s="20" t="s">
        <v>189</v>
      </c>
      <c r="B1202" s="230"/>
      <c r="C1202" s="231">
        <v>0</v>
      </c>
      <c r="D1202" s="231">
        <v>0</v>
      </c>
      <c r="E1202" s="231">
        <v>0</v>
      </c>
      <c r="F1202" s="232">
        <v>0</v>
      </c>
      <c r="G1202" s="232">
        <v>0</v>
      </c>
      <c r="H1202" s="233">
        <v>0</v>
      </c>
    </row>
    <row r="1203" spans="1:8" ht="18" hidden="1" customHeight="1" outlineLevel="1">
      <c r="A1203" s="20" t="s">
        <v>190</v>
      </c>
      <c r="B1203" s="230"/>
      <c r="C1203" s="231">
        <v>0</v>
      </c>
      <c r="D1203" s="231">
        <v>0</v>
      </c>
      <c r="E1203" s="231">
        <v>0</v>
      </c>
      <c r="F1203" s="232">
        <v>0</v>
      </c>
      <c r="G1203" s="232">
        <v>0</v>
      </c>
      <c r="H1203" s="233">
        <v>0</v>
      </c>
    </row>
    <row r="1204" spans="1:8" ht="18" hidden="1" customHeight="1" outlineLevel="1">
      <c r="A1204" s="20" t="s">
        <v>191</v>
      </c>
      <c r="B1204" s="230"/>
      <c r="C1204" s="231">
        <v>0</v>
      </c>
      <c r="D1204" s="231">
        <v>0</v>
      </c>
      <c r="E1204" s="231">
        <v>0</v>
      </c>
      <c r="F1204" s="232">
        <v>0</v>
      </c>
      <c r="G1204" s="232">
        <v>0</v>
      </c>
      <c r="H1204" s="233">
        <v>0</v>
      </c>
    </row>
    <row r="1205" spans="1:8" ht="18" hidden="1" customHeight="1" outlineLevel="1">
      <c r="A1205" s="20" t="s">
        <v>439</v>
      </c>
      <c r="B1205" s="230"/>
      <c r="C1205" s="231">
        <v>0</v>
      </c>
      <c r="D1205" s="231">
        <v>0</v>
      </c>
      <c r="E1205" s="231">
        <v>0</v>
      </c>
      <c r="F1205" s="232">
        <v>0</v>
      </c>
      <c r="G1205" s="232">
        <v>0</v>
      </c>
      <c r="H1205" s="233">
        <v>0</v>
      </c>
    </row>
    <row r="1206" spans="1:8" ht="18" hidden="1" customHeight="1" outlineLevel="1">
      <c r="A1206" s="20" t="s">
        <v>247</v>
      </c>
      <c r="B1206" s="230"/>
      <c r="C1206" s="231">
        <v>0</v>
      </c>
      <c r="D1206" s="231">
        <v>0</v>
      </c>
      <c r="E1206" s="231">
        <v>0</v>
      </c>
      <c r="F1206" s="232">
        <v>0</v>
      </c>
      <c r="G1206" s="232">
        <v>0</v>
      </c>
      <c r="H1206" s="233">
        <v>0</v>
      </c>
    </row>
    <row r="1207" spans="1:8" ht="18" hidden="1" customHeight="1" outlineLevel="1">
      <c r="A1207" s="20" t="s">
        <v>193</v>
      </c>
      <c r="B1207" s="230"/>
      <c r="C1207" s="231">
        <v>0</v>
      </c>
      <c r="D1207" s="231">
        <v>0</v>
      </c>
      <c r="E1207" s="231">
        <v>0</v>
      </c>
      <c r="F1207" s="232">
        <v>0</v>
      </c>
      <c r="G1207" s="232">
        <v>0</v>
      </c>
      <c r="H1207" s="233">
        <v>0</v>
      </c>
    </row>
    <row r="1208" spans="1:8" ht="18" hidden="1" customHeight="1" outlineLevel="1">
      <c r="A1208" s="20" t="s">
        <v>194</v>
      </c>
      <c r="B1208" s="230"/>
      <c r="C1208" s="231">
        <v>2</v>
      </c>
      <c r="D1208" s="231">
        <v>2</v>
      </c>
      <c r="E1208" s="231">
        <v>1</v>
      </c>
      <c r="F1208" s="232">
        <v>5448.5</v>
      </c>
      <c r="G1208" s="232">
        <v>4072.02</v>
      </c>
      <c r="H1208" s="233">
        <v>0</v>
      </c>
    </row>
    <row r="1209" spans="1:8" ht="18" hidden="1" customHeight="1" outlineLevel="1">
      <c r="A1209" s="20" t="s">
        <v>195</v>
      </c>
      <c r="B1209" s="230"/>
      <c r="C1209" s="231">
        <v>0</v>
      </c>
      <c r="D1209" s="231">
        <v>0</v>
      </c>
      <c r="E1209" s="231">
        <v>0</v>
      </c>
      <c r="F1209" s="232">
        <v>0</v>
      </c>
      <c r="G1209" s="232">
        <v>0</v>
      </c>
      <c r="H1209" s="233">
        <v>0</v>
      </c>
    </row>
    <row r="1210" spans="1:8" ht="18" hidden="1" customHeight="1" outlineLevel="1">
      <c r="A1210" s="20" t="s">
        <v>196</v>
      </c>
      <c r="B1210" s="230"/>
      <c r="C1210" s="231">
        <v>0</v>
      </c>
      <c r="D1210" s="231">
        <v>0</v>
      </c>
      <c r="E1210" s="231">
        <v>0</v>
      </c>
      <c r="F1210" s="232">
        <v>0</v>
      </c>
      <c r="G1210" s="232">
        <v>0</v>
      </c>
      <c r="H1210" s="233">
        <v>0</v>
      </c>
    </row>
    <row r="1211" spans="1:8" ht="18" customHeight="1" collapsed="1">
      <c r="A1211" s="20"/>
      <c r="B1211" s="230" t="s">
        <v>377</v>
      </c>
      <c r="C1211" s="234">
        <f>SUM(C1187:C1210)</f>
        <v>13</v>
      </c>
      <c r="D1211" s="234">
        <f t="shared" ref="D1211:F1211" si="79">SUM(D1187:D1210)</f>
        <v>18</v>
      </c>
      <c r="E1211" s="234">
        <f t="shared" si="79"/>
        <v>1</v>
      </c>
      <c r="F1211" s="235">
        <f t="shared" si="79"/>
        <v>397566.51</v>
      </c>
      <c r="G1211" s="235">
        <f>SUM(G1187:G1210)</f>
        <v>160464.31999999998</v>
      </c>
      <c r="H1211" s="236">
        <f t="shared" ref="H1211" si="80">SUM(H1187:H1210)</f>
        <v>0</v>
      </c>
    </row>
    <row r="1212" spans="1:8" ht="18" hidden="1" customHeight="1" outlineLevel="1">
      <c r="A1212" s="20" t="s">
        <v>256</v>
      </c>
      <c r="B1212" s="230"/>
      <c r="C1212" s="234">
        <v>0</v>
      </c>
      <c r="D1212" s="234">
        <v>0</v>
      </c>
      <c r="E1212" s="234">
        <v>0</v>
      </c>
      <c r="F1212" s="235">
        <v>0</v>
      </c>
      <c r="G1212" s="235">
        <v>0</v>
      </c>
      <c r="H1212" s="236">
        <v>0</v>
      </c>
    </row>
    <row r="1213" spans="1:8" ht="18" hidden="1" customHeight="1" outlineLevel="1">
      <c r="A1213" s="20" t="s">
        <v>181</v>
      </c>
      <c r="B1213" s="230"/>
      <c r="C1213" s="234">
        <v>0</v>
      </c>
      <c r="D1213" s="234">
        <v>0</v>
      </c>
      <c r="E1213" s="234">
        <v>0</v>
      </c>
      <c r="F1213" s="235">
        <v>0</v>
      </c>
      <c r="G1213" s="235">
        <v>0</v>
      </c>
      <c r="H1213" s="236">
        <v>0</v>
      </c>
    </row>
    <row r="1214" spans="1:8" ht="18" hidden="1" customHeight="1" outlineLevel="1">
      <c r="A1214" s="20" t="s">
        <v>182</v>
      </c>
      <c r="B1214" s="230"/>
      <c r="C1214" s="234">
        <v>0</v>
      </c>
      <c r="D1214" s="234">
        <v>0</v>
      </c>
      <c r="E1214" s="234">
        <v>0</v>
      </c>
      <c r="F1214" s="235">
        <v>0</v>
      </c>
      <c r="G1214" s="235">
        <v>0</v>
      </c>
      <c r="H1214" s="236">
        <v>0</v>
      </c>
    </row>
    <row r="1215" spans="1:8" ht="18" hidden="1" customHeight="1" outlineLevel="1">
      <c r="A1215" s="20" t="s">
        <v>250</v>
      </c>
      <c r="B1215" s="230"/>
      <c r="C1215" s="234">
        <v>0</v>
      </c>
      <c r="D1215" s="234">
        <v>0</v>
      </c>
      <c r="E1215" s="234">
        <v>0</v>
      </c>
      <c r="F1215" s="235">
        <v>0</v>
      </c>
      <c r="G1215" s="235">
        <v>0</v>
      </c>
      <c r="H1215" s="236">
        <v>0</v>
      </c>
    </row>
    <row r="1216" spans="1:8" ht="18" hidden="1" customHeight="1" outlineLevel="1">
      <c r="A1216" s="20" t="s">
        <v>257</v>
      </c>
      <c r="B1216" s="230"/>
      <c r="C1216" s="234">
        <v>0</v>
      </c>
      <c r="D1216" s="234">
        <v>0</v>
      </c>
      <c r="E1216" s="234">
        <v>0</v>
      </c>
      <c r="F1216" s="235">
        <v>0</v>
      </c>
      <c r="G1216" s="235">
        <v>0</v>
      </c>
      <c r="H1216" s="236">
        <v>0</v>
      </c>
    </row>
    <row r="1217" spans="1:8" ht="18" hidden="1" customHeight="1" outlineLevel="1">
      <c r="A1217" s="20" t="s">
        <v>258</v>
      </c>
      <c r="B1217" s="230"/>
      <c r="C1217" s="234">
        <v>0</v>
      </c>
      <c r="D1217" s="234">
        <v>0</v>
      </c>
      <c r="E1217" s="234">
        <v>0</v>
      </c>
      <c r="F1217" s="235">
        <v>0</v>
      </c>
      <c r="G1217" s="235">
        <v>0</v>
      </c>
      <c r="H1217" s="236">
        <v>0</v>
      </c>
    </row>
    <row r="1218" spans="1:8" ht="18" hidden="1" customHeight="1" outlineLevel="1">
      <c r="A1218" s="20" t="s">
        <v>183</v>
      </c>
      <c r="B1218" s="230"/>
      <c r="C1218" s="234">
        <v>0</v>
      </c>
      <c r="D1218" s="234">
        <v>0</v>
      </c>
      <c r="E1218" s="234">
        <v>0</v>
      </c>
      <c r="F1218" s="235">
        <v>0</v>
      </c>
      <c r="G1218" s="235">
        <v>0</v>
      </c>
      <c r="H1218" s="236">
        <v>0</v>
      </c>
    </row>
    <row r="1219" spans="1:8" ht="18" hidden="1" customHeight="1" outlineLevel="1">
      <c r="A1219" s="20" t="s">
        <v>184</v>
      </c>
      <c r="B1219" s="230"/>
      <c r="C1219" s="234">
        <v>0</v>
      </c>
      <c r="D1219" s="234">
        <v>0</v>
      </c>
      <c r="E1219" s="234">
        <v>0</v>
      </c>
      <c r="F1219" s="235">
        <v>0</v>
      </c>
      <c r="G1219" s="235">
        <v>0</v>
      </c>
      <c r="H1219" s="236">
        <v>0</v>
      </c>
    </row>
    <row r="1220" spans="1:8" ht="18" hidden="1" customHeight="1" outlineLevel="1">
      <c r="A1220" s="20" t="s">
        <v>251</v>
      </c>
      <c r="B1220" s="230"/>
      <c r="C1220" s="234">
        <v>0</v>
      </c>
      <c r="D1220" s="234">
        <v>0</v>
      </c>
      <c r="E1220" s="234">
        <v>0</v>
      </c>
      <c r="F1220" s="235">
        <v>0</v>
      </c>
      <c r="G1220" s="235">
        <v>0</v>
      </c>
      <c r="H1220" s="236">
        <v>0</v>
      </c>
    </row>
    <row r="1221" spans="1:8" ht="18" hidden="1" customHeight="1" outlineLevel="1">
      <c r="A1221" s="20" t="s">
        <v>185</v>
      </c>
      <c r="B1221" s="230"/>
      <c r="C1221" s="234">
        <v>1</v>
      </c>
      <c r="D1221" s="234">
        <v>1</v>
      </c>
      <c r="E1221" s="234">
        <v>0</v>
      </c>
      <c r="F1221" s="235">
        <v>0</v>
      </c>
      <c r="G1221" s="235">
        <v>4900</v>
      </c>
      <c r="H1221" s="236">
        <v>0</v>
      </c>
    </row>
    <row r="1222" spans="1:8" ht="18" hidden="1" customHeight="1" outlineLevel="1">
      <c r="A1222" s="20" t="s">
        <v>253</v>
      </c>
      <c r="B1222" s="230"/>
      <c r="C1222" s="234">
        <v>0</v>
      </c>
      <c r="D1222" s="234">
        <v>0</v>
      </c>
      <c r="E1222" s="234">
        <v>0</v>
      </c>
      <c r="F1222" s="235">
        <v>0</v>
      </c>
      <c r="G1222" s="235">
        <v>0</v>
      </c>
      <c r="H1222" s="236">
        <v>0</v>
      </c>
    </row>
    <row r="1223" spans="1:8" ht="18" hidden="1" customHeight="1" outlineLevel="1">
      <c r="A1223" s="20" t="s">
        <v>186</v>
      </c>
      <c r="B1223" s="230"/>
      <c r="C1223" s="234">
        <v>0</v>
      </c>
      <c r="D1223" s="234">
        <v>0</v>
      </c>
      <c r="E1223" s="234">
        <v>0</v>
      </c>
      <c r="F1223" s="235">
        <v>0</v>
      </c>
      <c r="G1223" s="235">
        <v>0</v>
      </c>
      <c r="H1223" s="236">
        <v>0</v>
      </c>
    </row>
    <row r="1224" spans="1:8" ht="18" hidden="1" customHeight="1" outlineLevel="1">
      <c r="A1224" s="20" t="s">
        <v>244</v>
      </c>
      <c r="B1224" s="230"/>
      <c r="C1224" s="234">
        <v>0</v>
      </c>
      <c r="D1224" s="234">
        <v>0</v>
      </c>
      <c r="E1224" s="234">
        <v>0</v>
      </c>
      <c r="F1224" s="235">
        <v>0</v>
      </c>
      <c r="G1224" s="235">
        <v>0</v>
      </c>
      <c r="H1224" s="236">
        <v>0</v>
      </c>
    </row>
    <row r="1225" spans="1:8" ht="18" hidden="1" customHeight="1" outlineLevel="1">
      <c r="A1225" s="20" t="s">
        <v>438</v>
      </c>
      <c r="B1225" s="230"/>
      <c r="C1225" s="234">
        <v>0</v>
      </c>
      <c r="D1225" s="234">
        <v>0</v>
      </c>
      <c r="E1225" s="234">
        <v>0</v>
      </c>
      <c r="F1225" s="235">
        <v>0</v>
      </c>
      <c r="G1225" s="235">
        <v>0</v>
      </c>
      <c r="H1225" s="236">
        <v>0</v>
      </c>
    </row>
    <row r="1226" spans="1:8" ht="18" hidden="1" customHeight="1" outlineLevel="1">
      <c r="A1226" s="20" t="s">
        <v>188</v>
      </c>
      <c r="B1226" s="230"/>
      <c r="C1226" s="234">
        <v>0</v>
      </c>
      <c r="D1226" s="234">
        <v>0</v>
      </c>
      <c r="E1226" s="234">
        <v>0</v>
      </c>
      <c r="F1226" s="235">
        <v>0</v>
      </c>
      <c r="G1226" s="235">
        <v>0</v>
      </c>
      <c r="H1226" s="236">
        <v>0</v>
      </c>
    </row>
    <row r="1227" spans="1:8" ht="18" hidden="1" customHeight="1" outlineLevel="1">
      <c r="A1227" s="20" t="s">
        <v>189</v>
      </c>
      <c r="B1227" s="230"/>
      <c r="C1227" s="234">
        <v>0</v>
      </c>
      <c r="D1227" s="234">
        <v>0</v>
      </c>
      <c r="E1227" s="234">
        <v>0</v>
      </c>
      <c r="F1227" s="235">
        <v>0</v>
      </c>
      <c r="G1227" s="235">
        <v>0</v>
      </c>
      <c r="H1227" s="236">
        <v>0</v>
      </c>
    </row>
    <row r="1228" spans="1:8" ht="18" hidden="1" customHeight="1" outlineLevel="1">
      <c r="A1228" s="20" t="s">
        <v>190</v>
      </c>
      <c r="B1228" s="230"/>
      <c r="C1228" s="234">
        <v>0</v>
      </c>
      <c r="D1228" s="234">
        <v>0</v>
      </c>
      <c r="E1228" s="234">
        <v>0</v>
      </c>
      <c r="F1228" s="235">
        <v>0</v>
      </c>
      <c r="G1228" s="235">
        <v>0</v>
      </c>
      <c r="H1228" s="236">
        <v>0</v>
      </c>
    </row>
    <row r="1229" spans="1:8" ht="18" hidden="1" customHeight="1" outlineLevel="1">
      <c r="A1229" s="20" t="s">
        <v>191</v>
      </c>
      <c r="B1229" s="230"/>
      <c r="C1229" s="234">
        <v>0</v>
      </c>
      <c r="D1229" s="234">
        <v>0</v>
      </c>
      <c r="E1229" s="234">
        <v>0</v>
      </c>
      <c r="F1229" s="235">
        <v>0</v>
      </c>
      <c r="G1229" s="235">
        <v>0</v>
      </c>
      <c r="H1229" s="236">
        <v>0</v>
      </c>
    </row>
    <row r="1230" spans="1:8" ht="18" hidden="1" customHeight="1" outlineLevel="1">
      <c r="A1230" s="20" t="s">
        <v>439</v>
      </c>
      <c r="B1230" s="230"/>
      <c r="C1230" s="234">
        <v>0</v>
      </c>
      <c r="D1230" s="234">
        <v>0</v>
      </c>
      <c r="E1230" s="234">
        <v>0</v>
      </c>
      <c r="F1230" s="235">
        <v>0</v>
      </c>
      <c r="G1230" s="235">
        <v>0</v>
      </c>
      <c r="H1230" s="236">
        <v>0</v>
      </c>
    </row>
    <row r="1231" spans="1:8" ht="18" hidden="1" customHeight="1" outlineLevel="1">
      <c r="A1231" s="20" t="s">
        <v>247</v>
      </c>
      <c r="B1231" s="230"/>
      <c r="C1231" s="234">
        <v>0</v>
      </c>
      <c r="D1231" s="234">
        <v>0</v>
      </c>
      <c r="E1231" s="234">
        <v>0</v>
      </c>
      <c r="F1231" s="235">
        <v>0</v>
      </c>
      <c r="G1231" s="235">
        <v>0</v>
      </c>
      <c r="H1231" s="236">
        <v>0</v>
      </c>
    </row>
    <row r="1232" spans="1:8" ht="18" hidden="1" customHeight="1" outlineLevel="1">
      <c r="A1232" s="20" t="s">
        <v>193</v>
      </c>
      <c r="B1232" s="230"/>
      <c r="C1232" s="234">
        <v>0</v>
      </c>
      <c r="D1232" s="234">
        <v>0</v>
      </c>
      <c r="E1232" s="234">
        <v>0</v>
      </c>
      <c r="F1232" s="235">
        <v>0</v>
      </c>
      <c r="G1232" s="235">
        <v>0</v>
      </c>
      <c r="H1232" s="236">
        <v>0</v>
      </c>
    </row>
    <row r="1233" spans="1:8" ht="18" hidden="1" customHeight="1" outlineLevel="1">
      <c r="A1233" s="20" t="s">
        <v>194</v>
      </c>
      <c r="B1233" s="230"/>
      <c r="C1233" s="234">
        <v>0</v>
      </c>
      <c r="D1233" s="234">
        <v>0</v>
      </c>
      <c r="E1233" s="234">
        <v>0</v>
      </c>
      <c r="F1233" s="235">
        <v>0</v>
      </c>
      <c r="G1233" s="235">
        <v>0</v>
      </c>
      <c r="H1233" s="236">
        <v>0</v>
      </c>
    </row>
    <row r="1234" spans="1:8" ht="18" hidden="1" customHeight="1" outlineLevel="1">
      <c r="A1234" s="20" t="s">
        <v>195</v>
      </c>
      <c r="B1234" s="230"/>
      <c r="C1234" s="234">
        <v>0</v>
      </c>
      <c r="D1234" s="234">
        <v>0</v>
      </c>
      <c r="E1234" s="234">
        <v>0</v>
      </c>
      <c r="F1234" s="235">
        <v>0</v>
      </c>
      <c r="G1234" s="235">
        <v>0</v>
      </c>
      <c r="H1234" s="236">
        <v>0</v>
      </c>
    </row>
    <row r="1235" spans="1:8" ht="18" hidden="1" customHeight="1" outlineLevel="1">
      <c r="A1235" s="20" t="s">
        <v>196</v>
      </c>
      <c r="B1235" s="230"/>
      <c r="C1235" s="231">
        <v>0</v>
      </c>
      <c r="D1235" s="231">
        <v>0</v>
      </c>
      <c r="E1235" s="231">
        <v>0</v>
      </c>
      <c r="F1235" s="232">
        <v>0</v>
      </c>
      <c r="G1235" s="232">
        <v>0</v>
      </c>
      <c r="H1235" s="233">
        <v>0</v>
      </c>
    </row>
    <row r="1236" spans="1:8" ht="18" customHeight="1" collapsed="1">
      <c r="A1236" s="20"/>
      <c r="B1236" s="230" t="s">
        <v>378</v>
      </c>
      <c r="C1236" s="234">
        <f>SUM(C1212:C1235)</f>
        <v>1</v>
      </c>
      <c r="D1236" s="234">
        <f t="shared" ref="D1236:F1236" si="81">SUM(D1212:D1235)</f>
        <v>1</v>
      </c>
      <c r="E1236" s="234">
        <f t="shared" si="81"/>
        <v>0</v>
      </c>
      <c r="F1236" s="235">
        <f t="shared" si="81"/>
        <v>0</v>
      </c>
      <c r="G1236" s="235">
        <f>SUM(G1212:G1235)</f>
        <v>4900</v>
      </c>
      <c r="H1236" s="236">
        <f t="shared" ref="H1236" si="82">SUM(H1212:H1235)</f>
        <v>0</v>
      </c>
    </row>
    <row r="1237" spans="1:8" ht="18" hidden="1" customHeight="1" outlineLevel="1">
      <c r="A1237" s="20" t="s">
        <v>256</v>
      </c>
      <c r="B1237" s="230"/>
      <c r="C1237" s="231">
        <v>0</v>
      </c>
      <c r="D1237" s="231">
        <v>0</v>
      </c>
      <c r="E1237" s="231">
        <v>0</v>
      </c>
      <c r="F1237" s="232">
        <v>0</v>
      </c>
      <c r="G1237" s="232">
        <v>0</v>
      </c>
      <c r="H1237" s="233">
        <v>0</v>
      </c>
    </row>
    <row r="1238" spans="1:8" ht="18" hidden="1" customHeight="1" outlineLevel="1">
      <c r="A1238" s="20" t="s">
        <v>181</v>
      </c>
      <c r="B1238" s="230"/>
      <c r="C1238" s="231">
        <v>0</v>
      </c>
      <c r="D1238" s="231">
        <v>0</v>
      </c>
      <c r="E1238" s="231">
        <v>0</v>
      </c>
      <c r="F1238" s="232">
        <v>0</v>
      </c>
      <c r="G1238" s="232">
        <v>0</v>
      </c>
      <c r="H1238" s="233">
        <v>0</v>
      </c>
    </row>
    <row r="1239" spans="1:8" ht="18" hidden="1" customHeight="1" outlineLevel="1">
      <c r="A1239" s="20" t="s">
        <v>182</v>
      </c>
      <c r="B1239" s="230"/>
      <c r="C1239" s="231">
        <v>0</v>
      </c>
      <c r="D1239" s="231">
        <v>0</v>
      </c>
      <c r="E1239" s="231">
        <v>0</v>
      </c>
      <c r="F1239" s="232">
        <v>0</v>
      </c>
      <c r="G1239" s="232">
        <v>0</v>
      </c>
      <c r="H1239" s="233">
        <v>0</v>
      </c>
    </row>
    <row r="1240" spans="1:8" ht="18" hidden="1" customHeight="1" outlineLevel="1">
      <c r="A1240" s="20" t="s">
        <v>250</v>
      </c>
      <c r="B1240" s="230"/>
      <c r="C1240" s="231">
        <v>0</v>
      </c>
      <c r="D1240" s="231">
        <v>0</v>
      </c>
      <c r="E1240" s="231">
        <v>0</v>
      </c>
      <c r="F1240" s="232">
        <v>0</v>
      </c>
      <c r="G1240" s="232">
        <v>0</v>
      </c>
      <c r="H1240" s="233">
        <v>0</v>
      </c>
    </row>
    <row r="1241" spans="1:8" ht="18" hidden="1" customHeight="1" outlineLevel="1">
      <c r="A1241" s="20" t="s">
        <v>257</v>
      </c>
      <c r="B1241" s="230"/>
      <c r="C1241" s="231">
        <v>0</v>
      </c>
      <c r="D1241" s="231">
        <v>0</v>
      </c>
      <c r="E1241" s="231">
        <v>0</v>
      </c>
      <c r="F1241" s="232">
        <v>0</v>
      </c>
      <c r="G1241" s="232">
        <v>0</v>
      </c>
      <c r="H1241" s="233">
        <v>0</v>
      </c>
    </row>
    <row r="1242" spans="1:8" ht="18" hidden="1" customHeight="1" outlineLevel="1">
      <c r="A1242" s="20" t="s">
        <v>258</v>
      </c>
      <c r="B1242" s="230"/>
      <c r="C1242" s="231">
        <v>0</v>
      </c>
      <c r="D1242" s="231">
        <v>0</v>
      </c>
      <c r="E1242" s="231">
        <v>0</v>
      </c>
      <c r="F1242" s="232">
        <v>0</v>
      </c>
      <c r="G1242" s="232">
        <v>0</v>
      </c>
      <c r="H1242" s="233">
        <v>0</v>
      </c>
    </row>
    <row r="1243" spans="1:8" ht="18" hidden="1" customHeight="1" outlineLevel="1">
      <c r="A1243" s="20" t="s">
        <v>183</v>
      </c>
      <c r="B1243" s="230"/>
      <c r="C1243" s="231">
        <v>0</v>
      </c>
      <c r="D1243" s="231">
        <v>1</v>
      </c>
      <c r="E1243" s="231">
        <v>0</v>
      </c>
      <c r="F1243" s="232">
        <v>0</v>
      </c>
      <c r="G1243" s="232">
        <v>13728.5</v>
      </c>
      <c r="H1243" s="233">
        <v>0</v>
      </c>
    </row>
    <row r="1244" spans="1:8" ht="18" hidden="1" customHeight="1" outlineLevel="1">
      <c r="A1244" s="20" t="s">
        <v>184</v>
      </c>
      <c r="B1244" s="230"/>
      <c r="C1244" s="231">
        <v>0</v>
      </c>
      <c r="D1244" s="231">
        <v>0</v>
      </c>
      <c r="E1244" s="231">
        <v>0</v>
      </c>
      <c r="F1244" s="232">
        <v>0</v>
      </c>
      <c r="G1244" s="232">
        <v>0</v>
      </c>
      <c r="H1244" s="233">
        <v>0</v>
      </c>
    </row>
    <row r="1245" spans="1:8" ht="18" hidden="1" customHeight="1" outlineLevel="1">
      <c r="A1245" s="20" t="s">
        <v>251</v>
      </c>
      <c r="B1245" s="230"/>
      <c r="C1245" s="231">
        <v>0</v>
      </c>
      <c r="D1245" s="231">
        <v>0</v>
      </c>
      <c r="E1245" s="231">
        <v>0</v>
      </c>
      <c r="F1245" s="232">
        <v>0</v>
      </c>
      <c r="G1245" s="232">
        <v>0</v>
      </c>
      <c r="H1245" s="233">
        <v>0</v>
      </c>
    </row>
    <row r="1246" spans="1:8" ht="18" hidden="1" customHeight="1" outlineLevel="1">
      <c r="A1246" s="20" t="s">
        <v>185</v>
      </c>
      <c r="B1246" s="230"/>
      <c r="C1246" s="231">
        <v>0</v>
      </c>
      <c r="D1246" s="231">
        <v>1</v>
      </c>
      <c r="E1246" s="231">
        <v>0</v>
      </c>
      <c r="F1246" s="232">
        <v>0</v>
      </c>
      <c r="G1246" s="232">
        <v>-2500</v>
      </c>
      <c r="H1246" s="233">
        <v>0</v>
      </c>
    </row>
    <row r="1247" spans="1:8" ht="18" hidden="1" customHeight="1" outlineLevel="1">
      <c r="A1247" s="20" t="s">
        <v>253</v>
      </c>
      <c r="B1247" s="230"/>
      <c r="C1247" s="231">
        <v>0</v>
      </c>
      <c r="D1247" s="231">
        <v>0</v>
      </c>
      <c r="E1247" s="231">
        <v>0</v>
      </c>
      <c r="F1247" s="232">
        <v>0</v>
      </c>
      <c r="G1247" s="232">
        <v>0</v>
      </c>
      <c r="H1247" s="233">
        <v>0</v>
      </c>
    </row>
    <row r="1248" spans="1:8" ht="18" hidden="1" customHeight="1" outlineLevel="1">
      <c r="A1248" s="20" t="s">
        <v>186</v>
      </c>
      <c r="B1248" s="230"/>
      <c r="C1248" s="231">
        <v>0</v>
      </c>
      <c r="D1248" s="231">
        <v>0</v>
      </c>
      <c r="E1248" s="231">
        <v>0</v>
      </c>
      <c r="F1248" s="232">
        <v>0</v>
      </c>
      <c r="G1248" s="232">
        <v>0</v>
      </c>
      <c r="H1248" s="233">
        <v>0</v>
      </c>
    </row>
    <row r="1249" spans="1:8" ht="18" hidden="1" customHeight="1" outlineLevel="1">
      <c r="A1249" s="20" t="s">
        <v>244</v>
      </c>
      <c r="B1249" s="230"/>
      <c r="C1249" s="231">
        <v>0</v>
      </c>
      <c r="D1249" s="231">
        <v>0</v>
      </c>
      <c r="E1249" s="231">
        <v>0</v>
      </c>
      <c r="F1249" s="232">
        <v>0</v>
      </c>
      <c r="G1249" s="232">
        <v>0</v>
      </c>
      <c r="H1249" s="233">
        <v>0</v>
      </c>
    </row>
    <row r="1250" spans="1:8" ht="18" hidden="1" customHeight="1" outlineLevel="1">
      <c r="A1250" s="20" t="s">
        <v>438</v>
      </c>
      <c r="B1250" s="230"/>
      <c r="C1250" s="231">
        <v>0</v>
      </c>
      <c r="D1250" s="231">
        <v>0</v>
      </c>
      <c r="E1250" s="231">
        <v>0</v>
      </c>
      <c r="F1250" s="232">
        <v>0</v>
      </c>
      <c r="G1250" s="232">
        <v>0</v>
      </c>
      <c r="H1250" s="233">
        <v>0</v>
      </c>
    </row>
    <row r="1251" spans="1:8" ht="18" hidden="1" customHeight="1" outlineLevel="1">
      <c r="A1251" s="20" t="s">
        <v>188</v>
      </c>
      <c r="B1251" s="230"/>
      <c r="C1251" s="231">
        <v>0</v>
      </c>
      <c r="D1251" s="231">
        <v>0</v>
      </c>
      <c r="E1251" s="231">
        <v>0</v>
      </c>
      <c r="F1251" s="232">
        <v>0</v>
      </c>
      <c r="G1251" s="232">
        <v>0</v>
      </c>
      <c r="H1251" s="233">
        <v>0</v>
      </c>
    </row>
    <row r="1252" spans="1:8" ht="18" hidden="1" customHeight="1" outlineLevel="1">
      <c r="A1252" s="20" t="s">
        <v>189</v>
      </c>
      <c r="B1252" s="230"/>
      <c r="C1252" s="231">
        <v>0</v>
      </c>
      <c r="D1252" s="231">
        <v>0</v>
      </c>
      <c r="E1252" s="231">
        <v>0</v>
      </c>
      <c r="F1252" s="232">
        <v>0</v>
      </c>
      <c r="G1252" s="232">
        <v>0</v>
      </c>
      <c r="H1252" s="233">
        <v>0</v>
      </c>
    </row>
    <row r="1253" spans="1:8" ht="18" hidden="1" customHeight="1" outlineLevel="1">
      <c r="A1253" s="20" t="s">
        <v>190</v>
      </c>
      <c r="B1253" s="230"/>
      <c r="C1253" s="231">
        <v>0</v>
      </c>
      <c r="D1253" s="231">
        <v>0</v>
      </c>
      <c r="E1253" s="231">
        <v>0</v>
      </c>
      <c r="F1253" s="232">
        <v>0</v>
      </c>
      <c r="G1253" s="232">
        <v>0</v>
      </c>
      <c r="H1253" s="233">
        <v>0</v>
      </c>
    </row>
    <row r="1254" spans="1:8" ht="18" hidden="1" customHeight="1" outlineLevel="1">
      <c r="A1254" s="20" t="s">
        <v>191</v>
      </c>
      <c r="B1254" s="230"/>
      <c r="C1254" s="231">
        <v>0</v>
      </c>
      <c r="D1254" s="231">
        <v>0</v>
      </c>
      <c r="E1254" s="231">
        <v>0</v>
      </c>
      <c r="F1254" s="232">
        <v>0</v>
      </c>
      <c r="G1254" s="232">
        <v>0</v>
      </c>
      <c r="H1254" s="233">
        <v>0</v>
      </c>
    </row>
    <row r="1255" spans="1:8" ht="18" hidden="1" customHeight="1" outlineLevel="1">
      <c r="A1255" s="20" t="s">
        <v>439</v>
      </c>
      <c r="B1255" s="230"/>
      <c r="C1255" s="231">
        <v>0</v>
      </c>
      <c r="D1255" s="231">
        <v>0</v>
      </c>
      <c r="E1255" s="231">
        <v>0</v>
      </c>
      <c r="F1255" s="232">
        <v>0</v>
      </c>
      <c r="G1255" s="232">
        <v>0</v>
      </c>
      <c r="H1255" s="233">
        <v>0</v>
      </c>
    </row>
    <row r="1256" spans="1:8" ht="18" hidden="1" customHeight="1" outlineLevel="1">
      <c r="A1256" s="20" t="s">
        <v>247</v>
      </c>
      <c r="B1256" s="230"/>
      <c r="C1256" s="231">
        <v>0</v>
      </c>
      <c r="D1256" s="231">
        <v>0</v>
      </c>
      <c r="E1256" s="231">
        <v>0</v>
      </c>
      <c r="F1256" s="232">
        <v>0</v>
      </c>
      <c r="G1256" s="232">
        <v>0</v>
      </c>
      <c r="H1256" s="233">
        <v>0</v>
      </c>
    </row>
    <row r="1257" spans="1:8" ht="18" hidden="1" customHeight="1" outlineLevel="1">
      <c r="A1257" s="20" t="s">
        <v>193</v>
      </c>
      <c r="B1257" s="230"/>
      <c r="C1257" s="231">
        <v>0</v>
      </c>
      <c r="D1257" s="231">
        <v>0</v>
      </c>
      <c r="E1257" s="231">
        <v>0</v>
      </c>
      <c r="F1257" s="232">
        <v>0</v>
      </c>
      <c r="G1257" s="232">
        <v>0</v>
      </c>
      <c r="H1257" s="233">
        <v>0</v>
      </c>
    </row>
    <row r="1258" spans="1:8" ht="18" hidden="1" customHeight="1" outlineLevel="1">
      <c r="A1258" s="20" t="s">
        <v>194</v>
      </c>
      <c r="B1258" s="230"/>
      <c r="C1258" s="231">
        <v>0</v>
      </c>
      <c r="D1258" s="231">
        <v>0</v>
      </c>
      <c r="E1258" s="231">
        <v>0</v>
      </c>
      <c r="F1258" s="232">
        <v>0</v>
      </c>
      <c r="G1258" s="232">
        <v>0</v>
      </c>
      <c r="H1258" s="233">
        <v>0</v>
      </c>
    </row>
    <row r="1259" spans="1:8" ht="18" hidden="1" customHeight="1" outlineLevel="1">
      <c r="A1259" s="20" t="s">
        <v>195</v>
      </c>
      <c r="B1259" s="230"/>
      <c r="C1259" s="231">
        <v>0</v>
      </c>
      <c r="D1259" s="231">
        <v>0</v>
      </c>
      <c r="E1259" s="231">
        <v>0</v>
      </c>
      <c r="F1259" s="232">
        <v>0</v>
      </c>
      <c r="G1259" s="232">
        <v>0</v>
      </c>
      <c r="H1259" s="233">
        <v>0</v>
      </c>
    </row>
    <row r="1260" spans="1:8" ht="18" hidden="1" customHeight="1" outlineLevel="1">
      <c r="A1260" s="20" t="s">
        <v>196</v>
      </c>
      <c r="B1260" s="230"/>
      <c r="C1260" s="231">
        <v>0</v>
      </c>
      <c r="D1260" s="231">
        <v>0</v>
      </c>
      <c r="E1260" s="231">
        <v>0</v>
      </c>
      <c r="F1260" s="232">
        <v>0</v>
      </c>
      <c r="G1260" s="232">
        <v>0</v>
      </c>
      <c r="H1260" s="233">
        <v>0</v>
      </c>
    </row>
    <row r="1261" spans="1:8" ht="18" customHeight="1" collapsed="1">
      <c r="A1261" s="20"/>
      <c r="B1261" s="230" t="s">
        <v>379</v>
      </c>
      <c r="C1261" s="234">
        <f>SUM(C1237:C1260)</f>
        <v>0</v>
      </c>
      <c r="D1261" s="234">
        <f t="shared" ref="D1261:F1261" si="83">SUM(D1237:D1260)</f>
        <v>2</v>
      </c>
      <c r="E1261" s="234">
        <f t="shared" si="83"/>
        <v>0</v>
      </c>
      <c r="F1261" s="235">
        <f t="shared" si="83"/>
        <v>0</v>
      </c>
      <c r="G1261" s="235">
        <f>SUM(G1237:G1260)</f>
        <v>11228.5</v>
      </c>
      <c r="H1261" s="236">
        <f t="shared" ref="H1261" si="84">SUM(H1237:H1260)</f>
        <v>0</v>
      </c>
    </row>
    <row r="1262" spans="1:8" ht="18" hidden="1" customHeight="1" outlineLevel="1">
      <c r="A1262" s="20" t="s">
        <v>256</v>
      </c>
      <c r="B1262" s="230"/>
      <c r="C1262" s="231">
        <v>0</v>
      </c>
      <c r="D1262" s="231">
        <v>0</v>
      </c>
      <c r="E1262" s="231">
        <v>0</v>
      </c>
      <c r="F1262" s="232">
        <v>0</v>
      </c>
      <c r="G1262" s="232">
        <v>0</v>
      </c>
      <c r="H1262" s="233">
        <v>0</v>
      </c>
    </row>
    <row r="1263" spans="1:8" ht="18" hidden="1" customHeight="1" outlineLevel="1">
      <c r="A1263" s="20" t="s">
        <v>181</v>
      </c>
      <c r="B1263" s="230"/>
      <c r="C1263" s="231">
        <v>1</v>
      </c>
      <c r="D1263" s="231">
        <v>1</v>
      </c>
      <c r="E1263" s="231">
        <v>0</v>
      </c>
      <c r="F1263" s="232">
        <v>10000</v>
      </c>
      <c r="G1263" s="232">
        <v>18787.5</v>
      </c>
      <c r="H1263" s="233">
        <v>0</v>
      </c>
    </row>
    <row r="1264" spans="1:8" ht="18" hidden="1" customHeight="1" outlineLevel="1">
      <c r="A1264" s="20" t="s">
        <v>182</v>
      </c>
      <c r="B1264" s="230"/>
      <c r="C1264" s="231">
        <v>0</v>
      </c>
      <c r="D1264" s="231">
        <v>0</v>
      </c>
      <c r="E1264" s="231">
        <v>0</v>
      </c>
      <c r="F1264" s="232">
        <v>0</v>
      </c>
      <c r="G1264" s="232">
        <v>0</v>
      </c>
      <c r="H1264" s="233">
        <v>0</v>
      </c>
    </row>
    <row r="1265" spans="1:8" ht="18" hidden="1" customHeight="1" outlineLevel="1">
      <c r="A1265" s="20" t="s">
        <v>250</v>
      </c>
      <c r="B1265" s="230"/>
      <c r="C1265" s="231">
        <v>0</v>
      </c>
      <c r="D1265" s="231">
        <v>0</v>
      </c>
      <c r="E1265" s="231">
        <v>0</v>
      </c>
      <c r="F1265" s="232">
        <v>0</v>
      </c>
      <c r="G1265" s="232">
        <v>0</v>
      </c>
      <c r="H1265" s="233">
        <v>0</v>
      </c>
    </row>
    <row r="1266" spans="1:8" ht="18" hidden="1" customHeight="1" outlineLevel="1">
      <c r="A1266" s="20" t="s">
        <v>257</v>
      </c>
      <c r="B1266" s="230"/>
      <c r="C1266" s="231">
        <v>0</v>
      </c>
      <c r="D1266" s="231">
        <v>0</v>
      </c>
      <c r="E1266" s="231">
        <v>0</v>
      </c>
      <c r="F1266" s="232">
        <v>0</v>
      </c>
      <c r="G1266" s="232">
        <v>0</v>
      </c>
      <c r="H1266" s="233">
        <v>0</v>
      </c>
    </row>
    <row r="1267" spans="1:8" ht="18" hidden="1" customHeight="1" outlineLevel="1">
      <c r="A1267" s="20" t="s">
        <v>258</v>
      </c>
      <c r="B1267" s="230"/>
      <c r="C1267" s="231">
        <v>0</v>
      </c>
      <c r="D1267" s="231">
        <v>0</v>
      </c>
      <c r="E1267" s="231">
        <v>0</v>
      </c>
      <c r="F1267" s="232">
        <v>0</v>
      </c>
      <c r="G1267" s="232">
        <v>0</v>
      </c>
      <c r="H1267" s="233">
        <v>0</v>
      </c>
    </row>
    <row r="1268" spans="1:8" ht="18" hidden="1" customHeight="1" outlineLevel="1">
      <c r="A1268" s="20" t="s">
        <v>183</v>
      </c>
      <c r="B1268" s="230"/>
      <c r="C1268" s="231">
        <v>0</v>
      </c>
      <c r="D1268" s="231">
        <v>1</v>
      </c>
      <c r="E1268" s="231">
        <v>0</v>
      </c>
      <c r="F1268" s="232">
        <v>0</v>
      </c>
      <c r="G1268" s="232">
        <v>-2426.71</v>
      </c>
      <c r="H1268" s="233">
        <v>0</v>
      </c>
    </row>
    <row r="1269" spans="1:8" ht="18" hidden="1" customHeight="1" outlineLevel="1">
      <c r="A1269" s="20" t="s">
        <v>184</v>
      </c>
      <c r="B1269" s="230"/>
      <c r="C1269" s="231">
        <v>1</v>
      </c>
      <c r="D1269" s="231">
        <v>1</v>
      </c>
      <c r="E1269" s="231">
        <v>0</v>
      </c>
      <c r="F1269" s="232">
        <v>0</v>
      </c>
      <c r="G1269" s="232">
        <v>3600</v>
      </c>
      <c r="H1269" s="233">
        <v>0</v>
      </c>
    </row>
    <row r="1270" spans="1:8" ht="18" hidden="1" customHeight="1" outlineLevel="1">
      <c r="A1270" s="20" t="s">
        <v>251</v>
      </c>
      <c r="B1270" s="230"/>
      <c r="C1270" s="231">
        <v>0</v>
      </c>
      <c r="D1270" s="231">
        <v>0</v>
      </c>
      <c r="E1270" s="231">
        <v>0</v>
      </c>
      <c r="F1270" s="232">
        <v>0</v>
      </c>
      <c r="G1270" s="232">
        <v>0</v>
      </c>
      <c r="H1270" s="233">
        <v>0</v>
      </c>
    </row>
    <row r="1271" spans="1:8" ht="18" hidden="1" customHeight="1" outlineLevel="1">
      <c r="A1271" s="20" t="s">
        <v>185</v>
      </c>
      <c r="B1271" s="230"/>
      <c r="C1271" s="231">
        <v>0</v>
      </c>
      <c r="D1271" s="231">
        <v>0</v>
      </c>
      <c r="E1271" s="231">
        <v>0</v>
      </c>
      <c r="F1271" s="232">
        <v>0</v>
      </c>
      <c r="G1271" s="232">
        <v>0</v>
      </c>
      <c r="H1271" s="233">
        <v>0</v>
      </c>
    </row>
    <row r="1272" spans="1:8" ht="18" hidden="1" customHeight="1" outlineLevel="1">
      <c r="A1272" s="20" t="s">
        <v>253</v>
      </c>
      <c r="B1272" s="230"/>
      <c r="C1272" s="231">
        <v>0</v>
      </c>
      <c r="D1272" s="231">
        <v>0</v>
      </c>
      <c r="E1272" s="231">
        <v>0</v>
      </c>
      <c r="F1272" s="232">
        <v>0</v>
      </c>
      <c r="G1272" s="232">
        <v>0</v>
      </c>
      <c r="H1272" s="233">
        <v>0</v>
      </c>
    </row>
    <row r="1273" spans="1:8" ht="18" hidden="1" customHeight="1" outlineLevel="1">
      <c r="A1273" s="20" t="s">
        <v>186</v>
      </c>
      <c r="B1273" s="230"/>
      <c r="C1273" s="231">
        <v>0</v>
      </c>
      <c r="D1273" s="231">
        <v>0</v>
      </c>
      <c r="E1273" s="231">
        <v>0</v>
      </c>
      <c r="F1273" s="232">
        <v>0</v>
      </c>
      <c r="G1273" s="232">
        <v>0</v>
      </c>
      <c r="H1273" s="233">
        <v>0</v>
      </c>
    </row>
    <row r="1274" spans="1:8" ht="18" hidden="1" customHeight="1" outlineLevel="1">
      <c r="A1274" s="20" t="s">
        <v>244</v>
      </c>
      <c r="B1274" s="230"/>
      <c r="C1274" s="231">
        <v>0</v>
      </c>
      <c r="D1274" s="231">
        <v>0</v>
      </c>
      <c r="E1274" s="231">
        <v>0</v>
      </c>
      <c r="F1274" s="232">
        <v>0</v>
      </c>
      <c r="G1274" s="232">
        <v>0</v>
      </c>
      <c r="H1274" s="233">
        <v>0</v>
      </c>
    </row>
    <row r="1275" spans="1:8" ht="18" hidden="1" customHeight="1" outlineLevel="1">
      <c r="A1275" s="20" t="s">
        <v>438</v>
      </c>
      <c r="B1275" s="230"/>
      <c r="C1275" s="231">
        <v>0</v>
      </c>
      <c r="D1275" s="231">
        <v>0</v>
      </c>
      <c r="E1275" s="231">
        <v>0</v>
      </c>
      <c r="F1275" s="232">
        <v>0</v>
      </c>
      <c r="G1275" s="232">
        <v>0</v>
      </c>
      <c r="H1275" s="233">
        <v>0</v>
      </c>
    </row>
    <row r="1276" spans="1:8" ht="18" hidden="1" customHeight="1" outlineLevel="1">
      <c r="A1276" s="20" t="s">
        <v>188</v>
      </c>
      <c r="B1276" s="230"/>
      <c r="C1276" s="231">
        <v>0</v>
      </c>
      <c r="D1276" s="231">
        <v>0</v>
      </c>
      <c r="E1276" s="231">
        <v>0</v>
      </c>
      <c r="F1276" s="232">
        <v>0</v>
      </c>
      <c r="G1276" s="232">
        <v>0</v>
      </c>
      <c r="H1276" s="233">
        <v>0</v>
      </c>
    </row>
    <row r="1277" spans="1:8" ht="18" hidden="1" customHeight="1" outlineLevel="1">
      <c r="A1277" s="20" t="s">
        <v>189</v>
      </c>
      <c r="B1277" s="230"/>
      <c r="C1277" s="231">
        <v>0</v>
      </c>
      <c r="D1277" s="231">
        <v>0</v>
      </c>
      <c r="E1277" s="231">
        <v>0</v>
      </c>
      <c r="F1277" s="232">
        <v>0</v>
      </c>
      <c r="G1277" s="232">
        <v>0</v>
      </c>
      <c r="H1277" s="233">
        <v>0</v>
      </c>
    </row>
    <row r="1278" spans="1:8" ht="18" hidden="1" customHeight="1" outlineLevel="1">
      <c r="A1278" s="20" t="s">
        <v>190</v>
      </c>
      <c r="B1278" s="230"/>
      <c r="C1278" s="231">
        <v>0</v>
      </c>
      <c r="D1278" s="231">
        <v>0</v>
      </c>
      <c r="E1278" s="231">
        <v>0</v>
      </c>
      <c r="F1278" s="232">
        <v>0</v>
      </c>
      <c r="G1278" s="232">
        <v>0</v>
      </c>
      <c r="H1278" s="233">
        <v>0</v>
      </c>
    </row>
    <row r="1279" spans="1:8" ht="18" hidden="1" customHeight="1" outlineLevel="1">
      <c r="A1279" s="20" t="s">
        <v>191</v>
      </c>
      <c r="B1279" s="230"/>
      <c r="C1279" s="231">
        <v>0</v>
      </c>
      <c r="D1279" s="231">
        <v>0</v>
      </c>
      <c r="E1279" s="231">
        <v>0</v>
      </c>
      <c r="F1279" s="232">
        <v>0</v>
      </c>
      <c r="G1279" s="232">
        <v>0</v>
      </c>
      <c r="H1279" s="233">
        <v>0</v>
      </c>
    </row>
    <row r="1280" spans="1:8" ht="18" hidden="1" customHeight="1" outlineLevel="1">
      <c r="A1280" s="20" t="s">
        <v>439</v>
      </c>
      <c r="B1280" s="230"/>
      <c r="C1280" s="231">
        <v>0</v>
      </c>
      <c r="D1280" s="231">
        <v>0</v>
      </c>
      <c r="E1280" s="231">
        <v>0</v>
      </c>
      <c r="F1280" s="232">
        <v>0</v>
      </c>
      <c r="G1280" s="232">
        <v>0</v>
      </c>
      <c r="H1280" s="233">
        <v>0</v>
      </c>
    </row>
    <row r="1281" spans="1:8" ht="18" hidden="1" customHeight="1" outlineLevel="1">
      <c r="A1281" s="20" t="s">
        <v>247</v>
      </c>
      <c r="B1281" s="230"/>
      <c r="C1281" s="231">
        <v>0</v>
      </c>
      <c r="D1281" s="231">
        <v>0</v>
      </c>
      <c r="E1281" s="231">
        <v>0</v>
      </c>
      <c r="F1281" s="232">
        <v>0</v>
      </c>
      <c r="G1281" s="232">
        <v>0</v>
      </c>
      <c r="H1281" s="233">
        <v>0</v>
      </c>
    </row>
    <row r="1282" spans="1:8" ht="18" hidden="1" customHeight="1" outlineLevel="1">
      <c r="A1282" s="20" t="s">
        <v>193</v>
      </c>
      <c r="B1282" s="230"/>
      <c r="C1282" s="231">
        <v>0</v>
      </c>
      <c r="D1282" s="231">
        <v>0</v>
      </c>
      <c r="E1282" s="231">
        <v>0</v>
      </c>
      <c r="F1282" s="232">
        <v>0</v>
      </c>
      <c r="G1282" s="232">
        <v>0</v>
      </c>
      <c r="H1282" s="233">
        <v>0</v>
      </c>
    </row>
    <row r="1283" spans="1:8" ht="18" hidden="1" customHeight="1" outlineLevel="1">
      <c r="A1283" s="20" t="s">
        <v>194</v>
      </c>
      <c r="B1283" s="230"/>
      <c r="C1283" s="231">
        <v>0</v>
      </c>
      <c r="D1283" s="231">
        <v>0</v>
      </c>
      <c r="E1283" s="231">
        <v>0</v>
      </c>
      <c r="F1283" s="232">
        <v>0</v>
      </c>
      <c r="G1283" s="232">
        <v>0</v>
      </c>
      <c r="H1283" s="233">
        <v>0</v>
      </c>
    </row>
    <row r="1284" spans="1:8" ht="18" hidden="1" customHeight="1" outlineLevel="1">
      <c r="A1284" s="20" t="s">
        <v>195</v>
      </c>
      <c r="B1284" s="230"/>
      <c r="C1284" s="231">
        <v>0</v>
      </c>
      <c r="D1284" s="231">
        <v>0</v>
      </c>
      <c r="E1284" s="231">
        <v>0</v>
      </c>
      <c r="F1284" s="232">
        <v>0</v>
      </c>
      <c r="G1284" s="232">
        <v>0</v>
      </c>
      <c r="H1284" s="233">
        <v>0</v>
      </c>
    </row>
    <row r="1285" spans="1:8" ht="18" hidden="1" customHeight="1" outlineLevel="1">
      <c r="A1285" s="20" t="s">
        <v>196</v>
      </c>
      <c r="B1285" s="230"/>
      <c r="C1285" s="231">
        <v>0</v>
      </c>
      <c r="D1285" s="231">
        <v>0</v>
      </c>
      <c r="E1285" s="231">
        <v>0</v>
      </c>
      <c r="F1285" s="232">
        <v>0</v>
      </c>
      <c r="G1285" s="232">
        <v>0</v>
      </c>
      <c r="H1285" s="233">
        <v>0</v>
      </c>
    </row>
    <row r="1286" spans="1:8" ht="18" customHeight="1" collapsed="1">
      <c r="A1286" s="20"/>
      <c r="B1286" s="230" t="s">
        <v>380</v>
      </c>
      <c r="C1286" s="234">
        <f>SUM(C1262:C1285)</f>
        <v>2</v>
      </c>
      <c r="D1286" s="234">
        <f t="shared" ref="D1286:F1286" si="85">SUM(D1262:D1285)</f>
        <v>3</v>
      </c>
      <c r="E1286" s="234">
        <f t="shared" si="85"/>
        <v>0</v>
      </c>
      <c r="F1286" s="235">
        <f t="shared" si="85"/>
        <v>10000</v>
      </c>
      <c r="G1286" s="235">
        <f>SUM(G1262:G1285)</f>
        <v>19960.79</v>
      </c>
      <c r="H1286" s="236">
        <f t="shared" ref="H1286" si="86">SUM(H1262:H1285)</f>
        <v>0</v>
      </c>
    </row>
    <row r="1287" spans="1:8" ht="18" hidden="1" customHeight="1" outlineLevel="1">
      <c r="A1287" s="20" t="s">
        <v>256</v>
      </c>
      <c r="B1287" s="230"/>
      <c r="C1287" s="234">
        <v>0</v>
      </c>
      <c r="D1287" s="234">
        <v>0</v>
      </c>
      <c r="E1287" s="234">
        <v>0</v>
      </c>
      <c r="F1287" s="235">
        <v>0</v>
      </c>
      <c r="G1287" s="235">
        <v>0</v>
      </c>
      <c r="H1287" s="236">
        <v>0</v>
      </c>
    </row>
    <row r="1288" spans="1:8" ht="18" hidden="1" customHeight="1" outlineLevel="1">
      <c r="A1288" s="20" t="s">
        <v>181</v>
      </c>
      <c r="B1288" s="230"/>
      <c r="C1288" s="234">
        <v>0</v>
      </c>
      <c r="D1288" s="234">
        <v>0</v>
      </c>
      <c r="E1288" s="234">
        <v>0</v>
      </c>
      <c r="F1288" s="235">
        <v>0</v>
      </c>
      <c r="G1288" s="235">
        <v>0</v>
      </c>
      <c r="H1288" s="236">
        <v>0</v>
      </c>
    </row>
    <row r="1289" spans="1:8" ht="18" hidden="1" customHeight="1" outlineLevel="1">
      <c r="A1289" s="20" t="s">
        <v>182</v>
      </c>
      <c r="B1289" s="230"/>
      <c r="C1289" s="234">
        <v>0</v>
      </c>
      <c r="D1289" s="234">
        <v>0</v>
      </c>
      <c r="E1289" s="234">
        <v>0</v>
      </c>
      <c r="F1289" s="235">
        <v>0</v>
      </c>
      <c r="G1289" s="235">
        <v>0</v>
      </c>
      <c r="H1289" s="236">
        <v>0</v>
      </c>
    </row>
    <row r="1290" spans="1:8" ht="18" hidden="1" customHeight="1" outlineLevel="1">
      <c r="A1290" s="20" t="s">
        <v>250</v>
      </c>
      <c r="B1290" s="230"/>
      <c r="C1290" s="234">
        <v>0</v>
      </c>
      <c r="D1290" s="234">
        <v>0</v>
      </c>
      <c r="E1290" s="234">
        <v>0</v>
      </c>
      <c r="F1290" s="235">
        <v>0</v>
      </c>
      <c r="G1290" s="235">
        <v>0</v>
      </c>
      <c r="H1290" s="236">
        <v>0</v>
      </c>
    </row>
    <row r="1291" spans="1:8" ht="18" hidden="1" customHeight="1" outlineLevel="1">
      <c r="A1291" s="20" t="s">
        <v>257</v>
      </c>
      <c r="B1291" s="230"/>
      <c r="C1291" s="234">
        <v>0</v>
      </c>
      <c r="D1291" s="234">
        <v>0</v>
      </c>
      <c r="E1291" s="234">
        <v>0</v>
      </c>
      <c r="F1291" s="235">
        <v>0</v>
      </c>
      <c r="G1291" s="235">
        <v>0</v>
      </c>
      <c r="H1291" s="236">
        <v>0</v>
      </c>
    </row>
    <row r="1292" spans="1:8" ht="18" hidden="1" customHeight="1" outlineLevel="1">
      <c r="A1292" s="20" t="s">
        <v>258</v>
      </c>
      <c r="B1292" s="230"/>
      <c r="C1292" s="234">
        <v>0</v>
      </c>
      <c r="D1292" s="234">
        <v>0</v>
      </c>
      <c r="E1292" s="234">
        <v>0</v>
      </c>
      <c r="F1292" s="235">
        <v>0</v>
      </c>
      <c r="G1292" s="235">
        <v>0</v>
      </c>
      <c r="H1292" s="236">
        <v>0</v>
      </c>
    </row>
    <row r="1293" spans="1:8" ht="18" hidden="1" customHeight="1" outlineLevel="1">
      <c r="A1293" s="20" t="s">
        <v>183</v>
      </c>
      <c r="B1293" s="230"/>
      <c r="C1293" s="234">
        <v>0</v>
      </c>
      <c r="D1293" s="234">
        <v>0</v>
      </c>
      <c r="E1293" s="234">
        <v>0</v>
      </c>
      <c r="F1293" s="235">
        <v>0</v>
      </c>
      <c r="G1293" s="235">
        <v>0</v>
      </c>
      <c r="H1293" s="236">
        <v>0</v>
      </c>
    </row>
    <row r="1294" spans="1:8" ht="18" hidden="1" customHeight="1" outlineLevel="1">
      <c r="A1294" s="20" t="s">
        <v>184</v>
      </c>
      <c r="B1294" s="230"/>
      <c r="C1294" s="234">
        <v>0</v>
      </c>
      <c r="D1294" s="234">
        <v>0</v>
      </c>
      <c r="E1294" s="234">
        <v>0</v>
      </c>
      <c r="F1294" s="235">
        <v>0</v>
      </c>
      <c r="G1294" s="235">
        <v>0</v>
      </c>
      <c r="H1294" s="236">
        <v>0</v>
      </c>
    </row>
    <row r="1295" spans="1:8" ht="18" hidden="1" customHeight="1" outlineLevel="1">
      <c r="A1295" s="20" t="s">
        <v>251</v>
      </c>
      <c r="B1295" s="230"/>
      <c r="C1295" s="234">
        <v>0</v>
      </c>
      <c r="D1295" s="234">
        <v>0</v>
      </c>
      <c r="E1295" s="234">
        <v>0</v>
      </c>
      <c r="F1295" s="235">
        <v>0</v>
      </c>
      <c r="G1295" s="235">
        <v>0</v>
      </c>
      <c r="H1295" s="236">
        <v>0</v>
      </c>
    </row>
    <row r="1296" spans="1:8" ht="18" hidden="1" customHeight="1" outlineLevel="1">
      <c r="A1296" s="20" t="s">
        <v>185</v>
      </c>
      <c r="B1296" s="230"/>
      <c r="C1296" s="234">
        <v>0</v>
      </c>
      <c r="D1296" s="234">
        <v>0</v>
      </c>
      <c r="E1296" s="234">
        <v>0</v>
      </c>
      <c r="F1296" s="235">
        <v>0</v>
      </c>
      <c r="G1296" s="235">
        <v>0</v>
      </c>
      <c r="H1296" s="236">
        <v>0</v>
      </c>
    </row>
    <row r="1297" spans="1:8" ht="18" hidden="1" customHeight="1" outlineLevel="1">
      <c r="A1297" s="20" t="s">
        <v>253</v>
      </c>
      <c r="B1297" s="230"/>
      <c r="C1297" s="234">
        <v>0</v>
      </c>
      <c r="D1297" s="234">
        <v>0</v>
      </c>
      <c r="E1297" s="234">
        <v>0</v>
      </c>
      <c r="F1297" s="235">
        <v>0</v>
      </c>
      <c r="G1297" s="235">
        <v>0</v>
      </c>
      <c r="H1297" s="236">
        <v>0</v>
      </c>
    </row>
    <row r="1298" spans="1:8" ht="18" hidden="1" customHeight="1" outlineLevel="1">
      <c r="A1298" s="20" t="s">
        <v>186</v>
      </c>
      <c r="B1298" s="230"/>
      <c r="C1298" s="234">
        <v>0</v>
      </c>
      <c r="D1298" s="234">
        <v>0</v>
      </c>
      <c r="E1298" s="234">
        <v>0</v>
      </c>
      <c r="F1298" s="235">
        <v>0</v>
      </c>
      <c r="G1298" s="235">
        <v>0</v>
      </c>
      <c r="H1298" s="236">
        <v>0</v>
      </c>
    </row>
    <row r="1299" spans="1:8" ht="18" hidden="1" customHeight="1" outlineLevel="1">
      <c r="A1299" s="20" t="s">
        <v>244</v>
      </c>
      <c r="B1299" s="230"/>
      <c r="C1299" s="234">
        <v>0</v>
      </c>
      <c r="D1299" s="234">
        <v>0</v>
      </c>
      <c r="E1299" s="234">
        <v>0</v>
      </c>
      <c r="F1299" s="235">
        <v>0</v>
      </c>
      <c r="G1299" s="235">
        <v>0</v>
      </c>
      <c r="H1299" s="236">
        <v>0</v>
      </c>
    </row>
    <row r="1300" spans="1:8" ht="18" hidden="1" customHeight="1" outlineLevel="1">
      <c r="A1300" s="20" t="s">
        <v>438</v>
      </c>
      <c r="B1300" s="230"/>
      <c r="C1300" s="234">
        <v>0</v>
      </c>
      <c r="D1300" s="234">
        <v>0</v>
      </c>
      <c r="E1300" s="234">
        <v>0</v>
      </c>
      <c r="F1300" s="235">
        <v>0</v>
      </c>
      <c r="G1300" s="235">
        <v>0</v>
      </c>
      <c r="H1300" s="236">
        <v>0</v>
      </c>
    </row>
    <row r="1301" spans="1:8" ht="18" hidden="1" customHeight="1" outlineLevel="1">
      <c r="A1301" s="20" t="s">
        <v>188</v>
      </c>
      <c r="B1301" s="230"/>
      <c r="C1301" s="234">
        <v>0</v>
      </c>
      <c r="D1301" s="234">
        <v>0</v>
      </c>
      <c r="E1301" s="234">
        <v>0</v>
      </c>
      <c r="F1301" s="235">
        <v>0</v>
      </c>
      <c r="G1301" s="235">
        <v>0</v>
      </c>
      <c r="H1301" s="236">
        <v>0</v>
      </c>
    </row>
    <row r="1302" spans="1:8" ht="18" hidden="1" customHeight="1" outlineLevel="1">
      <c r="A1302" s="20" t="s">
        <v>189</v>
      </c>
      <c r="B1302" s="230"/>
      <c r="C1302" s="234">
        <v>0</v>
      </c>
      <c r="D1302" s="234">
        <v>0</v>
      </c>
      <c r="E1302" s="234">
        <v>0</v>
      </c>
      <c r="F1302" s="235">
        <v>0</v>
      </c>
      <c r="G1302" s="235">
        <v>0</v>
      </c>
      <c r="H1302" s="236">
        <v>0</v>
      </c>
    </row>
    <row r="1303" spans="1:8" ht="18" hidden="1" customHeight="1" outlineLevel="1">
      <c r="A1303" s="20" t="s">
        <v>190</v>
      </c>
      <c r="B1303" s="230"/>
      <c r="C1303" s="234">
        <v>0</v>
      </c>
      <c r="D1303" s="234">
        <v>0</v>
      </c>
      <c r="E1303" s="234">
        <v>0</v>
      </c>
      <c r="F1303" s="235">
        <v>0</v>
      </c>
      <c r="G1303" s="235">
        <v>0</v>
      </c>
      <c r="H1303" s="236">
        <v>0</v>
      </c>
    </row>
    <row r="1304" spans="1:8" ht="18" hidden="1" customHeight="1" outlineLevel="1">
      <c r="A1304" s="20" t="s">
        <v>191</v>
      </c>
      <c r="B1304" s="230"/>
      <c r="C1304" s="234">
        <v>0</v>
      </c>
      <c r="D1304" s="234">
        <v>0</v>
      </c>
      <c r="E1304" s="234">
        <v>0</v>
      </c>
      <c r="F1304" s="235">
        <v>0</v>
      </c>
      <c r="G1304" s="235">
        <v>0</v>
      </c>
      <c r="H1304" s="236">
        <v>0</v>
      </c>
    </row>
    <row r="1305" spans="1:8" ht="18" hidden="1" customHeight="1" outlineLevel="1">
      <c r="A1305" s="20" t="s">
        <v>439</v>
      </c>
      <c r="B1305" s="230"/>
      <c r="C1305" s="234">
        <v>0</v>
      </c>
      <c r="D1305" s="234">
        <v>0</v>
      </c>
      <c r="E1305" s="234">
        <v>0</v>
      </c>
      <c r="F1305" s="235">
        <v>0</v>
      </c>
      <c r="G1305" s="235">
        <v>0</v>
      </c>
      <c r="H1305" s="236">
        <v>0</v>
      </c>
    </row>
    <row r="1306" spans="1:8" ht="18" hidden="1" customHeight="1" outlineLevel="1">
      <c r="A1306" s="20" t="s">
        <v>247</v>
      </c>
      <c r="B1306" s="230"/>
      <c r="C1306" s="234">
        <v>0</v>
      </c>
      <c r="D1306" s="234">
        <v>0</v>
      </c>
      <c r="E1306" s="234">
        <v>0</v>
      </c>
      <c r="F1306" s="235">
        <v>0</v>
      </c>
      <c r="G1306" s="235">
        <v>0</v>
      </c>
      <c r="H1306" s="236">
        <v>0</v>
      </c>
    </row>
    <row r="1307" spans="1:8" ht="18" hidden="1" customHeight="1" outlineLevel="1">
      <c r="A1307" s="20" t="s">
        <v>193</v>
      </c>
      <c r="B1307" s="230"/>
      <c r="C1307" s="234">
        <v>0</v>
      </c>
      <c r="D1307" s="234">
        <v>0</v>
      </c>
      <c r="E1307" s="234">
        <v>0</v>
      </c>
      <c r="F1307" s="235">
        <v>0</v>
      </c>
      <c r="G1307" s="235">
        <v>0</v>
      </c>
      <c r="H1307" s="236">
        <v>0</v>
      </c>
    </row>
    <row r="1308" spans="1:8" ht="18" hidden="1" customHeight="1" outlineLevel="1">
      <c r="A1308" s="20" t="s">
        <v>194</v>
      </c>
      <c r="B1308" s="230"/>
      <c r="C1308" s="234">
        <v>0</v>
      </c>
      <c r="D1308" s="234">
        <v>0</v>
      </c>
      <c r="E1308" s="234">
        <v>0</v>
      </c>
      <c r="F1308" s="235">
        <v>0</v>
      </c>
      <c r="G1308" s="235">
        <v>0</v>
      </c>
      <c r="H1308" s="236">
        <v>0</v>
      </c>
    </row>
    <row r="1309" spans="1:8" ht="18" hidden="1" customHeight="1" outlineLevel="1">
      <c r="A1309" s="20" t="s">
        <v>195</v>
      </c>
      <c r="B1309" s="230"/>
      <c r="C1309" s="234">
        <v>0</v>
      </c>
      <c r="D1309" s="234">
        <v>0</v>
      </c>
      <c r="E1309" s="234">
        <v>0</v>
      </c>
      <c r="F1309" s="235">
        <v>0</v>
      </c>
      <c r="G1309" s="235">
        <v>0</v>
      </c>
      <c r="H1309" s="236">
        <v>0</v>
      </c>
    </row>
    <row r="1310" spans="1:8" ht="18" hidden="1" customHeight="1" outlineLevel="1">
      <c r="A1310" s="20" t="s">
        <v>196</v>
      </c>
      <c r="B1310" s="230"/>
      <c r="C1310" s="231">
        <v>0</v>
      </c>
      <c r="D1310" s="231">
        <v>0</v>
      </c>
      <c r="E1310" s="231">
        <v>0</v>
      </c>
      <c r="F1310" s="232">
        <v>0</v>
      </c>
      <c r="G1310" s="232">
        <v>0</v>
      </c>
      <c r="H1310" s="233">
        <v>0</v>
      </c>
    </row>
    <row r="1311" spans="1:8" ht="18" customHeight="1" collapsed="1">
      <c r="A1311" s="20"/>
      <c r="B1311" s="230" t="s">
        <v>433</v>
      </c>
      <c r="C1311" s="234">
        <f>SUM(C1287:C1310)</f>
        <v>0</v>
      </c>
      <c r="D1311" s="234">
        <f t="shared" ref="D1311:F1311" si="87">SUM(D1287:D1310)</f>
        <v>0</v>
      </c>
      <c r="E1311" s="234">
        <f t="shared" si="87"/>
        <v>0</v>
      </c>
      <c r="F1311" s="235">
        <f t="shared" si="87"/>
        <v>0</v>
      </c>
      <c r="G1311" s="235">
        <f>SUM(G1287:G1310)</f>
        <v>0</v>
      </c>
      <c r="H1311" s="236">
        <f t="shared" ref="H1311" si="88">SUM(H1287:H1310)</f>
        <v>0</v>
      </c>
    </row>
    <row r="1312" spans="1:8" ht="18" hidden="1" customHeight="1" outlineLevel="1">
      <c r="A1312" s="20" t="s">
        <v>256</v>
      </c>
      <c r="B1312" s="230"/>
      <c r="C1312" s="234">
        <v>0</v>
      </c>
      <c r="D1312" s="234">
        <v>0</v>
      </c>
      <c r="E1312" s="234">
        <v>0</v>
      </c>
      <c r="F1312" s="235">
        <v>0</v>
      </c>
      <c r="G1312" s="235">
        <v>0</v>
      </c>
      <c r="H1312" s="236">
        <v>0</v>
      </c>
    </row>
    <row r="1313" spans="1:8" ht="18" hidden="1" customHeight="1" outlineLevel="1">
      <c r="A1313" s="20" t="s">
        <v>181</v>
      </c>
      <c r="B1313" s="230"/>
      <c r="C1313" s="234">
        <v>1</v>
      </c>
      <c r="D1313" s="234">
        <v>1</v>
      </c>
      <c r="E1313" s="234">
        <v>0</v>
      </c>
      <c r="F1313" s="235">
        <v>-5664.75</v>
      </c>
      <c r="G1313" s="235">
        <v>39</v>
      </c>
      <c r="H1313" s="236">
        <v>0</v>
      </c>
    </row>
    <row r="1314" spans="1:8" ht="18" hidden="1" customHeight="1" outlineLevel="1">
      <c r="A1314" s="20" t="s">
        <v>182</v>
      </c>
      <c r="B1314" s="230"/>
      <c r="C1314" s="234">
        <v>0</v>
      </c>
      <c r="D1314" s="234">
        <v>0</v>
      </c>
      <c r="E1314" s="234">
        <v>0</v>
      </c>
      <c r="F1314" s="235">
        <v>0</v>
      </c>
      <c r="G1314" s="235">
        <v>0</v>
      </c>
      <c r="H1314" s="236">
        <v>0</v>
      </c>
    </row>
    <row r="1315" spans="1:8" ht="18" hidden="1" customHeight="1" outlineLevel="1">
      <c r="A1315" s="20" t="s">
        <v>250</v>
      </c>
      <c r="B1315" s="230"/>
      <c r="C1315" s="234">
        <v>0</v>
      </c>
      <c r="D1315" s="234">
        <v>0</v>
      </c>
      <c r="E1315" s="234">
        <v>0</v>
      </c>
      <c r="F1315" s="235">
        <v>0</v>
      </c>
      <c r="G1315" s="235">
        <v>0</v>
      </c>
      <c r="H1315" s="236">
        <v>0</v>
      </c>
    </row>
    <row r="1316" spans="1:8" ht="18" hidden="1" customHeight="1" outlineLevel="1">
      <c r="A1316" s="20" t="s">
        <v>257</v>
      </c>
      <c r="B1316" s="230"/>
      <c r="C1316" s="234">
        <v>0</v>
      </c>
      <c r="D1316" s="234">
        <v>0</v>
      </c>
      <c r="E1316" s="234">
        <v>0</v>
      </c>
      <c r="F1316" s="235">
        <v>0</v>
      </c>
      <c r="G1316" s="235">
        <v>0</v>
      </c>
      <c r="H1316" s="236">
        <v>0</v>
      </c>
    </row>
    <row r="1317" spans="1:8" ht="18" hidden="1" customHeight="1" outlineLevel="1">
      <c r="A1317" s="20" t="s">
        <v>258</v>
      </c>
      <c r="B1317" s="230"/>
      <c r="C1317" s="234">
        <v>0</v>
      </c>
      <c r="D1317" s="234">
        <v>0</v>
      </c>
      <c r="E1317" s="234">
        <v>0</v>
      </c>
      <c r="F1317" s="235">
        <v>0</v>
      </c>
      <c r="G1317" s="235">
        <v>0</v>
      </c>
      <c r="H1317" s="236">
        <v>0</v>
      </c>
    </row>
    <row r="1318" spans="1:8" ht="18" hidden="1" customHeight="1" outlineLevel="1">
      <c r="A1318" s="20" t="s">
        <v>183</v>
      </c>
      <c r="B1318" s="230"/>
      <c r="C1318" s="234">
        <v>3</v>
      </c>
      <c r="D1318" s="234">
        <v>0</v>
      </c>
      <c r="E1318" s="234">
        <v>0</v>
      </c>
      <c r="F1318" s="235">
        <v>0</v>
      </c>
      <c r="G1318" s="235">
        <v>0</v>
      </c>
      <c r="H1318" s="236">
        <v>0</v>
      </c>
    </row>
    <row r="1319" spans="1:8" ht="18" hidden="1" customHeight="1" outlineLevel="1">
      <c r="A1319" s="20" t="s">
        <v>184</v>
      </c>
      <c r="B1319" s="230"/>
      <c r="C1319" s="234">
        <v>0</v>
      </c>
      <c r="D1319" s="234">
        <v>0</v>
      </c>
      <c r="E1319" s="234">
        <v>0</v>
      </c>
      <c r="F1319" s="235">
        <v>0</v>
      </c>
      <c r="G1319" s="235">
        <v>0</v>
      </c>
      <c r="H1319" s="236">
        <v>0</v>
      </c>
    </row>
    <row r="1320" spans="1:8" ht="18" hidden="1" customHeight="1" outlineLevel="1">
      <c r="A1320" s="20" t="s">
        <v>251</v>
      </c>
      <c r="B1320" s="230"/>
      <c r="C1320" s="234">
        <v>0</v>
      </c>
      <c r="D1320" s="234">
        <v>0</v>
      </c>
      <c r="E1320" s="234">
        <v>0</v>
      </c>
      <c r="F1320" s="235">
        <v>0</v>
      </c>
      <c r="G1320" s="235">
        <v>0</v>
      </c>
      <c r="H1320" s="236">
        <v>0</v>
      </c>
    </row>
    <row r="1321" spans="1:8" ht="18" hidden="1" customHeight="1" outlineLevel="1">
      <c r="A1321" s="20" t="s">
        <v>185</v>
      </c>
      <c r="B1321" s="230"/>
      <c r="C1321" s="234">
        <v>1</v>
      </c>
      <c r="D1321" s="234">
        <v>3</v>
      </c>
      <c r="E1321" s="234">
        <v>0</v>
      </c>
      <c r="F1321" s="235">
        <v>0</v>
      </c>
      <c r="G1321" s="235">
        <v>27583.119999999999</v>
      </c>
      <c r="H1321" s="236">
        <v>0</v>
      </c>
    </row>
    <row r="1322" spans="1:8" ht="18" hidden="1" customHeight="1" outlineLevel="1">
      <c r="A1322" s="20" t="s">
        <v>253</v>
      </c>
      <c r="B1322" s="230"/>
      <c r="C1322" s="234">
        <v>0</v>
      </c>
      <c r="D1322" s="234">
        <v>0</v>
      </c>
      <c r="E1322" s="234">
        <v>0</v>
      </c>
      <c r="F1322" s="235">
        <v>0</v>
      </c>
      <c r="G1322" s="235">
        <v>0</v>
      </c>
      <c r="H1322" s="236">
        <v>0</v>
      </c>
    </row>
    <row r="1323" spans="1:8" ht="18" hidden="1" customHeight="1" outlineLevel="1">
      <c r="A1323" s="20" t="s">
        <v>186</v>
      </c>
      <c r="B1323" s="230"/>
      <c r="C1323" s="234">
        <v>0</v>
      </c>
      <c r="D1323" s="234">
        <v>0</v>
      </c>
      <c r="E1323" s="234">
        <v>0</v>
      </c>
      <c r="F1323" s="235">
        <v>0</v>
      </c>
      <c r="G1323" s="235">
        <v>0</v>
      </c>
      <c r="H1323" s="236">
        <v>0</v>
      </c>
    </row>
    <row r="1324" spans="1:8" ht="18" hidden="1" customHeight="1" outlineLevel="1">
      <c r="A1324" s="20" t="s">
        <v>244</v>
      </c>
      <c r="B1324" s="230"/>
      <c r="C1324" s="234">
        <v>0</v>
      </c>
      <c r="D1324" s="234">
        <v>0</v>
      </c>
      <c r="E1324" s="234">
        <v>0</v>
      </c>
      <c r="F1324" s="235">
        <v>0</v>
      </c>
      <c r="G1324" s="235">
        <v>0</v>
      </c>
      <c r="H1324" s="236">
        <v>0</v>
      </c>
    </row>
    <row r="1325" spans="1:8" ht="18" hidden="1" customHeight="1" outlineLevel="1">
      <c r="A1325" s="20" t="s">
        <v>438</v>
      </c>
      <c r="B1325" s="230"/>
      <c r="C1325" s="234">
        <v>0</v>
      </c>
      <c r="D1325" s="234">
        <v>0</v>
      </c>
      <c r="E1325" s="234">
        <v>0</v>
      </c>
      <c r="F1325" s="235">
        <v>0</v>
      </c>
      <c r="G1325" s="235">
        <v>0</v>
      </c>
      <c r="H1325" s="236">
        <v>0</v>
      </c>
    </row>
    <row r="1326" spans="1:8" ht="18" hidden="1" customHeight="1" outlineLevel="1">
      <c r="A1326" s="20" t="s">
        <v>188</v>
      </c>
      <c r="B1326" s="230"/>
      <c r="C1326" s="234">
        <v>0</v>
      </c>
      <c r="D1326" s="234">
        <v>0</v>
      </c>
      <c r="E1326" s="234">
        <v>0</v>
      </c>
      <c r="F1326" s="235">
        <v>0</v>
      </c>
      <c r="G1326" s="235">
        <v>0</v>
      </c>
      <c r="H1326" s="236">
        <v>0</v>
      </c>
    </row>
    <row r="1327" spans="1:8" ht="18" hidden="1" customHeight="1" outlineLevel="1">
      <c r="A1327" s="20" t="s">
        <v>189</v>
      </c>
      <c r="B1327" s="230"/>
      <c r="C1327" s="234">
        <v>0</v>
      </c>
      <c r="D1327" s="234">
        <v>0</v>
      </c>
      <c r="E1327" s="234">
        <v>0</v>
      </c>
      <c r="F1327" s="235">
        <v>0</v>
      </c>
      <c r="G1327" s="235">
        <v>0</v>
      </c>
      <c r="H1327" s="236">
        <v>0</v>
      </c>
    </row>
    <row r="1328" spans="1:8" ht="18" hidden="1" customHeight="1" outlineLevel="1">
      <c r="A1328" s="20" t="s">
        <v>190</v>
      </c>
      <c r="B1328" s="230"/>
      <c r="C1328" s="234">
        <v>0</v>
      </c>
      <c r="D1328" s="234">
        <v>0</v>
      </c>
      <c r="E1328" s="234">
        <v>0</v>
      </c>
      <c r="F1328" s="235">
        <v>0</v>
      </c>
      <c r="G1328" s="235">
        <v>0</v>
      </c>
      <c r="H1328" s="236">
        <v>0</v>
      </c>
    </row>
    <row r="1329" spans="1:8" ht="18" hidden="1" customHeight="1" outlineLevel="1">
      <c r="A1329" s="20" t="s">
        <v>191</v>
      </c>
      <c r="B1329" s="230"/>
      <c r="C1329" s="234">
        <v>0</v>
      </c>
      <c r="D1329" s="234">
        <v>0</v>
      </c>
      <c r="E1329" s="234">
        <v>0</v>
      </c>
      <c r="F1329" s="235">
        <v>0</v>
      </c>
      <c r="G1329" s="235">
        <v>0</v>
      </c>
      <c r="H1329" s="236">
        <v>0</v>
      </c>
    </row>
    <row r="1330" spans="1:8" ht="18" hidden="1" customHeight="1" outlineLevel="1">
      <c r="A1330" s="20" t="s">
        <v>439</v>
      </c>
      <c r="B1330" s="230"/>
      <c r="C1330" s="234">
        <v>0</v>
      </c>
      <c r="D1330" s="234">
        <v>0</v>
      </c>
      <c r="E1330" s="234">
        <v>0</v>
      </c>
      <c r="F1330" s="235">
        <v>0</v>
      </c>
      <c r="G1330" s="235">
        <v>0</v>
      </c>
      <c r="H1330" s="236">
        <v>0</v>
      </c>
    </row>
    <row r="1331" spans="1:8" ht="18" hidden="1" customHeight="1" outlineLevel="1">
      <c r="A1331" s="20" t="s">
        <v>247</v>
      </c>
      <c r="B1331" s="230"/>
      <c r="C1331" s="234">
        <v>0</v>
      </c>
      <c r="D1331" s="234">
        <v>0</v>
      </c>
      <c r="E1331" s="234">
        <v>0</v>
      </c>
      <c r="F1331" s="235">
        <v>0</v>
      </c>
      <c r="G1331" s="235">
        <v>0</v>
      </c>
      <c r="H1331" s="236">
        <v>0</v>
      </c>
    </row>
    <row r="1332" spans="1:8" ht="18" hidden="1" customHeight="1" outlineLevel="1">
      <c r="A1332" s="20" t="s">
        <v>193</v>
      </c>
      <c r="B1332" s="230"/>
      <c r="C1332" s="234">
        <v>0</v>
      </c>
      <c r="D1332" s="234">
        <v>0</v>
      </c>
      <c r="E1332" s="234">
        <v>0</v>
      </c>
      <c r="F1332" s="235">
        <v>0</v>
      </c>
      <c r="G1332" s="235">
        <v>0</v>
      </c>
      <c r="H1332" s="236">
        <v>0</v>
      </c>
    </row>
    <row r="1333" spans="1:8" ht="18" hidden="1" customHeight="1" outlineLevel="1">
      <c r="A1333" s="20" t="s">
        <v>194</v>
      </c>
      <c r="B1333" s="230"/>
      <c r="C1333" s="234">
        <v>0</v>
      </c>
      <c r="D1333" s="234">
        <v>0</v>
      </c>
      <c r="E1333" s="234">
        <v>0</v>
      </c>
      <c r="F1333" s="235">
        <v>0</v>
      </c>
      <c r="G1333" s="235">
        <v>0</v>
      </c>
      <c r="H1333" s="236">
        <v>0</v>
      </c>
    </row>
    <row r="1334" spans="1:8" ht="18" hidden="1" customHeight="1" outlineLevel="1">
      <c r="A1334" s="20" t="s">
        <v>195</v>
      </c>
      <c r="B1334" s="230"/>
      <c r="C1334" s="234">
        <v>0</v>
      </c>
      <c r="D1334" s="234">
        <v>0</v>
      </c>
      <c r="E1334" s="234">
        <v>0</v>
      </c>
      <c r="F1334" s="235">
        <v>0</v>
      </c>
      <c r="G1334" s="235">
        <v>0</v>
      </c>
      <c r="H1334" s="236">
        <v>0</v>
      </c>
    </row>
    <row r="1335" spans="1:8" ht="18" hidden="1" customHeight="1" outlineLevel="1">
      <c r="A1335" s="20" t="s">
        <v>196</v>
      </c>
      <c r="B1335" s="230"/>
      <c r="C1335" s="231">
        <v>0</v>
      </c>
      <c r="D1335" s="231">
        <v>0</v>
      </c>
      <c r="E1335" s="231">
        <v>0</v>
      </c>
      <c r="F1335" s="232">
        <v>0</v>
      </c>
      <c r="G1335" s="232">
        <v>0</v>
      </c>
      <c r="H1335" s="233">
        <v>0</v>
      </c>
    </row>
    <row r="1336" spans="1:8" ht="18" customHeight="1" collapsed="1">
      <c r="A1336" s="20"/>
      <c r="B1336" s="230" t="s">
        <v>381</v>
      </c>
      <c r="C1336" s="234">
        <f>SUM(C1312:C1335)</f>
        <v>5</v>
      </c>
      <c r="D1336" s="234">
        <f t="shared" ref="D1336:F1336" si="89">SUM(D1312:D1335)</f>
        <v>4</v>
      </c>
      <c r="E1336" s="234">
        <f t="shared" si="89"/>
        <v>0</v>
      </c>
      <c r="F1336" s="235">
        <f t="shared" si="89"/>
        <v>-5664.75</v>
      </c>
      <c r="G1336" s="235">
        <f>SUM(G1312:G1335)</f>
        <v>27622.12</v>
      </c>
      <c r="H1336" s="236">
        <f t="shared" ref="H1336" si="90">SUM(H1312:H1335)</f>
        <v>0</v>
      </c>
    </row>
    <row r="1337" spans="1:8" ht="18" hidden="1" customHeight="1" outlineLevel="1">
      <c r="A1337" s="20" t="s">
        <v>256</v>
      </c>
      <c r="B1337" s="230"/>
      <c r="C1337" s="231">
        <v>0</v>
      </c>
      <c r="D1337" s="231">
        <v>0</v>
      </c>
      <c r="E1337" s="231">
        <v>0</v>
      </c>
      <c r="F1337" s="232">
        <v>0</v>
      </c>
      <c r="G1337" s="232">
        <v>0</v>
      </c>
      <c r="H1337" s="233">
        <v>0</v>
      </c>
    </row>
    <row r="1338" spans="1:8" ht="18" hidden="1" customHeight="1" outlineLevel="1">
      <c r="A1338" s="20" t="s">
        <v>181</v>
      </c>
      <c r="B1338" s="230"/>
      <c r="C1338" s="231">
        <v>0</v>
      </c>
      <c r="D1338" s="231">
        <v>0</v>
      </c>
      <c r="E1338" s="231">
        <v>0</v>
      </c>
      <c r="F1338" s="232">
        <v>0</v>
      </c>
      <c r="G1338" s="232">
        <v>0</v>
      </c>
      <c r="H1338" s="233">
        <v>0</v>
      </c>
    </row>
    <row r="1339" spans="1:8" ht="18" hidden="1" customHeight="1" outlineLevel="1">
      <c r="A1339" s="20" t="s">
        <v>182</v>
      </c>
      <c r="B1339" s="230"/>
      <c r="C1339" s="231">
        <v>0</v>
      </c>
      <c r="D1339" s="231">
        <v>0</v>
      </c>
      <c r="E1339" s="231">
        <v>0</v>
      </c>
      <c r="F1339" s="232">
        <v>0</v>
      </c>
      <c r="G1339" s="232">
        <v>0</v>
      </c>
      <c r="H1339" s="233">
        <v>0</v>
      </c>
    </row>
    <row r="1340" spans="1:8" ht="18" hidden="1" customHeight="1" outlineLevel="1">
      <c r="A1340" s="20" t="s">
        <v>250</v>
      </c>
      <c r="B1340" s="230"/>
      <c r="C1340" s="231">
        <v>0</v>
      </c>
      <c r="D1340" s="231">
        <v>0</v>
      </c>
      <c r="E1340" s="231">
        <v>0</v>
      </c>
      <c r="F1340" s="232">
        <v>0</v>
      </c>
      <c r="G1340" s="232">
        <v>0</v>
      </c>
      <c r="H1340" s="233">
        <v>0</v>
      </c>
    </row>
    <row r="1341" spans="1:8" ht="18" hidden="1" customHeight="1" outlineLevel="1">
      <c r="A1341" s="20" t="s">
        <v>257</v>
      </c>
      <c r="B1341" s="230"/>
      <c r="C1341" s="231">
        <v>0</v>
      </c>
      <c r="D1341" s="231">
        <v>0</v>
      </c>
      <c r="E1341" s="231">
        <v>0</v>
      </c>
      <c r="F1341" s="232">
        <v>0</v>
      </c>
      <c r="G1341" s="232">
        <v>0</v>
      </c>
      <c r="H1341" s="233">
        <v>0</v>
      </c>
    </row>
    <row r="1342" spans="1:8" ht="18" hidden="1" customHeight="1" outlineLevel="1">
      <c r="A1342" s="20" t="s">
        <v>258</v>
      </c>
      <c r="B1342" s="230"/>
      <c r="C1342" s="231">
        <v>0</v>
      </c>
      <c r="D1342" s="231">
        <v>0</v>
      </c>
      <c r="E1342" s="231">
        <v>0</v>
      </c>
      <c r="F1342" s="232">
        <v>0</v>
      </c>
      <c r="G1342" s="232">
        <v>0</v>
      </c>
      <c r="H1342" s="233">
        <v>0</v>
      </c>
    </row>
    <row r="1343" spans="1:8" ht="18" hidden="1" customHeight="1" outlineLevel="1">
      <c r="A1343" s="20" t="s">
        <v>183</v>
      </c>
      <c r="B1343" s="230"/>
      <c r="C1343" s="231">
        <v>0</v>
      </c>
      <c r="D1343" s="231">
        <v>2</v>
      </c>
      <c r="E1343" s="231">
        <v>0</v>
      </c>
      <c r="F1343" s="232">
        <v>19040.43</v>
      </c>
      <c r="G1343" s="232">
        <v>0</v>
      </c>
      <c r="H1343" s="233">
        <v>0</v>
      </c>
    </row>
    <row r="1344" spans="1:8" ht="18" hidden="1" customHeight="1" outlineLevel="1">
      <c r="A1344" s="20" t="s">
        <v>184</v>
      </c>
      <c r="B1344" s="230"/>
      <c r="C1344" s="231">
        <v>0</v>
      </c>
      <c r="D1344" s="231">
        <v>0</v>
      </c>
      <c r="E1344" s="231">
        <v>0</v>
      </c>
      <c r="F1344" s="232">
        <v>0</v>
      </c>
      <c r="G1344" s="232">
        <v>0</v>
      </c>
      <c r="H1344" s="233">
        <v>0</v>
      </c>
    </row>
    <row r="1345" spans="1:8" ht="18" hidden="1" customHeight="1" outlineLevel="1">
      <c r="A1345" s="20" t="s">
        <v>251</v>
      </c>
      <c r="B1345" s="230"/>
      <c r="C1345" s="231">
        <v>0</v>
      </c>
      <c r="D1345" s="231">
        <v>0</v>
      </c>
      <c r="E1345" s="231">
        <v>0</v>
      </c>
      <c r="F1345" s="232">
        <v>0</v>
      </c>
      <c r="G1345" s="232">
        <v>0</v>
      </c>
      <c r="H1345" s="233">
        <v>0</v>
      </c>
    </row>
    <row r="1346" spans="1:8" ht="18" hidden="1" customHeight="1" outlineLevel="1">
      <c r="A1346" s="20" t="s">
        <v>185</v>
      </c>
      <c r="B1346" s="230"/>
      <c r="C1346" s="231">
        <v>0</v>
      </c>
      <c r="D1346" s="231">
        <v>0</v>
      </c>
      <c r="E1346" s="231">
        <v>0</v>
      </c>
      <c r="F1346" s="232">
        <v>0</v>
      </c>
      <c r="G1346" s="232">
        <v>0</v>
      </c>
      <c r="H1346" s="233">
        <v>0</v>
      </c>
    </row>
    <row r="1347" spans="1:8" ht="18" hidden="1" customHeight="1" outlineLevel="1">
      <c r="A1347" s="20" t="s">
        <v>253</v>
      </c>
      <c r="B1347" s="230"/>
      <c r="C1347" s="231">
        <v>0</v>
      </c>
      <c r="D1347" s="231">
        <v>0</v>
      </c>
      <c r="E1347" s="231">
        <v>0</v>
      </c>
      <c r="F1347" s="232">
        <v>0</v>
      </c>
      <c r="G1347" s="232">
        <v>0</v>
      </c>
      <c r="H1347" s="233">
        <v>0</v>
      </c>
    </row>
    <row r="1348" spans="1:8" ht="18" hidden="1" customHeight="1" outlineLevel="1">
      <c r="A1348" s="20" t="s">
        <v>186</v>
      </c>
      <c r="B1348" s="230"/>
      <c r="C1348" s="231">
        <v>0</v>
      </c>
      <c r="D1348" s="231">
        <v>0</v>
      </c>
      <c r="E1348" s="231">
        <v>0</v>
      </c>
      <c r="F1348" s="232">
        <v>0</v>
      </c>
      <c r="G1348" s="232">
        <v>0</v>
      </c>
      <c r="H1348" s="233">
        <v>0</v>
      </c>
    </row>
    <row r="1349" spans="1:8" ht="18" hidden="1" customHeight="1" outlineLevel="1">
      <c r="A1349" s="20" t="s">
        <v>244</v>
      </c>
      <c r="B1349" s="230"/>
      <c r="C1349" s="231">
        <v>0</v>
      </c>
      <c r="D1349" s="231">
        <v>0</v>
      </c>
      <c r="E1349" s="231">
        <v>0</v>
      </c>
      <c r="F1349" s="232">
        <v>0</v>
      </c>
      <c r="G1349" s="232">
        <v>0</v>
      </c>
      <c r="H1349" s="233">
        <v>0</v>
      </c>
    </row>
    <row r="1350" spans="1:8" ht="18" hidden="1" customHeight="1" outlineLevel="1">
      <c r="A1350" s="20" t="s">
        <v>438</v>
      </c>
      <c r="B1350" s="230"/>
      <c r="C1350" s="231">
        <v>0</v>
      </c>
      <c r="D1350" s="231">
        <v>0</v>
      </c>
      <c r="E1350" s="231">
        <v>0</v>
      </c>
      <c r="F1350" s="232">
        <v>0</v>
      </c>
      <c r="G1350" s="232">
        <v>0</v>
      </c>
      <c r="H1350" s="233">
        <v>0</v>
      </c>
    </row>
    <row r="1351" spans="1:8" ht="18" hidden="1" customHeight="1" outlineLevel="1">
      <c r="A1351" s="20" t="s">
        <v>188</v>
      </c>
      <c r="B1351" s="230"/>
      <c r="C1351" s="231">
        <v>0</v>
      </c>
      <c r="D1351" s="231">
        <v>0</v>
      </c>
      <c r="E1351" s="231">
        <v>0</v>
      </c>
      <c r="F1351" s="232">
        <v>0</v>
      </c>
      <c r="G1351" s="232">
        <v>0</v>
      </c>
      <c r="H1351" s="233">
        <v>0</v>
      </c>
    </row>
    <row r="1352" spans="1:8" ht="18" hidden="1" customHeight="1" outlineLevel="1">
      <c r="A1352" s="20" t="s">
        <v>189</v>
      </c>
      <c r="B1352" s="230"/>
      <c r="C1352" s="231">
        <v>0</v>
      </c>
      <c r="D1352" s="231">
        <v>0</v>
      </c>
      <c r="E1352" s="231">
        <v>0</v>
      </c>
      <c r="F1352" s="232">
        <v>0</v>
      </c>
      <c r="G1352" s="232">
        <v>0</v>
      </c>
      <c r="H1352" s="233">
        <v>0</v>
      </c>
    </row>
    <row r="1353" spans="1:8" ht="18" hidden="1" customHeight="1" outlineLevel="1">
      <c r="A1353" s="20" t="s">
        <v>190</v>
      </c>
      <c r="B1353" s="230"/>
      <c r="C1353" s="231">
        <v>0</v>
      </c>
      <c r="D1353" s="231">
        <v>0</v>
      </c>
      <c r="E1353" s="231">
        <v>0</v>
      </c>
      <c r="F1353" s="232">
        <v>0</v>
      </c>
      <c r="G1353" s="232">
        <v>0</v>
      </c>
      <c r="H1353" s="233">
        <v>0</v>
      </c>
    </row>
    <row r="1354" spans="1:8" ht="18" hidden="1" customHeight="1" outlineLevel="1">
      <c r="A1354" s="20" t="s">
        <v>191</v>
      </c>
      <c r="B1354" s="230"/>
      <c r="C1354" s="231">
        <v>0</v>
      </c>
      <c r="D1354" s="231">
        <v>0</v>
      </c>
      <c r="E1354" s="231">
        <v>0</v>
      </c>
      <c r="F1354" s="232">
        <v>0</v>
      </c>
      <c r="G1354" s="232">
        <v>0</v>
      </c>
      <c r="H1354" s="233">
        <v>0</v>
      </c>
    </row>
    <row r="1355" spans="1:8" ht="18" hidden="1" customHeight="1" outlineLevel="1">
      <c r="A1355" s="20" t="s">
        <v>439</v>
      </c>
      <c r="B1355" s="230"/>
      <c r="C1355" s="231">
        <v>0</v>
      </c>
      <c r="D1355" s="231">
        <v>0</v>
      </c>
      <c r="E1355" s="231">
        <v>0</v>
      </c>
      <c r="F1355" s="232">
        <v>0</v>
      </c>
      <c r="G1355" s="232">
        <v>0</v>
      </c>
      <c r="H1355" s="233">
        <v>0</v>
      </c>
    </row>
    <row r="1356" spans="1:8" ht="18" hidden="1" customHeight="1" outlineLevel="1">
      <c r="A1356" s="20" t="s">
        <v>247</v>
      </c>
      <c r="B1356" s="230"/>
      <c r="C1356" s="231">
        <v>0</v>
      </c>
      <c r="D1356" s="231">
        <v>0</v>
      </c>
      <c r="E1356" s="231">
        <v>0</v>
      </c>
      <c r="F1356" s="232">
        <v>0</v>
      </c>
      <c r="G1356" s="232">
        <v>0</v>
      </c>
      <c r="H1356" s="233">
        <v>0</v>
      </c>
    </row>
    <row r="1357" spans="1:8" ht="18" hidden="1" customHeight="1" outlineLevel="1">
      <c r="A1357" s="20" t="s">
        <v>193</v>
      </c>
      <c r="B1357" s="230"/>
      <c r="C1357" s="231">
        <v>0</v>
      </c>
      <c r="D1357" s="231">
        <v>0</v>
      </c>
      <c r="E1357" s="231">
        <v>0</v>
      </c>
      <c r="F1357" s="232">
        <v>0</v>
      </c>
      <c r="G1357" s="232">
        <v>0</v>
      </c>
      <c r="H1357" s="233">
        <v>0</v>
      </c>
    </row>
    <row r="1358" spans="1:8" ht="18" hidden="1" customHeight="1" outlineLevel="1">
      <c r="A1358" s="20" t="s">
        <v>194</v>
      </c>
      <c r="B1358" s="230"/>
      <c r="C1358" s="231">
        <v>0</v>
      </c>
      <c r="D1358" s="231">
        <v>0</v>
      </c>
      <c r="E1358" s="231">
        <v>0</v>
      </c>
      <c r="F1358" s="232">
        <v>0</v>
      </c>
      <c r="G1358" s="232">
        <v>0</v>
      </c>
      <c r="H1358" s="233">
        <v>0</v>
      </c>
    </row>
    <row r="1359" spans="1:8" ht="18" hidden="1" customHeight="1" outlineLevel="1">
      <c r="A1359" s="20" t="s">
        <v>195</v>
      </c>
      <c r="B1359" s="230"/>
      <c r="C1359" s="231">
        <v>0</v>
      </c>
      <c r="D1359" s="231">
        <v>0</v>
      </c>
      <c r="E1359" s="231">
        <v>0</v>
      </c>
      <c r="F1359" s="232">
        <v>0</v>
      </c>
      <c r="G1359" s="232">
        <v>0</v>
      </c>
      <c r="H1359" s="233">
        <v>0</v>
      </c>
    </row>
    <row r="1360" spans="1:8" ht="18" hidden="1" customHeight="1" outlineLevel="1">
      <c r="A1360" s="20" t="s">
        <v>196</v>
      </c>
      <c r="B1360" s="230"/>
      <c r="C1360" s="231">
        <v>0</v>
      </c>
      <c r="D1360" s="231">
        <v>0</v>
      </c>
      <c r="E1360" s="231">
        <v>0</v>
      </c>
      <c r="F1360" s="232">
        <v>0</v>
      </c>
      <c r="G1360" s="232">
        <v>0</v>
      </c>
      <c r="H1360" s="233">
        <v>0</v>
      </c>
    </row>
    <row r="1361" spans="1:8" ht="18" customHeight="1" collapsed="1">
      <c r="A1361" s="20"/>
      <c r="B1361" s="230" t="s">
        <v>382</v>
      </c>
      <c r="C1361" s="234">
        <f>SUM(C1337:C1360)</f>
        <v>0</v>
      </c>
      <c r="D1361" s="234">
        <f t="shared" ref="D1361:F1361" si="91">SUM(D1337:D1360)</f>
        <v>2</v>
      </c>
      <c r="E1361" s="234">
        <f t="shared" si="91"/>
        <v>0</v>
      </c>
      <c r="F1361" s="235">
        <f t="shared" si="91"/>
        <v>19040.43</v>
      </c>
      <c r="G1361" s="235">
        <f>SUM(G1337:G1360)</f>
        <v>0</v>
      </c>
      <c r="H1361" s="236">
        <f t="shared" ref="H1361" si="92">SUM(H1337:H1360)</f>
        <v>0</v>
      </c>
    </row>
    <row r="1362" spans="1:8" ht="18" customHeight="1">
      <c r="A1362" s="229"/>
      <c r="B1362" s="252" t="s">
        <v>383</v>
      </c>
      <c r="C1362" s="253"/>
      <c r="D1362" s="253"/>
      <c r="E1362" s="253"/>
      <c r="F1362" s="250"/>
      <c r="G1362" s="250"/>
      <c r="H1362" s="251"/>
    </row>
    <row r="1363" spans="1:8" ht="18" hidden="1" customHeight="1" outlineLevel="1">
      <c r="A1363" s="20" t="s">
        <v>256</v>
      </c>
      <c r="B1363" s="230"/>
      <c r="C1363" s="231">
        <v>0</v>
      </c>
      <c r="D1363" s="231">
        <v>0</v>
      </c>
      <c r="E1363" s="231">
        <v>0</v>
      </c>
      <c r="F1363" s="232">
        <v>0</v>
      </c>
      <c r="G1363" s="232">
        <v>0</v>
      </c>
      <c r="H1363" s="233">
        <v>0</v>
      </c>
    </row>
    <row r="1364" spans="1:8" ht="18" hidden="1" customHeight="1" outlineLevel="1">
      <c r="A1364" s="20" t="s">
        <v>181</v>
      </c>
      <c r="B1364" s="230"/>
      <c r="C1364" s="231">
        <v>0</v>
      </c>
      <c r="D1364" s="231">
        <v>1</v>
      </c>
      <c r="E1364" s="231">
        <v>0</v>
      </c>
      <c r="F1364" s="232">
        <v>-10000</v>
      </c>
      <c r="G1364" s="232">
        <v>-5455.79</v>
      </c>
      <c r="H1364" s="233">
        <v>0</v>
      </c>
    </row>
    <row r="1365" spans="1:8" ht="18" hidden="1" customHeight="1" outlineLevel="1">
      <c r="A1365" s="20" t="s">
        <v>182</v>
      </c>
      <c r="B1365" s="230"/>
      <c r="C1365" s="231">
        <v>0</v>
      </c>
      <c r="D1365" s="231">
        <v>0</v>
      </c>
      <c r="E1365" s="231">
        <v>0</v>
      </c>
      <c r="F1365" s="232">
        <v>0</v>
      </c>
      <c r="G1365" s="232">
        <v>0</v>
      </c>
      <c r="H1365" s="233">
        <v>0</v>
      </c>
    </row>
    <row r="1366" spans="1:8" ht="18" hidden="1" customHeight="1" outlineLevel="1">
      <c r="A1366" s="20" t="s">
        <v>250</v>
      </c>
      <c r="B1366" s="230"/>
      <c r="C1366" s="231">
        <v>0</v>
      </c>
      <c r="D1366" s="231">
        <v>0</v>
      </c>
      <c r="E1366" s="231">
        <v>0</v>
      </c>
      <c r="F1366" s="232">
        <v>0</v>
      </c>
      <c r="G1366" s="232">
        <v>0</v>
      </c>
      <c r="H1366" s="233">
        <v>0</v>
      </c>
    </row>
    <row r="1367" spans="1:8" ht="18" hidden="1" customHeight="1" outlineLevel="1">
      <c r="A1367" s="20" t="s">
        <v>257</v>
      </c>
      <c r="B1367" s="230"/>
      <c r="C1367" s="231">
        <v>0</v>
      </c>
      <c r="D1367" s="231">
        <v>0</v>
      </c>
      <c r="E1367" s="231">
        <v>0</v>
      </c>
      <c r="F1367" s="232">
        <v>0</v>
      </c>
      <c r="G1367" s="232">
        <v>0</v>
      </c>
      <c r="H1367" s="233">
        <v>0</v>
      </c>
    </row>
    <row r="1368" spans="1:8" ht="18" hidden="1" customHeight="1" outlineLevel="1">
      <c r="A1368" s="20" t="s">
        <v>258</v>
      </c>
      <c r="B1368" s="230"/>
      <c r="C1368" s="231">
        <v>0</v>
      </c>
      <c r="D1368" s="231">
        <v>0</v>
      </c>
      <c r="E1368" s="231">
        <v>0</v>
      </c>
      <c r="F1368" s="232">
        <v>0</v>
      </c>
      <c r="G1368" s="232">
        <v>0</v>
      </c>
      <c r="H1368" s="233">
        <v>0</v>
      </c>
    </row>
    <row r="1369" spans="1:8" ht="18" hidden="1" customHeight="1" outlineLevel="1">
      <c r="A1369" s="20" t="s">
        <v>183</v>
      </c>
      <c r="B1369" s="230"/>
      <c r="C1369" s="231">
        <v>0</v>
      </c>
      <c r="D1369" s="231">
        <v>0</v>
      </c>
      <c r="E1369" s="231">
        <v>0</v>
      </c>
      <c r="F1369" s="232">
        <v>0</v>
      </c>
      <c r="G1369" s="232">
        <v>0</v>
      </c>
      <c r="H1369" s="233">
        <v>0</v>
      </c>
    </row>
    <row r="1370" spans="1:8" ht="18" hidden="1" customHeight="1" outlineLevel="1">
      <c r="A1370" s="20" t="s">
        <v>184</v>
      </c>
      <c r="B1370" s="230"/>
      <c r="C1370" s="231">
        <v>0</v>
      </c>
      <c r="D1370" s="231">
        <v>1</v>
      </c>
      <c r="E1370" s="231">
        <v>0</v>
      </c>
      <c r="F1370" s="232">
        <v>-4345.4399999999996</v>
      </c>
      <c r="G1370" s="232">
        <v>0</v>
      </c>
      <c r="H1370" s="233">
        <v>0</v>
      </c>
    </row>
    <row r="1371" spans="1:8" ht="18" hidden="1" customHeight="1" outlineLevel="1">
      <c r="A1371" s="20" t="s">
        <v>251</v>
      </c>
      <c r="B1371" s="230"/>
      <c r="C1371" s="231">
        <v>0</v>
      </c>
      <c r="D1371" s="231">
        <v>0</v>
      </c>
      <c r="E1371" s="231">
        <v>0</v>
      </c>
      <c r="F1371" s="232">
        <v>0</v>
      </c>
      <c r="G1371" s="232">
        <v>0</v>
      </c>
      <c r="H1371" s="233">
        <v>0</v>
      </c>
    </row>
    <row r="1372" spans="1:8" ht="18" hidden="1" customHeight="1" outlineLevel="1">
      <c r="A1372" s="20" t="s">
        <v>185</v>
      </c>
      <c r="B1372" s="230"/>
      <c r="C1372" s="231">
        <v>4</v>
      </c>
      <c r="D1372" s="231">
        <v>2</v>
      </c>
      <c r="E1372" s="231">
        <v>0</v>
      </c>
      <c r="F1372" s="232">
        <v>-3300</v>
      </c>
      <c r="G1372" s="232">
        <v>50</v>
      </c>
      <c r="H1372" s="233">
        <v>0</v>
      </c>
    </row>
    <row r="1373" spans="1:8" ht="18" hidden="1" customHeight="1" outlineLevel="1">
      <c r="A1373" s="20" t="s">
        <v>253</v>
      </c>
      <c r="B1373" s="230"/>
      <c r="C1373" s="231">
        <v>0</v>
      </c>
      <c r="D1373" s="231">
        <v>0</v>
      </c>
      <c r="E1373" s="231">
        <v>0</v>
      </c>
      <c r="F1373" s="232">
        <v>0</v>
      </c>
      <c r="G1373" s="232">
        <v>0</v>
      </c>
      <c r="H1373" s="233">
        <v>0</v>
      </c>
    </row>
    <row r="1374" spans="1:8" ht="18" hidden="1" customHeight="1" outlineLevel="1">
      <c r="A1374" s="20" t="s">
        <v>186</v>
      </c>
      <c r="B1374" s="230"/>
      <c r="C1374" s="231">
        <v>0</v>
      </c>
      <c r="D1374" s="231">
        <v>0</v>
      </c>
      <c r="E1374" s="231">
        <v>0</v>
      </c>
      <c r="F1374" s="232">
        <v>0</v>
      </c>
      <c r="G1374" s="232">
        <v>0</v>
      </c>
      <c r="H1374" s="233">
        <v>0</v>
      </c>
    </row>
    <row r="1375" spans="1:8" ht="18" hidden="1" customHeight="1" outlineLevel="1">
      <c r="A1375" s="20" t="s">
        <v>244</v>
      </c>
      <c r="B1375" s="230"/>
      <c r="C1375" s="231">
        <v>1</v>
      </c>
      <c r="D1375" s="231">
        <v>0</v>
      </c>
      <c r="E1375" s="231">
        <v>0</v>
      </c>
      <c r="F1375" s="232">
        <v>0</v>
      </c>
      <c r="G1375" s="232">
        <v>0</v>
      </c>
      <c r="H1375" s="233">
        <v>0</v>
      </c>
    </row>
    <row r="1376" spans="1:8" ht="18" hidden="1" customHeight="1" outlineLevel="1">
      <c r="A1376" s="20" t="s">
        <v>438</v>
      </c>
      <c r="B1376" s="230"/>
      <c r="C1376" s="231">
        <v>0</v>
      </c>
      <c r="D1376" s="231">
        <v>0</v>
      </c>
      <c r="E1376" s="231">
        <v>0</v>
      </c>
      <c r="F1376" s="232">
        <v>0</v>
      </c>
      <c r="G1376" s="232">
        <v>0</v>
      </c>
      <c r="H1376" s="233">
        <v>0</v>
      </c>
    </row>
    <row r="1377" spans="1:8" ht="18" hidden="1" customHeight="1" outlineLevel="1">
      <c r="A1377" s="20" t="s">
        <v>188</v>
      </c>
      <c r="B1377" s="230"/>
      <c r="C1377" s="231">
        <v>0</v>
      </c>
      <c r="D1377" s="231">
        <v>0</v>
      </c>
      <c r="E1377" s="231">
        <v>0</v>
      </c>
      <c r="F1377" s="232">
        <v>0</v>
      </c>
      <c r="G1377" s="232">
        <v>0</v>
      </c>
      <c r="H1377" s="233">
        <v>0</v>
      </c>
    </row>
    <row r="1378" spans="1:8" ht="18" hidden="1" customHeight="1" outlineLevel="1">
      <c r="A1378" s="20" t="s">
        <v>189</v>
      </c>
      <c r="B1378" s="230"/>
      <c r="C1378" s="231">
        <v>0</v>
      </c>
      <c r="D1378" s="231">
        <v>0</v>
      </c>
      <c r="E1378" s="231">
        <v>0</v>
      </c>
      <c r="F1378" s="232">
        <v>0</v>
      </c>
      <c r="G1378" s="232">
        <v>0</v>
      </c>
      <c r="H1378" s="233">
        <v>0</v>
      </c>
    </row>
    <row r="1379" spans="1:8" ht="18" hidden="1" customHeight="1" outlineLevel="1">
      <c r="A1379" s="20" t="s">
        <v>190</v>
      </c>
      <c r="B1379" s="230"/>
      <c r="C1379" s="231">
        <v>0</v>
      </c>
      <c r="D1379" s="231">
        <v>0</v>
      </c>
      <c r="E1379" s="231">
        <v>0</v>
      </c>
      <c r="F1379" s="232">
        <v>0</v>
      </c>
      <c r="G1379" s="232">
        <v>0</v>
      </c>
      <c r="H1379" s="233">
        <v>0</v>
      </c>
    </row>
    <row r="1380" spans="1:8" ht="18" hidden="1" customHeight="1" outlineLevel="1">
      <c r="A1380" s="20" t="s">
        <v>191</v>
      </c>
      <c r="B1380" s="230"/>
      <c r="C1380" s="231">
        <v>0</v>
      </c>
      <c r="D1380" s="231">
        <v>0</v>
      </c>
      <c r="E1380" s="231">
        <v>0</v>
      </c>
      <c r="F1380" s="232">
        <v>0</v>
      </c>
      <c r="G1380" s="232">
        <v>0</v>
      </c>
      <c r="H1380" s="233">
        <v>0</v>
      </c>
    </row>
    <row r="1381" spans="1:8" ht="18" hidden="1" customHeight="1" outlineLevel="1">
      <c r="A1381" s="20" t="s">
        <v>439</v>
      </c>
      <c r="B1381" s="230"/>
      <c r="C1381" s="231">
        <v>0</v>
      </c>
      <c r="D1381" s="231">
        <v>0</v>
      </c>
      <c r="E1381" s="231">
        <v>0</v>
      </c>
      <c r="F1381" s="232">
        <v>0</v>
      </c>
      <c r="G1381" s="232">
        <v>0</v>
      </c>
      <c r="H1381" s="233">
        <v>0</v>
      </c>
    </row>
    <row r="1382" spans="1:8" ht="18" hidden="1" customHeight="1" outlineLevel="1">
      <c r="A1382" s="20" t="s">
        <v>247</v>
      </c>
      <c r="B1382" s="230"/>
      <c r="C1382" s="231">
        <v>0</v>
      </c>
      <c r="D1382" s="231">
        <v>0</v>
      </c>
      <c r="E1382" s="231">
        <v>0</v>
      </c>
      <c r="F1382" s="232">
        <v>0</v>
      </c>
      <c r="G1382" s="232">
        <v>0</v>
      </c>
      <c r="H1382" s="233">
        <v>0</v>
      </c>
    </row>
    <row r="1383" spans="1:8" ht="18" hidden="1" customHeight="1" outlineLevel="1">
      <c r="A1383" s="20" t="s">
        <v>193</v>
      </c>
      <c r="B1383" s="230"/>
      <c r="C1383" s="231">
        <v>0</v>
      </c>
      <c r="D1383" s="231">
        <v>0</v>
      </c>
      <c r="E1383" s="231">
        <v>0</v>
      </c>
      <c r="F1383" s="232">
        <v>0</v>
      </c>
      <c r="G1383" s="232">
        <v>0</v>
      </c>
      <c r="H1383" s="233">
        <v>0</v>
      </c>
    </row>
    <row r="1384" spans="1:8" ht="18" hidden="1" customHeight="1" outlineLevel="1">
      <c r="A1384" s="20" t="s">
        <v>194</v>
      </c>
      <c r="B1384" s="230"/>
      <c r="C1384" s="231">
        <v>1</v>
      </c>
      <c r="D1384" s="231">
        <v>0</v>
      </c>
      <c r="E1384" s="231">
        <v>0</v>
      </c>
      <c r="F1384" s="232">
        <v>0</v>
      </c>
      <c r="G1384" s="232">
        <v>0</v>
      </c>
      <c r="H1384" s="233">
        <v>0</v>
      </c>
    </row>
    <row r="1385" spans="1:8" ht="18" hidden="1" customHeight="1" outlineLevel="1">
      <c r="A1385" s="20" t="s">
        <v>195</v>
      </c>
      <c r="B1385" s="230"/>
      <c r="C1385" s="231">
        <v>0</v>
      </c>
      <c r="D1385" s="231">
        <v>0</v>
      </c>
      <c r="E1385" s="231">
        <v>0</v>
      </c>
      <c r="F1385" s="232">
        <v>0</v>
      </c>
      <c r="G1385" s="232">
        <v>0</v>
      </c>
      <c r="H1385" s="233">
        <v>0</v>
      </c>
    </row>
    <row r="1386" spans="1:8" ht="18" hidden="1" customHeight="1" outlineLevel="1">
      <c r="A1386" s="20" t="s">
        <v>196</v>
      </c>
      <c r="B1386" s="230"/>
      <c r="C1386" s="231">
        <v>2</v>
      </c>
      <c r="D1386" s="231">
        <v>2</v>
      </c>
      <c r="E1386" s="231">
        <v>0</v>
      </c>
      <c r="F1386" s="232">
        <v>7768</v>
      </c>
      <c r="G1386" s="232">
        <v>1778</v>
      </c>
      <c r="H1386" s="233">
        <v>0</v>
      </c>
    </row>
    <row r="1387" spans="1:8" s="229" customFormat="1" collapsed="1">
      <c r="A1387" s="20"/>
      <c r="B1387" s="230" t="s">
        <v>384</v>
      </c>
      <c r="C1387" s="234">
        <f>SUM(C1363:C1386)</f>
        <v>8</v>
      </c>
      <c r="D1387" s="234">
        <f t="shared" ref="D1387:F1387" si="93">SUM(D1363:D1386)</f>
        <v>6</v>
      </c>
      <c r="E1387" s="234">
        <f t="shared" si="93"/>
        <v>0</v>
      </c>
      <c r="F1387" s="235">
        <f t="shared" si="93"/>
        <v>-9877.4399999999987</v>
      </c>
      <c r="G1387" s="235">
        <f>SUM(G1363:G1386)</f>
        <v>-3627.79</v>
      </c>
      <c r="H1387" s="236">
        <f t="shared" ref="H1387" si="94">SUM(H1363:H1386)</f>
        <v>0</v>
      </c>
    </row>
    <row r="1388" spans="1:8" ht="18" hidden="1" customHeight="1" outlineLevel="1">
      <c r="A1388" s="20" t="s">
        <v>256</v>
      </c>
      <c r="B1388" s="230"/>
      <c r="C1388" s="231">
        <v>0</v>
      </c>
      <c r="D1388" s="231">
        <v>0</v>
      </c>
      <c r="E1388" s="231">
        <v>0</v>
      </c>
      <c r="F1388" s="232">
        <v>0</v>
      </c>
      <c r="G1388" s="232">
        <v>0</v>
      </c>
      <c r="H1388" s="233">
        <v>0</v>
      </c>
    </row>
    <row r="1389" spans="1:8" ht="18" hidden="1" customHeight="1" outlineLevel="1">
      <c r="A1389" s="20" t="s">
        <v>181</v>
      </c>
      <c r="B1389" s="230"/>
      <c r="C1389" s="231">
        <v>1</v>
      </c>
      <c r="D1389" s="231">
        <v>0</v>
      </c>
      <c r="E1389" s="231">
        <v>0</v>
      </c>
      <c r="F1389" s="232">
        <v>0</v>
      </c>
      <c r="G1389" s="232">
        <v>0</v>
      </c>
      <c r="H1389" s="233">
        <v>0</v>
      </c>
    </row>
    <row r="1390" spans="1:8" ht="18" hidden="1" customHeight="1" outlineLevel="1">
      <c r="A1390" s="20" t="s">
        <v>182</v>
      </c>
      <c r="B1390" s="230"/>
      <c r="C1390" s="231">
        <v>0</v>
      </c>
      <c r="D1390" s="231">
        <v>0</v>
      </c>
      <c r="E1390" s="231">
        <v>0</v>
      </c>
      <c r="F1390" s="232">
        <v>0</v>
      </c>
      <c r="G1390" s="232">
        <v>0</v>
      </c>
      <c r="H1390" s="233">
        <v>0</v>
      </c>
    </row>
    <row r="1391" spans="1:8" ht="18" hidden="1" customHeight="1" outlineLevel="1">
      <c r="A1391" s="20" t="s">
        <v>250</v>
      </c>
      <c r="B1391" s="230"/>
      <c r="C1391" s="231">
        <v>0</v>
      </c>
      <c r="D1391" s="231">
        <v>0</v>
      </c>
      <c r="E1391" s="231">
        <v>0</v>
      </c>
      <c r="F1391" s="232">
        <v>0</v>
      </c>
      <c r="G1391" s="232">
        <v>0</v>
      </c>
      <c r="H1391" s="233">
        <v>0</v>
      </c>
    </row>
    <row r="1392" spans="1:8" ht="18" hidden="1" customHeight="1" outlineLevel="1">
      <c r="A1392" s="20" t="s">
        <v>257</v>
      </c>
      <c r="B1392" s="230"/>
      <c r="C1392" s="231">
        <v>0</v>
      </c>
      <c r="D1392" s="231">
        <v>0</v>
      </c>
      <c r="E1392" s="231">
        <v>0</v>
      </c>
      <c r="F1392" s="232">
        <v>0</v>
      </c>
      <c r="G1392" s="232">
        <v>0</v>
      </c>
      <c r="H1392" s="233">
        <v>0</v>
      </c>
    </row>
    <row r="1393" spans="1:8" ht="18" hidden="1" customHeight="1" outlineLevel="1">
      <c r="A1393" s="20" t="s">
        <v>258</v>
      </c>
      <c r="B1393" s="230"/>
      <c r="C1393" s="231">
        <v>0</v>
      </c>
      <c r="D1393" s="231">
        <v>0</v>
      </c>
      <c r="E1393" s="231">
        <v>0</v>
      </c>
      <c r="F1393" s="232">
        <v>0</v>
      </c>
      <c r="G1393" s="232">
        <v>0</v>
      </c>
      <c r="H1393" s="233">
        <v>0</v>
      </c>
    </row>
    <row r="1394" spans="1:8" ht="18" hidden="1" customHeight="1" outlineLevel="1">
      <c r="A1394" s="20" t="s">
        <v>183</v>
      </c>
      <c r="B1394" s="230"/>
      <c r="C1394" s="231">
        <v>1</v>
      </c>
      <c r="D1394" s="231">
        <v>1</v>
      </c>
      <c r="E1394" s="231">
        <v>0</v>
      </c>
      <c r="F1394" s="232">
        <v>0</v>
      </c>
      <c r="G1394" s="232">
        <v>-4313.28</v>
      </c>
      <c r="H1394" s="233">
        <v>0</v>
      </c>
    </row>
    <row r="1395" spans="1:8" ht="18" hidden="1" customHeight="1" outlineLevel="1">
      <c r="A1395" s="20" t="s">
        <v>184</v>
      </c>
      <c r="B1395" s="230"/>
      <c r="C1395" s="231">
        <v>0</v>
      </c>
      <c r="D1395" s="231">
        <v>1</v>
      </c>
      <c r="E1395" s="231">
        <v>0</v>
      </c>
      <c r="F1395" s="232">
        <v>0</v>
      </c>
      <c r="G1395" s="232">
        <v>-9233.17</v>
      </c>
      <c r="H1395" s="233">
        <v>0</v>
      </c>
    </row>
    <row r="1396" spans="1:8" ht="18" hidden="1" customHeight="1" outlineLevel="1">
      <c r="A1396" s="20" t="s">
        <v>251</v>
      </c>
      <c r="B1396" s="230"/>
      <c r="C1396" s="231">
        <v>0</v>
      </c>
      <c r="D1396" s="231">
        <v>0</v>
      </c>
      <c r="E1396" s="231">
        <v>0</v>
      </c>
      <c r="F1396" s="232">
        <v>0</v>
      </c>
      <c r="G1396" s="232">
        <v>0</v>
      </c>
      <c r="H1396" s="233">
        <v>0</v>
      </c>
    </row>
    <row r="1397" spans="1:8" ht="18" hidden="1" customHeight="1" outlineLevel="1">
      <c r="A1397" s="20" t="s">
        <v>185</v>
      </c>
      <c r="B1397" s="230"/>
      <c r="C1397" s="231">
        <v>0</v>
      </c>
      <c r="D1397" s="231">
        <v>3</v>
      </c>
      <c r="E1397" s="231">
        <v>0</v>
      </c>
      <c r="F1397" s="232">
        <v>28920.75</v>
      </c>
      <c r="G1397" s="232">
        <v>3324</v>
      </c>
      <c r="H1397" s="233">
        <v>0</v>
      </c>
    </row>
    <row r="1398" spans="1:8" ht="18" hidden="1" customHeight="1" outlineLevel="1">
      <c r="A1398" s="20" t="s">
        <v>253</v>
      </c>
      <c r="B1398" s="230"/>
      <c r="C1398" s="231">
        <v>0</v>
      </c>
      <c r="D1398" s="231">
        <v>0</v>
      </c>
      <c r="E1398" s="231">
        <v>0</v>
      </c>
      <c r="F1398" s="232">
        <v>0</v>
      </c>
      <c r="G1398" s="232">
        <v>0</v>
      </c>
      <c r="H1398" s="233">
        <v>0</v>
      </c>
    </row>
    <row r="1399" spans="1:8" ht="18" hidden="1" customHeight="1" outlineLevel="1">
      <c r="A1399" s="20" t="s">
        <v>186</v>
      </c>
      <c r="B1399" s="230"/>
      <c r="C1399" s="231">
        <v>5</v>
      </c>
      <c r="D1399" s="231">
        <v>3</v>
      </c>
      <c r="E1399" s="231">
        <v>0</v>
      </c>
      <c r="F1399" s="232">
        <v>26983.040000000001</v>
      </c>
      <c r="G1399" s="232">
        <v>22510.13</v>
      </c>
      <c r="H1399" s="233">
        <v>0</v>
      </c>
    </row>
    <row r="1400" spans="1:8" ht="18" hidden="1" customHeight="1" outlineLevel="1">
      <c r="A1400" s="20" t="s">
        <v>244</v>
      </c>
      <c r="B1400" s="230"/>
      <c r="C1400" s="231">
        <v>0</v>
      </c>
      <c r="D1400" s="231">
        <v>0</v>
      </c>
      <c r="E1400" s="231">
        <v>0</v>
      </c>
      <c r="F1400" s="232">
        <v>0</v>
      </c>
      <c r="G1400" s="232">
        <v>0</v>
      </c>
      <c r="H1400" s="233">
        <v>0</v>
      </c>
    </row>
    <row r="1401" spans="1:8" ht="18" hidden="1" customHeight="1" outlineLevel="1">
      <c r="A1401" s="20" t="s">
        <v>438</v>
      </c>
      <c r="B1401" s="230"/>
      <c r="C1401" s="231">
        <v>0</v>
      </c>
      <c r="D1401" s="231">
        <v>0</v>
      </c>
      <c r="E1401" s="231">
        <v>0</v>
      </c>
      <c r="F1401" s="232">
        <v>0</v>
      </c>
      <c r="G1401" s="232">
        <v>0</v>
      </c>
      <c r="H1401" s="233">
        <v>0</v>
      </c>
    </row>
    <row r="1402" spans="1:8" ht="18" hidden="1" customHeight="1" outlineLevel="1">
      <c r="A1402" s="20" t="s">
        <v>188</v>
      </c>
      <c r="B1402" s="230"/>
      <c r="C1402" s="231">
        <v>0</v>
      </c>
      <c r="D1402" s="231">
        <v>0</v>
      </c>
      <c r="E1402" s="231">
        <v>0</v>
      </c>
      <c r="F1402" s="232">
        <v>0</v>
      </c>
      <c r="G1402" s="232">
        <v>0</v>
      </c>
      <c r="H1402" s="233">
        <v>0</v>
      </c>
    </row>
    <row r="1403" spans="1:8" ht="18" hidden="1" customHeight="1" outlineLevel="1">
      <c r="A1403" s="20" t="s">
        <v>189</v>
      </c>
      <c r="B1403" s="230"/>
      <c r="C1403" s="231">
        <v>0</v>
      </c>
      <c r="D1403" s="231">
        <v>0</v>
      </c>
      <c r="E1403" s="231">
        <v>0</v>
      </c>
      <c r="F1403" s="232">
        <v>0</v>
      </c>
      <c r="G1403" s="232">
        <v>0</v>
      </c>
      <c r="H1403" s="233">
        <v>0</v>
      </c>
    </row>
    <row r="1404" spans="1:8" ht="18" hidden="1" customHeight="1" outlineLevel="1">
      <c r="A1404" s="20" t="s">
        <v>190</v>
      </c>
      <c r="B1404" s="230"/>
      <c r="C1404" s="231">
        <v>0</v>
      </c>
      <c r="D1404" s="231">
        <v>7</v>
      </c>
      <c r="E1404" s="231">
        <v>0</v>
      </c>
      <c r="F1404" s="232">
        <v>82327</v>
      </c>
      <c r="G1404" s="232">
        <v>98761</v>
      </c>
      <c r="H1404" s="233">
        <v>9201</v>
      </c>
    </row>
    <row r="1405" spans="1:8" ht="18" hidden="1" customHeight="1" outlineLevel="1">
      <c r="A1405" s="20" t="s">
        <v>191</v>
      </c>
      <c r="B1405" s="230"/>
      <c r="C1405" s="231">
        <v>0</v>
      </c>
      <c r="D1405" s="231">
        <v>0</v>
      </c>
      <c r="E1405" s="231">
        <v>0</v>
      </c>
      <c r="F1405" s="232">
        <v>0</v>
      </c>
      <c r="G1405" s="232">
        <v>0</v>
      </c>
      <c r="H1405" s="233">
        <v>0</v>
      </c>
    </row>
    <row r="1406" spans="1:8" ht="18" hidden="1" customHeight="1" outlineLevel="1">
      <c r="A1406" s="20" t="s">
        <v>439</v>
      </c>
      <c r="B1406" s="230"/>
      <c r="C1406" s="231">
        <v>0</v>
      </c>
      <c r="D1406" s="231">
        <v>0</v>
      </c>
      <c r="E1406" s="231">
        <v>0</v>
      </c>
      <c r="F1406" s="232">
        <v>0</v>
      </c>
      <c r="G1406" s="232">
        <v>0</v>
      </c>
      <c r="H1406" s="233">
        <v>0</v>
      </c>
    </row>
    <row r="1407" spans="1:8" ht="18" hidden="1" customHeight="1" outlineLevel="1">
      <c r="A1407" s="20" t="s">
        <v>247</v>
      </c>
      <c r="B1407" s="230"/>
      <c r="C1407" s="231">
        <v>0</v>
      </c>
      <c r="D1407" s="231">
        <v>0</v>
      </c>
      <c r="E1407" s="231">
        <v>0</v>
      </c>
      <c r="F1407" s="232">
        <v>0</v>
      </c>
      <c r="G1407" s="232">
        <v>0</v>
      </c>
      <c r="H1407" s="233">
        <v>0</v>
      </c>
    </row>
    <row r="1408" spans="1:8" ht="18" hidden="1" customHeight="1" outlineLevel="1">
      <c r="A1408" s="20" t="s">
        <v>193</v>
      </c>
      <c r="B1408" s="230"/>
      <c r="C1408" s="231">
        <v>0</v>
      </c>
      <c r="D1408" s="231">
        <v>0</v>
      </c>
      <c r="E1408" s="231">
        <v>0</v>
      </c>
      <c r="F1408" s="232">
        <v>-1386088</v>
      </c>
      <c r="G1408" s="232">
        <v>-216573</v>
      </c>
      <c r="H1408" s="233">
        <v>0</v>
      </c>
    </row>
    <row r="1409" spans="1:8" ht="18" hidden="1" customHeight="1" outlineLevel="1">
      <c r="A1409" s="20" t="s">
        <v>194</v>
      </c>
      <c r="B1409" s="230"/>
      <c r="C1409" s="231">
        <v>0</v>
      </c>
      <c r="D1409" s="231">
        <v>0</v>
      </c>
      <c r="E1409" s="231">
        <v>0</v>
      </c>
      <c r="F1409" s="232">
        <v>0</v>
      </c>
      <c r="G1409" s="232">
        <v>0</v>
      </c>
      <c r="H1409" s="233">
        <v>0</v>
      </c>
    </row>
    <row r="1410" spans="1:8" ht="18" hidden="1" customHeight="1" outlineLevel="1">
      <c r="A1410" s="20" t="s">
        <v>195</v>
      </c>
      <c r="B1410" s="230"/>
      <c r="C1410" s="231">
        <v>0</v>
      </c>
      <c r="D1410" s="231">
        <v>0</v>
      </c>
      <c r="E1410" s="231">
        <v>0</v>
      </c>
      <c r="F1410" s="232">
        <v>0</v>
      </c>
      <c r="G1410" s="232">
        <v>0</v>
      </c>
      <c r="H1410" s="233">
        <v>0</v>
      </c>
    </row>
    <row r="1411" spans="1:8" ht="18" hidden="1" customHeight="1" outlineLevel="1">
      <c r="A1411" s="20" t="s">
        <v>196</v>
      </c>
      <c r="B1411" s="230"/>
      <c r="C1411" s="231">
        <v>0</v>
      </c>
      <c r="D1411" s="231">
        <v>0</v>
      </c>
      <c r="E1411" s="231">
        <v>0</v>
      </c>
      <c r="F1411" s="232">
        <v>0</v>
      </c>
      <c r="G1411" s="232">
        <v>0</v>
      </c>
      <c r="H1411" s="233">
        <v>0</v>
      </c>
    </row>
    <row r="1412" spans="1:8" ht="18" customHeight="1" collapsed="1">
      <c r="A1412" s="20"/>
      <c r="B1412" s="230" t="s">
        <v>385</v>
      </c>
      <c r="C1412" s="234">
        <f>SUM(C1388:C1411)</f>
        <v>7</v>
      </c>
      <c r="D1412" s="234">
        <f t="shared" ref="D1412:F1412" si="95">SUM(D1388:D1411)</f>
        <v>15</v>
      </c>
      <c r="E1412" s="234">
        <f t="shared" si="95"/>
        <v>0</v>
      </c>
      <c r="F1412" s="235">
        <f t="shared" si="95"/>
        <v>-1247857.21</v>
      </c>
      <c r="G1412" s="235">
        <f>SUM(G1388:G1411)</f>
        <v>-105524.32</v>
      </c>
      <c r="H1412" s="236">
        <f t="shared" ref="H1412" si="96">SUM(H1388:H1411)</f>
        <v>9201</v>
      </c>
    </row>
    <row r="1413" spans="1:8" ht="18" hidden="1" customHeight="1" outlineLevel="1">
      <c r="A1413" s="20" t="s">
        <v>256</v>
      </c>
      <c r="B1413" s="230"/>
      <c r="C1413" s="231">
        <v>0</v>
      </c>
      <c r="D1413" s="231">
        <v>0</v>
      </c>
      <c r="E1413" s="231">
        <v>0</v>
      </c>
      <c r="F1413" s="232">
        <v>0</v>
      </c>
      <c r="G1413" s="232">
        <v>0</v>
      </c>
      <c r="H1413" s="233">
        <v>0</v>
      </c>
    </row>
    <row r="1414" spans="1:8" ht="18" hidden="1" customHeight="1" outlineLevel="1">
      <c r="A1414" s="20" t="s">
        <v>181</v>
      </c>
      <c r="B1414" s="230"/>
      <c r="C1414" s="231">
        <v>2</v>
      </c>
      <c r="D1414" s="231">
        <v>4</v>
      </c>
      <c r="E1414" s="231">
        <v>0</v>
      </c>
      <c r="F1414" s="232">
        <v>2300.3199999999997</v>
      </c>
      <c r="G1414" s="232">
        <v>-1922.3500000000004</v>
      </c>
      <c r="H1414" s="233">
        <v>0</v>
      </c>
    </row>
    <row r="1415" spans="1:8" ht="18" hidden="1" customHeight="1" outlineLevel="1">
      <c r="A1415" s="20" t="s">
        <v>182</v>
      </c>
      <c r="B1415" s="230"/>
      <c r="C1415" s="231">
        <v>0</v>
      </c>
      <c r="D1415" s="231">
        <v>0</v>
      </c>
      <c r="E1415" s="231">
        <v>0</v>
      </c>
      <c r="F1415" s="232">
        <v>0</v>
      </c>
      <c r="G1415" s="232">
        <v>0</v>
      </c>
      <c r="H1415" s="233">
        <v>0</v>
      </c>
    </row>
    <row r="1416" spans="1:8" ht="18" hidden="1" customHeight="1" outlineLevel="1">
      <c r="A1416" s="20" t="s">
        <v>250</v>
      </c>
      <c r="B1416" s="230"/>
      <c r="C1416" s="231">
        <v>0</v>
      </c>
      <c r="D1416" s="231">
        <v>0</v>
      </c>
      <c r="E1416" s="231">
        <v>0</v>
      </c>
      <c r="F1416" s="232">
        <v>0</v>
      </c>
      <c r="G1416" s="232">
        <v>0</v>
      </c>
      <c r="H1416" s="233">
        <v>0</v>
      </c>
    </row>
    <row r="1417" spans="1:8" ht="18" hidden="1" customHeight="1" outlineLevel="1">
      <c r="A1417" s="20" t="s">
        <v>257</v>
      </c>
      <c r="B1417" s="230"/>
      <c r="C1417" s="231">
        <v>0</v>
      </c>
      <c r="D1417" s="231">
        <v>0</v>
      </c>
      <c r="E1417" s="231">
        <v>0</v>
      </c>
      <c r="F1417" s="232">
        <v>0</v>
      </c>
      <c r="G1417" s="232">
        <v>0</v>
      </c>
      <c r="H1417" s="233">
        <v>0</v>
      </c>
    </row>
    <row r="1418" spans="1:8" ht="18" hidden="1" customHeight="1" outlineLevel="1">
      <c r="A1418" s="20" t="s">
        <v>258</v>
      </c>
      <c r="B1418" s="230"/>
      <c r="C1418" s="231">
        <v>0</v>
      </c>
      <c r="D1418" s="231">
        <v>0</v>
      </c>
      <c r="E1418" s="231">
        <v>0</v>
      </c>
      <c r="F1418" s="232">
        <v>0</v>
      </c>
      <c r="G1418" s="232">
        <v>0</v>
      </c>
      <c r="H1418" s="233">
        <v>0</v>
      </c>
    </row>
    <row r="1419" spans="1:8" ht="18" hidden="1" customHeight="1" outlineLevel="1">
      <c r="A1419" s="20" t="s">
        <v>183</v>
      </c>
      <c r="B1419" s="230"/>
      <c r="C1419" s="231">
        <v>26</v>
      </c>
      <c r="D1419" s="231">
        <v>21</v>
      </c>
      <c r="E1419" s="231">
        <v>0</v>
      </c>
      <c r="F1419" s="232">
        <v>-145106.16000000003</v>
      </c>
      <c r="G1419" s="232">
        <v>45786.67</v>
      </c>
      <c r="H1419" s="233">
        <v>0</v>
      </c>
    </row>
    <row r="1420" spans="1:8" ht="18" hidden="1" customHeight="1" outlineLevel="1">
      <c r="A1420" s="20" t="s">
        <v>184</v>
      </c>
      <c r="B1420" s="230"/>
      <c r="C1420" s="231">
        <v>1</v>
      </c>
      <c r="D1420" s="231">
        <v>3</v>
      </c>
      <c r="E1420" s="231">
        <v>0</v>
      </c>
      <c r="F1420" s="232">
        <v>0</v>
      </c>
      <c r="G1420" s="232">
        <v>545</v>
      </c>
      <c r="H1420" s="233">
        <v>0</v>
      </c>
    </row>
    <row r="1421" spans="1:8" ht="18" hidden="1" customHeight="1" outlineLevel="1">
      <c r="A1421" s="20" t="s">
        <v>251</v>
      </c>
      <c r="B1421" s="230"/>
      <c r="C1421" s="231">
        <v>0</v>
      </c>
      <c r="D1421" s="231">
        <v>0</v>
      </c>
      <c r="E1421" s="231">
        <v>0</v>
      </c>
      <c r="F1421" s="232">
        <v>0</v>
      </c>
      <c r="G1421" s="232">
        <v>0</v>
      </c>
      <c r="H1421" s="233">
        <v>0</v>
      </c>
    </row>
    <row r="1422" spans="1:8" ht="18" hidden="1" customHeight="1" outlineLevel="1">
      <c r="A1422" s="20" t="s">
        <v>185</v>
      </c>
      <c r="B1422" s="230"/>
      <c r="C1422" s="231">
        <v>5</v>
      </c>
      <c r="D1422" s="231">
        <v>10</v>
      </c>
      <c r="E1422" s="231">
        <v>0</v>
      </c>
      <c r="F1422" s="232">
        <v>184356.06</v>
      </c>
      <c r="G1422" s="232">
        <v>20026.88</v>
      </c>
      <c r="H1422" s="233">
        <v>0</v>
      </c>
    </row>
    <row r="1423" spans="1:8" ht="18" hidden="1" customHeight="1" outlineLevel="1">
      <c r="A1423" s="20" t="s">
        <v>253</v>
      </c>
      <c r="B1423" s="230"/>
      <c r="C1423" s="231">
        <v>0</v>
      </c>
      <c r="D1423" s="231">
        <v>0</v>
      </c>
      <c r="E1423" s="231">
        <v>0</v>
      </c>
      <c r="F1423" s="232">
        <v>0</v>
      </c>
      <c r="G1423" s="232">
        <v>0</v>
      </c>
      <c r="H1423" s="233">
        <v>0</v>
      </c>
    </row>
    <row r="1424" spans="1:8" ht="18" hidden="1" customHeight="1" outlineLevel="1">
      <c r="A1424" s="20" t="s">
        <v>186</v>
      </c>
      <c r="B1424" s="230"/>
      <c r="C1424" s="231">
        <v>7</v>
      </c>
      <c r="D1424" s="231">
        <v>1</v>
      </c>
      <c r="E1424" s="231">
        <v>0</v>
      </c>
      <c r="F1424" s="232">
        <v>8000</v>
      </c>
      <c r="G1424" s="232">
        <v>9120</v>
      </c>
      <c r="H1424" s="233">
        <v>0</v>
      </c>
    </row>
    <row r="1425" spans="1:8" ht="18" hidden="1" customHeight="1" outlineLevel="1">
      <c r="A1425" s="20" t="s">
        <v>244</v>
      </c>
      <c r="B1425" s="230"/>
      <c r="C1425" s="231">
        <v>1</v>
      </c>
      <c r="D1425" s="231">
        <v>1</v>
      </c>
      <c r="E1425" s="231">
        <v>0</v>
      </c>
      <c r="F1425" s="232">
        <v>72207</v>
      </c>
      <c r="G1425" s="232">
        <v>35335</v>
      </c>
      <c r="H1425" s="233">
        <v>0</v>
      </c>
    </row>
    <row r="1426" spans="1:8" ht="18" hidden="1" customHeight="1" outlineLevel="1">
      <c r="A1426" s="20" t="s">
        <v>438</v>
      </c>
      <c r="B1426" s="230"/>
      <c r="C1426" s="231">
        <v>0</v>
      </c>
      <c r="D1426" s="231">
        <v>0</v>
      </c>
      <c r="E1426" s="231">
        <v>0</v>
      </c>
      <c r="F1426" s="232">
        <v>0</v>
      </c>
      <c r="G1426" s="232">
        <v>0</v>
      </c>
      <c r="H1426" s="233">
        <v>0</v>
      </c>
    </row>
    <row r="1427" spans="1:8" ht="18" hidden="1" customHeight="1" outlineLevel="1">
      <c r="A1427" s="20" t="s">
        <v>188</v>
      </c>
      <c r="B1427" s="230"/>
      <c r="C1427" s="231">
        <v>3</v>
      </c>
      <c r="D1427" s="231">
        <v>1</v>
      </c>
      <c r="E1427" s="231">
        <v>0</v>
      </c>
      <c r="F1427" s="232">
        <v>-1855.35</v>
      </c>
      <c r="G1427" s="232">
        <v>-218.65</v>
      </c>
      <c r="H1427" s="233">
        <v>0</v>
      </c>
    </row>
    <row r="1428" spans="1:8" ht="18" hidden="1" customHeight="1" outlineLevel="1">
      <c r="A1428" s="20" t="s">
        <v>189</v>
      </c>
      <c r="B1428" s="230"/>
      <c r="C1428" s="231">
        <v>0</v>
      </c>
      <c r="D1428" s="231">
        <v>0</v>
      </c>
      <c r="E1428" s="231">
        <v>0</v>
      </c>
      <c r="F1428" s="232">
        <v>0</v>
      </c>
      <c r="G1428" s="232">
        <v>0</v>
      </c>
      <c r="H1428" s="233">
        <v>0</v>
      </c>
    </row>
    <row r="1429" spans="1:8" ht="18" hidden="1" customHeight="1" outlineLevel="1">
      <c r="A1429" s="20" t="s">
        <v>190</v>
      </c>
      <c r="B1429" s="230"/>
      <c r="C1429" s="231">
        <v>60</v>
      </c>
      <c r="D1429" s="231">
        <v>13</v>
      </c>
      <c r="E1429" s="231">
        <v>0</v>
      </c>
      <c r="F1429" s="232">
        <v>241151</v>
      </c>
      <c r="G1429" s="232">
        <v>155148</v>
      </c>
      <c r="H1429" s="233">
        <v>0</v>
      </c>
    </row>
    <row r="1430" spans="1:8" ht="18" hidden="1" customHeight="1" outlineLevel="1">
      <c r="A1430" s="20" t="s">
        <v>191</v>
      </c>
      <c r="B1430" s="230"/>
      <c r="C1430" s="231">
        <v>1</v>
      </c>
      <c r="D1430" s="231">
        <v>0</v>
      </c>
      <c r="E1430" s="231">
        <v>1</v>
      </c>
      <c r="F1430" s="232">
        <v>0</v>
      </c>
      <c r="G1430" s="232">
        <v>0</v>
      </c>
      <c r="H1430" s="233">
        <v>0</v>
      </c>
    </row>
    <row r="1431" spans="1:8" ht="18" hidden="1" customHeight="1" outlineLevel="1">
      <c r="A1431" s="20" t="s">
        <v>439</v>
      </c>
      <c r="B1431" s="230"/>
      <c r="C1431" s="231">
        <v>0</v>
      </c>
      <c r="D1431" s="231">
        <v>0</v>
      </c>
      <c r="E1431" s="231">
        <v>0</v>
      </c>
      <c r="F1431" s="232">
        <v>0</v>
      </c>
      <c r="G1431" s="232">
        <v>0</v>
      </c>
      <c r="H1431" s="233">
        <v>0</v>
      </c>
    </row>
    <row r="1432" spans="1:8" ht="18" hidden="1" customHeight="1" outlineLevel="1">
      <c r="A1432" s="20" t="s">
        <v>247</v>
      </c>
      <c r="B1432" s="230"/>
      <c r="C1432" s="231">
        <v>0</v>
      </c>
      <c r="D1432" s="231">
        <v>0</v>
      </c>
      <c r="E1432" s="231">
        <v>0</v>
      </c>
      <c r="F1432" s="232">
        <v>0</v>
      </c>
      <c r="G1432" s="232">
        <v>0</v>
      </c>
      <c r="H1432" s="233">
        <v>0</v>
      </c>
    </row>
    <row r="1433" spans="1:8" ht="18" hidden="1" customHeight="1" outlineLevel="1">
      <c r="A1433" s="20" t="s">
        <v>193</v>
      </c>
      <c r="B1433" s="230"/>
      <c r="C1433" s="231">
        <v>59</v>
      </c>
      <c r="D1433" s="231">
        <v>40</v>
      </c>
      <c r="E1433" s="231">
        <v>1</v>
      </c>
      <c r="F1433" s="232">
        <v>2722828</v>
      </c>
      <c r="G1433" s="232">
        <v>1401283</v>
      </c>
      <c r="H1433" s="233">
        <v>297231</v>
      </c>
    </row>
    <row r="1434" spans="1:8" ht="18" hidden="1" customHeight="1" outlineLevel="1">
      <c r="A1434" s="20" t="s">
        <v>194</v>
      </c>
      <c r="B1434" s="230"/>
      <c r="C1434" s="231">
        <v>42</v>
      </c>
      <c r="D1434" s="231">
        <v>34</v>
      </c>
      <c r="E1434" s="231">
        <v>4</v>
      </c>
      <c r="F1434" s="232">
        <v>286027.27</v>
      </c>
      <c r="G1434" s="232">
        <v>71351.100000000006</v>
      </c>
      <c r="H1434" s="233">
        <v>18090.66</v>
      </c>
    </row>
    <row r="1435" spans="1:8" ht="18" hidden="1" customHeight="1" outlineLevel="1">
      <c r="A1435" s="20" t="s">
        <v>195</v>
      </c>
      <c r="B1435" s="230"/>
      <c r="C1435" s="231">
        <v>0</v>
      </c>
      <c r="D1435" s="231">
        <v>0</v>
      </c>
      <c r="E1435" s="231">
        <v>0</v>
      </c>
      <c r="F1435" s="232">
        <v>0</v>
      </c>
      <c r="G1435" s="232">
        <v>-22635.88</v>
      </c>
      <c r="H1435" s="233">
        <v>0</v>
      </c>
    </row>
    <row r="1436" spans="1:8" ht="18" hidden="1" customHeight="1" outlineLevel="1">
      <c r="A1436" s="20" t="s">
        <v>196</v>
      </c>
      <c r="B1436" s="230"/>
      <c r="C1436" s="231">
        <v>38</v>
      </c>
      <c r="D1436" s="231">
        <v>34</v>
      </c>
      <c r="E1436" s="231">
        <v>4</v>
      </c>
      <c r="F1436" s="232">
        <v>266272</v>
      </c>
      <c r="G1436" s="232">
        <v>431586</v>
      </c>
      <c r="H1436" s="233">
        <v>0</v>
      </c>
    </row>
    <row r="1437" spans="1:8" ht="18" customHeight="1" collapsed="1">
      <c r="A1437" s="20"/>
      <c r="B1437" s="230" t="s">
        <v>386</v>
      </c>
      <c r="C1437" s="234">
        <f>SUM(C1413:C1436)</f>
        <v>245</v>
      </c>
      <c r="D1437" s="234">
        <f t="shared" ref="D1437:F1437" si="97">SUM(D1413:D1436)</f>
        <v>162</v>
      </c>
      <c r="E1437" s="234">
        <f t="shared" si="97"/>
        <v>10</v>
      </c>
      <c r="F1437" s="235">
        <f t="shared" si="97"/>
        <v>3636180.14</v>
      </c>
      <c r="G1437" s="235">
        <f>SUM(G1413:G1436)</f>
        <v>2145404.7700000005</v>
      </c>
      <c r="H1437" s="236">
        <f t="shared" ref="H1437" si="98">SUM(H1413:H1436)</f>
        <v>315321.65999999997</v>
      </c>
    </row>
    <row r="1438" spans="1:8" ht="18" hidden="1" customHeight="1" outlineLevel="1">
      <c r="A1438" s="20" t="s">
        <v>256</v>
      </c>
      <c r="B1438" s="230"/>
      <c r="C1438" s="231">
        <v>0</v>
      </c>
      <c r="D1438" s="231">
        <v>0</v>
      </c>
      <c r="E1438" s="231">
        <v>0</v>
      </c>
      <c r="F1438" s="232">
        <v>0</v>
      </c>
      <c r="G1438" s="232">
        <v>0</v>
      </c>
      <c r="H1438" s="233">
        <v>0</v>
      </c>
    </row>
    <row r="1439" spans="1:8" ht="18" hidden="1" customHeight="1" outlineLevel="1">
      <c r="A1439" s="20" t="s">
        <v>181</v>
      </c>
      <c r="B1439" s="230"/>
      <c r="C1439" s="231">
        <v>0</v>
      </c>
      <c r="D1439" s="231">
        <v>0</v>
      </c>
      <c r="E1439" s="231">
        <v>0</v>
      </c>
      <c r="F1439" s="232">
        <v>0</v>
      </c>
      <c r="G1439" s="232">
        <v>0</v>
      </c>
      <c r="H1439" s="233">
        <v>0</v>
      </c>
    </row>
    <row r="1440" spans="1:8" ht="18" hidden="1" customHeight="1" outlineLevel="1">
      <c r="A1440" s="20" t="s">
        <v>182</v>
      </c>
      <c r="B1440" s="230"/>
      <c r="C1440" s="231">
        <v>0</v>
      </c>
      <c r="D1440" s="231">
        <v>0</v>
      </c>
      <c r="E1440" s="231">
        <v>0</v>
      </c>
      <c r="F1440" s="232">
        <v>0</v>
      </c>
      <c r="G1440" s="232">
        <v>0</v>
      </c>
      <c r="H1440" s="233">
        <v>0</v>
      </c>
    </row>
    <row r="1441" spans="1:8" ht="18" hidden="1" customHeight="1" outlineLevel="1">
      <c r="A1441" s="20" t="s">
        <v>250</v>
      </c>
      <c r="B1441" s="230"/>
      <c r="C1441" s="231">
        <v>0</v>
      </c>
      <c r="D1441" s="231">
        <v>0</v>
      </c>
      <c r="E1441" s="231">
        <v>0</v>
      </c>
      <c r="F1441" s="232">
        <v>0</v>
      </c>
      <c r="G1441" s="232">
        <v>0</v>
      </c>
      <c r="H1441" s="233">
        <v>0</v>
      </c>
    </row>
    <row r="1442" spans="1:8" ht="18" hidden="1" customHeight="1" outlineLevel="1">
      <c r="A1442" s="20" t="s">
        <v>257</v>
      </c>
      <c r="B1442" s="230"/>
      <c r="C1442" s="231">
        <v>0</v>
      </c>
      <c r="D1442" s="231">
        <v>0</v>
      </c>
      <c r="E1442" s="231">
        <v>0</v>
      </c>
      <c r="F1442" s="232">
        <v>0</v>
      </c>
      <c r="G1442" s="232">
        <v>0</v>
      </c>
      <c r="H1442" s="233">
        <v>0</v>
      </c>
    </row>
    <row r="1443" spans="1:8" ht="18" hidden="1" customHeight="1" outlineLevel="1">
      <c r="A1443" s="20" t="s">
        <v>258</v>
      </c>
      <c r="B1443" s="230"/>
      <c r="C1443" s="231">
        <v>0</v>
      </c>
      <c r="D1443" s="231">
        <v>0</v>
      </c>
      <c r="E1443" s="231">
        <v>0</v>
      </c>
      <c r="F1443" s="232">
        <v>0</v>
      </c>
      <c r="G1443" s="232">
        <v>0</v>
      </c>
      <c r="H1443" s="233">
        <v>0</v>
      </c>
    </row>
    <row r="1444" spans="1:8" ht="18" hidden="1" customHeight="1" outlineLevel="1">
      <c r="A1444" s="20" t="s">
        <v>183</v>
      </c>
      <c r="B1444" s="230"/>
      <c r="C1444" s="231">
        <v>0</v>
      </c>
      <c r="D1444" s="231">
        <v>3</v>
      </c>
      <c r="E1444" s="231">
        <v>0</v>
      </c>
      <c r="F1444" s="232">
        <v>-708</v>
      </c>
      <c r="G1444" s="232">
        <v>-8108.12</v>
      </c>
      <c r="H1444" s="233">
        <v>0</v>
      </c>
    </row>
    <row r="1445" spans="1:8" ht="18" hidden="1" customHeight="1" outlineLevel="1">
      <c r="A1445" s="20" t="s">
        <v>184</v>
      </c>
      <c r="B1445" s="230"/>
      <c r="C1445" s="231">
        <v>0</v>
      </c>
      <c r="D1445" s="231">
        <v>0</v>
      </c>
      <c r="E1445" s="231">
        <v>0</v>
      </c>
      <c r="F1445" s="232">
        <v>0</v>
      </c>
      <c r="G1445" s="232">
        <v>0</v>
      </c>
      <c r="H1445" s="233">
        <v>0</v>
      </c>
    </row>
    <row r="1446" spans="1:8" ht="18" hidden="1" customHeight="1" outlineLevel="1">
      <c r="A1446" s="20" t="s">
        <v>251</v>
      </c>
      <c r="B1446" s="230"/>
      <c r="C1446" s="231">
        <v>0</v>
      </c>
      <c r="D1446" s="231">
        <v>0</v>
      </c>
      <c r="E1446" s="231">
        <v>0</v>
      </c>
      <c r="F1446" s="232">
        <v>0</v>
      </c>
      <c r="G1446" s="232">
        <v>0</v>
      </c>
      <c r="H1446" s="233">
        <v>0</v>
      </c>
    </row>
    <row r="1447" spans="1:8" ht="18" hidden="1" customHeight="1" outlineLevel="1">
      <c r="A1447" s="20" t="s">
        <v>185</v>
      </c>
      <c r="B1447" s="230"/>
      <c r="C1447" s="231">
        <v>0</v>
      </c>
      <c r="D1447" s="231">
        <v>1</v>
      </c>
      <c r="E1447" s="231">
        <v>0</v>
      </c>
      <c r="F1447" s="232">
        <v>0</v>
      </c>
      <c r="G1447" s="232">
        <v>1518.76</v>
      </c>
      <c r="H1447" s="233">
        <v>0</v>
      </c>
    </row>
    <row r="1448" spans="1:8" ht="18" hidden="1" customHeight="1" outlineLevel="1">
      <c r="A1448" s="20" t="s">
        <v>253</v>
      </c>
      <c r="B1448" s="230"/>
      <c r="C1448" s="231">
        <v>0</v>
      </c>
      <c r="D1448" s="231">
        <v>0</v>
      </c>
      <c r="E1448" s="231">
        <v>0</v>
      </c>
      <c r="F1448" s="232">
        <v>0</v>
      </c>
      <c r="G1448" s="232">
        <v>0</v>
      </c>
      <c r="H1448" s="233">
        <v>0</v>
      </c>
    </row>
    <row r="1449" spans="1:8" ht="18" hidden="1" customHeight="1" outlineLevel="1">
      <c r="A1449" s="20" t="s">
        <v>186</v>
      </c>
      <c r="B1449" s="230"/>
      <c r="C1449" s="231">
        <v>0</v>
      </c>
      <c r="D1449" s="231">
        <v>0</v>
      </c>
      <c r="E1449" s="231">
        <v>0</v>
      </c>
      <c r="F1449" s="232">
        <v>0</v>
      </c>
      <c r="G1449" s="232">
        <v>0</v>
      </c>
      <c r="H1449" s="233">
        <v>0</v>
      </c>
    </row>
    <row r="1450" spans="1:8" ht="18" hidden="1" customHeight="1" outlineLevel="1">
      <c r="A1450" s="20" t="s">
        <v>244</v>
      </c>
      <c r="B1450" s="230"/>
      <c r="C1450" s="231">
        <v>0</v>
      </c>
      <c r="D1450" s="231">
        <v>0</v>
      </c>
      <c r="E1450" s="231">
        <v>0</v>
      </c>
      <c r="F1450" s="232">
        <v>0</v>
      </c>
      <c r="G1450" s="232">
        <v>0</v>
      </c>
      <c r="H1450" s="233">
        <v>0</v>
      </c>
    </row>
    <row r="1451" spans="1:8" ht="18" hidden="1" customHeight="1" outlineLevel="1">
      <c r="A1451" s="20" t="s">
        <v>438</v>
      </c>
      <c r="B1451" s="230"/>
      <c r="C1451" s="231">
        <v>0</v>
      </c>
      <c r="D1451" s="231">
        <v>0</v>
      </c>
      <c r="E1451" s="231">
        <v>0</v>
      </c>
      <c r="F1451" s="232">
        <v>0</v>
      </c>
      <c r="G1451" s="232">
        <v>0</v>
      </c>
      <c r="H1451" s="233">
        <v>0</v>
      </c>
    </row>
    <row r="1452" spans="1:8" ht="18" hidden="1" customHeight="1" outlineLevel="1">
      <c r="A1452" s="20" t="s">
        <v>188</v>
      </c>
      <c r="B1452" s="230"/>
      <c r="C1452" s="231">
        <v>0</v>
      </c>
      <c r="D1452" s="231">
        <v>0</v>
      </c>
      <c r="E1452" s="231">
        <v>0</v>
      </c>
      <c r="F1452" s="232">
        <v>0</v>
      </c>
      <c r="G1452" s="232">
        <v>0</v>
      </c>
      <c r="H1452" s="233">
        <v>0</v>
      </c>
    </row>
    <row r="1453" spans="1:8" ht="18" hidden="1" customHeight="1" outlineLevel="1">
      <c r="A1453" s="20" t="s">
        <v>189</v>
      </c>
      <c r="B1453" s="230"/>
      <c r="C1453" s="231">
        <v>0</v>
      </c>
      <c r="D1453" s="231">
        <v>0</v>
      </c>
      <c r="E1453" s="231">
        <v>0</v>
      </c>
      <c r="F1453" s="232">
        <v>0</v>
      </c>
      <c r="G1453" s="232">
        <v>0</v>
      </c>
      <c r="H1453" s="233">
        <v>0</v>
      </c>
    </row>
    <row r="1454" spans="1:8" ht="18" hidden="1" customHeight="1" outlineLevel="1">
      <c r="A1454" s="20" t="s">
        <v>190</v>
      </c>
      <c r="B1454" s="230"/>
      <c r="C1454" s="231">
        <v>15</v>
      </c>
      <c r="D1454" s="231">
        <v>1</v>
      </c>
      <c r="E1454" s="231">
        <v>0</v>
      </c>
      <c r="F1454" s="232">
        <v>685</v>
      </c>
      <c r="G1454" s="232">
        <v>8</v>
      </c>
      <c r="H1454" s="233">
        <v>0</v>
      </c>
    </row>
    <row r="1455" spans="1:8" ht="18" hidden="1" customHeight="1" outlineLevel="1">
      <c r="A1455" s="20" t="s">
        <v>191</v>
      </c>
      <c r="B1455" s="230"/>
      <c r="C1455" s="231">
        <v>1</v>
      </c>
      <c r="D1455" s="231">
        <v>0</v>
      </c>
      <c r="E1455" s="231">
        <v>1</v>
      </c>
      <c r="F1455" s="232">
        <v>0</v>
      </c>
      <c r="G1455" s="232">
        <v>0</v>
      </c>
      <c r="H1455" s="233">
        <v>0</v>
      </c>
    </row>
    <row r="1456" spans="1:8" ht="18" hidden="1" customHeight="1" outlineLevel="1">
      <c r="A1456" s="20" t="s">
        <v>439</v>
      </c>
      <c r="B1456" s="230"/>
      <c r="C1456" s="231">
        <v>0</v>
      </c>
      <c r="D1456" s="231">
        <v>0</v>
      </c>
      <c r="E1456" s="231">
        <v>0</v>
      </c>
      <c r="F1456" s="232">
        <v>0</v>
      </c>
      <c r="G1456" s="232">
        <v>0</v>
      </c>
      <c r="H1456" s="233">
        <v>0</v>
      </c>
    </row>
    <row r="1457" spans="1:8" ht="18" hidden="1" customHeight="1" outlineLevel="1">
      <c r="A1457" s="20" t="s">
        <v>247</v>
      </c>
      <c r="B1457" s="230"/>
      <c r="C1457" s="231">
        <v>0</v>
      </c>
      <c r="D1457" s="231">
        <v>0</v>
      </c>
      <c r="E1457" s="231">
        <v>0</v>
      </c>
      <c r="F1457" s="232">
        <v>0</v>
      </c>
      <c r="G1457" s="232">
        <v>0</v>
      </c>
      <c r="H1457" s="233">
        <v>0</v>
      </c>
    </row>
    <row r="1458" spans="1:8" ht="18" hidden="1" customHeight="1" outlineLevel="1">
      <c r="A1458" s="20" t="s">
        <v>193</v>
      </c>
      <c r="B1458" s="230"/>
      <c r="C1458" s="231">
        <v>0</v>
      </c>
      <c r="D1458" s="231">
        <v>0</v>
      </c>
      <c r="E1458" s="231">
        <v>0</v>
      </c>
      <c r="F1458" s="232">
        <v>-124700</v>
      </c>
      <c r="G1458" s="232">
        <v>-28884</v>
      </c>
      <c r="H1458" s="233">
        <v>0</v>
      </c>
    </row>
    <row r="1459" spans="1:8" ht="18" hidden="1" customHeight="1" outlineLevel="1">
      <c r="A1459" s="20" t="s">
        <v>194</v>
      </c>
      <c r="B1459" s="230"/>
      <c r="C1459" s="231">
        <v>0</v>
      </c>
      <c r="D1459" s="231">
        <v>0</v>
      </c>
      <c r="E1459" s="231">
        <v>0</v>
      </c>
      <c r="F1459" s="232">
        <v>0</v>
      </c>
      <c r="G1459" s="232">
        <v>0</v>
      </c>
      <c r="H1459" s="233">
        <v>0</v>
      </c>
    </row>
    <row r="1460" spans="1:8" ht="18" hidden="1" customHeight="1" outlineLevel="1">
      <c r="A1460" s="20" t="s">
        <v>195</v>
      </c>
      <c r="B1460" s="230"/>
      <c r="C1460" s="231">
        <v>0</v>
      </c>
      <c r="D1460" s="231">
        <v>0</v>
      </c>
      <c r="E1460" s="231">
        <v>0</v>
      </c>
      <c r="F1460" s="232">
        <v>0</v>
      </c>
      <c r="G1460" s="232">
        <v>0</v>
      </c>
      <c r="H1460" s="233">
        <v>0</v>
      </c>
    </row>
    <row r="1461" spans="1:8" ht="18" hidden="1" customHeight="1" outlineLevel="1">
      <c r="A1461" s="20" t="s">
        <v>196</v>
      </c>
      <c r="B1461" s="230"/>
      <c r="C1461" s="231">
        <v>0</v>
      </c>
      <c r="D1461" s="231">
        <v>0</v>
      </c>
      <c r="E1461" s="231">
        <v>0</v>
      </c>
      <c r="F1461" s="232">
        <v>0</v>
      </c>
      <c r="G1461" s="232">
        <v>0</v>
      </c>
      <c r="H1461" s="233">
        <v>0</v>
      </c>
    </row>
    <row r="1462" spans="1:8" ht="18" customHeight="1" collapsed="1">
      <c r="A1462" s="20"/>
      <c r="B1462" s="230" t="s">
        <v>387</v>
      </c>
      <c r="C1462" s="234">
        <f>SUM(C1438:C1461)</f>
        <v>16</v>
      </c>
      <c r="D1462" s="234">
        <f t="shared" ref="D1462:F1462" si="99">SUM(D1438:D1461)</f>
        <v>5</v>
      </c>
      <c r="E1462" s="234">
        <f t="shared" si="99"/>
        <v>1</v>
      </c>
      <c r="F1462" s="235">
        <f t="shared" si="99"/>
        <v>-124723</v>
      </c>
      <c r="G1462" s="235">
        <f>SUM(G1438:G1461)</f>
        <v>-35465.360000000001</v>
      </c>
      <c r="H1462" s="236">
        <f t="shared" ref="H1462" si="100">SUM(H1438:H1461)</f>
        <v>0</v>
      </c>
    </row>
    <row r="1463" spans="1:8" ht="18" hidden="1" customHeight="1" outlineLevel="1">
      <c r="A1463" s="20" t="s">
        <v>256</v>
      </c>
      <c r="B1463" s="230"/>
      <c r="C1463" s="231">
        <v>0</v>
      </c>
      <c r="D1463" s="231">
        <v>0</v>
      </c>
      <c r="E1463" s="231">
        <v>0</v>
      </c>
      <c r="F1463" s="232">
        <v>0</v>
      </c>
      <c r="G1463" s="232">
        <v>0</v>
      </c>
      <c r="H1463" s="233">
        <v>0</v>
      </c>
    </row>
    <row r="1464" spans="1:8" ht="18" hidden="1" customHeight="1" outlineLevel="1">
      <c r="A1464" s="20" t="s">
        <v>181</v>
      </c>
      <c r="B1464" s="230"/>
      <c r="C1464" s="231">
        <v>9</v>
      </c>
      <c r="D1464" s="231">
        <v>15</v>
      </c>
      <c r="E1464" s="231">
        <v>0</v>
      </c>
      <c r="F1464" s="232">
        <v>29549.609999999986</v>
      </c>
      <c r="G1464" s="232">
        <v>67336.95</v>
      </c>
      <c r="H1464" s="233">
        <v>0</v>
      </c>
    </row>
    <row r="1465" spans="1:8" ht="18" hidden="1" customHeight="1" outlineLevel="1">
      <c r="A1465" s="20" t="s">
        <v>182</v>
      </c>
      <c r="B1465" s="230"/>
      <c r="C1465" s="231">
        <v>0</v>
      </c>
      <c r="D1465" s="231">
        <v>0</v>
      </c>
      <c r="E1465" s="231">
        <v>0</v>
      </c>
      <c r="F1465" s="232">
        <v>0</v>
      </c>
      <c r="G1465" s="232">
        <v>0</v>
      </c>
      <c r="H1465" s="233">
        <v>0</v>
      </c>
    </row>
    <row r="1466" spans="1:8" ht="18" hidden="1" customHeight="1" outlineLevel="1">
      <c r="A1466" s="20" t="s">
        <v>250</v>
      </c>
      <c r="B1466" s="230"/>
      <c r="C1466" s="231">
        <v>0</v>
      </c>
      <c r="D1466" s="231">
        <v>0</v>
      </c>
      <c r="E1466" s="231">
        <v>0</v>
      </c>
      <c r="F1466" s="232">
        <v>0</v>
      </c>
      <c r="G1466" s="232">
        <v>0</v>
      </c>
      <c r="H1466" s="233">
        <v>0</v>
      </c>
    </row>
    <row r="1467" spans="1:8" ht="18" hidden="1" customHeight="1" outlineLevel="1">
      <c r="A1467" s="20" t="s">
        <v>257</v>
      </c>
      <c r="B1467" s="230"/>
      <c r="C1467" s="231">
        <v>0</v>
      </c>
      <c r="D1467" s="231">
        <v>0</v>
      </c>
      <c r="E1467" s="231">
        <v>0</v>
      </c>
      <c r="F1467" s="232">
        <v>0</v>
      </c>
      <c r="G1467" s="232">
        <v>0</v>
      </c>
      <c r="H1467" s="233">
        <v>0</v>
      </c>
    </row>
    <row r="1468" spans="1:8" ht="18" hidden="1" customHeight="1" outlineLevel="1">
      <c r="A1468" s="20" t="s">
        <v>258</v>
      </c>
      <c r="B1468" s="230"/>
      <c r="C1468" s="231">
        <v>0</v>
      </c>
      <c r="D1468" s="231">
        <v>0</v>
      </c>
      <c r="E1468" s="231">
        <v>0</v>
      </c>
      <c r="F1468" s="232">
        <v>0</v>
      </c>
      <c r="G1468" s="232">
        <v>0</v>
      </c>
      <c r="H1468" s="233">
        <v>0</v>
      </c>
    </row>
    <row r="1469" spans="1:8" ht="18" hidden="1" customHeight="1" outlineLevel="1">
      <c r="A1469" s="20" t="s">
        <v>183</v>
      </c>
      <c r="B1469" s="230"/>
      <c r="C1469" s="231">
        <v>5</v>
      </c>
      <c r="D1469" s="231">
        <v>11</v>
      </c>
      <c r="E1469" s="231">
        <v>0</v>
      </c>
      <c r="F1469" s="232">
        <v>324944</v>
      </c>
      <c r="G1469" s="232">
        <v>135768.32000000001</v>
      </c>
      <c r="H1469" s="233">
        <v>0</v>
      </c>
    </row>
    <row r="1470" spans="1:8" ht="18" hidden="1" customHeight="1" outlineLevel="1">
      <c r="A1470" s="20" t="s">
        <v>184</v>
      </c>
      <c r="B1470" s="230"/>
      <c r="C1470" s="231">
        <v>1</v>
      </c>
      <c r="D1470" s="231">
        <v>4</v>
      </c>
      <c r="E1470" s="231">
        <v>0</v>
      </c>
      <c r="F1470" s="232">
        <v>-6012.38</v>
      </c>
      <c r="G1470" s="232">
        <v>703.5</v>
      </c>
      <c r="H1470" s="233">
        <v>0</v>
      </c>
    </row>
    <row r="1471" spans="1:8" ht="18" hidden="1" customHeight="1" outlineLevel="1">
      <c r="A1471" s="20" t="s">
        <v>251</v>
      </c>
      <c r="B1471" s="230"/>
      <c r="C1471" s="231">
        <v>0</v>
      </c>
      <c r="D1471" s="231">
        <v>0</v>
      </c>
      <c r="E1471" s="231">
        <v>0</v>
      </c>
      <c r="F1471" s="232">
        <v>0</v>
      </c>
      <c r="G1471" s="232">
        <v>0</v>
      </c>
      <c r="H1471" s="233">
        <v>0</v>
      </c>
    </row>
    <row r="1472" spans="1:8" ht="18" hidden="1" customHeight="1" outlineLevel="1">
      <c r="A1472" s="20" t="s">
        <v>185</v>
      </c>
      <c r="B1472" s="230"/>
      <c r="C1472" s="231">
        <v>25</v>
      </c>
      <c r="D1472" s="231">
        <v>40</v>
      </c>
      <c r="E1472" s="231">
        <v>0</v>
      </c>
      <c r="F1472" s="232">
        <v>-18020.580000000016</v>
      </c>
      <c r="G1472" s="232">
        <v>216281.15</v>
      </c>
      <c r="H1472" s="233">
        <v>0</v>
      </c>
    </row>
    <row r="1473" spans="1:8" ht="18" hidden="1" customHeight="1" outlineLevel="1">
      <c r="A1473" s="20" t="s">
        <v>253</v>
      </c>
      <c r="B1473" s="230"/>
      <c r="C1473" s="231">
        <v>0</v>
      </c>
      <c r="D1473" s="231">
        <v>0</v>
      </c>
      <c r="E1473" s="231">
        <v>0</v>
      </c>
      <c r="F1473" s="232">
        <v>0</v>
      </c>
      <c r="G1473" s="232">
        <v>0</v>
      </c>
      <c r="H1473" s="233">
        <v>0</v>
      </c>
    </row>
    <row r="1474" spans="1:8" ht="18" hidden="1" customHeight="1" outlineLevel="1">
      <c r="A1474" s="20" t="s">
        <v>186</v>
      </c>
      <c r="B1474" s="230"/>
      <c r="C1474" s="231">
        <v>0</v>
      </c>
      <c r="D1474" s="231">
        <v>0</v>
      </c>
      <c r="E1474" s="231">
        <v>0</v>
      </c>
      <c r="F1474" s="232">
        <v>0</v>
      </c>
      <c r="G1474" s="232">
        <v>0</v>
      </c>
      <c r="H1474" s="233">
        <v>0</v>
      </c>
    </row>
    <row r="1475" spans="1:8" ht="18" hidden="1" customHeight="1" outlineLevel="1">
      <c r="A1475" s="20" t="s">
        <v>244</v>
      </c>
      <c r="B1475" s="230"/>
      <c r="C1475" s="231">
        <v>0</v>
      </c>
      <c r="D1475" s="231">
        <v>0</v>
      </c>
      <c r="E1475" s="231">
        <v>0</v>
      </c>
      <c r="F1475" s="232">
        <v>0</v>
      </c>
      <c r="G1475" s="232">
        <v>0</v>
      </c>
      <c r="H1475" s="233">
        <v>0</v>
      </c>
    </row>
    <row r="1476" spans="1:8" ht="18" hidden="1" customHeight="1" outlineLevel="1">
      <c r="A1476" s="20" t="s">
        <v>438</v>
      </c>
      <c r="B1476" s="230"/>
      <c r="C1476" s="231">
        <v>0</v>
      </c>
      <c r="D1476" s="231">
        <v>0</v>
      </c>
      <c r="E1476" s="231">
        <v>0</v>
      </c>
      <c r="F1476" s="232">
        <v>0</v>
      </c>
      <c r="G1476" s="232">
        <v>0</v>
      </c>
      <c r="H1476" s="233">
        <v>0</v>
      </c>
    </row>
    <row r="1477" spans="1:8" ht="18" hidden="1" customHeight="1" outlineLevel="1">
      <c r="A1477" s="20" t="s">
        <v>188</v>
      </c>
      <c r="B1477" s="230"/>
      <c r="C1477" s="231">
        <v>1</v>
      </c>
      <c r="D1477" s="231">
        <v>2</v>
      </c>
      <c r="E1477" s="231">
        <v>0</v>
      </c>
      <c r="F1477" s="232">
        <v>-5362.69</v>
      </c>
      <c r="G1477" s="232">
        <v>0</v>
      </c>
      <c r="H1477" s="233">
        <v>0</v>
      </c>
    </row>
    <row r="1478" spans="1:8" ht="18" hidden="1" customHeight="1" outlineLevel="1">
      <c r="A1478" s="20" t="s">
        <v>189</v>
      </c>
      <c r="B1478" s="230"/>
      <c r="C1478" s="231">
        <v>0</v>
      </c>
      <c r="D1478" s="231">
        <v>0</v>
      </c>
      <c r="E1478" s="231">
        <v>0</v>
      </c>
      <c r="F1478" s="232">
        <v>0</v>
      </c>
      <c r="G1478" s="232">
        <v>0</v>
      </c>
      <c r="H1478" s="233">
        <v>0</v>
      </c>
    </row>
    <row r="1479" spans="1:8" ht="18" hidden="1" customHeight="1" outlineLevel="1">
      <c r="A1479" s="20" t="s">
        <v>190</v>
      </c>
      <c r="B1479" s="230"/>
      <c r="C1479" s="231">
        <v>11</v>
      </c>
      <c r="D1479" s="231">
        <v>4</v>
      </c>
      <c r="E1479" s="231">
        <v>0</v>
      </c>
      <c r="F1479" s="232">
        <v>477</v>
      </c>
      <c r="G1479" s="232">
        <v>25209</v>
      </c>
      <c r="H1479" s="233">
        <v>0</v>
      </c>
    </row>
    <row r="1480" spans="1:8" ht="18" hidden="1" customHeight="1" outlineLevel="1">
      <c r="A1480" s="20" t="s">
        <v>191</v>
      </c>
      <c r="B1480" s="230"/>
      <c r="C1480" s="231">
        <v>1</v>
      </c>
      <c r="D1480" s="231">
        <v>0</v>
      </c>
      <c r="E1480" s="231">
        <v>1</v>
      </c>
      <c r="F1480" s="232">
        <v>0</v>
      </c>
      <c r="G1480" s="232">
        <v>0</v>
      </c>
      <c r="H1480" s="233">
        <v>0</v>
      </c>
    </row>
    <row r="1481" spans="1:8" ht="18" hidden="1" customHeight="1" outlineLevel="1">
      <c r="A1481" s="20" t="s">
        <v>439</v>
      </c>
      <c r="B1481" s="230"/>
      <c r="C1481" s="231">
        <v>0</v>
      </c>
      <c r="D1481" s="231">
        <v>0</v>
      </c>
      <c r="E1481" s="231">
        <v>0</v>
      </c>
      <c r="F1481" s="232">
        <v>0</v>
      </c>
      <c r="G1481" s="232">
        <v>0</v>
      </c>
      <c r="H1481" s="233">
        <v>0</v>
      </c>
    </row>
    <row r="1482" spans="1:8" ht="18" hidden="1" customHeight="1" outlineLevel="1">
      <c r="A1482" s="20" t="s">
        <v>247</v>
      </c>
      <c r="B1482" s="230"/>
      <c r="C1482" s="231">
        <v>0</v>
      </c>
      <c r="D1482" s="231">
        <v>0</v>
      </c>
      <c r="E1482" s="231">
        <v>0</v>
      </c>
      <c r="F1482" s="232">
        <v>0</v>
      </c>
      <c r="G1482" s="232">
        <v>0</v>
      </c>
      <c r="H1482" s="233">
        <v>0</v>
      </c>
    </row>
    <row r="1483" spans="1:8" ht="18" hidden="1" customHeight="1" outlineLevel="1">
      <c r="A1483" s="20" t="s">
        <v>193</v>
      </c>
      <c r="B1483" s="230"/>
      <c r="C1483" s="231">
        <v>0</v>
      </c>
      <c r="D1483" s="231">
        <v>0</v>
      </c>
      <c r="E1483" s="231">
        <v>0</v>
      </c>
      <c r="F1483" s="232">
        <v>-264005</v>
      </c>
      <c r="G1483" s="232">
        <v>-41250</v>
      </c>
      <c r="H1483" s="233">
        <v>0</v>
      </c>
    </row>
    <row r="1484" spans="1:8" ht="18" hidden="1" customHeight="1" outlineLevel="1">
      <c r="A1484" s="20" t="s">
        <v>194</v>
      </c>
      <c r="B1484" s="230"/>
      <c r="C1484" s="231">
        <v>23</v>
      </c>
      <c r="D1484" s="231">
        <v>15</v>
      </c>
      <c r="E1484" s="231">
        <v>7</v>
      </c>
      <c r="F1484" s="232">
        <v>30000</v>
      </c>
      <c r="G1484" s="232">
        <v>52656.08</v>
      </c>
      <c r="H1484" s="233">
        <v>0</v>
      </c>
    </row>
    <row r="1485" spans="1:8" ht="18" hidden="1" customHeight="1" outlineLevel="1">
      <c r="A1485" s="20" t="s">
        <v>195</v>
      </c>
      <c r="B1485" s="230"/>
      <c r="C1485" s="231">
        <v>0</v>
      </c>
      <c r="D1485" s="231">
        <v>0</v>
      </c>
      <c r="E1485" s="231">
        <v>0</v>
      </c>
      <c r="F1485" s="232">
        <v>0</v>
      </c>
      <c r="G1485" s="232">
        <v>0</v>
      </c>
      <c r="H1485" s="233">
        <v>0</v>
      </c>
    </row>
    <row r="1486" spans="1:8" ht="18" hidden="1" customHeight="1" outlineLevel="1">
      <c r="A1486" s="20" t="s">
        <v>196</v>
      </c>
      <c r="B1486" s="230"/>
      <c r="C1486" s="231">
        <v>0</v>
      </c>
      <c r="D1486" s="231">
        <v>0</v>
      </c>
      <c r="E1486" s="231">
        <v>0</v>
      </c>
      <c r="F1486" s="232">
        <v>0</v>
      </c>
      <c r="G1486" s="232">
        <v>0</v>
      </c>
      <c r="H1486" s="233">
        <v>0</v>
      </c>
    </row>
    <row r="1487" spans="1:8" ht="18" customHeight="1" collapsed="1">
      <c r="A1487" s="20"/>
      <c r="B1487" s="230" t="s">
        <v>388</v>
      </c>
      <c r="C1487" s="234">
        <f>SUM(C1463:C1486)</f>
        <v>76</v>
      </c>
      <c r="D1487" s="234">
        <f t="shared" ref="D1487:F1487" si="101">SUM(D1463:D1486)</f>
        <v>91</v>
      </c>
      <c r="E1487" s="234">
        <f t="shared" si="101"/>
        <v>8</v>
      </c>
      <c r="F1487" s="235">
        <f t="shared" si="101"/>
        <v>91569.959999999963</v>
      </c>
      <c r="G1487" s="235">
        <f>SUM(G1463:G1486)</f>
        <v>456705.00000000006</v>
      </c>
      <c r="H1487" s="236">
        <f t="shared" ref="H1487" si="102">SUM(H1463:H1486)</f>
        <v>0</v>
      </c>
    </row>
    <row r="1488" spans="1:8" ht="18" customHeight="1">
      <c r="A1488" s="237"/>
      <c r="B1488" s="252" t="s">
        <v>389</v>
      </c>
      <c r="C1488" s="253"/>
      <c r="D1488" s="253"/>
      <c r="E1488" s="253"/>
      <c r="F1488" s="250"/>
      <c r="G1488" s="250"/>
      <c r="H1488" s="251"/>
    </row>
    <row r="1489" spans="1:8" ht="18" hidden="1" customHeight="1" outlineLevel="1">
      <c r="A1489" s="20" t="s">
        <v>256</v>
      </c>
      <c r="B1489" s="230"/>
      <c r="C1489" s="231">
        <v>0</v>
      </c>
      <c r="D1489" s="231">
        <v>0</v>
      </c>
      <c r="E1489" s="231">
        <v>0</v>
      </c>
      <c r="F1489" s="232">
        <v>0</v>
      </c>
      <c r="G1489" s="232">
        <v>0</v>
      </c>
      <c r="H1489" s="233">
        <v>0</v>
      </c>
    </row>
    <row r="1490" spans="1:8" ht="18" hidden="1" customHeight="1" outlineLevel="1">
      <c r="A1490" s="20" t="s">
        <v>181</v>
      </c>
      <c r="B1490" s="230"/>
      <c r="C1490" s="231">
        <v>0</v>
      </c>
      <c r="D1490" s="231">
        <v>0</v>
      </c>
      <c r="E1490" s="231">
        <v>0</v>
      </c>
      <c r="F1490" s="232">
        <v>0</v>
      </c>
      <c r="G1490" s="232">
        <v>0</v>
      </c>
      <c r="H1490" s="233">
        <v>0</v>
      </c>
    </row>
    <row r="1491" spans="1:8" ht="18" hidden="1" customHeight="1" outlineLevel="1">
      <c r="A1491" s="20" t="s">
        <v>182</v>
      </c>
      <c r="B1491" s="230"/>
      <c r="C1491" s="231">
        <v>0</v>
      </c>
      <c r="D1491" s="231">
        <v>0</v>
      </c>
      <c r="E1491" s="231">
        <v>0</v>
      </c>
      <c r="F1491" s="232">
        <v>0</v>
      </c>
      <c r="G1491" s="232">
        <v>0</v>
      </c>
      <c r="H1491" s="233">
        <v>0</v>
      </c>
    </row>
    <row r="1492" spans="1:8" ht="18" hidden="1" customHeight="1" outlineLevel="1">
      <c r="A1492" s="20" t="s">
        <v>250</v>
      </c>
      <c r="B1492" s="230"/>
      <c r="C1492" s="231">
        <v>0</v>
      </c>
      <c r="D1492" s="231">
        <v>0</v>
      </c>
      <c r="E1492" s="231">
        <v>0</v>
      </c>
      <c r="F1492" s="232">
        <v>0</v>
      </c>
      <c r="G1492" s="232">
        <v>0</v>
      </c>
      <c r="H1492" s="233">
        <v>0</v>
      </c>
    </row>
    <row r="1493" spans="1:8" ht="18" hidden="1" customHeight="1" outlineLevel="1">
      <c r="A1493" s="20" t="s">
        <v>257</v>
      </c>
      <c r="B1493" s="230"/>
      <c r="C1493" s="231">
        <v>0</v>
      </c>
      <c r="D1493" s="231">
        <v>0</v>
      </c>
      <c r="E1493" s="231">
        <v>0</v>
      </c>
      <c r="F1493" s="232">
        <v>0</v>
      </c>
      <c r="G1493" s="232">
        <v>0</v>
      </c>
      <c r="H1493" s="233">
        <v>0</v>
      </c>
    </row>
    <row r="1494" spans="1:8" ht="18" hidden="1" customHeight="1" outlineLevel="1">
      <c r="A1494" s="20" t="s">
        <v>258</v>
      </c>
      <c r="B1494" s="230"/>
      <c r="C1494" s="231">
        <v>0</v>
      </c>
      <c r="D1494" s="231">
        <v>0</v>
      </c>
      <c r="E1494" s="231">
        <v>0</v>
      </c>
      <c r="F1494" s="232">
        <v>0</v>
      </c>
      <c r="G1494" s="232">
        <v>0</v>
      </c>
      <c r="H1494" s="233">
        <v>0</v>
      </c>
    </row>
    <row r="1495" spans="1:8" ht="18" hidden="1" customHeight="1" outlineLevel="1">
      <c r="A1495" s="20" t="s">
        <v>183</v>
      </c>
      <c r="B1495" s="230"/>
      <c r="C1495" s="231">
        <v>0</v>
      </c>
      <c r="D1495" s="231">
        <v>0</v>
      </c>
      <c r="E1495" s="231">
        <v>0</v>
      </c>
      <c r="F1495" s="232">
        <v>0</v>
      </c>
      <c r="G1495" s="232">
        <v>0</v>
      </c>
      <c r="H1495" s="233">
        <v>0</v>
      </c>
    </row>
    <row r="1496" spans="1:8" ht="18" hidden="1" customHeight="1" outlineLevel="1">
      <c r="A1496" s="20" t="s">
        <v>184</v>
      </c>
      <c r="B1496" s="230"/>
      <c r="C1496" s="231">
        <v>0</v>
      </c>
      <c r="D1496" s="231">
        <v>0</v>
      </c>
      <c r="E1496" s="231">
        <v>0</v>
      </c>
      <c r="F1496" s="232">
        <v>0</v>
      </c>
      <c r="G1496" s="232">
        <v>0</v>
      </c>
      <c r="H1496" s="233">
        <v>0</v>
      </c>
    </row>
    <row r="1497" spans="1:8" ht="18" hidden="1" customHeight="1" outlineLevel="1">
      <c r="A1497" s="20" t="s">
        <v>251</v>
      </c>
      <c r="B1497" s="230"/>
      <c r="C1497" s="231">
        <v>0</v>
      </c>
      <c r="D1497" s="231">
        <v>0</v>
      </c>
      <c r="E1497" s="231">
        <v>0</v>
      </c>
      <c r="F1497" s="232">
        <v>0</v>
      </c>
      <c r="G1497" s="232">
        <v>0</v>
      </c>
      <c r="H1497" s="233">
        <v>0</v>
      </c>
    </row>
    <row r="1498" spans="1:8" ht="18" hidden="1" customHeight="1" outlineLevel="1">
      <c r="A1498" s="20" t="s">
        <v>185</v>
      </c>
      <c r="B1498" s="230"/>
      <c r="C1498" s="231">
        <v>0</v>
      </c>
      <c r="D1498" s="231">
        <v>0</v>
      </c>
      <c r="E1498" s="231">
        <v>0</v>
      </c>
      <c r="F1498" s="232">
        <v>0</v>
      </c>
      <c r="G1498" s="232">
        <v>0</v>
      </c>
      <c r="H1498" s="233">
        <v>0</v>
      </c>
    </row>
    <row r="1499" spans="1:8" ht="18" hidden="1" customHeight="1" outlineLevel="1">
      <c r="A1499" s="20" t="s">
        <v>253</v>
      </c>
      <c r="B1499" s="230"/>
      <c r="C1499" s="231">
        <v>0</v>
      </c>
      <c r="D1499" s="231">
        <v>0</v>
      </c>
      <c r="E1499" s="231">
        <v>0</v>
      </c>
      <c r="F1499" s="232">
        <v>0</v>
      </c>
      <c r="G1499" s="232">
        <v>0</v>
      </c>
      <c r="H1499" s="233">
        <v>0</v>
      </c>
    </row>
    <row r="1500" spans="1:8" ht="18" hidden="1" customHeight="1" outlineLevel="1">
      <c r="A1500" s="20" t="s">
        <v>186</v>
      </c>
      <c r="B1500" s="230"/>
      <c r="C1500" s="231">
        <v>0</v>
      </c>
      <c r="D1500" s="231">
        <v>0</v>
      </c>
      <c r="E1500" s="231">
        <v>0</v>
      </c>
      <c r="F1500" s="232">
        <v>0</v>
      </c>
      <c r="G1500" s="232">
        <v>0</v>
      </c>
      <c r="H1500" s="233">
        <v>0</v>
      </c>
    </row>
    <row r="1501" spans="1:8" ht="18" hidden="1" customHeight="1" outlineLevel="1">
      <c r="A1501" s="20" t="s">
        <v>244</v>
      </c>
      <c r="B1501" s="230"/>
      <c r="C1501" s="231">
        <v>0</v>
      </c>
      <c r="D1501" s="231">
        <v>0</v>
      </c>
      <c r="E1501" s="231">
        <v>0</v>
      </c>
      <c r="F1501" s="232">
        <v>0</v>
      </c>
      <c r="G1501" s="232">
        <v>0</v>
      </c>
      <c r="H1501" s="233">
        <v>0</v>
      </c>
    </row>
    <row r="1502" spans="1:8" ht="18" hidden="1" customHeight="1" outlineLevel="1">
      <c r="A1502" s="20" t="s">
        <v>438</v>
      </c>
      <c r="B1502" s="230"/>
      <c r="C1502" s="231">
        <v>0</v>
      </c>
      <c r="D1502" s="231">
        <v>0</v>
      </c>
      <c r="E1502" s="231">
        <v>0</v>
      </c>
      <c r="F1502" s="232">
        <v>0</v>
      </c>
      <c r="G1502" s="232">
        <v>0</v>
      </c>
      <c r="H1502" s="233">
        <v>0</v>
      </c>
    </row>
    <row r="1503" spans="1:8" ht="18" hidden="1" customHeight="1" outlineLevel="1">
      <c r="A1503" s="20" t="s">
        <v>188</v>
      </c>
      <c r="B1503" s="230"/>
      <c r="C1503" s="231">
        <v>0</v>
      </c>
      <c r="D1503" s="231">
        <v>0</v>
      </c>
      <c r="E1503" s="231">
        <v>0</v>
      </c>
      <c r="F1503" s="232">
        <v>0</v>
      </c>
      <c r="G1503" s="232">
        <v>0</v>
      </c>
      <c r="H1503" s="233">
        <v>0</v>
      </c>
    </row>
    <row r="1504" spans="1:8" ht="18" hidden="1" customHeight="1" outlineLevel="1">
      <c r="A1504" s="20" t="s">
        <v>189</v>
      </c>
      <c r="B1504" s="230"/>
      <c r="C1504" s="231">
        <v>0</v>
      </c>
      <c r="D1504" s="231">
        <v>0</v>
      </c>
      <c r="E1504" s="231">
        <v>0</v>
      </c>
      <c r="F1504" s="232">
        <v>0</v>
      </c>
      <c r="G1504" s="232">
        <v>0</v>
      </c>
      <c r="H1504" s="233">
        <v>0</v>
      </c>
    </row>
    <row r="1505" spans="1:8" ht="18" hidden="1" customHeight="1" outlineLevel="1">
      <c r="A1505" s="20" t="s">
        <v>190</v>
      </c>
      <c r="B1505" s="230"/>
      <c r="C1505" s="231">
        <v>0</v>
      </c>
      <c r="D1505" s="231">
        <v>0</v>
      </c>
      <c r="E1505" s="231">
        <v>0</v>
      </c>
      <c r="F1505" s="232">
        <v>0</v>
      </c>
      <c r="G1505" s="232">
        <v>0</v>
      </c>
      <c r="H1505" s="233">
        <v>0</v>
      </c>
    </row>
    <row r="1506" spans="1:8" ht="18" hidden="1" customHeight="1" outlineLevel="1">
      <c r="A1506" s="20" t="s">
        <v>191</v>
      </c>
      <c r="B1506" s="230"/>
      <c r="C1506" s="231">
        <v>0</v>
      </c>
      <c r="D1506" s="231">
        <v>0</v>
      </c>
      <c r="E1506" s="231">
        <v>0</v>
      </c>
      <c r="F1506" s="232">
        <v>0</v>
      </c>
      <c r="G1506" s="232">
        <v>0</v>
      </c>
      <c r="H1506" s="233">
        <v>0</v>
      </c>
    </row>
    <row r="1507" spans="1:8" ht="18" hidden="1" customHeight="1" outlineLevel="1">
      <c r="A1507" s="20" t="s">
        <v>439</v>
      </c>
      <c r="B1507" s="230"/>
      <c r="C1507" s="231">
        <v>0</v>
      </c>
      <c r="D1507" s="231">
        <v>0</v>
      </c>
      <c r="E1507" s="231">
        <v>0</v>
      </c>
      <c r="F1507" s="232">
        <v>0</v>
      </c>
      <c r="G1507" s="232">
        <v>0</v>
      </c>
      <c r="H1507" s="233">
        <v>0</v>
      </c>
    </row>
    <row r="1508" spans="1:8" ht="18" hidden="1" customHeight="1" outlineLevel="1">
      <c r="A1508" s="20" t="s">
        <v>247</v>
      </c>
      <c r="B1508" s="230"/>
      <c r="C1508" s="231">
        <v>0</v>
      </c>
      <c r="D1508" s="231">
        <v>0</v>
      </c>
      <c r="E1508" s="231">
        <v>0</v>
      </c>
      <c r="F1508" s="232">
        <v>0</v>
      </c>
      <c r="G1508" s="232">
        <v>0</v>
      </c>
      <c r="H1508" s="233">
        <v>0</v>
      </c>
    </row>
    <row r="1509" spans="1:8" ht="18" hidden="1" customHeight="1" outlineLevel="1">
      <c r="A1509" s="20" t="s">
        <v>193</v>
      </c>
      <c r="B1509" s="230"/>
      <c r="C1509" s="231">
        <v>0</v>
      </c>
      <c r="D1509" s="231">
        <v>0</v>
      </c>
      <c r="E1509" s="231">
        <v>0</v>
      </c>
      <c r="F1509" s="232">
        <v>0</v>
      </c>
      <c r="G1509" s="232">
        <v>0</v>
      </c>
      <c r="H1509" s="233">
        <v>0</v>
      </c>
    </row>
    <row r="1510" spans="1:8" ht="18" hidden="1" customHeight="1" outlineLevel="1">
      <c r="A1510" s="20" t="s">
        <v>194</v>
      </c>
      <c r="B1510" s="230"/>
      <c r="C1510" s="231">
        <v>0</v>
      </c>
      <c r="D1510" s="231">
        <v>0</v>
      </c>
      <c r="E1510" s="231">
        <v>0</v>
      </c>
      <c r="F1510" s="232">
        <v>0</v>
      </c>
      <c r="G1510" s="232">
        <v>0</v>
      </c>
      <c r="H1510" s="233">
        <v>0</v>
      </c>
    </row>
    <row r="1511" spans="1:8" ht="18" hidden="1" customHeight="1" outlineLevel="1">
      <c r="A1511" s="20" t="s">
        <v>195</v>
      </c>
      <c r="B1511" s="230"/>
      <c r="C1511" s="231">
        <v>0</v>
      </c>
      <c r="D1511" s="231">
        <v>0</v>
      </c>
      <c r="E1511" s="231">
        <v>0</v>
      </c>
      <c r="F1511" s="232">
        <v>0</v>
      </c>
      <c r="G1511" s="232">
        <v>0</v>
      </c>
      <c r="H1511" s="233">
        <v>0</v>
      </c>
    </row>
    <row r="1512" spans="1:8" ht="18" hidden="1" customHeight="1" outlineLevel="1">
      <c r="A1512" s="20" t="s">
        <v>196</v>
      </c>
      <c r="B1512" s="230"/>
      <c r="C1512" s="231">
        <v>0</v>
      </c>
      <c r="D1512" s="231">
        <v>0</v>
      </c>
      <c r="E1512" s="231">
        <v>0</v>
      </c>
      <c r="F1512" s="232">
        <v>0</v>
      </c>
      <c r="G1512" s="232">
        <v>0</v>
      </c>
      <c r="H1512" s="233">
        <v>0</v>
      </c>
    </row>
    <row r="1513" spans="1:8" s="229" customFormat="1" collapsed="1">
      <c r="A1513" s="20"/>
      <c r="B1513" s="230" t="s">
        <v>390</v>
      </c>
      <c r="C1513" s="234">
        <f>SUM(C1489:C1512)</f>
        <v>0</v>
      </c>
      <c r="D1513" s="234">
        <f t="shared" ref="D1513:F1513" si="103">SUM(D1489:D1512)</f>
        <v>0</v>
      </c>
      <c r="E1513" s="234">
        <f t="shared" si="103"/>
        <v>0</v>
      </c>
      <c r="F1513" s="235">
        <f t="shared" si="103"/>
        <v>0</v>
      </c>
      <c r="G1513" s="235">
        <f>SUM(G1489:G1512)</f>
        <v>0</v>
      </c>
      <c r="H1513" s="236">
        <f t="shared" ref="H1513" si="104">SUM(H1489:H1512)</f>
        <v>0</v>
      </c>
    </row>
    <row r="1514" spans="1:8" ht="18" hidden="1" customHeight="1" outlineLevel="1">
      <c r="A1514" s="20" t="s">
        <v>256</v>
      </c>
      <c r="B1514" s="230"/>
      <c r="C1514" s="231">
        <v>0</v>
      </c>
      <c r="D1514" s="231">
        <v>0</v>
      </c>
      <c r="E1514" s="231">
        <v>0</v>
      </c>
      <c r="F1514" s="232">
        <v>0</v>
      </c>
      <c r="G1514" s="232">
        <v>0</v>
      </c>
      <c r="H1514" s="233">
        <v>0</v>
      </c>
    </row>
    <row r="1515" spans="1:8" ht="18" hidden="1" customHeight="1" outlineLevel="1">
      <c r="A1515" s="20" t="s">
        <v>181</v>
      </c>
      <c r="B1515" s="230"/>
      <c r="C1515" s="231">
        <v>2</v>
      </c>
      <c r="D1515" s="231">
        <v>4</v>
      </c>
      <c r="E1515" s="231">
        <v>0</v>
      </c>
      <c r="F1515" s="232">
        <v>0</v>
      </c>
      <c r="G1515" s="232">
        <v>36921.5</v>
      </c>
      <c r="H1515" s="233">
        <v>0</v>
      </c>
    </row>
    <row r="1516" spans="1:8" ht="18" hidden="1" customHeight="1" outlineLevel="1">
      <c r="A1516" s="20" t="s">
        <v>182</v>
      </c>
      <c r="B1516" s="230"/>
      <c r="C1516" s="231">
        <v>0</v>
      </c>
      <c r="D1516" s="231">
        <v>0</v>
      </c>
      <c r="E1516" s="231">
        <v>0</v>
      </c>
      <c r="F1516" s="232">
        <v>0</v>
      </c>
      <c r="G1516" s="232">
        <v>0</v>
      </c>
      <c r="H1516" s="233">
        <v>0</v>
      </c>
    </row>
    <row r="1517" spans="1:8" ht="18" hidden="1" customHeight="1" outlineLevel="1">
      <c r="A1517" s="20" t="s">
        <v>250</v>
      </c>
      <c r="B1517" s="230"/>
      <c r="C1517" s="231">
        <v>0</v>
      </c>
      <c r="D1517" s="231">
        <v>0</v>
      </c>
      <c r="E1517" s="231">
        <v>0</v>
      </c>
      <c r="F1517" s="232">
        <v>0</v>
      </c>
      <c r="G1517" s="232">
        <v>0</v>
      </c>
      <c r="H1517" s="233">
        <v>0</v>
      </c>
    </row>
    <row r="1518" spans="1:8" ht="18" hidden="1" customHeight="1" outlineLevel="1">
      <c r="A1518" s="20" t="s">
        <v>257</v>
      </c>
      <c r="B1518" s="230"/>
      <c r="C1518" s="231">
        <v>0</v>
      </c>
      <c r="D1518" s="231">
        <v>0</v>
      </c>
      <c r="E1518" s="231">
        <v>0</v>
      </c>
      <c r="F1518" s="232">
        <v>0</v>
      </c>
      <c r="G1518" s="232">
        <v>0</v>
      </c>
      <c r="H1518" s="233">
        <v>0</v>
      </c>
    </row>
    <row r="1519" spans="1:8" ht="18" hidden="1" customHeight="1" outlineLevel="1">
      <c r="A1519" s="20" t="s">
        <v>258</v>
      </c>
      <c r="B1519" s="230"/>
      <c r="C1519" s="231">
        <v>0</v>
      </c>
      <c r="D1519" s="231">
        <v>0</v>
      </c>
      <c r="E1519" s="231">
        <v>0</v>
      </c>
      <c r="F1519" s="232">
        <v>0</v>
      </c>
      <c r="G1519" s="232">
        <v>0</v>
      </c>
      <c r="H1519" s="233">
        <v>0</v>
      </c>
    </row>
    <row r="1520" spans="1:8" ht="18" hidden="1" customHeight="1" outlineLevel="1">
      <c r="A1520" s="20" t="s">
        <v>183</v>
      </c>
      <c r="B1520" s="230"/>
      <c r="C1520" s="231">
        <v>1</v>
      </c>
      <c r="D1520" s="231">
        <v>6</v>
      </c>
      <c r="E1520" s="231">
        <v>0</v>
      </c>
      <c r="F1520" s="232">
        <v>-10041.700000000001</v>
      </c>
      <c r="G1520" s="232">
        <v>228775.38</v>
      </c>
      <c r="H1520" s="233">
        <v>0</v>
      </c>
    </row>
    <row r="1521" spans="1:8" ht="18" hidden="1" customHeight="1" outlineLevel="1">
      <c r="A1521" s="20" t="s">
        <v>184</v>
      </c>
      <c r="B1521" s="230"/>
      <c r="C1521" s="231">
        <v>0</v>
      </c>
      <c r="D1521" s="231">
        <v>0</v>
      </c>
      <c r="E1521" s="231">
        <v>0</v>
      </c>
      <c r="F1521" s="232">
        <v>0</v>
      </c>
      <c r="G1521" s="232">
        <v>0</v>
      </c>
      <c r="H1521" s="233">
        <v>0</v>
      </c>
    </row>
    <row r="1522" spans="1:8" ht="18" hidden="1" customHeight="1" outlineLevel="1">
      <c r="A1522" s="20" t="s">
        <v>251</v>
      </c>
      <c r="B1522" s="230"/>
      <c r="C1522" s="231">
        <v>0</v>
      </c>
      <c r="D1522" s="231">
        <v>0</v>
      </c>
      <c r="E1522" s="231">
        <v>0</v>
      </c>
      <c r="F1522" s="232">
        <v>0</v>
      </c>
      <c r="G1522" s="232">
        <v>0</v>
      </c>
      <c r="H1522" s="233">
        <v>0</v>
      </c>
    </row>
    <row r="1523" spans="1:8" ht="18" hidden="1" customHeight="1" outlineLevel="1">
      <c r="A1523" s="20" t="s">
        <v>185</v>
      </c>
      <c r="B1523" s="230"/>
      <c r="C1523" s="231">
        <v>0</v>
      </c>
      <c r="D1523" s="231">
        <v>3</v>
      </c>
      <c r="E1523" s="231">
        <v>0</v>
      </c>
      <c r="F1523" s="232">
        <v>-1600</v>
      </c>
      <c r="G1523" s="232">
        <v>28644.5</v>
      </c>
      <c r="H1523" s="233">
        <v>0</v>
      </c>
    </row>
    <row r="1524" spans="1:8" ht="18" hidden="1" customHeight="1" outlineLevel="1">
      <c r="A1524" s="20" t="s">
        <v>253</v>
      </c>
      <c r="B1524" s="230"/>
      <c r="C1524" s="231">
        <v>1</v>
      </c>
      <c r="D1524" s="231">
        <v>1</v>
      </c>
      <c r="E1524" s="231">
        <v>0</v>
      </c>
      <c r="F1524" s="232">
        <v>13750</v>
      </c>
      <c r="G1524" s="232">
        <v>0</v>
      </c>
      <c r="H1524" s="233">
        <v>0</v>
      </c>
    </row>
    <row r="1525" spans="1:8" ht="18" hidden="1" customHeight="1" outlineLevel="1">
      <c r="A1525" s="20" t="s">
        <v>186</v>
      </c>
      <c r="B1525" s="230"/>
      <c r="C1525" s="231">
        <v>16</v>
      </c>
      <c r="D1525" s="231">
        <v>13</v>
      </c>
      <c r="E1525" s="231">
        <v>0</v>
      </c>
      <c r="F1525" s="232">
        <v>135318.23000000001</v>
      </c>
      <c r="G1525" s="232">
        <v>228059.91</v>
      </c>
      <c r="H1525" s="233">
        <v>0</v>
      </c>
    </row>
    <row r="1526" spans="1:8" ht="18" hidden="1" customHeight="1" outlineLevel="1">
      <c r="A1526" s="20" t="s">
        <v>244</v>
      </c>
      <c r="B1526" s="230"/>
      <c r="C1526" s="231">
        <v>1</v>
      </c>
      <c r="D1526" s="231">
        <v>1</v>
      </c>
      <c r="E1526" s="231">
        <v>0</v>
      </c>
      <c r="F1526" s="232">
        <v>52242</v>
      </c>
      <c r="G1526" s="232">
        <v>0</v>
      </c>
      <c r="H1526" s="233">
        <v>0</v>
      </c>
    </row>
    <row r="1527" spans="1:8" ht="18" hidden="1" customHeight="1" outlineLevel="1">
      <c r="A1527" s="20" t="s">
        <v>438</v>
      </c>
      <c r="B1527" s="230"/>
      <c r="C1527" s="231">
        <v>0</v>
      </c>
      <c r="D1527" s="231">
        <v>0</v>
      </c>
      <c r="E1527" s="231">
        <v>0</v>
      </c>
      <c r="F1527" s="232">
        <v>0</v>
      </c>
      <c r="G1527" s="232">
        <v>0</v>
      </c>
      <c r="H1527" s="233">
        <v>0</v>
      </c>
    </row>
    <row r="1528" spans="1:8" ht="18" hidden="1" customHeight="1" outlineLevel="1">
      <c r="A1528" s="20" t="s">
        <v>188</v>
      </c>
      <c r="B1528" s="230"/>
      <c r="C1528" s="231">
        <v>0</v>
      </c>
      <c r="D1528" s="231">
        <v>0</v>
      </c>
      <c r="E1528" s="231">
        <v>0</v>
      </c>
      <c r="F1528" s="232">
        <v>0</v>
      </c>
      <c r="G1528" s="232">
        <v>0</v>
      </c>
      <c r="H1528" s="233">
        <v>0</v>
      </c>
    </row>
    <row r="1529" spans="1:8" ht="18" hidden="1" customHeight="1" outlineLevel="1">
      <c r="A1529" s="20" t="s">
        <v>189</v>
      </c>
      <c r="B1529" s="230"/>
      <c r="C1529" s="231">
        <v>0</v>
      </c>
      <c r="D1529" s="231">
        <v>0</v>
      </c>
      <c r="E1529" s="231">
        <v>0</v>
      </c>
      <c r="F1529" s="232">
        <v>0</v>
      </c>
      <c r="G1529" s="232">
        <v>0</v>
      </c>
      <c r="H1529" s="233">
        <v>0</v>
      </c>
    </row>
    <row r="1530" spans="1:8" ht="18" hidden="1" customHeight="1" outlineLevel="1">
      <c r="A1530" s="20" t="s">
        <v>190</v>
      </c>
      <c r="B1530" s="230"/>
      <c r="C1530" s="231">
        <v>0</v>
      </c>
      <c r="D1530" s="231">
        <v>0</v>
      </c>
      <c r="E1530" s="231">
        <v>0</v>
      </c>
      <c r="F1530" s="232">
        <v>0</v>
      </c>
      <c r="G1530" s="232">
        <v>0</v>
      </c>
      <c r="H1530" s="233">
        <v>0</v>
      </c>
    </row>
    <row r="1531" spans="1:8" ht="18" hidden="1" customHeight="1" outlineLevel="1">
      <c r="A1531" s="20" t="s">
        <v>191</v>
      </c>
      <c r="B1531" s="230"/>
      <c r="C1531" s="231">
        <v>0</v>
      </c>
      <c r="D1531" s="231">
        <v>0</v>
      </c>
      <c r="E1531" s="231">
        <v>0</v>
      </c>
      <c r="F1531" s="232">
        <v>0</v>
      </c>
      <c r="G1531" s="232">
        <v>0</v>
      </c>
      <c r="H1531" s="233">
        <v>0</v>
      </c>
    </row>
    <row r="1532" spans="1:8" ht="18" hidden="1" customHeight="1" outlineLevel="1">
      <c r="A1532" s="20" t="s">
        <v>439</v>
      </c>
      <c r="B1532" s="230"/>
      <c r="C1532" s="231">
        <v>0</v>
      </c>
      <c r="D1532" s="231">
        <v>0</v>
      </c>
      <c r="E1532" s="231">
        <v>0</v>
      </c>
      <c r="F1532" s="232">
        <v>0</v>
      </c>
      <c r="G1532" s="232">
        <v>0</v>
      </c>
      <c r="H1532" s="233">
        <v>0</v>
      </c>
    </row>
    <row r="1533" spans="1:8" ht="18" hidden="1" customHeight="1" outlineLevel="1">
      <c r="A1533" s="20" t="s">
        <v>247</v>
      </c>
      <c r="B1533" s="230"/>
      <c r="C1533" s="231">
        <v>0</v>
      </c>
      <c r="D1533" s="231">
        <v>0</v>
      </c>
      <c r="E1533" s="231">
        <v>0</v>
      </c>
      <c r="F1533" s="232">
        <v>0</v>
      </c>
      <c r="G1533" s="232">
        <v>0</v>
      </c>
      <c r="H1533" s="233">
        <v>0</v>
      </c>
    </row>
    <row r="1534" spans="1:8" ht="18" hidden="1" customHeight="1" outlineLevel="1">
      <c r="A1534" s="20" t="s">
        <v>193</v>
      </c>
      <c r="B1534" s="230"/>
      <c r="C1534" s="231">
        <v>6</v>
      </c>
      <c r="D1534" s="231">
        <v>7</v>
      </c>
      <c r="E1534" s="231">
        <v>0</v>
      </c>
      <c r="F1534" s="232">
        <v>456343</v>
      </c>
      <c r="G1534" s="232">
        <v>96899</v>
      </c>
      <c r="H1534" s="233">
        <v>4354</v>
      </c>
    </row>
    <row r="1535" spans="1:8" ht="18" hidden="1" customHeight="1" outlineLevel="1">
      <c r="A1535" s="20" t="s">
        <v>194</v>
      </c>
      <c r="B1535" s="230"/>
      <c r="C1535" s="231">
        <v>1</v>
      </c>
      <c r="D1535" s="231">
        <v>2</v>
      </c>
      <c r="E1535" s="231">
        <v>0</v>
      </c>
      <c r="F1535" s="232">
        <v>0</v>
      </c>
      <c r="G1535" s="232">
        <v>0</v>
      </c>
      <c r="H1535" s="233">
        <v>0</v>
      </c>
    </row>
    <row r="1536" spans="1:8" ht="18" hidden="1" customHeight="1" outlineLevel="1">
      <c r="A1536" s="20" t="s">
        <v>195</v>
      </c>
      <c r="B1536" s="230"/>
      <c r="C1536" s="231">
        <v>0</v>
      </c>
      <c r="D1536" s="231">
        <v>0</v>
      </c>
      <c r="E1536" s="231">
        <v>0</v>
      </c>
      <c r="F1536" s="232">
        <v>0</v>
      </c>
      <c r="G1536" s="232">
        <v>0</v>
      </c>
      <c r="H1536" s="233">
        <v>0</v>
      </c>
    </row>
    <row r="1537" spans="1:8" ht="18" hidden="1" customHeight="1" outlineLevel="1">
      <c r="A1537" s="20" t="s">
        <v>196</v>
      </c>
      <c r="B1537" s="230"/>
      <c r="C1537" s="231">
        <v>47</v>
      </c>
      <c r="D1537" s="231">
        <v>41</v>
      </c>
      <c r="E1537" s="231">
        <v>6</v>
      </c>
      <c r="F1537" s="232">
        <v>176755</v>
      </c>
      <c r="G1537" s="232">
        <v>394236</v>
      </c>
      <c r="H1537" s="233">
        <v>0</v>
      </c>
    </row>
    <row r="1538" spans="1:8" ht="18" customHeight="1" collapsed="1">
      <c r="A1538" s="20"/>
      <c r="B1538" s="230" t="s">
        <v>391</v>
      </c>
      <c r="C1538" s="234">
        <f>SUM(C1514:C1537)</f>
        <v>75</v>
      </c>
      <c r="D1538" s="234">
        <f t="shared" ref="D1538:F1538" si="105">SUM(D1514:D1537)</f>
        <v>78</v>
      </c>
      <c r="E1538" s="234">
        <f t="shared" si="105"/>
        <v>6</v>
      </c>
      <c r="F1538" s="235">
        <f t="shared" si="105"/>
        <v>822766.53</v>
      </c>
      <c r="G1538" s="235">
        <f>SUM(G1514:G1537)</f>
        <v>1013536.29</v>
      </c>
      <c r="H1538" s="236">
        <f t="shared" ref="H1538" si="106">SUM(H1514:H1537)</f>
        <v>4354</v>
      </c>
    </row>
    <row r="1539" spans="1:8" ht="18" hidden="1" customHeight="1" outlineLevel="1">
      <c r="A1539" s="20" t="s">
        <v>256</v>
      </c>
      <c r="B1539" s="230"/>
      <c r="C1539" s="231">
        <v>0</v>
      </c>
      <c r="D1539" s="231">
        <v>0</v>
      </c>
      <c r="E1539" s="231">
        <v>0</v>
      </c>
      <c r="F1539" s="232">
        <v>0</v>
      </c>
      <c r="G1539" s="232">
        <v>0</v>
      </c>
      <c r="H1539" s="233">
        <v>0</v>
      </c>
    </row>
    <row r="1540" spans="1:8" ht="18" hidden="1" customHeight="1" outlineLevel="1">
      <c r="A1540" s="20" t="s">
        <v>181</v>
      </c>
      <c r="B1540" s="230"/>
      <c r="C1540" s="231">
        <v>0</v>
      </c>
      <c r="D1540" s="231">
        <v>0</v>
      </c>
      <c r="E1540" s="231">
        <v>0</v>
      </c>
      <c r="F1540" s="232">
        <v>0</v>
      </c>
      <c r="G1540" s="232">
        <v>0</v>
      </c>
      <c r="H1540" s="233">
        <v>0</v>
      </c>
    </row>
    <row r="1541" spans="1:8" ht="18" hidden="1" customHeight="1" outlineLevel="1">
      <c r="A1541" s="20" t="s">
        <v>182</v>
      </c>
      <c r="B1541" s="230"/>
      <c r="C1541" s="231">
        <v>2</v>
      </c>
      <c r="D1541" s="231">
        <v>2</v>
      </c>
      <c r="E1541" s="231">
        <v>0</v>
      </c>
      <c r="F1541" s="232">
        <v>7000</v>
      </c>
      <c r="G1541" s="232">
        <v>3051.02</v>
      </c>
      <c r="H1541" s="233">
        <v>0</v>
      </c>
    </row>
    <row r="1542" spans="1:8" ht="18" hidden="1" customHeight="1" outlineLevel="1">
      <c r="A1542" s="20" t="s">
        <v>250</v>
      </c>
      <c r="B1542" s="230"/>
      <c r="C1542" s="231">
        <v>0</v>
      </c>
      <c r="D1542" s="231">
        <v>0</v>
      </c>
      <c r="E1542" s="231">
        <v>0</v>
      </c>
      <c r="F1542" s="232">
        <v>0</v>
      </c>
      <c r="G1542" s="232">
        <v>0</v>
      </c>
      <c r="H1542" s="233">
        <v>0</v>
      </c>
    </row>
    <row r="1543" spans="1:8" ht="18" hidden="1" customHeight="1" outlineLevel="1">
      <c r="A1543" s="20" t="s">
        <v>257</v>
      </c>
      <c r="B1543" s="230"/>
      <c r="C1543" s="231">
        <v>0</v>
      </c>
      <c r="D1543" s="231">
        <v>0</v>
      </c>
      <c r="E1543" s="231">
        <v>0</v>
      </c>
      <c r="F1543" s="232">
        <v>0</v>
      </c>
      <c r="G1543" s="232">
        <v>0</v>
      </c>
      <c r="H1543" s="233">
        <v>0</v>
      </c>
    </row>
    <row r="1544" spans="1:8" ht="18" hidden="1" customHeight="1" outlineLevel="1">
      <c r="A1544" s="20" t="s">
        <v>258</v>
      </c>
      <c r="B1544" s="230"/>
      <c r="C1544" s="231">
        <v>0</v>
      </c>
      <c r="D1544" s="231">
        <v>0</v>
      </c>
      <c r="E1544" s="231">
        <v>0</v>
      </c>
      <c r="F1544" s="232">
        <v>0</v>
      </c>
      <c r="G1544" s="232">
        <v>0</v>
      </c>
      <c r="H1544" s="233">
        <v>0</v>
      </c>
    </row>
    <row r="1545" spans="1:8" ht="18" hidden="1" customHeight="1" outlineLevel="1">
      <c r="A1545" s="20" t="s">
        <v>183</v>
      </c>
      <c r="B1545" s="230"/>
      <c r="C1545" s="231">
        <v>0</v>
      </c>
      <c r="D1545" s="231">
        <v>1</v>
      </c>
      <c r="E1545" s="231">
        <v>0</v>
      </c>
      <c r="F1545" s="232">
        <v>0</v>
      </c>
      <c r="G1545" s="232">
        <v>5352</v>
      </c>
      <c r="H1545" s="233">
        <v>0</v>
      </c>
    </row>
    <row r="1546" spans="1:8" ht="18" hidden="1" customHeight="1" outlineLevel="1">
      <c r="A1546" s="20" t="s">
        <v>184</v>
      </c>
      <c r="B1546" s="230"/>
      <c r="C1546" s="231">
        <v>0</v>
      </c>
      <c r="D1546" s="231">
        <v>0</v>
      </c>
      <c r="E1546" s="231">
        <v>0</v>
      </c>
      <c r="F1546" s="232">
        <v>0</v>
      </c>
      <c r="G1546" s="232">
        <v>0</v>
      </c>
      <c r="H1546" s="233">
        <v>0</v>
      </c>
    </row>
    <row r="1547" spans="1:8" ht="18" hidden="1" customHeight="1" outlineLevel="1">
      <c r="A1547" s="20" t="s">
        <v>251</v>
      </c>
      <c r="B1547" s="230"/>
      <c r="C1547" s="231">
        <v>0</v>
      </c>
      <c r="D1547" s="231">
        <v>0</v>
      </c>
      <c r="E1547" s="231">
        <v>0</v>
      </c>
      <c r="F1547" s="232">
        <v>0</v>
      </c>
      <c r="G1547" s="232">
        <v>0</v>
      </c>
      <c r="H1547" s="233">
        <v>0</v>
      </c>
    </row>
    <row r="1548" spans="1:8" ht="18" hidden="1" customHeight="1" outlineLevel="1">
      <c r="A1548" s="20" t="s">
        <v>185</v>
      </c>
      <c r="B1548" s="230"/>
      <c r="C1548" s="231">
        <v>0</v>
      </c>
      <c r="D1548" s="231">
        <v>1</v>
      </c>
      <c r="E1548" s="231">
        <v>0</v>
      </c>
      <c r="F1548" s="232">
        <v>0</v>
      </c>
      <c r="G1548" s="232">
        <v>14000</v>
      </c>
      <c r="H1548" s="233">
        <v>0</v>
      </c>
    </row>
    <row r="1549" spans="1:8" ht="18" hidden="1" customHeight="1" outlineLevel="1">
      <c r="A1549" s="20" t="s">
        <v>253</v>
      </c>
      <c r="B1549" s="230"/>
      <c r="C1549" s="231">
        <v>0</v>
      </c>
      <c r="D1549" s="231">
        <v>0</v>
      </c>
      <c r="E1549" s="231">
        <v>0</v>
      </c>
      <c r="F1549" s="232">
        <v>0</v>
      </c>
      <c r="G1549" s="232">
        <v>0</v>
      </c>
      <c r="H1549" s="233">
        <v>0</v>
      </c>
    </row>
    <row r="1550" spans="1:8" ht="18" hidden="1" customHeight="1" outlineLevel="1">
      <c r="A1550" s="20" t="s">
        <v>186</v>
      </c>
      <c r="B1550" s="230"/>
      <c r="C1550" s="231">
        <v>16</v>
      </c>
      <c r="D1550" s="231">
        <v>10</v>
      </c>
      <c r="E1550" s="231">
        <v>0</v>
      </c>
      <c r="F1550" s="232">
        <v>166352.03</v>
      </c>
      <c r="G1550" s="232">
        <v>24838.57</v>
      </c>
      <c r="H1550" s="233">
        <v>0</v>
      </c>
    </row>
    <row r="1551" spans="1:8" ht="18" hidden="1" customHeight="1" outlineLevel="1">
      <c r="A1551" s="20" t="s">
        <v>244</v>
      </c>
      <c r="B1551" s="230"/>
      <c r="C1551" s="231">
        <v>4</v>
      </c>
      <c r="D1551" s="231">
        <v>3</v>
      </c>
      <c r="E1551" s="231">
        <v>0</v>
      </c>
      <c r="F1551" s="232">
        <v>52187</v>
      </c>
      <c r="G1551" s="232">
        <v>0</v>
      </c>
      <c r="H1551" s="233">
        <v>250</v>
      </c>
    </row>
    <row r="1552" spans="1:8" ht="18" hidden="1" customHeight="1" outlineLevel="1">
      <c r="A1552" s="20" t="s">
        <v>438</v>
      </c>
      <c r="B1552" s="230"/>
      <c r="C1552" s="231">
        <v>0</v>
      </c>
      <c r="D1552" s="231">
        <v>0</v>
      </c>
      <c r="E1552" s="231">
        <v>0</v>
      </c>
      <c r="F1552" s="232">
        <v>0</v>
      </c>
      <c r="G1552" s="232">
        <v>0</v>
      </c>
      <c r="H1552" s="233">
        <v>0</v>
      </c>
    </row>
    <row r="1553" spans="1:8" ht="18" hidden="1" customHeight="1" outlineLevel="1">
      <c r="A1553" s="20" t="s">
        <v>188</v>
      </c>
      <c r="B1553" s="230"/>
      <c r="C1553" s="231">
        <v>0</v>
      </c>
      <c r="D1553" s="231">
        <v>0</v>
      </c>
      <c r="E1553" s="231">
        <v>0</v>
      </c>
      <c r="F1553" s="232">
        <v>0</v>
      </c>
      <c r="G1553" s="232">
        <v>0</v>
      </c>
      <c r="H1553" s="233">
        <v>0</v>
      </c>
    </row>
    <row r="1554" spans="1:8" ht="18" hidden="1" customHeight="1" outlineLevel="1">
      <c r="A1554" s="20" t="s">
        <v>189</v>
      </c>
      <c r="B1554" s="230"/>
      <c r="C1554" s="231">
        <v>0</v>
      </c>
      <c r="D1554" s="231">
        <v>0</v>
      </c>
      <c r="E1554" s="231">
        <v>0</v>
      </c>
      <c r="F1554" s="232">
        <v>0</v>
      </c>
      <c r="G1554" s="232">
        <v>0</v>
      </c>
      <c r="H1554" s="233">
        <v>0</v>
      </c>
    </row>
    <row r="1555" spans="1:8" ht="18" hidden="1" customHeight="1" outlineLevel="1">
      <c r="A1555" s="20" t="s">
        <v>190</v>
      </c>
      <c r="B1555" s="230"/>
      <c r="C1555" s="231">
        <v>0</v>
      </c>
      <c r="D1555" s="231">
        <v>0</v>
      </c>
      <c r="E1555" s="231">
        <v>0</v>
      </c>
      <c r="F1555" s="232">
        <v>0</v>
      </c>
      <c r="G1555" s="232">
        <v>0</v>
      </c>
      <c r="H1555" s="233">
        <v>0</v>
      </c>
    </row>
    <row r="1556" spans="1:8" ht="18" hidden="1" customHeight="1" outlineLevel="1">
      <c r="A1556" s="20" t="s">
        <v>191</v>
      </c>
      <c r="B1556" s="230"/>
      <c r="C1556" s="231">
        <v>0</v>
      </c>
      <c r="D1556" s="231">
        <v>0</v>
      </c>
      <c r="E1556" s="231">
        <v>0</v>
      </c>
      <c r="F1556" s="232">
        <v>0</v>
      </c>
      <c r="G1556" s="232">
        <v>0</v>
      </c>
      <c r="H1556" s="233">
        <v>0</v>
      </c>
    </row>
    <row r="1557" spans="1:8" ht="18" hidden="1" customHeight="1" outlineLevel="1">
      <c r="A1557" s="20" t="s">
        <v>439</v>
      </c>
      <c r="B1557" s="230"/>
      <c r="C1557" s="231">
        <v>0</v>
      </c>
      <c r="D1557" s="231">
        <v>0</v>
      </c>
      <c r="E1557" s="231">
        <v>0</v>
      </c>
      <c r="F1557" s="232">
        <v>0</v>
      </c>
      <c r="G1557" s="232">
        <v>0</v>
      </c>
      <c r="H1557" s="233">
        <v>0</v>
      </c>
    </row>
    <row r="1558" spans="1:8" ht="18" hidden="1" customHeight="1" outlineLevel="1">
      <c r="A1558" s="20" t="s">
        <v>247</v>
      </c>
      <c r="B1558" s="230"/>
      <c r="C1558" s="231">
        <v>0</v>
      </c>
      <c r="D1558" s="231">
        <v>0</v>
      </c>
      <c r="E1558" s="231">
        <v>0</v>
      </c>
      <c r="F1558" s="232">
        <v>0</v>
      </c>
      <c r="G1558" s="232">
        <v>0</v>
      </c>
      <c r="H1558" s="233">
        <v>0</v>
      </c>
    </row>
    <row r="1559" spans="1:8" ht="18" hidden="1" customHeight="1" outlineLevel="1">
      <c r="A1559" s="20" t="s">
        <v>193</v>
      </c>
      <c r="B1559" s="230"/>
      <c r="C1559" s="231">
        <v>1</v>
      </c>
      <c r="D1559" s="231">
        <v>0</v>
      </c>
      <c r="E1559" s="231">
        <v>0</v>
      </c>
      <c r="F1559" s="232">
        <v>-139819</v>
      </c>
      <c r="G1559" s="232">
        <v>-22011</v>
      </c>
      <c r="H1559" s="233">
        <v>0</v>
      </c>
    </row>
    <row r="1560" spans="1:8" ht="18" hidden="1" customHeight="1" outlineLevel="1">
      <c r="A1560" s="20" t="s">
        <v>194</v>
      </c>
      <c r="B1560" s="230"/>
      <c r="C1560" s="231">
        <v>0</v>
      </c>
      <c r="D1560" s="231">
        <v>0</v>
      </c>
      <c r="E1560" s="231">
        <v>0</v>
      </c>
      <c r="F1560" s="232">
        <v>0</v>
      </c>
      <c r="G1560" s="232">
        <v>0</v>
      </c>
      <c r="H1560" s="233">
        <v>0</v>
      </c>
    </row>
    <row r="1561" spans="1:8" ht="18" hidden="1" customHeight="1" outlineLevel="1">
      <c r="A1561" s="20" t="s">
        <v>195</v>
      </c>
      <c r="B1561" s="230"/>
      <c r="C1561" s="231">
        <v>25</v>
      </c>
      <c r="D1561" s="231">
        <v>3</v>
      </c>
      <c r="E1561" s="231">
        <v>0</v>
      </c>
      <c r="F1561" s="232">
        <v>203337.46999999997</v>
      </c>
      <c r="G1561" s="232">
        <v>-127653.65999999997</v>
      </c>
      <c r="H1561" s="233">
        <v>54000</v>
      </c>
    </row>
    <row r="1562" spans="1:8" ht="18" hidden="1" customHeight="1" outlineLevel="1">
      <c r="A1562" s="20" t="s">
        <v>196</v>
      </c>
      <c r="B1562" s="230"/>
      <c r="C1562" s="231">
        <v>1</v>
      </c>
      <c r="D1562" s="231">
        <v>1</v>
      </c>
      <c r="E1562" s="231">
        <v>0</v>
      </c>
      <c r="F1562" s="232">
        <v>-7752</v>
      </c>
      <c r="G1562" s="232">
        <v>4440</v>
      </c>
      <c r="H1562" s="233">
        <v>0</v>
      </c>
    </row>
    <row r="1563" spans="1:8" ht="18" customHeight="1" collapsed="1">
      <c r="A1563" s="20"/>
      <c r="B1563" s="230" t="s">
        <v>392</v>
      </c>
      <c r="C1563" s="234">
        <f>SUM(C1539:C1562)</f>
        <v>49</v>
      </c>
      <c r="D1563" s="234">
        <f t="shared" ref="D1563:F1563" si="107">SUM(D1539:D1562)</f>
        <v>21</v>
      </c>
      <c r="E1563" s="234">
        <f t="shared" si="107"/>
        <v>0</v>
      </c>
      <c r="F1563" s="235">
        <f t="shared" si="107"/>
        <v>281305.5</v>
      </c>
      <c r="G1563" s="235">
        <f>SUM(G1539:G1562)</f>
        <v>-97983.069999999978</v>
      </c>
      <c r="H1563" s="236">
        <f t="shared" ref="H1563" si="108">SUM(H1539:H1562)</f>
        <v>54250</v>
      </c>
    </row>
    <row r="1564" spans="1:8" ht="18" hidden="1" customHeight="1" outlineLevel="1">
      <c r="A1564" s="20" t="s">
        <v>256</v>
      </c>
      <c r="B1564" s="230"/>
      <c r="C1564" s="231">
        <v>0</v>
      </c>
      <c r="D1564" s="231">
        <v>0</v>
      </c>
      <c r="E1564" s="231">
        <v>0</v>
      </c>
      <c r="F1564" s="232">
        <v>0</v>
      </c>
      <c r="G1564" s="232">
        <v>0</v>
      </c>
      <c r="H1564" s="233">
        <v>0</v>
      </c>
    </row>
    <row r="1565" spans="1:8" ht="18" hidden="1" customHeight="1" outlineLevel="1">
      <c r="A1565" s="20" t="s">
        <v>181</v>
      </c>
      <c r="B1565" s="230"/>
      <c r="C1565" s="231">
        <v>0</v>
      </c>
      <c r="D1565" s="231">
        <v>11</v>
      </c>
      <c r="E1565" s="231">
        <v>0</v>
      </c>
      <c r="F1565" s="232">
        <v>8365.2000000000007</v>
      </c>
      <c r="G1565" s="232">
        <v>67501.850000000006</v>
      </c>
      <c r="H1565" s="233">
        <v>0</v>
      </c>
    </row>
    <row r="1566" spans="1:8" ht="18" hidden="1" customHeight="1" outlineLevel="1">
      <c r="A1566" s="20" t="s">
        <v>182</v>
      </c>
      <c r="B1566" s="230"/>
      <c r="C1566" s="231">
        <v>0</v>
      </c>
      <c r="D1566" s="231">
        <v>0</v>
      </c>
      <c r="E1566" s="231">
        <v>0</v>
      </c>
      <c r="F1566" s="232">
        <v>0</v>
      </c>
      <c r="G1566" s="232">
        <v>0</v>
      </c>
      <c r="H1566" s="233">
        <v>0</v>
      </c>
    </row>
    <row r="1567" spans="1:8" ht="18" hidden="1" customHeight="1" outlineLevel="1">
      <c r="A1567" s="20" t="s">
        <v>250</v>
      </c>
      <c r="B1567" s="230"/>
      <c r="C1567" s="231">
        <v>0</v>
      </c>
      <c r="D1567" s="231">
        <v>0</v>
      </c>
      <c r="E1567" s="231">
        <v>0</v>
      </c>
      <c r="F1567" s="232">
        <v>0</v>
      </c>
      <c r="G1567" s="232">
        <v>0</v>
      </c>
      <c r="H1567" s="233">
        <v>0</v>
      </c>
    </row>
    <row r="1568" spans="1:8" ht="18" hidden="1" customHeight="1" outlineLevel="1">
      <c r="A1568" s="20" t="s">
        <v>257</v>
      </c>
      <c r="B1568" s="230"/>
      <c r="C1568" s="231">
        <v>0</v>
      </c>
      <c r="D1568" s="231">
        <v>0</v>
      </c>
      <c r="E1568" s="231">
        <v>0</v>
      </c>
      <c r="F1568" s="232">
        <v>0</v>
      </c>
      <c r="G1568" s="232">
        <v>0</v>
      </c>
      <c r="H1568" s="233">
        <v>0</v>
      </c>
    </row>
    <row r="1569" spans="1:8" ht="18" hidden="1" customHeight="1" outlineLevel="1">
      <c r="A1569" s="20" t="s">
        <v>258</v>
      </c>
      <c r="B1569" s="230"/>
      <c r="C1569" s="231">
        <v>0</v>
      </c>
      <c r="D1569" s="231">
        <v>0</v>
      </c>
      <c r="E1569" s="231">
        <v>0</v>
      </c>
      <c r="F1569" s="232">
        <v>0</v>
      </c>
      <c r="G1569" s="232">
        <v>0</v>
      </c>
      <c r="H1569" s="233">
        <v>0</v>
      </c>
    </row>
    <row r="1570" spans="1:8" ht="18" hidden="1" customHeight="1" outlineLevel="1">
      <c r="A1570" s="20" t="s">
        <v>183</v>
      </c>
      <c r="B1570" s="230"/>
      <c r="C1570" s="231">
        <v>3</v>
      </c>
      <c r="D1570" s="231">
        <v>5</v>
      </c>
      <c r="E1570" s="231">
        <v>0</v>
      </c>
      <c r="F1570" s="232">
        <v>309119.62</v>
      </c>
      <c r="G1570" s="232">
        <v>13832.24</v>
      </c>
      <c r="H1570" s="233">
        <v>0</v>
      </c>
    </row>
    <row r="1571" spans="1:8" ht="18" hidden="1" customHeight="1" outlineLevel="1">
      <c r="A1571" s="20" t="s">
        <v>184</v>
      </c>
      <c r="B1571" s="230"/>
      <c r="C1571" s="231">
        <v>0</v>
      </c>
      <c r="D1571" s="231">
        <v>1</v>
      </c>
      <c r="E1571" s="231">
        <v>0</v>
      </c>
      <c r="F1571" s="232">
        <v>0</v>
      </c>
      <c r="G1571" s="232">
        <v>9624.5</v>
      </c>
      <c r="H1571" s="233">
        <v>0</v>
      </c>
    </row>
    <row r="1572" spans="1:8" ht="18" hidden="1" customHeight="1" outlineLevel="1">
      <c r="A1572" s="20" t="s">
        <v>251</v>
      </c>
      <c r="B1572" s="230"/>
      <c r="C1572" s="231">
        <v>0</v>
      </c>
      <c r="D1572" s="231">
        <v>0</v>
      </c>
      <c r="E1572" s="231">
        <v>0</v>
      </c>
      <c r="F1572" s="232">
        <v>0</v>
      </c>
      <c r="G1572" s="232">
        <v>0</v>
      </c>
      <c r="H1572" s="233">
        <v>0</v>
      </c>
    </row>
    <row r="1573" spans="1:8" ht="18" hidden="1" customHeight="1" outlineLevel="1">
      <c r="A1573" s="20" t="s">
        <v>185</v>
      </c>
      <c r="B1573" s="230"/>
      <c r="C1573" s="231">
        <v>2</v>
      </c>
      <c r="D1573" s="231">
        <v>6</v>
      </c>
      <c r="E1573" s="231">
        <v>0</v>
      </c>
      <c r="F1573" s="232">
        <v>0</v>
      </c>
      <c r="G1573" s="232">
        <v>13286.34</v>
      </c>
      <c r="H1573" s="233">
        <v>0</v>
      </c>
    </row>
    <row r="1574" spans="1:8" ht="18" hidden="1" customHeight="1" outlineLevel="1">
      <c r="A1574" s="20" t="s">
        <v>253</v>
      </c>
      <c r="B1574" s="230"/>
      <c r="C1574" s="231">
        <v>0</v>
      </c>
      <c r="D1574" s="231">
        <v>0</v>
      </c>
      <c r="E1574" s="231">
        <v>0</v>
      </c>
      <c r="F1574" s="232">
        <v>0</v>
      </c>
      <c r="G1574" s="232">
        <v>0</v>
      </c>
      <c r="H1574" s="233">
        <v>0</v>
      </c>
    </row>
    <row r="1575" spans="1:8" ht="18" hidden="1" customHeight="1" outlineLevel="1">
      <c r="A1575" s="20" t="s">
        <v>186</v>
      </c>
      <c r="B1575" s="230"/>
      <c r="C1575" s="231">
        <v>206</v>
      </c>
      <c r="D1575" s="231">
        <v>22</v>
      </c>
      <c r="E1575" s="231">
        <v>2</v>
      </c>
      <c r="F1575" s="232">
        <v>577364.55000000005</v>
      </c>
      <c r="G1575" s="232">
        <v>224145.51</v>
      </c>
      <c r="H1575" s="233">
        <v>0</v>
      </c>
    </row>
    <row r="1576" spans="1:8" ht="18" hidden="1" customHeight="1" outlineLevel="1">
      <c r="A1576" s="20" t="s">
        <v>244</v>
      </c>
      <c r="B1576" s="230"/>
      <c r="C1576" s="231">
        <v>1</v>
      </c>
      <c r="D1576" s="231">
        <v>1</v>
      </c>
      <c r="E1576" s="231">
        <v>0</v>
      </c>
      <c r="F1576" s="232">
        <v>14671</v>
      </c>
      <c r="G1576" s="232">
        <v>0</v>
      </c>
      <c r="H1576" s="233">
        <v>0</v>
      </c>
    </row>
    <row r="1577" spans="1:8" ht="18" hidden="1" customHeight="1" outlineLevel="1">
      <c r="A1577" s="20" t="s">
        <v>438</v>
      </c>
      <c r="B1577" s="230"/>
      <c r="C1577" s="231">
        <v>0</v>
      </c>
      <c r="D1577" s="231">
        <v>0</v>
      </c>
      <c r="E1577" s="231">
        <v>0</v>
      </c>
      <c r="F1577" s="232">
        <v>0</v>
      </c>
      <c r="G1577" s="232">
        <v>0</v>
      </c>
      <c r="H1577" s="233">
        <v>0</v>
      </c>
    </row>
    <row r="1578" spans="1:8" ht="18" hidden="1" customHeight="1" outlineLevel="1">
      <c r="A1578" s="20" t="s">
        <v>188</v>
      </c>
      <c r="B1578" s="230"/>
      <c r="C1578" s="231">
        <v>0</v>
      </c>
      <c r="D1578" s="231">
        <v>0</v>
      </c>
      <c r="E1578" s="231">
        <v>0</v>
      </c>
      <c r="F1578" s="232">
        <v>0</v>
      </c>
      <c r="G1578" s="232">
        <v>0</v>
      </c>
      <c r="H1578" s="233">
        <v>0</v>
      </c>
    </row>
    <row r="1579" spans="1:8" ht="18" hidden="1" customHeight="1" outlineLevel="1">
      <c r="A1579" s="20" t="s">
        <v>189</v>
      </c>
      <c r="B1579" s="230"/>
      <c r="C1579" s="231">
        <v>0</v>
      </c>
      <c r="D1579" s="231">
        <v>0</v>
      </c>
      <c r="E1579" s="231">
        <v>0</v>
      </c>
      <c r="F1579" s="232">
        <v>0</v>
      </c>
      <c r="G1579" s="232">
        <v>0</v>
      </c>
      <c r="H1579" s="233">
        <v>0</v>
      </c>
    </row>
    <row r="1580" spans="1:8" ht="18" hidden="1" customHeight="1" outlineLevel="1">
      <c r="A1580" s="20" t="s">
        <v>190</v>
      </c>
      <c r="B1580" s="230"/>
      <c r="C1580" s="231">
        <v>0</v>
      </c>
      <c r="D1580" s="231">
        <v>0</v>
      </c>
      <c r="E1580" s="231">
        <v>0</v>
      </c>
      <c r="F1580" s="232">
        <v>0</v>
      </c>
      <c r="G1580" s="232">
        <v>0</v>
      </c>
      <c r="H1580" s="233">
        <v>0</v>
      </c>
    </row>
    <row r="1581" spans="1:8" ht="18" hidden="1" customHeight="1" outlineLevel="1">
      <c r="A1581" s="20" t="s">
        <v>191</v>
      </c>
      <c r="B1581" s="230"/>
      <c r="C1581" s="231">
        <v>0</v>
      </c>
      <c r="D1581" s="231">
        <v>0</v>
      </c>
      <c r="E1581" s="231">
        <v>0</v>
      </c>
      <c r="F1581" s="232">
        <v>0</v>
      </c>
      <c r="G1581" s="232">
        <v>0</v>
      </c>
      <c r="H1581" s="233">
        <v>0</v>
      </c>
    </row>
    <row r="1582" spans="1:8" ht="18" hidden="1" customHeight="1" outlineLevel="1">
      <c r="A1582" s="20" t="s">
        <v>439</v>
      </c>
      <c r="B1582" s="230"/>
      <c r="C1582" s="231">
        <v>0</v>
      </c>
      <c r="D1582" s="231">
        <v>0</v>
      </c>
      <c r="E1582" s="231">
        <v>0</v>
      </c>
      <c r="F1582" s="232">
        <v>0</v>
      </c>
      <c r="G1582" s="232">
        <v>0</v>
      </c>
      <c r="H1582" s="233">
        <v>0</v>
      </c>
    </row>
    <row r="1583" spans="1:8" ht="18" hidden="1" customHeight="1" outlineLevel="1">
      <c r="A1583" s="20" t="s">
        <v>247</v>
      </c>
      <c r="B1583" s="230"/>
      <c r="C1583" s="231">
        <v>0</v>
      </c>
      <c r="D1583" s="231">
        <v>0</v>
      </c>
      <c r="E1583" s="231">
        <v>0</v>
      </c>
      <c r="F1583" s="232">
        <v>0</v>
      </c>
      <c r="G1583" s="232">
        <v>0</v>
      </c>
      <c r="H1583" s="233">
        <v>0</v>
      </c>
    </row>
    <row r="1584" spans="1:8" ht="18" hidden="1" customHeight="1" outlineLevel="1">
      <c r="A1584" s="20" t="s">
        <v>193</v>
      </c>
      <c r="B1584" s="230"/>
      <c r="C1584" s="231">
        <v>2</v>
      </c>
      <c r="D1584" s="231">
        <v>2</v>
      </c>
      <c r="E1584" s="231">
        <v>0</v>
      </c>
      <c r="F1584" s="232">
        <v>119206</v>
      </c>
      <c r="G1584" s="232">
        <v>23919</v>
      </c>
      <c r="H1584" s="233">
        <v>17678</v>
      </c>
    </row>
    <row r="1585" spans="1:8" ht="18" hidden="1" customHeight="1" outlineLevel="1">
      <c r="A1585" s="20" t="s">
        <v>194</v>
      </c>
      <c r="B1585" s="230"/>
      <c r="C1585" s="231">
        <v>0</v>
      </c>
      <c r="D1585" s="231">
        <v>0</v>
      </c>
      <c r="E1585" s="231">
        <v>0</v>
      </c>
      <c r="F1585" s="232">
        <v>0</v>
      </c>
      <c r="G1585" s="232">
        <v>0</v>
      </c>
      <c r="H1585" s="233">
        <v>0</v>
      </c>
    </row>
    <row r="1586" spans="1:8" ht="18" hidden="1" customHeight="1" outlineLevel="1">
      <c r="A1586" s="20" t="s">
        <v>195</v>
      </c>
      <c r="B1586" s="230"/>
      <c r="C1586" s="231">
        <v>0</v>
      </c>
      <c r="D1586" s="231">
        <v>0</v>
      </c>
      <c r="E1586" s="231">
        <v>0</v>
      </c>
      <c r="F1586" s="232">
        <v>0</v>
      </c>
      <c r="G1586" s="232">
        <v>0</v>
      </c>
      <c r="H1586" s="233">
        <v>0</v>
      </c>
    </row>
    <row r="1587" spans="1:8" ht="18" hidden="1" customHeight="1" outlineLevel="1">
      <c r="A1587" s="20" t="s">
        <v>196</v>
      </c>
      <c r="B1587" s="230"/>
      <c r="C1587" s="231">
        <v>1</v>
      </c>
      <c r="D1587" s="231">
        <v>1</v>
      </c>
      <c r="E1587" s="231">
        <v>0</v>
      </c>
      <c r="F1587" s="232">
        <v>-39288</v>
      </c>
      <c r="G1587" s="232">
        <v>219286</v>
      </c>
      <c r="H1587" s="233">
        <v>0</v>
      </c>
    </row>
    <row r="1588" spans="1:8" ht="18" customHeight="1" collapsed="1">
      <c r="A1588" s="20"/>
      <c r="B1588" s="230" t="s">
        <v>393</v>
      </c>
      <c r="C1588" s="234">
        <f>SUM(C1564:C1587)</f>
        <v>215</v>
      </c>
      <c r="D1588" s="234">
        <f t="shared" ref="D1588:F1588" si="109">SUM(D1564:D1587)</f>
        <v>49</v>
      </c>
      <c r="E1588" s="234">
        <f t="shared" si="109"/>
        <v>2</v>
      </c>
      <c r="F1588" s="235">
        <f t="shared" si="109"/>
        <v>989438.37000000011</v>
      </c>
      <c r="G1588" s="235">
        <f>SUM(G1564:G1587)</f>
        <v>571595.43999999994</v>
      </c>
      <c r="H1588" s="236">
        <f t="shared" ref="H1588" si="110">SUM(H1564:H1587)</f>
        <v>17678</v>
      </c>
    </row>
    <row r="1589" spans="1:8" ht="18" customHeight="1">
      <c r="A1589" s="237"/>
      <c r="B1589" s="252" t="s">
        <v>394</v>
      </c>
      <c r="C1589" s="253"/>
      <c r="D1589" s="253"/>
      <c r="E1589" s="253"/>
      <c r="F1589" s="250"/>
      <c r="G1589" s="250"/>
      <c r="H1589" s="251"/>
    </row>
    <row r="1590" spans="1:8" ht="18" hidden="1" customHeight="1" outlineLevel="1">
      <c r="A1590" s="20" t="s">
        <v>256</v>
      </c>
      <c r="B1590" s="230"/>
      <c r="C1590" s="231">
        <v>0</v>
      </c>
      <c r="D1590" s="231">
        <v>0</v>
      </c>
      <c r="E1590" s="231">
        <v>0</v>
      </c>
      <c r="F1590" s="232">
        <v>0</v>
      </c>
      <c r="G1590" s="232">
        <v>0</v>
      </c>
      <c r="H1590" s="233">
        <v>0</v>
      </c>
    </row>
    <row r="1591" spans="1:8" ht="18" hidden="1" customHeight="1" outlineLevel="1">
      <c r="A1591" s="20" t="s">
        <v>181</v>
      </c>
      <c r="B1591" s="230"/>
      <c r="C1591" s="231">
        <v>0</v>
      </c>
      <c r="D1591" s="231">
        <v>0</v>
      </c>
      <c r="E1591" s="231">
        <v>0</v>
      </c>
      <c r="F1591" s="232">
        <v>0</v>
      </c>
      <c r="G1591" s="232">
        <v>0</v>
      </c>
      <c r="H1591" s="233">
        <v>0</v>
      </c>
    </row>
    <row r="1592" spans="1:8" ht="18" hidden="1" customHeight="1" outlineLevel="1">
      <c r="A1592" s="20" t="s">
        <v>182</v>
      </c>
      <c r="B1592" s="230"/>
      <c r="C1592" s="231">
        <v>0</v>
      </c>
      <c r="D1592" s="231">
        <v>0</v>
      </c>
      <c r="E1592" s="231">
        <v>0</v>
      </c>
      <c r="F1592" s="232">
        <v>0</v>
      </c>
      <c r="G1592" s="232">
        <v>0</v>
      </c>
      <c r="H1592" s="233">
        <v>0</v>
      </c>
    </row>
    <row r="1593" spans="1:8" ht="18" hidden="1" customHeight="1" outlineLevel="1">
      <c r="A1593" s="20" t="s">
        <v>250</v>
      </c>
      <c r="B1593" s="230"/>
      <c r="C1593" s="231">
        <v>0</v>
      </c>
      <c r="D1593" s="231">
        <v>0</v>
      </c>
      <c r="E1593" s="231">
        <v>0</v>
      </c>
      <c r="F1593" s="232">
        <v>0</v>
      </c>
      <c r="G1593" s="232">
        <v>0</v>
      </c>
      <c r="H1593" s="233">
        <v>0</v>
      </c>
    </row>
    <row r="1594" spans="1:8" ht="18" hidden="1" customHeight="1" outlineLevel="1">
      <c r="A1594" s="20" t="s">
        <v>257</v>
      </c>
      <c r="B1594" s="230"/>
      <c r="C1594" s="231">
        <v>0</v>
      </c>
      <c r="D1594" s="231">
        <v>0</v>
      </c>
      <c r="E1594" s="231">
        <v>0</v>
      </c>
      <c r="F1594" s="232">
        <v>0</v>
      </c>
      <c r="G1594" s="232">
        <v>0</v>
      </c>
      <c r="H1594" s="233">
        <v>0</v>
      </c>
    </row>
    <row r="1595" spans="1:8" ht="18" hidden="1" customHeight="1" outlineLevel="1">
      <c r="A1595" s="20" t="s">
        <v>258</v>
      </c>
      <c r="B1595" s="230"/>
      <c r="C1595" s="231">
        <v>0</v>
      </c>
      <c r="D1595" s="231">
        <v>0</v>
      </c>
      <c r="E1595" s="231">
        <v>0</v>
      </c>
      <c r="F1595" s="232">
        <v>0</v>
      </c>
      <c r="G1595" s="232">
        <v>0</v>
      </c>
      <c r="H1595" s="233">
        <v>0</v>
      </c>
    </row>
    <row r="1596" spans="1:8" ht="18" hidden="1" customHeight="1" outlineLevel="1">
      <c r="A1596" s="20" t="s">
        <v>183</v>
      </c>
      <c r="B1596" s="230"/>
      <c r="C1596" s="231">
        <v>0</v>
      </c>
      <c r="D1596" s="231">
        <v>0</v>
      </c>
      <c r="E1596" s="231">
        <v>0</v>
      </c>
      <c r="F1596" s="232">
        <v>0</v>
      </c>
      <c r="G1596" s="232">
        <v>0</v>
      </c>
      <c r="H1596" s="233">
        <v>0</v>
      </c>
    </row>
    <row r="1597" spans="1:8" ht="18" hidden="1" customHeight="1" outlineLevel="1">
      <c r="A1597" s="20" t="s">
        <v>184</v>
      </c>
      <c r="B1597" s="230"/>
      <c r="C1597" s="231">
        <v>0</v>
      </c>
      <c r="D1597" s="231">
        <v>0</v>
      </c>
      <c r="E1597" s="231">
        <v>0</v>
      </c>
      <c r="F1597" s="232">
        <v>0</v>
      </c>
      <c r="G1597" s="232">
        <v>0</v>
      </c>
      <c r="H1597" s="233">
        <v>0</v>
      </c>
    </row>
    <row r="1598" spans="1:8" ht="18" hidden="1" customHeight="1" outlineLevel="1">
      <c r="A1598" s="20" t="s">
        <v>251</v>
      </c>
      <c r="B1598" s="230"/>
      <c r="C1598" s="231">
        <v>0</v>
      </c>
      <c r="D1598" s="231">
        <v>0</v>
      </c>
      <c r="E1598" s="231">
        <v>0</v>
      </c>
      <c r="F1598" s="232">
        <v>0</v>
      </c>
      <c r="G1598" s="232">
        <v>0</v>
      </c>
      <c r="H1598" s="233">
        <v>0</v>
      </c>
    </row>
    <row r="1599" spans="1:8" ht="18" hidden="1" customHeight="1" outlineLevel="1">
      <c r="A1599" s="20" t="s">
        <v>185</v>
      </c>
      <c r="B1599" s="230"/>
      <c r="C1599" s="231">
        <v>0</v>
      </c>
      <c r="D1599" s="231">
        <v>0</v>
      </c>
      <c r="E1599" s="231">
        <v>0</v>
      </c>
      <c r="F1599" s="232">
        <v>0</v>
      </c>
      <c r="G1599" s="232">
        <v>0</v>
      </c>
      <c r="H1599" s="233">
        <v>0</v>
      </c>
    </row>
    <row r="1600" spans="1:8" ht="18" hidden="1" customHeight="1" outlineLevel="1">
      <c r="A1600" s="20" t="s">
        <v>253</v>
      </c>
      <c r="B1600" s="230"/>
      <c r="C1600" s="231">
        <v>0</v>
      </c>
      <c r="D1600" s="231">
        <v>0</v>
      </c>
      <c r="E1600" s="231">
        <v>0</v>
      </c>
      <c r="F1600" s="232">
        <v>0</v>
      </c>
      <c r="G1600" s="232">
        <v>0</v>
      </c>
      <c r="H1600" s="233">
        <v>0</v>
      </c>
    </row>
    <row r="1601" spans="1:8" ht="18" hidden="1" customHeight="1" outlineLevel="1">
      <c r="A1601" s="20" t="s">
        <v>186</v>
      </c>
      <c r="B1601" s="230"/>
      <c r="C1601" s="231">
        <v>0</v>
      </c>
      <c r="D1601" s="231">
        <v>0</v>
      </c>
      <c r="E1601" s="231">
        <v>0</v>
      </c>
      <c r="F1601" s="232">
        <v>0</v>
      </c>
      <c r="G1601" s="232">
        <v>0</v>
      </c>
      <c r="H1601" s="233">
        <v>0</v>
      </c>
    </row>
    <row r="1602" spans="1:8" ht="18" hidden="1" customHeight="1" outlineLevel="1">
      <c r="A1602" s="20" t="s">
        <v>244</v>
      </c>
      <c r="B1602" s="230"/>
      <c r="C1602" s="231">
        <v>0</v>
      </c>
      <c r="D1602" s="231">
        <v>0</v>
      </c>
      <c r="E1602" s="231">
        <v>0</v>
      </c>
      <c r="F1602" s="232">
        <v>0</v>
      </c>
      <c r="G1602" s="232">
        <v>0</v>
      </c>
      <c r="H1602" s="233">
        <v>0</v>
      </c>
    </row>
    <row r="1603" spans="1:8" ht="18" hidden="1" customHeight="1" outlineLevel="1">
      <c r="A1603" s="20" t="s">
        <v>438</v>
      </c>
      <c r="B1603" s="230"/>
      <c r="C1603" s="231">
        <v>0</v>
      </c>
      <c r="D1603" s="231">
        <v>0</v>
      </c>
      <c r="E1603" s="231">
        <v>0</v>
      </c>
      <c r="F1603" s="232">
        <v>0</v>
      </c>
      <c r="G1603" s="232">
        <v>0</v>
      </c>
      <c r="H1603" s="233">
        <v>0</v>
      </c>
    </row>
    <row r="1604" spans="1:8" ht="18" hidden="1" customHeight="1" outlineLevel="1">
      <c r="A1604" s="20" t="s">
        <v>188</v>
      </c>
      <c r="B1604" s="230"/>
      <c r="C1604" s="231">
        <v>0</v>
      </c>
      <c r="D1604" s="231">
        <v>0</v>
      </c>
      <c r="E1604" s="231">
        <v>0</v>
      </c>
      <c r="F1604" s="232">
        <v>0</v>
      </c>
      <c r="G1604" s="232">
        <v>0</v>
      </c>
      <c r="H1604" s="233">
        <v>0</v>
      </c>
    </row>
    <row r="1605" spans="1:8" ht="18" hidden="1" customHeight="1" outlineLevel="1">
      <c r="A1605" s="20" t="s">
        <v>189</v>
      </c>
      <c r="B1605" s="230"/>
      <c r="C1605" s="231">
        <v>0</v>
      </c>
      <c r="D1605" s="231">
        <v>0</v>
      </c>
      <c r="E1605" s="231">
        <v>0</v>
      </c>
      <c r="F1605" s="232">
        <v>0</v>
      </c>
      <c r="G1605" s="232">
        <v>0</v>
      </c>
      <c r="H1605" s="233">
        <v>0</v>
      </c>
    </row>
    <row r="1606" spans="1:8" ht="18" hidden="1" customHeight="1" outlineLevel="1">
      <c r="A1606" s="20" t="s">
        <v>190</v>
      </c>
      <c r="B1606" s="230"/>
      <c r="C1606" s="231">
        <v>0</v>
      </c>
      <c r="D1606" s="231">
        <v>0</v>
      </c>
      <c r="E1606" s="231">
        <v>0</v>
      </c>
      <c r="F1606" s="232">
        <v>0</v>
      </c>
      <c r="G1606" s="232">
        <v>0</v>
      </c>
      <c r="H1606" s="233">
        <v>0</v>
      </c>
    </row>
    <row r="1607" spans="1:8" ht="18" hidden="1" customHeight="1" outlineLevel="1">
      <c r="A1607" s="20" t="s">
        <v>191</v>
      </c>
      <c r="B1607" s="230"/>
      <c r="C1607" s="231">
        <v>0</v>
      </c>
      <c r="D1607" s="231">
        <v>0</v>
      </c>
      <c r="E1607" s="231">
        <v>0</v>
      </c>
      <c r="F1607" s="232">
        <v>0</v>
      </c>
      <c r="G1607" s="232">
        <v>0</v>
      </c>
      <c r="H1607" s="233">
        <v>0</v>
      </c>
    </row>
    <row r="1608" spans="1:8" ht="18" hidden="1" customHeight="1" outlineLevel="1">
      <c r="A1608" s="20" t="s">
        <v>439</v>
      </c>
      <c r="B1608" s="230"/>
      <c r="C1608" s="231">
        <v>0</v>
      </c>
      <c r="D1608" s="231">
        <v>0</v>
      </c>
      <c r="E1608" s="231">
        <v>0</v>
      </c>
      <c r="F1608" s="232">
        <v>0</v>
      </c>
      <c r="G1608" s="232">
        <v>0</v>
      </c>
      <c r="H1608" s="233">
        <v>0</v>
      </c>
    </row>
    <row r="1609" spans="1:8" ht="18" hidden="1" customHeight="1" outlineLevel="1">
      <c r="A1609" s="20" t="s">
        <v>247</v>
      </c>
      <c r="B1609" s="230"/>
      <c r="C1609" s="231">
        <v>0</v>
      </c>
      <c r="D1609" s="231">
        <v>0</v>
      </c>
      <c r="E1609" s="231">
        <v>0</v>
      </c>
      <c r="F1609" s="232">
        <v>0</v>
      </c>
      <c r="G1609" s="232">
        <v>0</v>
      </c>
      <c r="H1609" s="233">
        <v>0</v>
      </c>
    </row>
    <row r="1610" spans="1:8" ht="18" hidden="1" customHeight="1" outlineLevel="1">
      <c r="A1610" s="20" t="s">
        <v>193</v>
      </c>
      <c r="B1610" s="230"/>
      <c r="C1610" s="231">
        <v>0</v>
      </c>
      <c r="D1610" s="231">
        <v>0</v>
      </c>
      <c r="E1610" s="231">
        <v>0</v>
      </c>
      <c r="F1610" s="232">
        <v>0</v>
      </c>
      <c r="G1610" s="232">
        <v>0</v>
      </c>
      <c r="H1610" s="233">
        <v>0</v>
      </c>
    </row>
    <row r="1611" spans="1:8" ht="18" hidden="1" customHeight="1" outlineLevel="1">
      <c r="A1611" s="20" t="s">
        <v>194</v>
      </c>
      <c r="B1611" s="230"/>
      <c r="C1611" s="231">
        <v>0</v>
      </c>
      <c r="D1611" s="231">
        <v>0</v>
      </c>
      <c r="E1611" s="231">
        <v>0</v>
      </c>
      <c r="F1611" s="232">
        <v>0</v>
      </c>
      <c r="G1611" s="232">
        <v>0</v>
      </c>
      <c r="H1611" s="233">
        <v>0</v>
      </c>
    </row>
    <row r="1612" spans="1:8" ht="18" hidden="1" customHeight="1" outlineLevel="1">
      <c r="A1612" s="20" t="s">
        <v>195</v>
      </c>
      <c r="B1612" s="230"/>
      <c r="C1612" s="231">
        <v>0</v>
      </c>
      <c r="D1612" s="231">
        <v>0</v>
      </c>
      <c r="E1612" s="231">
        <v>0</v>
      </c>
      <c r="F1612" s="232">
        <v>0</v>
      </c>
      <c r="G1612" s="232">
        <v>0</v>
      </c>
      <c r="H1612" s="233">
        <v>0</v>
      </c>
    </row>
    <row r="1613" spans="1:8" ht="18" hidden="1" customHeight="1" outlineLevel="1">
      <c r="A1613" s="20" t="s">
        <v>196</v>
      </c>
      <c r="B1613" s="230"/>
      <c r="C1613" s="231">
        <v>0</v>
      </c>
      <c r="D1613" s="231">
        <v>0</v>
      </c>
      <c r="E1613" s="231">
        <v>0</v>
      </c>
      <c r="F1613" s="232">
        <v>0</v>
      </c>
      <c r="G1613" s="232">
        <v>0</v>
      </c>
      <c r="H1613" s="233">
        <v>0</v>
      </c>
    </row>
    <row r="1614" spans="1:8" s="229" customFormat="1" collapsed="1">
      <c r="A1614" s="20"/>
      <c r="B1614" s="230" t="s">
        <v>395</v>
      </c>
      <c r="C1614" s="234">
        <f>SUM(C1590:C1613)</f>
        <v>0</v>
      </c>
      <c r="D1614" s="234">
        <f t="shared" ref="D1614:F1614" si="111">SUM(D1590:D1613)</f>
        <v>0</v>
      </c>
      <c r="E1614" s="234">
        <f t="shared" si="111"/>
        <v>0</v>
      </c>
      <c r="F1614" s="235">
        <f t="shared" si="111"/>
        <v>0</v>
      </c>
      <c r="G1614" s="235">
        <f>SUM(G1590:G1613)</f>
        <v>0</v>
      </c>
      <c r="H1614" s="236">
        <f t="shared" ref="H1614" si="112">SUM(H1590:H1613)</f>
        <v>0</v>
      </c>
    </row>
    <row r="1615" spans="1:8" ht="18" hidden="1" customHeight="1" outlineLevel="1">
      <c r="A1615" s="20" t="s">
        <v>256</v>
      </c>
      <c r="B1615" s="230"/>
      <c r="C1615" s="231">
        <v>0</v>
      </c>
      <c r="D1615" s="231">
        <v>0</v>
      </c>
      <c r="E1615" s="231">
        <v>0</v>
      </c>
      <c r="F1615" s="232">
        <v>0</v>
      </c>
      <c r="G1615" s="232">
        <v>0</v>
      </c>
      <c r="H1615" s="233">
        <v>0</v>
      </c>
    </row>
    <row r="1616" spans="1:8" ht="18" hidden="1" customHeight="1" outlineLevel="1">
      <c r="A1616" s="20" t="s">
        <v>181</v>
      </c>
      <c r="B1616" s="230"/>
      <c r="C1616" s="231">
        <v>2</v>
      </c>
      <c r="D1616" s="231">
        <v>5</v>
      </c>
      <c r="E1616" s="231">
        <v>0</v>
      </c>
      <c r="F1616" s="232">
        <v>151630.19</v>
      </c>
      <c r="G1616" s="232">
        <v>7919.6100000000006</v>
      </c>
      <c r="H1616" s="233">
        <v>0</v>
      </c>
    </row>
    <row r="1617" spans="1:8" ht="18" hidden="1" customHeight="1" outlineLevel="1">
      <c r="A1617" s="20" t="s">
        <v>182</v>
      </c>
      <c r="B1617" s="230"/>
      <c r="C1617" s="231">
        <v>0</v>
      </c>
      <c r="D1617" s="231">
        <v>0</v>
      </c>
      <c r="E1617" s="231">
        <v>0</v>
      </c>
      <c r="F1617" s="232">
        <v>0</v>
      </c>
      <c r="G1617" s="232">
        <v>0</v>
      </c>
      <c r="H1617" s="233">
        <v>0</v>
      </c>
    </row>
    <row r="1618" spans="1:8" ht="18" hidden="1" customHeight="1" outlineLevel="1">
      <c r="A1618" s="20" t="s">
        <v>250</v>
      </c>
      <c r="B1618" s="230"/>
      <c r="C1618" s="231">
        <v>0</v>
      </c>
      <c r="D1618" s="231">
        <v>0</v>
      </c>
      <c r="E1618" s="231">
        <v>0</v>
      </c>
      <c r="F1618" s="232">
        <v>0</v>
      </c>
      <c r="G1618" s="232">
        <v>0</v>
      </c>
      <c r="H1618" s="233">
        <v>0</v>
      </c>
    </row>
    <row r="1619" spans="1:8" ht="18" hidden="1" customHeight="1" outlineLevel="1">
      <c r="A1619" s="20" t="s">
        <v>257</v>
      </c>
      <c r="B1619" s="230"/>
      <c r="C1619" s="231">
        <v>0</v>
      </c>
      <c r="D1619" s="231">
        <v>0</v>
      </c>
      <c r="E1619" s="231">
        <v>0</v>
      </c>
      <c r="F1619" s="232">
        <v>0</v>
      </c>
      <c r="G1619" s="232">
        <v>0</v>
      </c>
      <c r="H1619" s="233">
        <v>0</v>
      </c>
    </row>
    <row r="1620" spans="1:8" ht="18" hidden="1" customHeight="1" outlineLevel="1">
      <c r="A1620" s="20" t="s">
        <v>258</v>
      </c>
      <c r="B1620" s="230"/>
      <c r="C1620" s="231">
        <v>0</v>
      </c>
      <c r="D1620" s="231">
        <v>0</v>
      </c>
      <c r="E1620" s="231">
        <v>0</v>
      </c>
      <c r="F1620" s="232">
        <v>0</v>
      </c>
      <c r="G1620" s="232">
        <v>0</v>
      </c>
      <c r="H1620" s="233">
        <v>0</v>
      </c>
    </row>
    <row r="1621" spans="1:8" ht="18" hidden="1" customHeight="1" outlineLevel="1">
      <c r="A1621" s="20" t="s">
        <v>183</v>
      </c>
      <c r="B1621" s="230"/>
      <c r="C1621" s="231">
        <v>4</v>
      </c>
      <c r="D1621" s="231">
        <v>5</v>
      </c>
      <c r="E1621" s="231">
        <v>0</v>
      </c>
      <c r="F1621" s="232">
        <v>-3750</v>
      </c>
      <c r="G1621" s="232">
        <v>25360</v>
      </c>
      <c r="H1621" s="233">
        <v>0</v>
      </c>
    </row>
    <row r="1622" spans="1:8" ht="18" hidden="1" customHeight="1" outlineLevel="1">
      <c r="A1622" s="20" t="s">
        <v>184</v>
      </c>
      <c r="B1622" s="230"/>
      <c r="C1622" s="231">
        <v>2</v>
      </c>
      <c r="D1622" s="231">
        <v>3</v>
      </c>
      <c r="E1622" s="231">
        <v>0</v>
      </c>
      <c r="F1622" s="232">
        <v>-25000</v>
      </c>
      <c r="G1622" s="232">
        <v>19820</v>
      </c>
      <c r="H1622" s="233">
        <v>0</v>
      </c>
    </row>
    <row r="1623" spans="1:8" ht="18" hidden="1" customHeight="1" outlineLevel="1">
      <c r="A1623" s="20" t="s">
        <v>251</v>
      </c>
      <c r="B1623" s="230"/>
      <c r="C1623" s="231">
        <v>0</v>
      </c>
      <c r="D1623" s="231">
        <v>0</v>
      </c>
      <c r="E1623" s="231">
        <v>0</v>
      </c>
      <c r="F1623" s="232">
        <v>0</v>
      </c>
      <c r="G1623" s="232">
        <v>0</v>
      </c>
      <c r="H1623" s="233">
        <v>0</v>
      </c>
    </row>
    <row r="1624" spans="1:8" ht="18" hidden="1" customHeight="1" outlineLevel="1">
      <c r="A1624" s="20" t="s">
        <v>185</v>
      </c>
      <c r="B1624" s="230"/>
      <c r="C1624" s="231">
        <v>6</v>
      </c>
      <c r="D1624" s="231">
        <v>11</v>
      </c>
      <c r="E1624" s="231">
        <v>0</v>
      </c>
      <c r="F1624" s="232">
        <v>421964.86</v>
      </c>
      <c r="G1624" s="232">
        <v>-27611.410000000003</v>
      </c>
      <c r="H1624" s="233">
        <v>0</v>
      </c>
    </row>
    <row r="1625" spans="1:8" ht="18" hidden="1" customHeight="1" outlineLevel="1">
      <c r="A1625" s="20" t="s">
        <v>253</v>
      </c>
      <c r="B1625" s="230"/>
      <c r="C1625" s="231">
        <v>0</v>
      </c>
      <c r="D1625" s="231">
        <v>0</v>
      </c>
      <c r="E1625" s="231">
        <v>0</v>
      </c>
      <c r="F1625" s="232">
        <v>0</v>
      </c>
      <c r="G1625" s="232">
        <v>0</v>
      </c>
      <c r="H1625" s="233">
        <v>0</v>
      </c>
    </row>
    <row r="1626" spans="1:8" ht="18" hidden="1" customHeight="1" outlineLevel="1">
      <c r="A1626" s="20" t="s">
        <v>186</v>
      </c>
      <c r="B1626" s="230"/>
      <c r="C1626" s="231">
        <v>5</v>
      </c>
      <c r="D1626" s="231">
        <v>4</v>
      </c>
      <c r="E1626" s="231">
        <v>0</v>
      </c>
      <c r="F1626" s="232">
        <v>55492</v>
      </c>
      <c r="G1626" s="232">
        <v>115504.9</v>
      </c>
      <c r="H1626" s="233">
        <v>0</v>
      </c>
    </row>
    <row r="1627" spans="1:8" ht="18" hidden="1" customHeight="1" outlineLevel="1">
      <c r="A1627" s="20" t="s">
        <v>244</v>
      </c>
      <c r="B1627" s="230"/>
      <c r="C1627" s="231">
        <v>0</v>
      </c>
      <c r="D1627" s="231">
        <v>0</v>
      </c>
      <c r="E1627" s="231">
        <v>0</v>
      </c>
      <c r="F1627" s="232">
        <v>0</v>
      </c>
      <c r="G1627" s="232">
        <v>0</v>
      </c>
      <c r="H1627" s="233">
        <v>0</v>
      </c>
    </row>
    <row r="1628" spans="1:8" ht="18" hidden="1" customHeight="1" outlineLevel="1">
      <c r="A1628" s="20" t="s">
        <v>438</v>
      </c>
      <c r="B1628" s="230"/>
      <c r="C1628" s="231">
        <v>1</v>
      </c>
      <c r="D1628" s="231">
        <v>1</v>
      </c>
      <c r="E1628" s="231">
        <v>0</v>
      </c>
      <c r="F1628" s="232">
        <v>0</v>
      </c>
      <c r="G1628" s="232">
        <v>40000</v>
      </c>
      <c r="H1628" s="233">
        <v>0</v>
      </c>
    </row>
    <row r="1629" spans="1:8" ht="18" hidden="1" customHeight="1" outlineLevel="1">
      <c r="A1629" s="20" t="s">
        <v>188</v>
      </c>
      <c r="B1629" s="230"/>
      <c r="C1629" s="231">
        <v>0</v>
      </c>
      <c r="D1629" s="231">
        <v>1</v>
      </c>
      <c r="E1629" s="231">
        <v>0</v>
      </c>
      <c r="F1629" s="232">
        <v>-10000</v>
      </c>
      <c r="G1629" s="232">
        <v>0</v>
      </c>
      <c r="H1629" s="233">
        <v>0</v>
      </c>
    </row>
    <row r="1630" spans="1:8" ht="18" hidden="1" customHeight="1" outlineLevel="1">
      <c r="A1630" s="20" t="s">
        <v>189</v>
      </c>
      <c r="B1630" s="230"/>
      <c r="C1630" s="231">
        <v>0</v>
      </c>
      <c r="D1630" s="231">
        <v>0</v>
      </c>
      <c r="E1630" s="231">
        <v>0</v>
      </c>
      <c r="F1630" s="232">
        <v>0</v>
      </c>
      <c r="G1630" s="232">
        <v>0</v>
      </c>
      <c r="H1630" s="233">
        <v>0</v>
      </c>
    </row>
    <row r="1631" spans="1:8" ht="18" hidden="1" customHeight="1" outlineLevel="1">
      <c r="A1631" s="20" t="s">
        <v>190</v>
      </c>
      <c r="B1631" s="230"/>
      <c r="C1631" s="231">
        <v>7</v>
      </c>
      <c r="D1631" s="231">
        <v>1</v>
      </c>
      <c r="E1631" s="231">
        <v>0</v>
      </c>
      <c r="F1631" s="232">
        <v>0</v>
      </c>
      <c r="G1631" s="232">
        <v>11</v>
      </c>
      <c r="H1631" s="233">
        <v>0</v>
      </c>
    </row>
    <row r="1632" spans="1:8" ht="18" hidden="1" customHeight="1" outlineLevel="1">
      <c r="A1632" s="20" t="s">
        <v>191</v>
      </c>
      <c r="B1632" s="230"/>
      <c r="C1632" s="231">
        <v>0</v>
      </c>
      <c r="D1632" s="231">
        <v>0</v>
      </c>
      <c r="E1632" s="231">
        <v>0</v>
      </c>
      <c r="F1632" s="232">
        <v>0</v>
      </c>
      <c r="G1632" s="232">
        <v>0</v>
      </c>
      <c r="H1632" s="233">
        <v>0</v>
      </c>
    </row>
    <row r="1633" spans="1:8" ht="18" hidden="1" customHeight="1" outlineLevel="1">
      <c r="A1633" s="20" t="s">
        <v>439</v>
      </c>
      <c r="B1633" s="230"/>
      <c r="C1633" s="231">
        <v>0</v>
      </c>
      <c r="D1633" s="231">
        <v>0</v>
      </c>
      <c r="E1633" s="231">
        <v>0</v>
      </c>
      <c r="F1633" s="232">
        <v>0</v>
      </c>
      <c r="G1633" s="232">
        <v>0</v>
      </c>
      <c r="H1633" s="233">
        <v>0</v>
      </c>
    </row>
    <row r="1634" spans="1:8" ht="18" hidden="1" customHeight="1" outlineLevel="1">
      <c r="A1634" s="20" t="s">
        <v>247</v>
      </c>
      <c r="B1634" s="230"/>
      <c r="C1634" s="231">
        <v>0</v>
      </c>
      <c r="D1634" s="231">
        <v>0</v>
      </c>
      <c r="E1634" s="231">
        <v>0</v>
      </c>
      <c r="F1634" s="232">
        <v>0</v>
      </c>
      <c r="G1634" s="232">
        <v>0</v>
      </c>
      <c r="H1634" s="233">
        <v>0</v>
      </c>
    </row>
    <row r="1635" spans="1:8" ht="18" hidden="1" customHeight="1" outlineLevel="1">
      <c r="A1635" s="20" t="s">
        <v>193</v>
      </c>
      <c r="B1635" s="230"/>
      <c r="C1635" s="231">
        <v>8</v>
      </c>
      <c r="D1635" s="231">
        <v>2</v>
      </c>
      <c r="E1635" s="231">
        <v>0</v>
      </c>
      <c r="F1635" s="232">
        <v>4040</v>
      </c>
      <c r="G1635" s="232">
        <v>9756</v>
      </c>
      <c r="H1635" s="233">
        <v>1000</v>
      </c>
    </row>
    <row r="1636" spans="1:8" ht="18" hidden="1" customHeight="1" outlineLevel="1">
      <c r="A1636" s="20" t="s">
        <v>194</v>
      </c>
      <c r="B1636" s="230"/>
      <c r="C1636" s="231">
        <v>0</v>
      </c>
      <c r="D1636" s="231">
        <v>0</v>
      </c>
      <c r="E1636" s="231">
        <v>0</v>
      </c>
      <c r="F1636" s="232">
        <v>0</v>
      </c>
      <c r="G1636" s="232">
        <v>0</v>
      </c>
      <c r="H1636" s="233">
        <v>0</v>
      </c>
    </row>
    <row r="1637" spans="1:8" ht="18" hidden="1" customHeight="1" outlineLevel="1">
      <c r="A1637" s="20" t="s">
        <v>195</v>
      </c>
      <c r="B1637" s="230"/>
      <c r="C1637" s="231">
        <v>1</v>
      </c>
      <c r="D1637" s="231">
        <v>0</v>
      </c>
      <c r="E1637" s="231">
        <v>0</v>
      </c>
      <c r="F1637" s="232">
        <v>5708.03</v>
      </c>
      <c r="G1637" s="232">
        <v>4291.97</v>
      </c>
      <c r="H1637" s="233">
        <v>0</v>
      </c>
    </row>
    <row r="1638" spans="1:8" ht="18" hidden="1" customHeight="1" outlineLevel="1">
      <c r="A1638" s="20" t="s">
        <v>196</v>
      </c>
      <c r="B1638" s="230"/>
      <c r="C1638" s="231">
        <v>0</v>
      </c>
      <c r="D1638" s="231">
        <v>0</v>
      </c>
      <c r="E1638" s="231">
        <v>0</v>
      </c>
      <c r="F1638" s="232">
        <v>0</v>
      </c>
      <c r="G1638" s="232">
        <v>0</v>
      </c>
      <c r="H1638" s="233">
        <v>0</v>
      </c>
    </row>
    <row r="1639" spans="1:8" ht="18" customHeight="1" collapsed="1">
      <c r="A1639" s="20"/>
      <c r="B1639" s="230" t="s">
        <v>396</v>
      </c>
      <c r="C1639" s="234">
        <f>SUM(C1615:C1638)</f>
        <v>36</v>
      </c>
      <c r="D1639" s="234">
        <f t="shared" ref="D1639:F1639" si="113">SUM(D1615:D1638)</f>
        <v>33</v>
      </c>
      <c r="E1639" s="234">
        <f t="shared" si="113"/>
        <v>0</v>
      </c>
      <c r="F1639" s="235">
        <f t="shared" si="113"/>
        <v>600085.08000000007</v>
      </c>
      <c r="G1639" s="235">
        <f>SUM(G1615:G1638)</f>
        <v>195052.06999999998</v>
      </c>
      <c r="H1639" s="236">
        <f t="shared" ref="H1639" si="114">SUM(H1615:H1638)</f>
        <v>1000</v>
      </c>
    </row>
    <row r="1640" spans="1:8" ht="18" hidden="1" customHeight="1" outlineLevel="1">
      <c r="A1640" s="20" t="s">
        <v>256</v>
      </c>
      <c r="B1640" s="230"/>
      <c r="C1640" s="231">
        <v>0</v>
      </c>
      <c r="D1640" s="231">
        <v>0</v>
      </c>
      <c r="E1640" s="231">
        <v>0</v>
      </c>
      <c r="F1640" s="232">
        <v>0</v>
      </c>
      <c r="G1640" s="232">
        <v>0</v>
      </c>
      <c r="H1640" s="233">
        <v>0</v>
      </c>
    </row>
    <row r="1641" spans="1:8" ht="18" hidden="1" customHeight="1" outlineLevel="1">
      <c r="A1641" s="20" t="s">
        <v>181</v>
      </c>
      <c r="B1641" s="230"/>
      <c r="C1641" s="231">
        <v>15</v>
      </c>
      <c r="D1641" s="231">
        <v>11</v>
      </c>
      <c r="E1641" s="231">
        <v>0</v>
      </c>
      <c r="F1641" s="232">
        <v>29413.18</v>
      </c>
      <c r="G1641" s="232">
        <v>24348.400000000001</v>
      </c>
      <c r="H1641" s="233">
        <v>0</v>
      </c>
    </row>
    <row r="1642" spans="1:8" ht="18" hidden="1" customHeight="1" outlineLevel="1">
      <c r="A1642" s="20" t="s">
        <v>182</v>
      </c>
      <c r="B1642" s="230"/>
      <c r="C1642" s="231">
        <v>10</v>
      </c>
      <c r="D1642" s="231">
        <v>10</v>
      </c>
      <c r="E1642" s="231">
        <v>0</v>
      </c>
      <c r="F1642" s="232">
        <v>24920</v>
      </c>
      <c r="G1642" s="232">
        <v>38568</v>
      </c>
      <c r="H1642" s="233">
        <v>0</v>
      </c>
    </row>
    <row r="1643" spans="1:8" ht="18" hidden="1" customHeight="1" outlineLevel="1">
      <c r="A1643" s="20" t="s">
        <v>250</v>
      </c>
      <c r="B1643" s="230"/>
      <c r="C1643" s="231">
        <v>0</v>
      </c>
      <c r="D1643" s="231">
        <v>0</v>
      </c>
      <c r="E1643" s="231">
        <v>0</v>
      </c>
      <c r="F1643" s="232">
        <v>0</v>
      </c>
      <c r="G1643" s="232">
        <v>0</v>
      </c>
      <c r="H1643" s="233">
        <v>0</v>
      </c>
    </row>
    <row r="1644" spans="1:8" ht="18" hidden="1" customHeight="1" outlineLevel="1">
      <c r="A1644" s="20" t="s">
        <v>257</v>
      </c>
      <c r="B1644" s="230"/>
      <c r="C1644" s="231">
        <v>0</v>
      </c>
      <c r="D1644" s="231">
        <v>0</v>
      </c>
      <c r="E1644" s="231">
        <v>0</v>
      </c>
      <c r="F1644" s="232">
        <v>0</v>
      </c>
      <c r="G1644" s="232">
        <v>0</v>
      </c>
      <c r="H1644" s="233">
        <v>0</v>
      </c>
    </row>
    <row r="1645" spans="1:8" ht="18" hidden="1" customHeight="1" outlineLevel="1">
      <c r="A1645" s="20" t="s">
        <v>258</v>
      </c>
      <c r="B1645" s="230"/>
      <c r="C1645" s="231">
        <v>0</v>
      </c>
      <c r="D1645" s="231">
        <v>0</v>
      </c>
      <c r="E1645" s="231">
        <v>0</v>
      </c>
      <c r="F1645" s="232">
        <v>0</v>
      </c>
      <c r="G1645" s="232">
        <v>0</v>
      </c>
      <c r="H1645" s="233">
        <v>0</v>
      </c>
    </row>
    <row r="1646" spans="1:8" ht="18" hidden="1" customHeight="1" outlineLevel="1">
      <c r="A1646" s="20" t="s">
        <v>183</v>
      </c>
      <c r="B1646" s="230"/>
      <c r="C1646" s="231">
        <v>18</v>
      </c>
      <c r="D1646" s="231">
        <v>15</v>
      </c>
      <c r="E1646" s="231">
        <v>0</v>
      </c>
      <c r="F1646" s="232">
        <v>6419.49</v>
      </c>
      <c r="G1646" s="232">
        <v>44591.839999999997</v>
      </c>
      <c r="H1646" s="233">
        <v>0</v>
      </c>
    </row>
    <row r="1647" spans="1:8" ht="18" hidden="1" customHeight="1" outlineLevel="1">
      <c r="A1647" s="20" t="s">
        <v>184</v>
      </c>
      <c r="B1647" s="230"/>
      <c r="C1647" s="231">
        <v>22</v>
      </c>
      <c r="D1647" s="231">
        <v>15</v>
      </c>
      <c r="E1647" s="231">
        <v>0</v>
      </c>
      <c r="F1647" s="232">
        <v>52422.25</v>
      </c>
      <c r="G1647" s="232">
        <v>60273.7</v>
      </c>
      <c r="H1647" s="233">
        <v>0</v>
      </c>
    </row>
    <row r="1648" spans="1:8" ht="18" hidden="1" customHeight="1" outlineLevel="1">
      <c r="A1648" s="20" t="s">
        <v>251</v>
      </c>
      <c r="B1648" s="230"/>
      <c r="C1648" s="231">
        <v>0</v>
      </c>
      <c r="D1648" s="231">
        <v>0</v>
      </c>
      <c r="E1648" s="231">
        <v>0</v>
      </c>
      <c r="F1648" s="232">
        <v>0</v>
      </c>
      <c r="G1648" s="232">
        <v>0</v>
      </c>
      <c r="H1648" s="233">
        <v>0</v>
      </c>
    </row>
    <row r="1649" spans="1:8" ht="18" hidden="1" customHeight="1" outlineLevel="1">
      <c r="A1649" s="20" t="s">
        <v>185</v>
      </c>
      <c r="B1649" s="230"/>
      <c r="C1649" s="231">
        <v>58</v>
      </c>
      <c r="D1649" s="231">
        <v>70</v>
      </c>
      <c r="E1649" s="231">
        <v>0</v>
      </c>
      <c r="F1649" s="232">
        <v>-128243.35</v>
      </c>
      <c r="G1649" s="232">
        <v>215394.36</v>
      </c>
      <c r="H1649" s="233">
        <v>0</v>
      </c>
    </row>
    <row r="1650" spans="1:8" ht="18" hidden="1" customHeight="1" outlineLevel="1">
      <c r="A1650" s="20" t="s">
        <v>253</v>
      </c>
      <c r="B1650" s="230"/>
      <c r="C1650" s="231">
        <v>0</v>
      </c>
      <c r="D1650" s="231">
        <v>0</v>
      </c>
      <c r="E1650" s="231">
        <v>0</v>
      </c>
      <c r="F1650" s="232">
        <v>0</v>
      </c>
      <c r="G1650" s="232">
        <v>0</v>
      </c>
      <c r="H1650" s="233">
        <v>0</v>
      </c>
    </row>
    <row r="1651" spans="1:8" ht="18" hidden="1" customHeight="1" outlineLevel="1">
      <c r="A1651" s="20" t="s">
        <v>186</v>
      </c>
      <c r="B1651" s="230"/>
      <c r="C1651" s="231">
        <v>2</v>
      </c>
      <c r="D1651" s="231">
        <v>1</v>
      </c>
      <c r="E1651" s="231">
        <v>0</v>
      </c>
      <c r="F1651" s="232">
        <v>9000</v>
      </c>
      <c r="G1651" s="232">
        <v>20941.489999999998</v>
      </c>
      <c r="H1651" s="233">
        <v>0</v>
      </c>
    </row>
    <row r="1652" spans="1:8" ht="18" hidden="1" customHeight="1" outlineLevel="1">
      <c r="A1652" s="20" t="s">
        <v>244</v>
      </c>
      <c r="B1652" s="230"/>
      <c r="C1652" s="231">
        <v>0</v>
      </c>
      <c r="D1652" s="231">
        <v>0</v>
      </c>
      <c r="E1652" s="231">
        <v>0</v>
      </c>
      <c r="F1652" s="232">
        <v>0</v>
      </c>
      <c r="G1652" s="232">
        <v>0</v>
      </c>
      <c r="H1652" s="233">
        <v>0</v>
      </c>
    </row>
    <row r="1653" spans="1:8" ht="18" hidden="1" customHeight="1" outlineLevel="1">
      <c r="A1653" s="20" t="s">
        <v>438</v>
      </c>
      <c r="B1653" s="230"/>
      <c r="C1653" s="231">
        <v>2</v>
      </c>
      <c r="D1653" s="231">
        <v>0</v>
      </c>
      <c r="E1653" s="231">
        <v>0</v>
      </c>
      <c r="F1653" s="232">
        <v>0</v>
      </c>
      <c r="G1653" s="232">
        <v>0</v>
      </c>
      <c r="H1653" s="233">
        <v>0</v>
      </c>
    </row>
    <row r="1654" spans="1:8" ht="18" hidden="1" customHeight="1" outlineLevel="1">
      <c r="A1654" s="20" t="s">
        <v>188</v>
      </c>
      <c r="B1654" s="230"/>
      <c r="C1654" s="231">
        <v>0</v>
      </c>
      <c r="D1654" s="231">
        <v>1</v>
      </c>
      <c r="E1654" s="231">
        <v>0</v>
      </c>
      <c r="F1654" s="232">
        <v>-10000</v>
      </c>
      <c r="G1654" s="232">
        <v>0</v>
      </c>
      <c r="H1654" s="233">
        <v>0</v>
      </c>
    </row>
    <row r="1655" spans="1:8" ht="18" hidden="1" customHeight="1" outlineLevel="1">
      <c r="A1655" s="20" t="s">
        <v>189</v>
      </c>
      <c r="B1655" s="230"/>
      <c r="C1655" s="231">
        <v>0</v>
      </c>
      <c r="D1655" s="231">
        <v>0</v>
      </c>
      <c r="E1655" s="231">
        <v>0</v>
      </c>
      <c r="F1655" s="232">
        <v>0</v>
      </c>
      <c r="G1655" s="232">
        <v>0</v>
      </c>
      <c r="H1655" s="233">
        <v>0</v>
      </c>
    </row>
    <row r="1656" spans="1:8" ht="18" hidden="1" customHeight="1" outlineLevel="1">
      <c r="A1656" s="20" t="s">
        <v>190</v>
      </c>
      <c r="B1656" s="230"/>
      <c r="C1656" s="231">
        <v>29</v>
      </c>
      <c r="D1656" s="231">
        <v>2</v>
      </c>
      <c r="E1656" s="231">
        <v>0</v>
      </c>
      <c r="F1656" s="232">
        <v>2000</v>
      </c>
      <c r="G1656" s="232">
        <v>9892</v>
      </c>
      <c r="H1656" s="233">
        <v>0</v>
      </c>
    </row>
    <row r="1657" spans="1:8" ht="18" hidden="1" customHeight="1" outlineLevel="1">
      <c r="A1657" s="20" t="s">
        <v>191</v>
      </c>
      <c r="B1657" s="230"/>
      <c r="C1657" s="231">
        <v>11</v>
      </c>
      <c r="D1657" s="231">
        <v>0</v>
      </c>
      <c r="E1657" s="231">
        <v>3</v>
      </c>
      <c r="F1657" s="232">
        <v>0</v>
      </c>
      <c r="G1657" s="232">
        <v>0</v>
      </c>
      <c r="H1657" s="233">
        <v>0</v>
      </c>
    </row>
    <row r="1658" spans="1:8" ht="18" hidden="1" customHeight="1" outlineLevel="1">
      <c r="A1658" s="20" t="s">
        <v>439</v>
      </c>
      <c r="B1658" s="230"/>
      <c r="C1658" s="231">
        <v>0</v>
      </c>
      <c r="D1658" s="231">
        <v>0</v>
      </c>
      <c r="E1658" s="231">
        <v>0</v>
      </c>
      <c r="F1658" s="232">
        <v>0</v>
      </c>
      <c r="G1658" s="232">
        <v>0</v>
      </c>
      <c r="H1658" s="233">
        <v>0</v>
      </c>
    </row>
    <row r="1659" spans="1:8" ht="18" hidden="1" customHeight="1" outlineLevel="1">
      <c r="A1659" s="20" t="s">
        <v>247</v>
      </c>
      <c r="B1659" s="230"/>
      <c r="C1659" s="231">
        <v>0</v>
      </c>
      <c r="D1659" s="231">
        <v>0</v>
      </c>
      <c r="E1659" s="231">
        <v>0</v>
      </c>
      <c r="F1659" s="232">
        <v>0</v>
      </c>
      <c r="G1659" s="232">
        <v>0</v>
      </c>
      <c r="H1659" s="233">
        <v>0</v>
      </c>
    </row>
    <row r="1660" spans="1:8" ht="18" hidden="1" customHeight="1" outlineLevel="1">
      <c r="A1660" s="20" t="s">
        <v>193</v>
      </c>
      <c r="B1660" s="230"/>
      <c r="C1660" s="231">
        <v>7</v>
      </c>
      <c r="D1660" s="231">
        <v>3</v>
      </c>
      <c r="E1660" s="231">
        <v>0</v>
      </c>
      <c r="F1660" s="232">
        <v>75972</v>
      </c>
      <c r="G1660" s="232">
        <v>28844</v>
      </c>
      <c r="H1660" s="233">
        <v>5526</v>
      </c>
    </row>
    <row r="1661" spans="1:8" ht="18" hidden="1" customHeight="1" outlineLevel="1">
      <c r="A1661" s="20" t="s">
        <v>194</v>
      </c>
      <c r="B1661" s="230"/>
      <c r="C1661" s="231">
        <v>0</v>
      </c>
      <c r="D1661" s="231">
        <v>0</v>
      </c>
      <c r="E1661" s="231">
        <v>0</v>
      </c>
      <c r="F1661" s="232">
        <v>0</v>
      </c>
      <c r="G1661" s="232">
        <v>0</v>
      </c>
      <c r="H1661" s="233">
        <v>0</v>
      </c>
    </row>
    <row r="1662" spans="1:8" ht="18" hidden="1" customHeight="1" outlineLevel="1">
      <c r="A1662" s="20" t="s">
        <v>195</v>
      </c>
      <c r="B1662" s="230"/>
      <c r="C1662" s="231">
        <v>7</v>
      </c>
      <c r="D1662" s="231">
        <v>0</v>
      </c>
      <c r="E1662" s="231">
        <v>0</v>
      </c>
      <c r="F1662" s="232">
        <v>0</v>
      </c>
      <c r="G1662" s="232">
        <v>-26834.689999999995</v>
      </c>
      <c r="H1662" s="233">
        <v>44741.02</v>
      </c>
    </row>
    <row r="1663" spans="1:8" ht="18" hidden="1" customHeight="1" outlineLevel="1">
      <c r="A1663" s="20" t="s">
        <v>196</v>
      </c>
      <c r="B1663" s="230"/>
      <c r="C1663" s="231">
        <v>4</v>
      </c>
      <c r="D1663" s="231">
        <v>3</v>
      </c>
      <c r="E1663" s="231">
        <v>1</v>
      </c>
      <c r="F1663" s="232">
        <v>20529</v>
      </c>
      <c r="G1663" s="232">
        <v>20074</v>
      </c>
      <c r="H1663" s="233">
        <v>0</v>
      </c>
    </row>
    <row r="1664" spans="1:8" ht="18" customHeight="1" collapsed="1">
      <c r="A1664" s="20"/>
      <c r="B1664" s="230" t="s">
        <v>397</v>
      </c>
      <c r="C1664" s="234">
        <f>SUM(C1640:C1663)</f>
        <v>185</v>
      </c>
      <c r="D1664" s="234">
        <f t="shared" ref="D1664:F1664" si="115">SUM(D1640:D1663)</f>
        <v>131</v>
      </c>
      <c r="E1664" s="234">
        <f t="shared" si="115"/>
        <v>4</v>
      </c>
      <c r="F1664" s="235">
        <f t="shared" si="115"/>
        <v>82432.569999999992</v>
      </c>
      <c r="G1664" s="235">
        <f>SUM(G1640:G1663)</f>
        <v>436093.1</v>
      </c>
      <c r="H1664" s="236">
        <f t="shared" ref="H1664" si="116">SUM(H1640:H1663)</f>
        <v>50267.02</v>
      </c>
    </row>
    <row r="1665" spans="1:8" ht="18" customHeight="1">
      <c r="A1665" s="237"/>
      <c r="B1665" s="252" t="s">
        <v>398</v>
      </c>
      <c r="C1665" s="253"/>
      <c r="D1665" s="253"/>
      <c r="E1665" s="253"/>
      <c r="F1665" s="250"/>
      <c r="G1665" s="250"/>
      <c r="H1665" s="251"/>
    </row>
    <row r="1666" spans="1:8" ht="18" hidden="1" customHeight="1" outlineLevel="1">
      <c r="A1666" s="20" t="s">
        <v>256</v>
      </c>
      <c r="B1666" s="230"/>
      <c r="C1666" s="231">
        <v>0</v>
      </c>
      <c r="D1666" s="231">
        <v>0</v>
      </c>
      <c r="E1666" s="231">
        <v>0</v>
      </c>
      <c r="F1666" s="232">
        <v>0</v>
      </c>
      <c r="G1666" s="232">
        <v>0</v>
      </c>
      <c r="H1666" s="233">
        <v>0</v>
      </c>
    </row>
    <row r="1667" spans="1:8" ht="18" hidden="1" customHeight="1" outlineLevel="1">
      <c r="A1667" s="20" t="s">
        <v>181</v>
      </c>
      <c r="B1667" s="230"/>
      <c r="C1667" s="231">
        <v>0</v>
      </c>
      <c r="D1667" s="231">
        <v>0</v>
      </c>
      <c r="E1667" s="231">
        <v>0</v>
      </c>
      <c r="F1667" s="232">
        <v>0</v>
      </c>
      <c r="G1667" s="232">
        <v>0</v>
      </c>
      <c r="H1667" s="233">
        <v>0</v>
      </c>
    </row>
    <row r="1668" spans="1:8" ht="18" hidden="1" customHeight="1" outlineLevel="1">
      <c r="A1668" s="20" t="s">
        <v>182</v>
      </c>
      <c r="B1668" s="230"/>
      <c r="C1668" s="231">
        <v>0</v>
      </c>
      <c r="D1668" s="231">
        <v>0</v>
      </c>
      <c r="E1668" s="231">
        <v>0</v>
      </c>
      <c r="F1668" s="232">
        <v>0</v>
      </c>
      <c r="G1668" s="232">
        <v>0</v>
      </c>
      <c r="H1668" s="233">
        <v>0</v>
      </c>
    </row>
    <row r="1669" spans="1:8" ht="18" hidden="1" customHeight="1" outlineLevel="1">
      <c r="A1669" s="20" t="s">
        <v>250</v>
      </c>
      <c r="B1669" s="230"/>
      <c r="C1669" s="231">
        <v>0</v>
      </c>
      <c r="D1669" s="231">
        <v>0</v>
      </c>
      <c r="E1669" s="231">
        <v>0</v>
      </c>
      <c r="F1669" s="232">
        <v>0</v>
      </c>
      <c r="G1669" s="232">
        <v>0</v>
      </c>
      <c r="H1669" s="233">
        <v>0</v>
      </c>
    </row>
    <row r="1670" spans="1:8" ht="18" hidden="1" customHeight="1" outlineLevel="1">
      <c r="A1670" s="20" t="s">
        <v>257</v>
      </c>
      <c r="B1670" s="230"/>
      <c r="C1670" s="231">
        <v>0</v>
      </c>
      <c r="D1670" s="231">
        <v>0</v>
      </c>
      <c r="E1670" s="231">
        <v>0</v>
      </c>
      <c r="F1670" s="232">
        <v>0</v>
      </c>
      <c r="G1670" s="232">
        <v>0</v>
      </c>
      <c r="H1670" s="233">
        <v>0</v>
      </c>
    </row>
    <row r="1671" spans="1:8" ht="18" hidden="1" customHeight="1" outlineLevel="1">
      <c r="A1671" s="20" t="s">
        <v>258</v>
      </c>
      <c r="B1671" s="230"/>
      <c r="C1671" s="231">
        <v>0</v>
      </c>
      <c r="D1671" s="231">
        <v>0</v>
      </c>
      <c r="E1671" s="231">
        <v>0</v>
      </c>
      <c r="F1671" s="232">
        <v>0</v>
      </c>
      <c r="G1671" s="232">
        <v>0</v>
      </c>
      <c r="H1671" s="233">
        <v>0</v>
      </c>
    </row>
    <row r="1672" spans="1:8" ht="18" hidden="1" customHeight="1" outlineLevel="1">
      <c r="A1672" s="20" t="s">
        <v>183</v>
      </c>
      <c r="B1672" s="230"/>
      <c r="C1672" s="231">
        <v>1</v>
      </c>
      <c r="D1672" s="231">
        <v>0</v>
      </c>
      <c r="E1672" s="231">
        <v>0</v>
      </c>
      <c r="F1672" s="232">
        <v>0</v>
      </c>
      <c r="G1672" s="232">
        <v>0</v>
      </c>
      <c r="H1672" s="233">
        <v>0</v>
      </c>
    </row>
    <row r="1673" spans="1:8" ht="18" hidden="1" customHeight="1" outlineLevel="1">
      <c r="A1673" s="20" t="s">
        <v>184</v>
      </c>
      <c r="B1673" s="230"/>
      <c r="C1673" s="231">
        <v>0</v>
      </c>
      <c r="D1673" s="231">
        <v>0</v>
      </c>
      <c r="E1673" s="231">
        <v>0</v>
      </c>
      <c r="F1673" s="232">
        <v>0</v>
      </c>
      <c r="G1673" s="232">
        <v>0</v>
      </c>
      <c r="H1673" s="233">
        <v>0</v>
      </c>
    </row>
    <row r="1674" spans="1:8" ht="18" hidden="1" customHeight="1" outlineLevel="1">
      <c r="A1674" s="20" t="s">
        <v>251</v>
      </c>
      <c r="B1674" s="230"/>
      <c r="C1674" s="231">
        <v>0</v>
      </c>
      <c r="D1674" s="231">
        <v>0</v>
      </c>
      <c r="E1674" s="231">
        <v>0</v>
      </c>
      <c r="F1674" s="232">
        <v>0</v>
      </c>
      <c r="G1674" s="232">
        <v>0</v>
      </c>
      <c r="H1674" s="233">
        <v>0</v>
      </c>
    </row>
    <row r="1675" spans="1:8" ht="18" hidden="1" customHeight="1" outlineLevel="1">
      <c r="A1675" s="20" t="s">
        <v>185</v>
      </c>
      <c r="B1675" s="230"/>
      <c r="C1675" s="231">
        <v>0</v>
      </c>
      <c r="D1675" s="231">
        <v>0</v>
      </c>
      <c r="E1675" s="231">
        <v>0</v>
      </c>
      <c r="F1675" s="232">
        <v>0</v>
      </c>
      <c r="G1675" s="232">
        <v>0</v>
      </c>
      <c r="H1675" s="233">
        <v>0</v>
      </c>
    </row>
    <row r="1676" spans="1:8" ht="18" hidden="1" customHeight="1" outlineLevel="1">
      <c r="A1676" s="20" t="s">
        <v>253</v>
      </c>
      <c r="B1676" s="230"/>
      <c r="C1676" s="231">
        <v>0</v>
      </c>
      <c r="D1676" s="231">
        <v>0</v>
      </c>
      <c r="E1676" s="231">
        <v>0</v>
      </c>
      <c r="F1676" s="232">
        <v>0</v>
      </c>
      <c r="G1676" s="232">
        <v>0</v>
      </c>
      <c r="H1676" s="233">
        <v>0</v>
      </c>
    </row>
    <row r="1677" spans="1:8" ht="18" hidden="1" customHeight="1" outlineLevel="1">
      <c r="A1677" s="20" t="s">
        <v>186</v>
      </c>
      <c r="B1677" s="230"/>
      <c r="C1677" s="231">
        <v>2</v>
      </c>
      <c r="D1677" s="231">
        <v>1</v>
      </c>
      <c r="E1677" s="231">
        <v>0</v>
      </c>
      <c r="F1677" s="232">
        <v>4000</v>
      </c>
      <c r="G1677" s="232">
        <v>-884.38000000000011</v>
      </c>
      <c r="H1677" s="233">
        <v>0</v>
      </c>
    </row>
    <row r="1678" spans="1:8" ht="18" hidden="1" customHeight="1" outlineLevel="1">
      <c r="A1678" s="20" t="s">
        <v>244</v>
      </c>
      <c r="B1678" s="230"/>
      <c r="C1678" s="231">
        <v>0</v>
      </c>
      <c r="D1678" s="231">
        <v>0</v>
      </c>
      <c r="E1678" s="231">
        <v>0</v>
      </c>
      <c r="F1678" s="232">
        <v>0</v>
      </c>
      <c r="G1678" s="232">
        <v>0</v>
      </c>
      <c r="H1678" s="233">
        <v>0</v>
      </c>
    </row>
    <row r="1679" spans="1:8" ht="18" hidden="1" customHeight="1" outlineLevel="1">
      <c r="A1679" s="20" t="s">
        <v>438</v>
      </c>
      <c r="B1679" s="230"/>
      <c r="C1679" s="231">
        <v>0</v>
      </c>
      <c r="D1679" s="231">
        <v>0</v>
      </c>
      <c r="E1679" s="231">
        <v>0</v>
      </c>
      <c r="F1679" s="232">
        <v>0</v>
      </c>
      <c r="G1679" s="232">
        <v>0</v>
      </c>
      <c r="H1679" s="233">
        <v>0</v>
      </c>
    </row>
    <row r="1680" spans="1:8" ht="18" hidden="1" customHeight="1" outlineLevel="1">
      <c r="A1680" s="20" t="s">
        <v>188</v>
      </c>
      <c r="B1680" s="230"/>
      <c r="C1680" s="231">
        <v>0</v>
      </c>
      <c r="D1680" s="231">
        <v>0</v>
      </c>
      <c r="E1680" s="231">
        <v>0</v>
      </c>
      <c r="F1680" s="232">
        <v>0</v>
      </c>
      <c r="G1680" s="232">
        <v>0</v>
      </c>
      <c r="H1680" s="233">
        <v>0</v>
      </c>
    </row>
    <row r="1681" spans="1:8" ht="18" hidden="1" customHeight="1" outlineLevel="1">
      <c r="A1681" s="20" t="s">
        <v>189</v>
      </c>
      <c r="B1681" s="230"/>
      <c r="C1681" s="231">
        <v>0</v>
      </c>
      <c r="D1681" s="231">
        <v>0</v>
      </c>
      <c r="E1681" s="231">
        <v>0</v>
      </c>
      <c r="F1681" s="232">
        <v>0</v>
      </c>
      <c r="G1681" s="232">
        <v>0</v>
      </c>
      <c r="H1681" s="233">
        <v>0</v>
      </c>
    </row>
    <row r="1682" spans="1:8" ht="18" hidden="1" customHeight="1" outlineLevel="1">
      <c r="A1682" s="20" t="s">
        <v>190</v>
      </c>
      <c r="B1682" s="230"/>
      <c r="C1682" s="231">
        <v>1</v>
      </c>
      <c r="D1682" s="231">
        <v>0</v>
      </c>
      <c r="E1682" s="231">
        <v>0</v>
      </c>
      <c r="F1682" s="232">
        <v>0</v>
      </c>
      <c r="G1682" s="232">
        <v>0</v>
      </c>
      <c r="H1682" s="233">
        <v>0</v>
      </c>
    </row>
    <row r="1683" spans="1:8" ht="18" hidden="1" customHeight="1" outlineLevel="1">
      <c r="A1683" s="20" t="s">
        <v>191</v>
      </c>
      <c r="B1683" s="230"/>
      <c r="C1683" s="231">
        <v>0</v>
      </c>
      <c r="D1683" s="231">
        <v>0</v>
      </c>
      <c r="E1683" s="231">
        <v>0</v>
      </c>
      <c r="F1683" s="232">
        <v>0</v>
      </c>
      <c r="G1683" s="232">
        <v>0</v>
      </c>
      <c r="H1683" s="233">
        <v>0</v>
      </c>
    </row>
    <row r="1684" spans="1:8" ht="18" hidden="1" customHeight="1" outlineLevel="1">
      <c r="A1684" s="20" t="s">
        <v>439</v>
      </c>
      <c r="B1684" s="230"/>
      <c r="C1684" s="231">
        <v>0</v>
      </c>
      <c r="D1684" s="231">
        <v>0</v>
      </c>
      <c r="E1684" s="231">
        <v>0</v>
      </c>
      <c r="F1684" s="232">
        <v>0</v>
      </c>
      <c r="G1684" s="232">
        <v>0</v>
      </c>
      <c r="H1684" s="233">
        <v>0</v>
      </c>
    </row>
    <row r="1685" spans="1:8" ht="18" hidden="1" customHeight="1" outlineLevel="1">
      <c r="A1685" s="20" t="s">
        <v>247</v>
      </c>
      <c r="B1685" s="230"/>
      <c r="C1685" s="231">
        <v>1</v>
      </c>
      <c r="D1685" s="231">
        <v>0</v>
      </c>
      <c r="E1685" s="231">
        <v>0</v>
      </c>
      <c r="F1685" s="232">
        <v>0</v>
      </c>
      <c r="G1685" s="232">
        <v>27000</v>
      </c>
      <c r="H1685" s="233">
        <v>0</v>
      </c>
    </row>
    <row r="1686" spans="1:8" ht="18" hidden="1" customHeight="1" outlineLevel="1">
      <c r="A1686" s="20" t="s">
        <v>193</v>
      </c>
      <c r="B1686" s="230"/>
      <c r="C1686" s="231">
        <v>0</v>
      </c>
      <c r="D1686" s="231">
        <v>0</v>
      </c>
      <c r="E1686" s="231">
        <v>0</v>
      </c>
      <c r="F1686" s="232">
        <v>0</v>
      </c>
      <c r="G1686" s="232">
        <v>0</v>
      </c>
      <c r="H1686" s="233">
        <v>0</v>
      </c>
    </row>
    <row r="1687" spans="1:8" ht="18" hidden="1" customHeight="1" outlineLevel="1">
      <c r="A1687" s="20" t="s">
        <v>194</v>
      </c>
      <c r="B1687" s="230"/>
      <c r="C1687" s="231">
        <v>0</v>
      </c>
      <c r="D1687" s="231">
        <v>0</v>
      </c>
      <c r="E1687" s="231">
        <v>0</v>
      </c>
      <c r="F1687" s="232">
        <v>0</v>
      </c>
      <c r="G1687" s="232">
        <v>0</v>
      </c>
      <c r="H1687" s="233">
        <v>0</v>
      </c>
    </row>
    <row r="1688" spans="1:8" ht="18" hidden="1" customHeight="1" outlineLevel="1">
      <c r="A1688" s="20" t="s">
        <v>195</v>
      </c>
      <c r="B1688" s="230"/>
      <c r="C1688" s="231">
        <v>0</v>
      </c>
      <c r="D1688" s="231">
        <v>0</v>
      </c>
      <c r="E1688" s="231">
        <v>0</v>
      </c>
      <c r="F1688" s="232">
        <v>0</v>
      </c>
      <c r="G1688" s="232">
        <v>0</v>
      </c>
      <c r="H1688" s="233">
        <v>0</v>
      </c>
    </row>
    <row r="1689" spans="1:8" ht="18" hidden="1" customHeight="1" outlineLevel="1">
      <c r="A1689" s="20" t="s">
        <v>196</v>
      </c>
      <c r="B1689" s="230"/>
      <c r="C1689" s="231">
        <v>0</v>
      </c>
      <c r="D1689" s="231">
        <v>0</v>
      </c>
      <c r="E1689" s="231">
        <v>0</v>
      </c>
      <c r="F1689" s="232">
        <v>0</v>
      </c>
      <c r="G1689" s="232">
        <v>0</v>
      </c>
      <c r="H1689" s="233">
        <v>0</v>
      </c>
    </row>
    <row r="1690" spans="1:8" s="229" customFormat="1" collapsed="1">
      <c r="A1690" s="20"/>
      <c r="B1690" s="230" t="s">
        <v>399</v>
      </c>
      <c r="C1690" s="234">
        <f>SUM(C1666:C1689)</f>
        <v>5</v>
      </c>
      <c r="D1690" s="234">
        <f t="shared" ref="D1690:F1690" si="117">SUM(D1666:D1689)</f>
        <v>1</v>
      </c>
      <c r="E1690" s="234">
        <f t="shared" si="117"/>
        <v>0</v>
      </c>
      <c r="F1690" s="235">
        <f t="shared" si="117"/>
        <v>4000</v>
      </c>
      <c r="G1690" s="235">
        <f>SUM(G1666:G1689)</f>
        <v>26115.62</v>
      </c>
      <c r="H1690" s="236">
        <f t="shared" ref="H1690" si="118">SUM(H1666:H1689)</f>
        <v>0</v>
      </c>
    </row>
    <row r="1691" spans="1:8" ht="18" hidden="1" customHeight="1" outlineLevel="1">
      <c r="A1691" s="20" t="s">
        <v>256</v>
      </c>
      <c r="B1691" s="230"/>
      <c r="C1691" s="231">
        <v>0</v>
      </c>
      <c r="D1691" s="231">
        <v>0</v>
      </c>
      <c r="E1691" s="231">
        <v>0</v>
      </c>
      <c r="F1691" s="232">
        <v>0</v>
      </c>
      <c r="G1691" s="232">
        <v>0</v>
      </c>
      <c r="H1691" s="233">
        <v>0</v>
      </c>
    </row>
    <row r="1692" spans="1:8" ht="18" hidden="1" customHeight="1" outlineLevel="1">
      <c r="A1692" s="20" t="s">
        <v>181</v>
      </c>
      <c r="B1692" s="230"/>
      <c r="C1692" s="231">
        <v>0</v>
      </c>
      <c r="D1692" s="231">
        <v>1</v>
      </c>
      <c r="E1692" s="231">
        <v>0</v>
      </c>
      <c r="F1692" s="232">
        <v>0</v>
      </c>
      <c r="G1692" s="232">
        <v>4160</v>
      </c>
      <c r="H1692" s="233">
        <v>0</v>
      </c>
    </row>
    <row r="1693" spans="1:8" ht="18" hidden="1" customHeight="1" outlineLevel="1">
      <c r="A1693" s="20" t="s">
        <v>182</v>
      </c>
      <c r="B1693" s="230"/>
      <c r="C1693" s="231">
        <v>0</v>
      </c>
      <c r="D1693" s="231">
        <v>0</v>
      </c>
      <c r="E1693" s="231">
        <v>0</v>
      </c>
      <c r="F1693" s="232">
        <v>0</v>
      </c>
      <c r="G1693" s="232">
        <v>0</v>
      </c>
      <c r="H1693" s="233">
        <v>0</v>
      </c>
    </row>
    <row r="1694" spans="1:8" ht="18" hidden="1" customHeight="1" outlineLevel="1">
      <c r="A1694" s="20" t="s">
        <v>250</v>
      </c>
      <c r="B1694" s="230"/>
      <c r="C1694" s="231">
        <v>0</v>
      </c>
      <c r="D1694" s="231">
        <v>0</v>
      </c>
      <c r="E1694" s="231">
        <v>0</v>
      </c>
      <c r="F1694" s="232">
        <v>0</v>
      </c>
      <c r="G1694" s="232">
        <v>0</v>
      </c>
      <c r="H1694" s="233">
        <v>0</v>
      </c>
    </row>
    <row r="1695" spans="1:8" ht="18" hidden="1" customHeight="1" outlineLevel="1">
      <c r="A1695" s="20" t="s">
        <v>257</v>
      </c>
      <c r="B1695" s="230"/>
      <c r="C1695" s="231">
        <v>0</v>
      </c>
      <c r="D1695" s="231">
        <v>0</v>
      </c>
      <c r="E1695" s="231">
        <v>0</v>
      </c>
      <c r="F1695" s="232">
        <v>0</v>
      </c>
      <c r="G1695" s="232">
        <v>0</v>
      </c>
      <c r="H1695" s="233">
        <v>0</v>
      </c>
    </row>
    <row r="1696" spans="1:8" ht="18" hidden="1" customHeight="1" outlineLevel="1">
      <c r="A1696" s="20" t="s">
        <v>258</v>
      </c>
      <c r="B1696" s="230"/>
      <c r="C1696" s="231">
        <v>0</v>
      </c>
      <c r="D1696" s="231">
        <v>0</v>
      </c>
      <c r="E1696" s="231">
        <v>0</v>
      </c>
      <c r="F1696" s="232">
        <v>0</v>
      </c>
      <c r="G1696" s="232">
        <v>0</v>
      </c>
      <c r="H1696" s="233">
        <v>0</v>
      </c>
    </row>
    <row r="1697" spans="1:8" ht="18" hidden="1" customHeight="1" outlineLevel="1">
      <c r="A1697" s="20" t="s">
        <v>183</v>
      </c>
      <c r="B1697" s="230"/>
      <c r="C1697" s="231">
        <v>1</v>
      </c>
      <c r="D1697" s="231">
        <v>2</v>
      </c>
      <c r="E1697" s="231">
        <v>0</v>
      </c>
      <c r="F1697" s="232">
        <v>128250</v>
      </c>
      <c r="G1697" s="232">
        <v>10397.5</v>
      </c>
      <c r="H1697" s="233">
        <v>0</v>
      </c>
    </row>
    <row r="1698" spans="1:8" ht="18" hidden="1" customHeight="1" outlineLevel="1">
      <c r="A1698" s="20" t="s">
        <v>184</v>
      </c>
      <c r="B1698" s="230"/>
      <c r="C1698" s="231">
        <v>0</v>
      </c>
      <c r="D1698" s="231">
        <v>1</v>
      </c>
      <c r="E1698" s="231">
        <v>0</v>
      </c>
      <c r="F1698" s="232">
        <v>-225</v>
      </c>
      <c r="G1698" s="232">
        <v>13</v>
      </c>
      <c r="H1698" s="233">
        <v>0</v>
      </c>
    </row>
    <row r="1699" spans="1:8" ht="18" hidden="1" customHeight="1" outlineLevel="1">
      <c r="A1699" s="20" t="s">
        <v>251</v>
      </c>
      <c r="B1699" s="230"/>
      <c r="C1699" s="231">
        <v>1</v>
      </c>
      <c r="D1699" s="231">
        <v>1</v>
      </c>
      <c r="E1699" s="231">
        <v>0</v>
      </c>
      <c r="F1699" s="232">
        <v>0</v>
      </c>
      <c r="G1699" s="232">
        <v>500</v>
      </c>
      <c r="H1699" s="233">
        <v>0</v>
      </c>
    </row>
    <row r="1700" spans="1:8" ht="18" hidden="1" customHeight="1" outlineLevel="1">
      <c r="A1700" s="20" t="s">
        <v>185</v>
      </c>
      <c r="B1700" s="230"/>
      <c r="C1700" s="231">
        <v>3</v>
      </c>
      <c r="D1700" s="231">
        <v>13</v>
      </c>
      <c r="E1700" s="231">
        <v>0</v>
      </c>
      <c r="F1700" s="232">
        <v>501478</v>
      </c>
      <c r="G1700" s="232">
        <v>102995.64</v>
      </c>
      <c r="H1700" s="233">
        <v>0</v>
      </c>
    </row>
    <row r="1701" spans="1:8" ht="18" hidden="1" customHeight="1" outlineLevel="1">
      <c r="A1701" s="20" t="s">
        <v>253</v>
      </c>
      <c r="B1701" s="230"/>
      <c r="C1701" s="231">
        <v>2</v>
      </c>
      <c r="D1701" s="231">
        <v>1</v>
      </c>
      <c r="E1701" s="231">
        <v>0</v>
      </c>
      <c r="F1701" s="232">
        <v>167</v>
      </c>
      <c r="G1701" s="232">
        <v>0</v>
      </c>
      <c r="H1701" s="233">
        <v>0</v>
      </c>
    </row>
    <row r="1702" spans="1:8" ht="18" hidden="1" customHeight="1" outlineLevel="1">
      <c r="A1702" s="20" t="s">
        <v>186</v>
      </c>
      <c r="B1702" s="230"/>
      <c r="C1702" s="231">
        <v>217</v>
      </c>
      <c r="D1702" s="231">
        <v>61</v>
      </c>
      <c r="E1702" s="231">
        <v>0</v>
      </c>
      <c r="F1702" s="232">
        <v>112600.76999999997</v>
      </c>
      <c r="G1702" s="232">
        <v>312274.06</v>
      </c>
      <c r="H1702" s="233">
        <v>0</v>
      </c>
    </row>
    <row r="1703" spans="1:8" ht="18" hidden="1" customHeight="1" outlineLevel="1">
      <c r="A1703" s="20" t="s">
        <v>244</v>
      </c>
      <c r="B1703" s="230"/>
      <c r="C1703" s="231">
        <v>0</v>
      </c>
      <c r="D1703" s="231">
        <v>0</v>
      </c>
      <c r="E1703" s="231">
        <v>0</v>
      </c>
      <c r="F1703" s="232">
        <v>0</v>
      </c>
      <c r="G1703" s="232">
        <v>0</v>
      </c>
      <c r="H1703" s="233">
        <v>0</v>
      </c>
    </row>
    <row r="1704" spans="1:8" ht="18" hidden="1" customHeight="1" outlineLevel="1">
      <c r="A1704" s="20" t="s">
        <v>438</v>
      </c>
      <c r="B1704" s="230"/>
      <c r="C1704" s="231">
        <v>0</v>
      </c>
      <c r="D1704" s="231">
        <v>0</v>
      </c>
      <c r="E1704" s="231">
        <v>0</v>
      </c>
      <c r="F1704" s="232">
        <v>0</v>
      </c>
      <c r="G1704" s="232">
        <v>0</v>
      </c>
      <c r="H1704" s="233">
        <v>0</v>
      </c>
    </row>
    <row r="1705" spans="1:8" ht="18" hidden="1" customHeight="1" outlineLevel="1">
      <c r="A1705" s="20" t="s">
        <v>188</v>
      </c>
      <c r="B1705" s="230"/>
      <c r="C1705" s="231">
        <v>0</v>
      </c>
      <c r="D1705" s="231">
        <v>1</v>
      </c>
      <c r="E1705" s="231">
        <v>0</v>
      </c>
      <c r="F1705" s="232">
        <v>1073.03</v>
      </c>
      <c r="G1705" s="232">
        <v>0</v>
      </c>
      <c r="H1705" s="233">
        <v>0</v>
      </c>
    </row>
    <row r="1706" spans="1:8" ht="18" hidden="1" customHeight="1" outlineLevel="1">
      <c r="A1706" s="20" t="s">
        <v>189</v>
      </c>
      <c r="B1706" s="230"/>
      <c r="C1706" s="231">
        <v>0</v>
      </c>
      <c r="D1706" s="231">
        <v>0</v>
      </c>
      <c r="E1706" s="231">
        <v>0</v>
      </c>
      <c r="F1706" s="232">
        <v>0</v>
      </c>
      <c r="G1706" s="232">
        <v>0</v>
      </c>
      <c r="H1706" s="233">
        <v>0</v>
      </c>
    </row>
    <row r="1707" spans="1:8" ht="18" hidden="1" customHeight="1" outlineLevel="1">
      <c r="A1707" s="20" t="s">
        <v>190</v>
      </c>
      <c r="B1707" s="230"/>
      <c r="C1707" s="231">
        <v>0</v>
      </c>
      <c r="D1707" s="231">
        <v>0</v>
      </c>
      <c r="E1707" s="231">
        <v>0</v>
      </c>
      <c r="F1707" s="232">
        <v>0</v>
      </c>
      <c r="G1707" s="232">
        <v>0</v>
      </c>
      <c r="H1707" s="233">
        <v>0</v>
      </c>
    </row>
    <row r="1708" spans="1:8" ht="18" hidden="1" customHeight="1" outlineLevel="1">
      <c r="A1708" s="20" t="s">
        <v>191</v>
      </c>
      <c r="B1708" s="230"/>
      <c r="C1708" s="231">
        <v>1</v>
      </c>
      <c r="D1708" s="231">
        <v>0</v>
      </c>
      <c r="E1708" s="231">
        <v>0</v>
      </c>
      <c r="F1708" s="232">
        <v>0</v>
      </c>
      <c r="G1708" s="232">
        <v>0</v>
      </c>
      <c r="H1708" s="233">
        <v>0</v>
      </c>
    </row>
    <row r="1709" spans="1:8" ht="18" hidden="1" customHeight="1" outlineLevel="1">
      <c r="A1709" s="20" t="s">
        <v>439</v>
      </c>
      <c r="B1709" s="230"/>
      <c r="C1709" s="231">
        <v>0</v>
      </c>
      <c r="D1709" s="231">
        <v>0</v>
      </c>
      <c r="E1709" s="231">
        <v>0</v>
      </c>
      <c r="F1709" s="232">
        <v>0</v>
      </c>
      <c r="G1709" s="232">
        <v>0</v>
      </c>
      <c r="H1709" s="233">
        <v>0</v>
      </c>
    </row>
    <row r="1710" spans="1:8" ht="18" hidden="1" customHeight="1" outlineLevel="1">
      <c r="A1710" s="20" t="s">
        <v>247</v>
      </c>
      <c r="B1710" s="230"/>
      <c r="C1710" s="231">
        <v>0</v>
      </c>
      <c r="D1710" s="231">
        <v>0</v>
      </c>
      <c r="E1710" s="231">
        <v>0</v>
      </c>
      <c r="F1710" s="232">
        <v>0</v>
      </c>
      <c r="G1710" s="232">
        <v>0</v>
      </c>
      <c r="H1710" s="233">
        <v>0</v>
      </c>
    </row>
    <row r="1711" spans="1:8" ht="18" hidden="1" customHeight="1" outlineLevel="1">
      <c r="A1711" s="20" t="s">
        <v>193</v>
      </c>
      <c r="B1711" s="230"/>
      <c r="C1711" s="231">
        <v>3</v>
      </c>
      <c r="D1711" s="231">
        <v>1</v>
      </c>
      <c r="E1711" s="231">
        <v>0</v>
      </c>
      <c r="F1711" s="232">
        <v>110860</v>
      </c>
      <c r="G1711" s="232">
        <v>51501</v>
      </c>
      <c r="H1711" s="233">
        <v>38281</v>
      </c>
    </row>
    <row r="1712" spans="1:8" ht="18" hidden="1" customHeight="1" outlineLevel="1">
      <c r="A1712" s="20" t="s">
        <v>194</v>
      </c>
      <c r="B1712" s="230"/>
      <c r="C1712" s="231">
        <v>4</v>
      </c>
      <c r="D1712" s="231">
        <v>2</v>
      </c>
      <c r="E1712" s="231">
        <v>1</v>
      </c>
      <c r="F1712" s="232">
        <v>0</v>
      </c>
      <c r="G1712" s="232">
        <v>6292.58</v>
      </c>
      <c r="H1712" s="233">
        <v>0</v>
      </c>
    </row>
    <row r="1713" spans="1:8" ht="18" hidden="1" customHeight="1" outlineLevel="1">
      <c r="A1713" s="20" t="s">
        <v>195</v>
      </c>
      <c r="B1713" s="230"/>
      <c r="C1713" s="231">
        <v>22</v>
      </c>
      <c r="D1713" s="231">
        <v>3</v>
      </c>
      <c r="E1713" s="231">
        <v>0</v>
      </c>
      <c r="F1713" s="232">
        <v>6766.05</v>
      </c>
      <c r="G1713" s="232">
        <v>21940.99</v>
      </c>
      <c r="H1713" s="233">
        <v>0</v>
      </c>
    </row>
    <row r="1714" spans="1:8" ht="18" hidden="1" customHeight="1" outlineLevel="1">
      <c r="A1714" s="20" t="s">
        <v>196</v>
      </c>
      <c r="B1714" s="230"/>
      <c r="C1714" s="231">
        <v>0</v>
      </c>
      <c r="D1714" s="231">
        <v>0</v>
      </c>
      <c r="E1714" s="231">
        <v>0</v>
      </c>
      <c r="F1714" s="232">
        <v>0</v>
      </c>
      <c r="G1714" s="232">
        <v>0</v>
      </c>
      <c r="H1714" s="233">
        <v>0</v>
      </c>
    </row>
    <row r="1715" spans="1:8" ht="18" customHeight="1" collapsed="1">
      <c r="A1715" s="20"/>
      <c r="B1715" s="230" t="s">
        <v>400</v>
      </c>
      <c r="C1715" s="234">
        <f>SUM(C1691:C1714)</f>
        <v>254</v>
      </c>
      <c r="D1715" s="234">
        <f t="shared" ref="D1715:F1715" si="119">SUM(D1691:D1714)</f>
        <v>87</v>
      </c>
      <c r="E1715" s="234">
        <f t="shared" si="119"/>
        <v>1</v>
      </c>
      <c r="F1715" s="235">
        <f t="shared" si="119"/>
        <v>860969.85000000009</v>
      </c>
      <c r="G1715" s="235">
        <f>SUM(G1691:G1714)</f>
        <v>510074.77</v>
      </c>
      <c r="H1715" s="236">
        <f t="shared" ref="H1715" si="120">SUM(H1691:H1714)</f>
        <v>38281</v>
      </c>
    </row>
    <row r="1716" spans="1:8" ht="18" hidden="1" customHeight="1" outlineLevel="1">
      <c r="A1716" s="20" t="s">
        <v>256</v>
      </c>
      <c r="B1716" s="230"/>
      <c r="C1716" s="231">
        <v>0</v>
      </c>
      <c r="D1716" s="231">
        <v>0</v>
      </c>
      <c r="E1716" s="231">
        <v>0</v>
      </c>
      <c r="F1716" s="232">
        <v>0</v>
      </c>
      <c r="G1716" s="232">
        <v>0</v>
      </c>
      <c r="H1716" s="233">
        <v>0</v>
      </c>
    </row>
    <row r="1717" spans="1:8" ht="18" hidden="1" customHeight="1" outlineLevel="1">
      <c r="A1717" s="20" t="s">
        <v>181</v>
      </c>
      <c r="B1717" s="230"/>
      <c r="C1717" s="231">
        <v>3</v>
      </c>
      <c r="D1717" s="231">
        <v>2</v>
      </c>
      <c r="E1717" s="231">
        <v>0</v>
      </c>
      <c r="F1717" s="232">
        <v>-40000</v>
      </c>
      <c r="G1717" s="232">
        <v>727.71</v>
      </c>
      <c r="H1717" s="233">
        <v>0</v>
      </c>
    </row>
    <row r="1718" spans="1:8" ht="18" hidden="1" customHeight="1" outlineLevel="1">
      <c r="A1718" s="20" t="s">
        <v>182</v>
      </c>
      <c r="B1718" s="230"/>
      <c r="C1718" s="231">
        <v>0</v>
      </c>
      <c r="D1718" s="231">
        <v>0</v>
      </c>
      <c r="E1718" s="231">
        <v>0</v>
      </c>
      <c r="F1718" s="232">
        <v>0</v>
      </c>
      <c r="G1718" s="232">
        <v>0</v>
      </c>
      <c r="H1718" s="233">
        <v>0</v>
      </c>
    </row>
    <row r="1719" spans="1:8" ht="18" hidden="1" customHeight="1" outlineLevel="1">
      <c r="A1719" s="20" t="s">
        <v>250</v>
      </c>
      <c r="B1719" s="230"/>
      <c r="C1719" s="231">
        <v>0</v>
      </c>
      <c r="D1719" s="231">
        <v>0</v>
      </c>
      <c r="E1719" s="231">
        <v>0</v>
      </c>
      <c r="F1719" s="232">
        <v>0</v>
      </c>
      <c r="G1719" s="232">
        <v>0</v>
      </c>
      <c r="H1719" s="233">
        <v>0</v>
      </c>
    </row>
    <row r="1720" spans="1:8" ht="18" hidden="1" customHeight="1" outlineLevel="1">
      <c r="A1720" s="20" t="s">
        <v>257</v>
      </c>
      <c r="B1720" s="230"/>
      <c r="C1720" s="231">
        <v>0</v>
      </c>
      <c r="D1720" s="231">
        <v>0</v>
      </c>
      <c r="E1720" s="231">
        <v>0</v>
      </c>
      <c r="F1720" s="232">
        <v>0</v>
      </c>
      <c r="G1720" s="232">
        <v>0</v>
      </c>
      <c r="H1720" s="233">
        <v>0</v>
      </c>
    </row>
    <row r="1721" spans="1:8" ht="18" hidden="1" customHeight="1" outlineLevel="1">
      <c r="A1721" s="20" t="s">
        <v>258</v>
      </c>
      <c r="B1721" s="230"/>
      <c r="C1721" s="231">
        <v>0</v>
      </c>
      <c r="D1721" s="231">
        <v>0</v>
      </c>
      <c r="E1721" s="231">
        <v>0</v>
      </c>
      <c r="F1721" s="232">
        <v>0</v>
      </c>
      <c r="G1721" s="232">
        <v>0</v>
      </c>
      <c r="H1721" s="233">
        <v>0</v>
      </c>
    </row>
    <row r="1722" spans="1:8" ht="18" hidden="1" customHeight="1" outlineLevel="1">
      <c r="A1722" s="20" t="s">
        <v>183</v>
      </c>
      <c r="B1722" s="230"/>
      <c r="C1722" s="231">
        <v>4</v>
      </c>
      <c r="D1722" s="231">
        <v>8</v>
      </c>
      <c r="E1722" s="231">
        <v>0</v>
      </c>
      <c r="F1722" s="232">
        <v>11124.05</v>
      </c>
      <c r="G1722" s="232">
        <v>856.09999999999991</v>
      </c>
      <c r="H1722" s="233">
        <v>0</v>
      </c>
    </row>
    <row r="1723" spans="1:8" ht="18" hidden="1" customHeight="1" outlineLevel="1">
      <c r="A1723" s="20" t="s">
        <v>184</v>
      </c>
      <c r="B1723" s="230"/>
      <c r="C1723" s="231">
        <v>0</v>
      </c>
      <c r="D1723" s="231">
        <v>1</v>
      </c>
      <c r="E1723" s="231">
        <v>0</v>
      </c>
      <c r="F1723" s="232">
        <v>-8680</v>
      </c>
      <c r="G1723" s="232">
        <v>-1016.45</v>
      </c>
      <c r="H1723" s="233">
        <v>0</v>
      </c>
    </row>
    <row r="1724" spans="1:8" ht="18" hidden="1" customHeight="1" outlineLevel="1">
      <c r="A1724" s="20" t="s">
        <v>251</v>
      </c>
      <c r="B1724" s="230"/>
      <c r="C1724" s="231">
        <v>0</v>
      </c>
      <c r="D1724" s="231">
        <v>0</v>
      </c>
      <c r="E1724" s="231">
        <v>0</v>
      </c>
      <c r="F1724" s="232">
        <v>0</v>
      </c>
      <c r="G1724" s="232">
        <v>0</v>
      </c>
      <c r="H1724" s="233">
        <v>0</v>
      </c>
    </row>
    <row r="1725" spans="1:8" ht="18" hidden="1" customHeight="1" outlineLevel="1">
      <c r="A1725" s="20" t="s">
        <v>185</v>
      </c>
      <c r="B1725" s="230"/>
      <c r="C1725" s="231">
        <v>5</v>
      </c>
      <c r="D1725" s="231">
        <v>13</v>
      </c>
      <c r="E1725" s="231">
        <v>0</v>
      </c>
      <c r="F1725" s="232">
        <v>-52556.33</v>
      </c>
      <c r="G1725" s="232">
        <v>12132.11</v>
      </c>
      <c r="H1725" s="233">
        <v>0</v>
      </c>
    </row>
    <row r="1726" spans="1:8" ht="18" hidden="1" customHeight="1" outlineLevel="1">
      <c r="A1726" s="20" t="s">
        <v>253</v>
      </c>
      <c r="B1726" s="230"/>
      <c r="C1726" s="231">
        <v>0</v>
      </c>
      <c r="D1726" s="231">
        <v>0</v>
      </c>
      <c r="E1726" s="231">
        <v>0</v>
      </c>
      <c r="F1726" s="232">
        <v>0</v>
      </c>
      <c r="G1726" s="232">
        <v>0</v>
      </c>
      <c r="H1726" s="233">
        <v>0</v>
      </c>
    </row>
    <row r="1727" spans="1:8" ht="18" hidden="1" customHeight="1" outlineLevel="1">
      <c r="A1727" s="20" t="s">
        <v>186</v>
      </c>
      <c r="B1727" s="230"/>
      <c r="C1727" s="231">
        <v>32</v>
      </c>
      <c r="D1727" s="231">
        <v>16</v>
      </c>
      <c r="E1727" s="231">
        <v>0</v>
      </c>
      <c r="F1727" s="232">
        <v>261380.39999999997</v>
      </c>
      <c r="G1727" s="232">
        <v>133152.80000000002</v>
      </c>
      <c r="H1727" s="233">
        <v>0</v>
      </c>
    </row>
    <row r="1728" spans="1:8" ht="18" hidden="1" customHeight="1" outlineLevel="1">
      <c r="A1728" s="20" t="s">
        <v>244</v>
      </c>
      <c r="B1728" s="230"/>
      <c r="C1728" s="231">
        <v>2</v>
      </c>
      <c r="D1728" s="231">
        <v>0</v>
      </c>
      <c r="E1728" s="231">
        <v>0</v>
      </c>
      <c r="F1728" s="232">
        <v>0</v>
      </c>
      <c r="G1728" s="232">
        <v>0</v>
      </c>
      <c r="H1728" s="233">
        <v>0</v>
      </c>
    </row>
    <row r="1729" spans="1:8" ht="18" hidden="1" customHeight="1" outlineLevel="1">
      <c r="A1729" s="20" t="s">
        <v>438</v>
      </c>
      <c r="B1729" s="230"/>
      <c r="C1729" s="231">
        <v>0</v>
      </c>
      <c r="D1729" s="231">
        <v>0</v>
      </c>
      <c r="E1729" s="231">
        <v>0</v>
      </c>
      <c r="F1729" s="232">
        <v>0</v>
      </c>
      <c r="G1729" s="232">
        <v>0</v>
      </c>
      <c r="H1729" s="233">
        <v>0</v>
      </c>
    </row>
    <row r="1730" spans="1:8" ht="18" hidden="1" customHeight="1" outlineLevel="1">
      <c r="A1730" s="20" t="s">
        <v>188</v>
      </c>
      <c r="B1730" s="230"/>
      <c r="C1730" s="231">
        <v>0</v>
      </c>
      <c r="D1730" s="231">
        <v>0</v>
      </c>
      <c r="E1730" s="231">
        <v>0</v>
      </c>
      <c r="F1730" s="232">
        <v>0</v>
      </c>
      <c r="G1730" s="232">
        <v>0</v>
      </c>
      <c r="H1730" s="233">
        <v>0</v>
      </c>
    </row>
    <row r="1731" spans="1:8" ht="18" hidden="1" customHeight="1" outlineLevel="1">
      <c r="A1731" s="20" t="s">
        <v>189</v>
      </c>
      <c r="B1731" s="230"/>
      <c r="C1731" s="231">
        <v>0</v>
      </c>
      <c r="D1731" s="231">
        <v>0</v>
      </c>
      <c r="E1731" s="231">
        <v>0</v>
      </c>
      <c r="F1731" s="232">
        <v>0</v>
      </c>
      <c r="G1731" s="232">
        <v>0</v>
      </c>
      <c r="H1731" s="233">
        <v>0</v>
      </c>
    </row>
    <row r="1732" spans="1:8" ht="18" hidden="1" customHeight="1" outlineLevel="1">
      <c r="A1732" s="20" t="s">
        <v>190</v>
      </c>
      <c r="B1732" s="230"/>
      <c r="C1732" s="231">
        <v>2</v>
      </c>
      <c r="D1732" s="231">
        <v>3</v>
      </c>
      <c r="E1732" s="231">
        <v>0</v>
      </c>
      <c r="F1732" s="232">
        <v>30873</v>
      </c>
      <c r="G1732" s="232">
        <v>-9990</v>
      </c>
      <c r="H1732" s="233">
        <v>36655</v>
      </c>
    </row>
    <row r="1733" spans="1:8" ht="18" hidden="1" customHeight="1" outlineLevel="1">
      <c r="A1733" s="20" t="s">
        <v>191</v>
      </c>
      <c r="B1733" s="230"/>
      <c r="C1733" s="231">
        <v>0</v>
      </c>
      <c r="D1733" s="231">
        <v>0</v>
      </c>
      <c r="E1733" s="231">
        <v>0</v>
      </c>
      <c r="F1733" s="232">
        <v>0</v>
      </c>
      <c r="G1733" s="232">
        <v>0</v>
      </c>
      <c r="H1733" s="233">
        <v>0</v>
      </c>
    </row>
    <row r="1734" spans="1:8" ht="18" hidden="1" customHeight="1" outlineLevel="1">
      <c r="A1734" s="20" t="s">
        <v>439</v>
      </c>
      <c r="B1734" s="230"/>
      <c r="C1734" s="231">
        <v>0</v>
      </c>
      <c r="D1734" s="231">
        <v>0</v>
      </c>
      <c r="E1734" s="231">
        <v>0</v>
      </c>
      <c r="F1734" s="232">
        <v>0</v>
      </c>
      <c r="G1734" s="232">
        <v>0</v>
      </c>
      <c r="H1734" s="233">
        <v>0</v>
      </c>
    </row>
    <row r="1735" spans="1:8" ht="18" hidden="1" customHeight="1" outlineLevel="1">
      <c r="A1735" s="20" t="s">
        <v>247</v>
      </c>
      <c r="B1735" s="230"/>
      <c r="C1735" s="231">
        <v>0</v>
      </c>
      <c r="D1735" s="231">
        <v>0</v>
      </c>
      <c r="E1735" s="231">
        <v>0</v>
      </c>
      <c r="F1735" s="232">
        <v>0</v>
      </c>
      <c r="G1735" s="232">
        <v>0</v>
      </c>
      <c r="H1735" s="233">
        <v>0</v>
      </c>
    </row>
    <row r="1736" spans="1:8" ht="18" hidden="1" customHeight="1" outlineLevel="1">
      <c r="A1736" s="20" t="s">
        <v>193</v>
      </c>
      <c r="B1736" s="230"/>
      <c r="C1736" s="231">
        <v>2</v>
      </c>
      <c r="D1736" s="231">
        <v>1</v>
      </c>
      <c r="E1736" s="231">
        <v>1</v>
      </c>
      <c r="F1736" s="232">
        <v>80140</v>
      </c>
      <c r="G1736" s="232">
        <v>20607</v>
      </c>
      <c r="H1736" s="233">
        <v>82177</v>
      </c>
    </row>
    <row r="1737" spans="1:8" ht="18" hidden="1" customHeight="1" outlineLevel="1">
      <c r="A1737" s="20" t="s">
        <v>194</v>
      </c>
      <c r="B1737" s="230"/>
      <c r="C1737" s="231">
        <v>0</v>
      </c>
      <c r="D1737" s="231">
        <v>1</v>
      </c>
      <c r="E1737" s="231">
        <v>0</v>
      </c>
      <c r="F1737" s="232">
        <v>0</v>
      </c>
      <c r="G1737" s="232">
        <v>0</v>
      </c>
      <c r="H1737" s="233">
        <v>0</v>
      </c>
    </row>
    <row r="1738" spans="1:8" ht="18" hidden="1" customHeight="1" outlineLevel="1">
      <c r="A1738" s="20" t="s">
        <v>195</v>
      </c>
      <c r="B1738" s="230"/>
      <c r="C1738" s="231">
        <v>0</v>
      </c>
      <c r="D1738" s="231">
        <v>0</v>
      </c>
      <c r="E1738" s="231">
        <v>0</v>
      </c>
      <c r="F1738" s="232">
        <v>0</v>
      </c>
      <c r="G1738" s="232">
        <v>0</v>
      </c>
      <c r="H1738" s="233">
        <v>0</v>
      </c>
    </row>
    <row r="1739" spans="1:8" ht="18" hidden="1" customHeight="1" outlineLevel="1">
      <c r="A1739" s="20" t="s">
        <v>196</v>
      </c>
      <c r="B1739" s="230"/>
      <c r="C1739" s="231">
        <v>1</v>
      </c>
      <c r="D1739" s="231">
        <v>1</v>
      </c>
      <c r="E1739" s="231">
        <v>0</v>
      </c>
      <c r="F1739" s="232">
        <v>952</v>
      </c>
      <c r="G1739" s="232">
        <v>0</v>
      </c>
      <c r="H1739" s="233">
        <v>0</v>
      </c>
    </row>
    <row r="1740" spans="1:8" ht="18" customHeight="1" collapsed="1">
      <c r="A1740" s="20"/>
      <c r="B1740" s="230" t="s">
        <v>401</v>
      </c>
      <c r="C1740" s="234">
        <f>SUM(C1716:C1739)</f>
        <v>51</v>
      </c>
      <c r="D1740" s="234">
        <f t="shared" ref="D1740:F1740" si="121">SUM(D1716:D1739)</f>
        <v>46</v>
      </c>
      <c r="E1740" s="234">
        <f t="shared" si="121"/>
        <v>1</v>
      </c>
      <c r="F1740" s="235">
        <f t="shared" si="121"/>
        <v>283233.12</v>
      </c>
      <c r="G1740" s="235">
        <f>SUM(G1716:G1739)</f>
        <v>156469.27000000002</v>
      </c>
      <c r="H1740" s="236">
        <f t="shared" ref="H1740" si="122">SUM(H1716:H1739)</f>
        <v>118832</v>
      </c>
    </row>
    <row r="1741" spans="1:8" ht="18" hidden="1" customHeight="1" outlineLevel="1">
      <c r="A1741" s="20" t="s">
        <v>256</v>
      </c>
      <c r="B1741" s="230"/>
      <c r="C1741" s="231">
        <v>0</v>
      </c>
      <c r="D1741" s="231">
        <v>0</v>
      </c>
      <c r="E1741" s="231">
        <v>0</v>
      </c>
      <c r="F1741" s="232">
        <v>0</v>
      </c>
      <c r="G1741" s="232">
        <v>0</v>
      </c>
      <c r="H1741" s="233">
        <v>0</v>
      </c>
    </row>
    <row r="1742" spans="1:8" ht="18" hidden="1" customHeight="1" outlineLevel="1">
      <c r="A1742" s="20" t="s">
        <v>181</v>
      </c>
      <c r="B1742" s="230"/>
      <c r="C1742" s="231">
        <v>0</v>
      </c>
      <c r="D1742" s="231">
        <v>0</v>
      </c>
      <c r="E1742" s="231">
        <v>0</v>
      </c>
      <c r="F1742" s="232">
        <v>0</v>
      </c>
      <c r="G1742" s="232">
        <v>0</v>
      </c>
      <c r="H1742" s="233">
        <v>0</v>
      </c>
    </row>
    <row r="1743" spans="1:8" ht="18" hidden="1" customHeight="1" outlineLevel="1">
      <c r="A1743" s="20" t="s">
        <v>182</v>
      </c>
      <c r="B1743" s="230"/>
      <c r="C1743" s="231">
        <v>0</v>
      </c>
      <c r="D1743" s="231">
        <v>0</v>
      </c>
      <c r="E1743" s="231">
        <v>0</v>
      </c>
      <c r="F1743" s="232">
        <v>0</v>
      </c>
      <c r="G1743" s="232">
        <v>0</v>
      </c>
      <c r="H1743" s="233">
        <v>0</v>
      </c>
    </row>
    <row r="1744" spans="1:8" ht="18" hidden="1" customHeight="1" outlineLevel="1">
      <c r="A1744" s="20" t="s">
        <v>250</v>
      </c>
      <c r="B1744" s="230"/>
      <c r="C1744" s="231">
        <v>0</v>
      </c>
      <c r="D1744" s="231">
        <v>0</v>
      </c>
      <c r="E1744" s="231">
        <v>0</v>
      </c>
      <c r="F1744" s="232">
        <v>0</v>
      </c>
      <c r="G1744" s="232">
        <v>0</v>
      </c>
      <c r="H1744" s="233">
        <v>0</v>
      </c>
    </row>
    <row r="1745" spans="1:8" ht="18" hidden="1" customHeight="1" outlineLevel="1">
      <c r="A1745" s="20" t="s">
        <v>257</v>
      </c>
      <c r="B1745" s="230"/>
      <c r="C1745" s="231">
        <v>0</v>
      </c>
      <c r="D1745" s="231">
        <v>0</v>
      </c>
      <c r="E1745" s="231">
        <v>0</v>
      </c>
      <c r="F1745" s="232">
        <v>0</v>
      </c>
      <c r="G1745" s="232">
        <v>0</v>
      </c>
      <c r="H1745" s="233">
        <v>0</v>
      </c>
    </row>
    <row r="1746" spans="1:8" ht="18" hidden="1" customHeight="1" outlineLevel="1">
      <c r="A1746" s="20" t="s">
        <v>258</v>
      </c>
      <c r="B1746" s="230"/>
      <c r="C1746" s="231">
        <v>0</v>
      </c>
      <c r="D1746" s="231">
        <v>0</v>
      </c>
      <c r="E1746" s="231">
        <v>0</v>
      </c>
      <c r="F1746" s="232">
        <v>0</v>
      </c>
      <c r="G1746" s="232">
        <v>0</v>
      </c>
      <c r="H1746" s="233">
        <v>0</v>
      </c>
    </row>
    <row r="1747" spans="1:8" ht="18" hidden="1" customHeight="1" outlineLevel="1">
      <c r="A1747" s="20" t="s">
        <v>183</v>
      </c>
      <c r="B1747" s="230"/>
      <c r="C1747" s="231">
        <v>0</v>
      </c>
      <c r="D1747" s="231">
        <v>0</v>
      </c>
      <c r="E1747" s="231">
        <v>0</v>
      </c>
      <c r="F1747" s="232">
        <v>0</v>
      </c>
      <c r="G1747" s="232">
        <v>0</v>
      </c>
      <c r="H1747" s="233">
        <v>0</v>
      </c>
    </row>
    <row r="1748" spans="1:8" ht="18" hidden="1" customHeight="1" outlineLevel="1">
      <c r="A1748" s="20" t="s">
        <v>184</v>
      </c>
      <c r="B1748" s="230"/>
      <c r="C1748" s="231">
        <v>0</v>
      </c>
      <c r="D1748" s="231">
        <v>2</v>
      </c>
      <c r="E1748" s="231">
        <v>0</v>
      </c>
      <c r="F1748" s="232">
        <v>-13550</v>
      </c>
      <c r="G1748" s="232">
        <v>-6000</v>
      </c>
      <c r="H1748" s="233">
        <v>0</v>
      </c>
    </row>
    <row r="1749" spans="1:8" ht="18" hidden="1" customHeight="1" outlineLevel="1">
      <c r="A1749" s="20" t="s">
        <v>251</v>
      </c>
      <c r="B1749" s="230"/>
      <c r="C1749" s="231">
        <v>0</v>
      </c>
      <c r="D1749" s="231">
        <v>0</v>
      </c>
      <c r="E1749" s="231">
        <v>0</v>
      </c>
      <c r="F1749" s="232">
        <v>0</v>
      </c>
      <c r="G1749" s="232">
        <v>0</v>
      </c>
      <c r="H1749" s="233">
        <v>0</v>
      </c>
    </row>
    <row r="1750" spans="1:8" ht="18" hidden="1" customHeight="1" outlineLevel="1">
      <c r="A1750" s="20" t="s">
        <v>185</v>
      </c>
      <c r="B1750" s="230"/>
      <c r="C1750" s="231">
        <v>0</v>
      </c>
      <c r="D1750" s="231">
        <v>2</v>
      </c>
      <c r="E1750" s="231">
        <v>0</v>
      </c>
      <c r="F1750" s="232">
        <v>1135.92</v>
      </c>
      <c r="G1750" s="232">
        <v>144.31</v>
      </c>
      <c r="H1750" s="233">
        <v>0</v>
      </c>
    </row>
    <row r="1751" spans="1:8" ht="18" hidden="1" customHeight="1" outlineLevel="1">
      <c r="A1751" s="20" t="s">
        <v>253</v>
      </c>
      <c r="B1751" s="230"/>
      <c r="C1751" s="231">
        <v>0</v>
      </c>
      <c r="D1751" s="231">
        <v>0</v>
      </c>
      <c r="E1751" s="231">
        <v>0</v>
      </c>
      <c r="F1751" s="232">
        <v>0</v>
      </c>
      <c r="G1751" s="232">
        <v>0</v>
      </c>
      <c r="H1751" s="233">
        <v>0</v>
      </c>
    </row>
    <row r="1752" spans="1:8" ht="18" hidden="1" customHeight="1" outlineLevel="1">
      <c r="A1752" s="20" t="s">
        <v>186</v>
      </c>
      <c r="B1752" s="230"/>
      <c r="C1752" s="231">
        <v>0</v>
      </c>
      <c r="D1752" s="231">
        <v>0</v>
      </c>
      <c r="E1752" s="231">
        <v>0</v>
      </c>
      <c r="F1752" s="232">
        <v>0</v>
      </c>
      <c r="G1752" s="232">
        <v>0</v>
      </c>
      <c r="H1752" s="233">
        <v>0</v>
      </c>
    </row>
    <row r="1753" spans="1:8" ht="18" hidden="1" customHeight="1" outlineLevel="1">
      <c r="A1753" s="20" t="s">
        <v>244</v>
      </c>
      <c r="B1753" s="230"/>
      <c r="C1753" s="231">
        <v>0</v>
      </c>
      <c r="D1753" s="231">
        <v>0</v>
      </c>
      <c r="E1753" s="231">
        <v>0</v>
      </c>
      <c r="F1753" s="232">
        <v>0</v>
      </c>
      <c r="G1753" s="232">
        <v>0</v>
      </c>
      <c r="H1753" s="233">
        <v>0</v>
      </c>
    </row>
    <row r="1754" spans="1:8" ht="18" hidden="1" customHeight="1" outlineLevel="1">
      <c r="A1754" s="20" t="s">
        <v>438</v>
      </c>
      <c r="B1754" s="230"/>
      <c r="C1754" s="231">
        <v>0</v>
      </c>
      <c r="D1754" s="231">
        <v>0</v>
      </c>
      <c r="E1754" s="231">
        <v>0</v>
      </c>
      <c r="F1754" s="232">
        <v>0</v>
      </c>
      <c r="G1754" s="232">
        <v>0</v>
      </c>
      <c r="H1754" s="233">
        <v>0</v>
      </c>
    </row>
    <row r="1755" spans="1:8" ht="18" hidden="1" customHeight="1" outlineLevel="1">
      <c r="A1755" s="20" t="s">
        <v>188</v>
      </c>
      <c r="B1755" s="230"/>
      <c r="C1755" s="231">
        <v>0</v>
      </c>
      <c r="D1755" s="231">
        <v>0</v>
      </c>
      <c r="E1755" s="231">
        <v>0</v>
      </c>
      <c r="F1755" s="232">
        <v>0</v>
      </c>
      <c r="G1755" s="232">
        <v>0</v>
      </c>
      <c r="H1755" s="233">
        <v>0</v>
      </c>
    </row>
    <row r="1756" spans="1:8" ht="18" hidden="1" customHeight="1" outlineLevel="1">
      <c r="A1756" s="20" t="s">
        <v>189</v>
      </c>
      <c r="B1756" s="230"/>
      <c r="C1756" s="231">
        <v>0</v>
      </c>
      <c r="D1756" s="231">
        <v>0</v>
      </c>
      <c r="E1756" s="231">
        <v>0</v>
      </c>
      <c r="F1756" s="232">
        <v>0</v>
      </c>
      <c r="G1756" s="232">
        <v>0</v>
      </c>
      <c r="H1756" s="233">
        <v>0</v>
      </c>
    </row>
    <row r="1757" spans="1:8" ht="18" hidden="1" customHeight="1" outlineLevel="1">
      <c r="A1757" s="20" t="s">
        <v>190</v>
      </c>
      <c r="B1757" s="230"/>
      <c r="C1757" s="231">
        <v>0</v>
      </c>
      <c r="D1757" s="231">
        <v>0</v>
      </c>
      <c r="E1757" s="231">
        <v>0</v>
      </c>
      <c r="F1757" s="232">
        <v>0</v>
      </c>
      <c r="G1757" s="232">
        <v>0</v>
      </c>
      <c r="H1757" s="233">
        <v>0</v>
      </c>
    </row>
    <row r="1758" spans="1:8" ht="18" hidden="1" customHeight="1" outlineLevel="1">
      <c r="A1758" s="20" t="s">
        <v>191</v>
      </c>
      <c r="B1758" s="230"/>
      <c r="C1758" s="231">
        <v>0</v>
      </c>
      <c r="D1758" s="231">
        <v>0</v>
      </c>
      <c r="E1758" s="231">
        <v>0</v>
      </c>
      <c r="F1758" s="232">
        <v>0</v>
      </c>
      <c r="G1758" s="232">
        <v>0</v>
      </c>
      <c r="H1758" s="233">
        <v>0</v>
      </c>
    </row>
    <row r="1759" spans="1:8" ht="18" hidden="1" customHeight="1" outlineLevel="1">
      <c r="A1759" s="20" t="s">
        <v>439</v>
      </c>
      <c r="B1759" s="230"/>
      <c r="C1759" s="231">
        <v>0</v>
      </c>
      <c r="D1759" s="231">
        <v>0</v>
      </c>
      <c r="E1759" s="231">
        <v>0</v>
      </c>
      <c r="F1759" s="232">
        <v>0</v>
      </c>
      <c r="G1759" s="232">
        <v>0</v>
      </c>
      <c r="H1759" s="233">
        <v>0</v>
      </c>
    </row>
    <row r="1760" spans="1:8" ht="18" hidden="1" customHeight="1" outlineLevel="1">
      <c r="A1760" s="20" t="s">
        <v>247</v>
      </c>
      <c r="B1760" s="230"/>
      <c r="C1760" s="231">
        <v>0</v>
      </c>
      <c r="D1760" s="231">
        <v>0</v>
      </c>
      <c r="E1760" s="231">
        <v>0</v>
      </c>
      <c r="F1760" s="232">
        <v>0</v>
      </c>
      <c r="G1760" s="232">
        <v>0</v>
      </c>
      <c r="H1760" s="233">
        <v>0</v>
      </c>
    </row>
    <row r="1761" spans="1:8" ht="18" hidden="1" customHeight="1" outlineLevel="1">
      <c r="A1761" s="20" t="s">
        <v>193</v>
      </c>
      <c r="B1761" s="230"/>
      <c r="C1761" s="231">
        <v>0</v>
      </c>
      <c r="D1761" s="231">
        <v>0</v>
      </c>
      <c r="E1761" s="231">
        <v>0</v>
      </c>
      <c r="F1761" s="232">
        <v>0</v>
      </c>
      <c r="G1761" s="232">
        <v>0</v>
      </c>
      <c r="H1761" s="233">
        <v>0</v>
      </c>
    </row>
    <row r="1762" spans="1:8" ht="18" hidden="1" customHeight="1" outlineLevel="1">
      <c r="A1762" s="20" t="s">
        <v>194</v>
      </c>
      <c r="B1762" s="230"/>
      <c r="C1762" s="231">
        <v>0</v>
      </c>
      <c r="D1762" s="231">
        <v>0</v>
      </c>
      <c r="E1762" s="231">
        <v>0</v>
      </c>
      <c r="F1762" s="232">
        <v>0</v>
      </c>
      <c r="G1762" s="232">
        <v>0</v>
      </c>
      <c r="H1762" s="233">
        <v>0</v>
      </c>
    </row>
    <row r="1763" spans="1:8" ht="18" hidden="1" customHeight="1" outlineLevel="1">
      <c r="A1763" s="20" t="s">
        <v>195</v>
      </c>
      <c r="B1763" s="230"/>
      <c r="C1763" s="231">
        <v>0</v>
      </c>
      <c r="D1763" s="231">
        <v>0</v>
      </c>
      <c r="E1763" s="231">
        <v>0</v>
      </c>
      <c r="F1763" s="232">
        <v>0</v>
      </c>
      <c r="G1763" s="232">
        <v>0</v>
      </c>
      <c r="H1763" s="233">
        <v>0</v>
      </c>
    </row>
    <row r="1764" spans="1:8" ht="18" hidden="1" customHeight="1" outlineLevel="1">
      <c r="A1764" s="20" t="s">
        <v>196</v>
      </c>
      <c r="B1764" s="230"/>
      <c r="C1764" s="231">
        <v>0</v>
      </c>
      <c r="D1764" s="231">
        <v>0</v>
      </c>
      <c r="E1764" s="231">
        <v>0</v>
      </c>
      <c r="F1764" s="232">
        <v>0</v>
      </c>
      <c r="G1764" s="232">
        <v>0</v>
      </c>
      <c r="H1764" s="233">
        <v>0</v>
      </c>
    </row>
    <row r="1765" spans="1:8" ht="18" customHeight="1" collapsed="1">
      <c r="A1765" s="20"/>
      <c r="B1765" s="230" t="s">
        <v>402</v>
      </c>
      <c r="C1765" s="234">
        <f>SUM(C1741:C1764)</f>
        <v>0</v>
      </c>
      <c r="D1765" s="234">
        <f t="shared" ref="D1765:F1765" si="123">SUM(D1741:D1764)</f>
        <v>4</v>
      </c>
      <c r="E1765" s="234">
        <f t="shared" si="123"/>
        <v>0</v>
      </c>
      <c r="F1765" s="235">
        <f t="shared" si="123"/>
        <v>-12414.08</v>
      </c>
      <c r="G1765" s="235">
        <f>SUM(G1741:G1764)</f>
        <v>-5855.69</v>
      </c>
      <c r="H1765" s="236">
        <f t="shared" ref="H1765" si="124">SUM(H1741:H1764)</f>
        <v>0</v>
      </c>
    </row>
    <row r="1766" spans="1:8" ht="18" hidden="1" customHeight="1" outlineLevel="1">
      <c r="A1766" s="20" t="s">
        <v>256</v>
      </c>
      <c r="B1766" s="230"/>
      <c r="C1766" s="231">
        <v>0</v>
      </c>
      <c r="D1766" s="231">
        <v>0</v>
      </c>
      <c r="E1766" s="231">
        <v>0</v>
      </c>
      <c r="F1766" s="232">
        <v>0</v>
      </c>
      <c r="G1766" s="232">
        <v>0</v>
      </c>
      <c r="H1766" s="233">
        <v>0</v>
      </c>
    </row>
    <row r="1767" spans="1:8" ht="18" hidden="1" customHeight="1" outlineLevel="1">
      <c r="A1767" s="20" t="s">
        <v>181</v>
      </c>
      <c r="B1767" s="230"/>
      <c r="C1767" s="231">
        <v>7</v>
      </c>
      <c r="D1767" s="231">
        <v>3</v>
      </c>
      <c r="E1767" s="231">
        <v>0</v>
      </c>
      <c r="F1767" s="232">
        <v>0</v>
      </c>
      <c r="G1767" s="232">
        <v>9493.85</v>
      </c>
      <c r="H1767" s="233">
        <v>0</v>
      </c>
    </row>
    <row r="1768" spans="1:8" ht="18" hidden="1" customHeight="1" outlineLevel="1">
      <c r="A1768" s="20" t="s">
        <v>182</v>
      </c>
      <c r="B1768" s="230"/>
      <c r="C1768" s="231">
        <v>1</v>
      </c>
      <c r="D1768" s="231">
        <v>0</v>
      </c>
      <c r="E1768" s="231">
        <v>0</v>
      </c>
      <c r="F1768" s="232">
        <v>-16</v>
      </c>
      <c r="G1768" s="232">
        <v>0</v>
      </c>
      <c r="H1768" s="233">
        <v>0</v>
      </c>
    </row>
    <row r="1769" spans="1:8" ht="18" hidden="1" customHeight="1" outlineLevel="1">
      <c r="A1769" s="20" t="s">
        <v>250</v>
      </c>
      <c r="B1769" s="230"/>
      <c r="C1769" s="231">
        <v>0</v>
      </c>
      <c r="D1769" s="231">
        <v>0</v>
      </c>
      <c r="E1769" s="231">
        <v>0</v>
      </c>
      <c r="F1769" s="232">
        <v>0</v>
      </c>
      <c r="G1769" s="232">
        <v>0</v>
      </c>
      <c r="H1769" s="233">
        <v>0</v>
      </c>
    </row>
    <row r="1770" spans="1:8" ht="18" hidden="1" customHeight="1" outlineLevel="1">
      <c r="A1770" s="20" t="s">
        <v>257</v>
      </c>
      <c r="B1770" s="230"/>
      <c r="C1770" s="231">
        <v>0</v>
      </c>
      <c r="D1770" s="231">
        <v>0</v>
      </c>
      <c r="E1770" s="231">
        <v>0</v>
      </c>
      <c r="F1770" s="232">
        <v>0</v>
      </c>
      <c r="G1770" s="232">
        <v>0</v>
      </c>
      <c r="H1770" s="233">
        <v>0</v>
      </c>
    </row>
    <row r="1771" spans="1:8" ht="18" hidden="1" customHeight="1" outlineLevel="1">
      <c r="A1771" s="20" t="s">
        <v>258</v>
      </c>
      <c r="B1771" s="230"/>
      <c r="C1771" s="231">
        <v>0</v>
      </c>
      <c r="D1771" s="231">
        <v>0</v>
      </c>
      <c r="E1771" s="231">
        <v>0</v>
      </c>
      <c r="F1771" s="232">
        <v>0</v>
      </c>
      <c r="G1771" s="232">
        <v>0</v>
      </c>
      <c r="H1771" s="233">
        <v>0</v>
      </c>
    </row>
    <row r="1772" spans="1:8" ht="18" hidden="1" customHeight="1" outlineLevel="1">
      <c r="A1772" s="20" t="s">
        <v>183</v>
      </c>
      <c r="B1772" s="230"/>
      <c r="C1772" s="231">
        <v>10</v>
      </c>
      <c r="D1772" s="231">
        <v>15</v>
      </c>
      <c r="E1772" s="231">
        <v>0</v>
      </c>
      <c r="F1772" s="232">
        <v>1000</v>
      </c>
      <c r="G1772" s="232">
        <v>27685.55</v>
      </c>
      <c r="H1772" s="233">
        <v>0</v>
      </c>
    </row>
    <row r="1773" spans="1:8" ht="18" hidden="1" customHeight="1" outlineLevel="1">
      <c r="A1773" s="20" t="s">
        <v>184</v>
      </c>
      <c r="B1773" s="230"/>
      <c r="C1773" s="231">
        <v>4</v>
      </c>
      <c r="D1773" s="231">
        <v>12</v>
      </c>
      <c r="E1773" s="231">
        <v>0</v>
      </c>
      <c r="F1773" s="232">
        <v>1781.98</v>
      </c>
      <c r="G1773" s="232">
        <v>22893.7</v>
      </c>
      <c r="H1773" s="233">
        <v>0</v>
      </c>
    </row>
    <row r="1774" spans="1:8" ht="18" hidden="1" customHeight="1" outlineLevel="1">
      <c r="A1774" s="20" t="s">
        <v>251</v>
      </c>
      <c r="B1774" s="230"/>
      <c r="C1774" s="231">
        <v>0</v>
      </c>
      <c r="D1774" s="231">
        <v>0</v>
      </c>
      <c r="E1774" s="231">
        <v>0</v>
      </c>
      <c r="F1774" s="232">
        <v>0</v>
      </c>
      <c r="G1774" s="232">
        <v>0</v>
      </c>
      <c r="H1774" s="233">
        <v>0</v>
      </c>
    </row>
    <row r="1775" spans="1:8" ht="18" hidden="1" customHeight="1" outlineLevel="1">
      <c r="A1775" s="20" t="s">
        <v>185</v>
      </c>
      <c r="B1775" s="230"/>
      <c r="C1775" s="231">
        <v>32</v>
      </c>
      <c r="D1775" s="231">
        <v>31</v>
      </c>
      <c r="E1775" s="231">
        <v>0</v>
      </c>
      <c r="F1775" s="232">
        <v>-64038.92</v>
      </c>
      <c r="G1775" s="232">
        <v>-6195.7799999999988</v>
      </c>
      <c r="H1775" s="233">
        <v>0</v>
      </c>
    </row>
    <row r="1776" spans="1:8" ht="18" hidden="1" customHeight="1" outlineLevel="1">
      <c r="A1776" s="20" t="s">
        <v>253</v>
      </c>
      <c r="B1776" s="230"/>
      <c r="C1776" s="231">
        <v>0</v>
      </c>
      <c r="D1776" s="231">
        <v>0</v>
      </c>
      <c r="E1776" s="231">
        <v>0</v>
      </c>
      <c r="F1776" s="232">
        <v>0</v>
      </c>
      <c r="G1776" s="232">
        <v>0</v>
      </c>
      <c r="H1776" s="233">
        <v>0</v>
      </c>
    </row>
    <row r="1777" spans="1:8" ht="18" hidden="1" customHeight="1" outlineLevel="1">
      <c r="A1777" s="20" t="s">
        <v>186</v>
      </c>
      <c r="B1777" s="230"/>
      <c r="C1777" s="231">
        <v>57</v>
      </c>
      <c r="D1777" s="231">
        <v>3</v>
      </c>
      <c r="E1777" s="231">
        <v>4</v>
      </c>
      <c r="F1777" s="232">
        <v>37050.36</v>
      </c>
      <c r="G1777" s="232">
        <v>82058.95</v>
      </c>
      <c r="H1777" s="233">
        <v>0</v>
      </c>
    </row>
    <row r="1778" spans="1:8" ht="18" hidden="1" customHeight="1" outlineLevel="1">
      <c r="A1778" s="20" t="s">
        <v>244</v>
      </c>
      <c r="B1778" s="230"/>
      <c r="C1778" s="231">
        <v>1</v>
      </c>
      <c r="D1778" s="231">
        <v>0</v>
      </c>
      <c r="E1778" s="231">
        <v>0</v>
      </c>
      <c r="F1778" s="232">
        <v>0</v>
      </c>
      <c r="G1778" s="232">
        <v>0</v>
      </c>
      <c r="H1778" s="233">
        <v>0</v>
      </c>
    </row>
    <row r="1779" spans="1:8" ht="18" hidden="1" customHeight="1" outlineLevel="1">
      <c r="A1779" s="20" t="s">
        <v>438</v>
      </c>
      <c r="B1779" s="230"/>
      <c r="C1779" s="231">
        <v>2</v>
      </c>
      <c r="D1779" s="231">
        <v>0</v>
      </c>
      <c r="E1779" s="231">
        <v>0</v>
      </c>
      <c r="F1779" s="232">
        <v>0</v>
      </c>
      <c r="G1779" s="232">
        <v>0</v>
      </c>
      <c r="H1779" s="233">
        <v>0</v>
      </c>
    </row>
    <row r="1780" spans="1:8" ht="18" hidden="1" customHeight="1" outlineLevel="1">
      <c r="A1780" s="20" t="s">
        <v>188</v>
      </c>
      <c r="B1780" s="230"/>
      <c r="C1780" s="231">
        <v>1</v>
      </c>
      <c r="D1780" s="231">
        <v>2</v>
      </c>
      <c r="E1780" s="231">
        <v>0</v>
      </c>
      <c r="F1780" s="232">
        <v>0</v>
      </c>
      <c r="G1780" s="232">
        <v>7281.5</v>
      </c>
      <c r="H1780" s="233">
        <v>0</v>
      </c>
    </row>
    <row r="1781" spans="1:8" ht="18" hidden="1" customHeight="1" outlineLevel="1">
      <c r="A1781" s="20" t="s">
        <v>189</v>
      </c>
      <c r="B1781" s="230"/>
      <c r="C1781" s="231">
        <v>0</v>
      </c>
      <c r="D1781" s="231">
        <v>0</v>
      </c>
      <c r="E1781" s="231">
        <v>0</v>
      </c>
      <c r="F1781" s="232">
        <v>0</v>
      </c>
      <c r="G1781" s="232">
        <v>0</v>
      </c>
      <c r="H1781" s="233">
        <v>0</v>
      </c>
    </row>
    <row r="1782" spans="1:8" ht="18" hidden="1" customHeight="1" outlineLevel="1">
      <c r="A1782" s="20" t="s">
        <v>190</v>
      </c>
      <c r="B1782" s="230"/>
      <c r="C1782" s="231">
        <v>114</v>
      </c>
      <c r="D1782" s="231">
        <v>7</v>
      </c>
      <c r="E1782" s="231">
        <v>0</v>
      </c>
      <c r="F1782" s="232">
        <v>-16272</v>
      </c>
      <c r="G1782" s="232">
        <v>-10079</v>
      </c>
      <c r="H1782" s="233">
        <v>16373</v>
      </c>
    </row>
    <row r="1783" spans="1:8" ht="18" hidden="1" customHeight="1" outlineLevel="1">
      <c r="A1783" s="20" t="s">
        <v>191</v>
      </c>
      <c r="B1783" s="230"/>
      <c r="C1783" s="231">
        <v>0</v>
      </c>
      <c r="D1783" s="231">
        <v>0</v>
      </c>
      <c r="E1783" s="231">
        <v>0</v>
      </c>
      <c r="F1783" s="232">
        <v>0</v>
      </c>
      <c r="G1783" s="232">
        <v>0</v>
      </c>
      <c r="H1783" s="233">
        <v>0</v>
      </c>
    </row>
    <row r="1784" spans="1:8" ht="18" hidden="1" customHeight="1" outlineLevel="1">
      <c r="A1784" s="20" t="s">
        <v>439</v>
      </c>
      <c r="B1784" s="230"/>
      <c r="C1784" s="231">
        <v>0</v>
      </c>
      <c r="D1784" s="231">
        <v>0</v>
      </c>
      <c r="E1784" s="231">
        <v>0</v>
      </c>
      <c r="F1784" s="232">
        <v>0</v>
      </c>
      <c r="G1784" s="232">
        <v>0</v>
      </c>
      <c r="H1784" s="233">
        <v>0</v>
      </c>
    </row>
    <row r="1785" spans="1:8" ht="18" hidden="1" customHeight="1" outlineLevel="1">
      <c r="A1785" s="20" t="s">
        <v>247</v>
      </c>
      <c r="B1785" s="230"/>
      <c r="C1785" s="231">
        <v>0</v>
      </c>
      <c r="D1785" s="231">
        <v>0</v>
      </c>
      <c r="E1785" s="231">
        <v>0</v>
      </c>
      <c r="F1785" s="232">
        <v>0</v>
      </c>
      <c r="G1785" s="232">
        <v>0</v>
      </c>
      <c r="H1785" s="233">
        <v>0</v>
      </c>
    </row>
    <row r="1786" spans="1:8" ht="18" hidden="1" customHeight="1" outlineLevel="1">
      <c r="A1786" s="20" t="s">
        <v>193</v>
      </c>
      <c r="B1786" s="230"/>
      <c r="C1786" s="231">
        <v>34</v>
      </c>
      <c r="D1786" s="231">
        <v>32</v>
      </c>
      <c r="E1786" s="231">
        <v>0</v>
      </c>
      <c r="F1786" s="232">
        <v>336891</v>
      </c>
      <c r="G1786" s="232">
        <v>38147</v>
      </c>
      <c r="H1786" s="233">
        <v>63123</v>
      </c>
    </row>
    <row r="1787" spans="1:8" ht="18" hidden="1" customHeight="1" outlineLevel="1">
      <c r="A1787" s="20" t="s">
        <v>194</v>
      </c>
      <c r="B1787" s="230"/>
      <c r="C1787" s="231">
        <v>0</v>
      </c>
      <c r="D1787" s="231">
        <v>0</v>
      </c>
      <c r="E1787" s="231">
        <v>0</v>
      </c>
      <c r="F1787" s="232">
        <v>0</v>
      </c>
      <c r="G1787" s="232">
        <v>0</v>
      </c>
      <c r="H1787" s="233">
        <v>0</v>
      </c>
    </row>
    <row r="1788" spans="1:8" ht="18" hidden="1" customHeight="1" outlineLevel="1">
      <c r="A1788" s="20" t="s">
        <v>195</v>
      </c>
      <c r="B1788" s="230"/>
      <c r="C1788" s="231">
        <v>0</v>
      </c>
      <c r="D1788" s="231">
        <v>0</v>
      </c>
      <c r="E1788" s="231">
        <v>0</v>
      </c>
      <c r="F1788" s="232">
        <v>0</v>
      </c>
      <c r="G1788" s="232">
        <v>20</v>
      </c>
      <c r="H1788" s="233">
        <v>0</v>
      </c>
    </row>
    <row r="1789" spans="1:8" ht="18" hidden="1" customHeight="1" outlineLevel="1">
      <c r="A1789" s="20" t="s">
        <v>196</v>
      </c>
      <c r="B1789" s="230"/>
      <c r="C1789" s="231">
        <v>0</v>
      </c>
      <c r="D1789" s="231">
        <v>0</v>
      </c>
      <c r="E1789" s="231">
        <v>0</v>
      </c>
      <c r="F1789" s="232">
        <v>0</v>
      </c>
      <c r="G1789" s="232">
        <v>0</v>
      </c>
      <c r="H1789" s="233">
        <v>0</v>
      </c>
    </row>
    <row r="1790" spans="1:8" ht="18" customHeight="1" collapsed="1">
      <c r="A1790" s="20"/>
      <c r="B1790" s="230" t="s">
        <v>403</v>
      </c>
      <c r="C1790" s="234">
        <f>SUM(C1766:C1789)</f>
        <v>263</v>
      </c>
      <c r="D1790" s="234">
        <f t="shared" ref="D1790:F1790" si="125">SUM(D1766:D1789)</f>
        <v>105</v>
      </c>
      <c r="E1790" s="234">
        <f t="shared" si="125"/>
        <v>4</v>
      </c>
      <c r="F1790" s="235">
        <f t="shared" si="125"/>
        <v>296396.42</v>
      </c>
      <c r="G1790" s="235">
        <f>SUM(G1766:G1789)</f>
        <v>171305.77000000002</v>
      </c>
      <c r="H1790" s="236">
        <f t="shared" ref="H1790" si="126">SUM(H1766:H1789)</f>
        <v>79496</v>
      </c>
    </row>
    <row r="1791" spans="1:8" ht="18" hidden="1" customHeight="1" outlineLevel="1">
      <c r="A1791" s="20" t="s">
        <v>256</v>
      </c>
      <c r="B1791" s="230"/>
      <c r="C1791" s="231">
        <v>0</v>
      </c>
      <c r="D1791" s="231">
        <v>0</v>
      </c>
      <c r="E1791" s="231">
        <v>0</v>
      </c>
      <c r="F1791" s="232">
        <v>0</v>
      </c>
      <c r="G1791" s="232">
        <v>0</v>
      </c>
      <c r="H1791" s="233">
        <v>0</v>
      </c>
    </row>
    <row r="1792" spans="1:8" ht="18" hidden="1" customHeight="1" outlineLevel="1">
      <c r="A1792" s="20" t="s">
        <v>181</v>
      </c>
      <c r="B1792" s="230"/>
      <c r="C1792" s="231">
        <v>3</v>
      </c>
      <c r="D1792" s="231">
        <v>2</v>
      </c>
      <c r="E1792" s="231">
        <v>0</v>
      </c>
      <c r="F1792" s="232">
        <v>0</v>
      </c>
      <c r="G1792" s="232">
        <v>56641.73</v>
      </c>
      <c r="H1792" s="233">
        <v>0</v>
      </c>
    </row>
    <row r="1793" spans="1:8" ht="18" hidden="1" customHeight="1" outlineLevel="1">
      <c r="A1793" s="20" t="s">
        <v>182</v>
      </c>
      <c r="B1793" s="230"/>
      <c r="C1793" s="231">
        <v>0</v>
      </c>
      <c r="D1793" s="231">
        <v>0</v>
      </c>
      <c r="E1793" s="231">
        <v>0</v>
      </c>
      <c r="F1793" s="232">
        <v>0</v>
      </c>
      <c r="G1793" s="232">
        <v>0</v>
      </c>
      <c r="H1793" s="233">
        <v>0</v>
      </c>
    </row>
    <row r="1794" spans="1:8" ht="18" hidden="1" customHeight="1" outlineLevel="1">
      <c r="A1794" s="20" t="s">
        <v>250</v>
      </c>
      <c r="B1794" s="230"/>
      <c r="C1794" s="231">
        <v>0</v>
      </c>
      <c r="D1794" s="231">
        <v>0</v>
      </c>
      <c r="E1794" s="231">
        <v>0</v>
      </c>
      <c r="F1794" s="232">
        <v>0</v>
      </c>
      <c r="G1794" s="232">
        <v>0</v>
      </c>
      <c r="H1794" s="233">
        <v>0</v>
      </c>
    </row>
    <row r="1795" spans="1:8" ht="18" hidden="1" customHeight="1" outlineLevel="1">
      <c r="A1795" s="20" t="s">
        <v>257</v>
      </c>
      <c r="B1795" s="230"/>
      <c r="C1795" s="231">
        <v>0</v>
      </c>
      <c r="D1795" s="231">
        <v>0</v>
      </c>
      <c r="E1795" s="231">
        <v>0</v>
      </c>
      <c r="F1795" s="232">
        <v>0</v>
      </c>
      <c r="G1795" s="232">
        <v>0</v>
      </c>
      <c r="H1795" s="233">
        <v>0</v>
      </c>
    </row>
    <row r="1796" spans="1:8" ht="18" hidden="1" customHeight="1" outlineLevel="1">
      <c r="A1796" s="20" t="s">
        <v>258</v>
      </c>
      <c r="B1796" s="230"/>
      <c r="C1796" s="231">
        <v>0</v>
      </c>
      <c r="D1796" s="231">
        <v>0</v>
      </c>
      <c r="E1796" s="231">
        <v>0</v>
      </c>
      <c r="F1796" s="232">
        <v>0</v>
      </c>
      <c r="G1796" s="232">
        <v>0</v>
      </c>
      <c r="H1796" s="233">
        <v>0</v>
      </c>
    </row>
    <row r="1797" spans="1:8" ht="18" hidden="1" customHeight="1" outlineLevel="1">
      <c r="A1797" s="20" t="s">
        <v>183</v>
      </c>
      <c r="B1797" s="230"/>
      <c r="C1797" s="231">
        <v>5</v>
      </c>
      <c r="D1797" s="231">
        <v>3</v>
      </c>
      <c r="E1797" s="231">
        <v>0</v>
      </c>
      <c r="F1797" s="232">
        <v>1358</v>
      </c>
      <c r="G1797" s="232">
        <v>146763.06</v>
      </c>
      <c r="H1797" s="233">
        <v>0</v>
      </c>
    </row>
    <row r="1798" spans="1:8" ht="18" hidden="1" customHeight="1" outlineLevel="1">
      <c r="A1798" s="20" t="s">
        <v>184</v>
      </c>
      <c r="B1798" s="230"/>
      <c r="C1798" s="231">
        <v>2</v>
      </c>
      <c r="D1798" s="231">
        <v>1</v>
      </c>
      <c r="E1798" s="231">
        <v>0</v>
      </c>
      <c r="F1798" s="232">
        <v>41.31</v>
      </c>
      <c r="G1798" s="232">
        <v>0</v>
      </c>
      <c r="H1798" s="233">
        <v>0</v>
      </c>
    </row>
    <row r="1799" spans="1:8" ht="18" hidden="1" customHeight="1" outlineLevel="1">
      <c r="A1799" s="20" t="s">
        <v>251</v>
      </c>
      <c r="B1799" s="230"/>
      <c r="C1799" s="231">
        <v>1</v>
      </c>
      <c r="D1799" s="231">
        <v>0</v>
      </c>
      <c r="E1799" s="231">
        <v>0</v>
      </c>
      <c r="F1799" s="232">
        <v>0</v>
      </c>
      <c r="G1799" s="232">
        <v>0</v>
      </c>
      <c r="H1799" s="233">
        <v>0</v>
      </c>
    </row>
    <row r="1800" spans="1:8" ht="18" hidden="1" customHeight="1" outlineLevel="1">
      <c r="A1800" s="20" t="s">
        <v>185</v>
      </c>
      <c r="B1800" s="230"/>
      <c r="C1800" s="231">
        <v>8</v>
      </c>
      <c r="D1800" s="231">
        <v>14</v>
      </c>
      <c r="E1800" s="231">
        <v>0</v>
      </c>
      <c r="F1800" s="232">
        <v>150559.25</v>
      </c>
      <c r="G1800" s="232">
        <v>11015</v>
      </c>
      <c r="H1800" s="233">
        <v>0</v>
      </c>
    </row>
    <row r="1801" spans="1:8" ht="18" hidden="1" customHeight="1" outlineLevel="1">
      <c r="A1801" s="20" t="s">
        <v>253</v>
      </c>
      <c r="B1801" s="230"/>
      <c r="C1801" s="231">
        <v>0</v>
      </c>
      <c r="D1801" s="231">
        <v>0</v>
      </c>
      <c r="E1801" s="231">
        <v>0</v>
      </c>
      <c r="F1801" s="232">
        <v>0</v>
      </c>
      <c r="G1801" s="232">
        <v>0</v>
      </c>
      <c r="H1801" s="233">
        <v>0</v>
      </c>
    </row>
    <row r="1802" spans="1:8" ht="18" hidden="1" customHeight="1" outlineLevel="1">
      <c r="A1802" s="20" t="s">
        <v>186</v>
      </c>
      <c r="B1802" s="230"/>
      <c r="C1802" s="231">
        <v>85</v>
      </c>
      <c r="D1802" s="231">
        <v>8</v>
      </c>
      <c r="E1802" s="231">
        <v>6</v>
      </c>
      <c r="F1802" s="232">
        <v>115943.5</v>
      </c>
      <c r="G1802" s="232">
        <v>12686.7</v>
      </c>
      <c r="H1802" s="233">
        <v>0</v>
      </c>
    </row>
    <row r="1803" spans="1:8" ht="18" hidden="1" customHeight="1" outlineLevel="1">
      <c r="A1803" s="20" t="s">
        <v>244</v>
      </c>
      <c r="B1803" s="230"/>
      <c r="C1803" s="231">
        <v>1</v>
      </c>
      <c r="D1803" s="231">
        <v>1</v>
      </c>
      <c r="E1803" s="231">
        <v>0</v>
      </c>
      <c r="F1803" s="232">
        <v>15725</v>
      </c>
      <c r="G1803" s="232">
        <v>61921</v>
      </c>
      <c r="H1803" s="233">
        <v>9800</v>
      </c>
    </row>
    <row r="1804" spans="1:8" ht="18" hidden="1" customHeight="1" outlineLevel="1">
      <c r="A1804" s="20" t="s">
        <v>438</v>
      </c>
      <c r="B1804" s="230"/>
      <c r="C1804" s="231">
        <v>1</v>
      </c>
      <c r="D1804" s="231">
        <v>0</v>
      </c>
      <c r="E1804" s="231">
        <v>0</v>
      </c>
      <c r="F1804" s="232">
        <v>0</v>
      </c>
      <c r="G1804" s="232">
        <v>0</v>
      </c>
      <c r="H1804" s="233">
        <v>0</v>
      </c>
    </row>
    <row r="1805" spans="1:8" ht="18" hidden="1" customHeight="1" outlineLevel="1">
      <c r="A1805" s="20" t="s">
        <v>188</v>
      </c>
      <c r="B1805" s="230"/>
      <c r="C1805" s="231">
        <v>1</v>
      </c>
      <c r="D1805" s="231">
        <v>0</v>
      </c>
      <c r="E1805" s="231">
        <v>0</v>
      </c>
      <c r="F1805" s="232">
        <v>0</v>
      </c>
      <c r="G1805" s="232">
        <v>0</v>
      </c>
      <c r="H1805" s="233">
        <v>0</v>
      </c>
    </row>
    <row r="1806" spans="1:8" ht="18" hidden="1" customHeight="1" outlineLevel="1">
      <c r="A1806" s="20" t="s">
        <v>189</v>
      </c>
      <c r="B1806" s="230"/>
      <c r="C1806" s="231">
        <v>0</v>
      </c>
      <c r="D1806" s="231">
        <v>0</v>
      </c>
      <c r="E1806" s="231">
        <v>0</v>
      </c>
      <c r="F1806" s="232">
        <v>0</v>
      </c>
      <c r="G1806" s="232">
        <v>0</v>
      </c>
      <c r="H1806" s="233">
        <v>0</v>
      </c>
    </row>
    <row r="1807" spans="1:8" ht="18" hidden="1" customHeight="1" outlineLevel="1">
      <c r="A1807" s="20" t="s">
        <v>190</v>
      </c>
      <c r="B1807" s="230"/>
      <c r="C1807" s="231">
        <v>9</v>
      </c>
      <c r="D1807" s="231">
        <v>2</v>
      </c>
      <c r="E1807" s="231">
        <v>0</v>
      </c>
      <c r="F1807" s="232">
        <v>67726</v>
      </c>
      <c r="G1807" s="232">
        <v>97500</v>
      </c>
      <c r="H1807" s="233">
        <v>0</v>
      </c>
    </row>
    <row r="1808" spans="1:8" ht="18" hidden="1" customHeight="1" outlineLevel="1">
      <c r="A1808" s="20" t="s">
        <v>191</v>
      </c>
      <c r="B1808" s="230"/>
      <c r="C1808" s="231">
        <v>3</v>
      </c>
      <c r="D1808" s="231">
        <v>2</v>
      </c>
      <c r="E1808" s="231">
        <v>0</v>
      </c>
      <c r="F1808" s="232">
        <v>25000</v>
      </c>
      <c r="G1808" s="232">
        <v>19826</v>
      </c>
      <c r="H1808" s="233">
        <v>0</v>
      </c>
    </row>
    <row r="1809" spans="1:8" ht="18" hidden="1" customHeight="1" outlineLevel="1">
      <c r="A1809" s="20" t="s">
        <v>439</v>
      </c>
      <c r="B1809" s="230"/>
      <c r="C1809" s="231">
        <v>0</v>
      </c>
      <c r="D1809" s="231">
        <v>0</v>
      </c>
      <c r="E1809" s="231">
        <v>0</v>
      </c>
      <c r="F1809" s="232">
        <v>0</v>
      </c>
      <c r="G1809" s="232">
        <v>0</v>
      </c>
      <c r="H1809" s="233">
        <v>0</v>
      </c>
    </row>
    <row r="1810" spans="1:8" ht="18" hidden="1" customHeight="1" outlineLevel="1">
      <c r="A1810" s="20" t="s">
        <v>247</v>
      </c>
      <c r="B1810" s="230"/>
      <c r="C1810" s="231">
        <v>0</v>
      </c>
      <c r="D1810" s="231">
        <v>0</v>
      </c>
      <c r="E1810" s="231">
        <v>0</v>
      </c>
      <c r="F1810" s="232">
        <v>0</v>
      </c>
      <c r="G1810" s="232">
        <v>0</v>
      </c>
      <c r="H1810" s="233">
        <v>0</v>
      </c>
    </row>
    <row r="1811" spans="1:8" ht="18" hidden="1" customHeight="1" outlineLevel="1">
      <c r="A1811" s="20" t="s">
        <v>193</v>
      </c>
      <c r="B1811" s="230"/>
      <c r="C1811" s="231">
        <v>0</v>
      </c>
      <c r="D1811" s="231">
        <v>0</v>
      </c>
      <c r="E1811" s="231">
        <v>0</v>
      </c>
      <c r="F1811" s="232">
        <v>0</v>
      </c>
      <c r="G1811" s="232">
        <v>0</v>
      </c>
      <c r="H1811" s="233">
        <v>0</v>
      </c>
    </row>
    <row r="1812" spans="1:8" ht="18" hidden="1" customHeight="1" outlineLevel="1">
      <c r="A1812" s="20" t="s">
        <v>194</v>
      </c>
      <c r="B1812" s="230"/>
      <c r="C1812" s="231">
        <v>0</v>
      </c>
      <c r="D1812" s="231">
        <v>0</v>
      </c>
      <c r="E1812" s="231">
        <v>0</v>
      </c>
      <c r="F1812" s="232">
        <v>0</v>
      </c>
      <c r="G1812" s="232">
        <v>0</v>
      </c>
      <c r="H1812" s="233">
        <v>0</v>
      </c>
    </row>
    <row r="1813" spans="1:8" ht="18" hidden="1" customHeight="1" outlineLevel="1">
      <c r="A1813" s="20" t="s">
        <v>195</v>
      </c>
      <c r="B1813" s="230"/>
      <c r="C1813" s="231">
        <v>0</v>
      </c>
      <c r="D1813" s="231">
        <v>0</v>
      </c>
      <c r="E1813" s="231">
        <v>0</v>
      </c>
      <c r="F1813" s="232">
        <v>0</v>
      </c>
      <c r="G1813" s="232">
        <v>0</v>
      </c>
      <c r="H1813" s="233">
        <v>0</v>
      </c>
    </row>
    <row r="1814" spans="1:8" ht="18" hidden="1" customHeight="1" outlineLevel="1">
      <c r="A1814" s="20" t="s">
        <v>196</v>
      </c>
      <c r="B1814" s="230"/>
      <c r="C1814" s="231">
        <v>0</v>
      </c>
      <c r="D1814" s="231">
        <v>0</v>
      </c>
      <c r="E1814" s="231">
        <v>0</v>
      </c>
      <c r="F1814" s="232">
        <v>0</v>
      </c>
      <c r="G1814" s="232">
        <v>0</v>
      </c>
      <c r="H1814" s="233">
        <v>0</v>
      </c>
    </row>
    <row r="1815" spans="1:8" ht="18" customHeight="1" collapsed="1">
      <c r="A1815" s="20"/>
      <c r="B1815" s="230" t="s">
        <v>404</v>
      </c>
      <c r="C1815" s="234">
        <f>SUM(C1791:C1814)</f>
        <v>119</v>
      </c>
      <c r="D1815" s="234">
        <f t="shared" ref="D1815:F1815" si="127">SUM(D1791:D1814)</f>
        <v>33</v>
      </c>
      <c r="E1815" s="234">
        <f t="shared" si="127"/>
        <v>6</v>
      </c>
      <c r="F1815" s="235">
        <f t="shared" si="127"/>
        <v>376353.06</v>
      </c>
      <c r="G1815" s="235">
        <f>SUM(G1791:G1814)</f>
        <v>406353.49</v>
      </c>
      <c r="H1815" s="236">
        <f t="shared" ref="H1815" si="128">SUM(H1791:H1814)</f>
        <v>9800</v>
      </c>
    </row>
    <row r="1816" spans="1:8" ht="18" customHeight="1">
      <c r="A1816" s="237"/>
      <c r="B1816" s="252" t="s">
        <v>405</v>
      </c>
      <c r="C1816" s="253"/>
      <c r="D1816" s="253"/>
      <c r="E1816" s="253"/>
      <c r="F1816" s="250"/>
      <c r="G1816" s="250"/>
      <c r="H1816" s="251"/>
    </row>
    <row r="1817" spans="1:8" ht="18" hidden="1" customHeight="1" outlineLevel="1">
      <c r="A1817" s="20" t="s">
        <v>256</v>
      </c>
      <c r="B1817" s="230"/>
      <c r="C1817" s="231">
        <v>0</v>
      </c>
      <c r="D1817" s="231">
        <v>0</v>
      </c>
      <c r="E1817" s="231">
        <v>0</v>
      </c>
      <c r="F1817" s="232">
        <v>0</v>
      </c>
      <c r="G1817" s="232">
        <v>0</v>
      </c>
      <c r="H1817" s="233">
        <v>0</v>
      </c>
    </row>
    <row r="1818" spans="1:8" ht="18" hidden="1" customHeight="1" outlineLevel="1">
      <c r="A1818" s="20" t="s">
        <v>181</v>
      </c>
      <c r="B1818" s="230"/>
      <c r="C1818" s="231">
        <v>0</v>
      </c>
      <c r="D1818" s="231">
        <v>0</v>
      </c>
      <c r="E1818" s="231">
        <v>0</v>
      </c>
      <c r="F1818" s="232">
        <v>0</v>
      </c>
      <c r="G1818" s="232">
        <v>0</v>
      </c>
      <c r="H1818" s="233">
        <v>0</v>
      </c>
    </row>
    <row r="1819" spans="1:8" ht="18" hidden="1" customHeight="1" outlineLevel="1">
      <c r="A1819" s="20" t="s">
        <v>182</v>
      </c>
      <c r="B1819" s="230"/>
      <c r="C1819" s="231">
        <v>0</v>
      </c>
      <c r="D1819" s="231">
        <v>0</v>
      </c>
      <c r="E1819" s="231">
        <v>0</v>
      </c>
      <c r="F1819" s="232">
        <v>0</v>
      </c>
      <c r="G1819" s="232">
        <v>0</v>
      </c>
      <c r="H1819" s="233">
        <v>0</v>
      </c>
    </row>
    <row r="1820" spans="1:8" ht="18" hidden="1" customHeight="1" outlineLevel="1">
      <c r="A1820" s="20" t="s">
        <v>250</v>
      </c>
      <c r="B1820" s="230"/>
      <c r="C1820" s="231">
        <v>0</v>
      </c>
      <c r="D1820" s="231">
        <v>0</v>
      </c>
      <c r="E1820" s="231">
        <v>0</v>
      </c>
      <c r="F1820" s="232">
        <v>0</v>
      </c>
      <c r="G1820" s="232">
        <v>0</v>
      </c>
      <c r="H1820" s="233">
        <v>0</v>
      </c>
    </row>
    <row r="1821" spans="1:8" ht="18" hidden="1" customHeight="1" outlineLevel="1">
      <c r="A1821" s="20" t="s">
        <v>257</v>
      </c>
      <c r="B1821" s="230"/>
      <c r="C1821" s="231">
        <v>0</v>
      </c>
      <c r="D1821" s="231">
        <v>0</v>
      </c>
      <c r="E1821" s="231">
        <v>0</v>
      </c>
      <c r="F1821" s="232">
        <v>0</v>
      </c>
      <c r="G1821" s="232">
        <v>0</v>
      </c>
      <c r="H1821" s="233">
        <v>0</v>
      </c>
    </row>
    <row r="1822" spans="1:8" ht="18" hidden="1" customHeight="1" outlineLevel="1">
      <c r="A1822" s="20" t="s">
        <v>258</v>
      </c>
      <c r="B1822" s="230"/>
      <c r="C1822" s="231">
        <v>0</v>
      </c>
      <c r="D1822" s="231">
        <v>0</v>
      </c>
      <c r="E1822" s="231">
        <v>0</v>
      </c>
      <c r="F1822" s="232">
        <v>0</v>
      </c>
      <c r="G1822" s="232">
        <v>0</v>
      </c>
      <c r="H1822" s="233">
        <v>0</v>
      </c>
    </row>
    <row r="1823" spans="1:8" ht="18" hidden="1" customHeight="1" outlineLevel="1">
      <c r="A1823" s="20" t="s">
        <v>183</v>
      </c>
      <c r="B1823" s="230"/>
      <c r="C1823" s="231">
        <v>0</v>
      </c>
      <c r="D1823" s="231">
        <v>0</v>
      </c>
      <c r="E1823" s="231">
        <v>0</v>
      </c>
      <c r="F1823" s="232">
        <v>0</v>
      </c>
      <c r="G1823" s="232">
        <v>0</v>
      </c>
      <c r="H1823" s="233">
        <v>0</v>
      </c>
    </row>
    <row r="1824" spans="1:8" ht="18" hidden="1" customHeight="1" outlineLevel="1">
      <c r="A1824" s="20" t="s">
        <v>184</v>
      </c>
      <c r="B1824" s="230"/>
      <c r="C1824" s="231">
        <v>0</v>
      </c>
      <c r="D1824" s="231">
        <v>0</v>
      </c>
      <c r="E1824" s="231">
        <v>0</v>
      </c>
      <c r="F1824" s="232">
        <v>0</v>
      </c>
      <c r="G1824" s="232">
        <v>0</v>
      </c>
      <c r="H1824" s="233">
        <v>0</v>
      </c>
    </row>
    <row r="1825" spans="1:8" ht="18" hidden="1" customHeight="1" outlineLevel="1">
      <c r="A1825" s="20" t="s">
        <v>251</v>
      </c>
      <c r="B1825" s="230"/>
      <c r="C1825" s="231">
        <v>0</v>
      </c>
      <c r="D1825" s="231">
        <v>0</v>
      </c>
      <c r="E1825" s="231">
        <v>0</v>
      </c>
      <c r="F1825" s="232">
        <v>0</v>
      </c>
      <c r="G1825" s="232">
        <v>0</v>
      </c>
      <c r="H1825" s="233">
        <v>0</v>
      </c>
    </row>
    <row r="1826" spans="1:8" ht="18" hidden="1" customHeight="1" outlineLevel="1">
      <c r="A1826" s="20" t="s">
        <v>185</v>
      </c>
      <c r="B1826" s="230"/>
      <c r="C1826" s="231">
        <v>1</v>
      </c>
      <c r="D1826" s="231">
        <v>1</v>
      </c>
      <c r="E1826" s="231">
        <v>0</v>
      </c>
      <c r="F1826" s="232">
        <v>1257</v>
      </c>
      <c r="G1826" s="232">
        <v>0</v>
      </c>
      <c r="H1826" s="233">
        <v>0</v>
      </c>
    </row>
    <row r="1827" spans="1:8" ht="18" hidden="1" customHeight="1" outlineLevel="1">
      <c r="A1827" s="20" t="s">
        <v>253</v>
      </c>
      <c r="B1827" s="230"/>
      <c r="C1827" s="231">
        <v>0</v>
      </c>
      <c r="D1827" s="231">
        <v>0</v>
      </c>
      <c r="E1827" s="231">
        <v>0</v>
      </c>
      <c r="F1827" s="232">
        <v>0</v>
      </c>
      <c r="G1827" s="232">
        <v>0</v>
      </c>
      <c r="H1827" s="233">
        <v>0</v>
      </c>
    </row>
    <row r="1828" spans="1:8" ht="18" hidden="1" customHeight="1" outlineLevel="1">
      <c r="A1828" s="20" t="s">
        <v>186</v>
      </c>
      <c r="B1828" s="230"/>
      <c r="C1828" s="231">
        <v>17</v>
      </c>
      <c r="D1828" s="231">
        <v>5</v>
      </c>
      <c r="E1828" s="231">
        <v>0</v>
      </c>
      <c r="F1828" s="232">
        <v>310021.13</v>
      </c>
      <c r="G1828" s="232">
        <v>77671.5</v>
      </c>
      <c r="H1828" s="233">
        <v>0</v>
      </c>
    </row>
    <row r="1829" spans="1:8" ht="18" hidden="1" customHeight="1" outlineLevel="1">
      <c r="A1829" s="20" t="s">
        <v>244</v>
      </c>
      <c r="B1829" s="230"/>
      <c r="C1829" s="231">
        <v>0</v>
      </c>
      <c r="D1829" s="231">
        <v>0</v>
      </c>
      <c r="E1829" s="231">
        <v>0</v>
      </c>
      <c r="F1829" s="232">
        <v>0</v>
      </c>
      <c r="G1829" s="232">
        <v>0</v>
      </c>
      <c r="H1829" s="233">
        <v>0</v>
      </c>
    </row>
    <row r="1830" spans="1:8" ht="18" hidden="1" customHeight="1" outlineLevel="1">
      <c r="A1830" s="20" t="s">
        <v>438</v>
      </c>
      <c r="B1830" s="230"/>
      <c r="C1830" s="231">
        <v>0</v>
      </c>
      <c r="D1830" s="231">
        <v>0</v>
      </c>
      <c r="E1830" s="231">
        <v>0</v>
      </c>
      <c r="F1830" s="232">
        <v>0</v>
      </c>
      <c r="G1830" s="232">
        <v>0</v>
      </c>
      <c r="H1830" s="233">
        <v>0</v>
      </c>
    </row>
    <row r="1831" spans="1:8" ht="18" hidden="1" customHeight="1" outlineLevel="1">
      <c r="A1831" s="20" t="s">
        <v>188</v>
      </c>
      <c r="B1831" s="230"/>
      <c r="C1831" s="231">
        <v>0</v>
      </c>
      <c r="D1831" s="231">
        <v>0</v>
      </c>
      <c r="E1831" s="231">
        <v>0</v>
      </c>
      <c r="F1831" s="232">
        <v>0</v>
      </c>
      <c r="G1831" s="232">
        <v>0</v>
      </c>
      <c r="H1831" s="233">
        <v>0</v>
      </c>
    </row>
    <row r="1832" spans="1:8" ht="18" hidden="1" customHeight="1" outlineLevel="1">
      <c r="A1832" s="20" t="s">
        <v>189</v>
      </c>
      <c r="B1832" s="230"/>
      <c r="C1832" s="231">
        <v>0</v>
      </c>
      <c r="D1832" s="231">
        <v>0</v>
      </c>
      <c r="E1832" s="231">
        <v>0</v>
      </c>
      <c r="F1832" s="232">
        <v>0</v>
      </c>
      <c r="G1832" s="232">
        <v>0</v>
      </c>
      <c r="H1832" s="233">
        <v>0</v>
      </c>
    </row>
    <row r="1833" spans="1:8" ht="18" hidden="1" customHeight="1" outlineLevel="1">
      <c r="A1833" s="20" t="s">
        <v>190</v>
      </c>
      <c r="B1833" s="230"/>
      <c r="C1833" s="231">
        <v>0</v>
      </c>
      <c r="D1833" s="231">
        <v>0</v>
      </c>
      <c r="E1833" s="231">
        <v>0</v>
      </c>
      <c r="F1833" s="232">
        <v>0</v>
      </c>
      <c r="G1833" s="232">
        <v>0</v>
      </c>
      <c r="H1833" s="233">
        <v>0</v>
      </c>
    </row>
    <row r="1834" spans="1:8" ht="18" hidden="1" customHeight="1" outlineLevel="1">
      <c r="A1834" s="20" t="s">
        <v>191</v>
      </c>
      <c r="B1834" s="230"/>
      <c r="C1834" s="231">
        <v>0</v>
      </c>
      <c r="D1834" s="231">
        <v>0</v>
      </c>
      <c r="E1834" s="231">
        <v>0</v>
      </c>
      <c r="F1834" s="232">
        <v>0</v>
      </c>
      <c r="G1834" s="232">
        <v>0</v>
      </c>
      <c r="H1834" s="233">
        <v>0</v>
      </c>
    </row>
    <row r="1835" spans="1:8" ht="18" hidden="1" customHeight="1" outlineLevel="1">
      <c r="A1835" s="20" t="s">
        <v>439</v>
      </c>
      <c r="B1835" s="230"/>
      <c r="C1835" s="231">
        <v>0</v>
      </c>
      <c r="D1835" s="231">
        <v>0</v>
      </c>
      <c r="E1835" s="231">
        <v>0</v>
      </c>
      <c r="F1835" s="232">
        <v>0</v>
      </c>
      <c r="G1835" s="232">
        <v>0</v>
      </c>
      <c r="H1835" s="233">
        <v>0</v>
      </c>
    </row>
    <row r="1836" spans="1:8" ht="18" hidden="1" customHeight="1" outlineLevel="1">
      <c r="A1836" s="20" t="s">
        <v>247</v>
      </c>
      <c r="B1836" s="230"/>
      <c r="C1836" s="231">
        <v>0</v>
      </c>
      <c r="D1836" s="231">
        <v>0</v>
      </c>
      <c r="E1836" s="231">
        <v>0</v>
      </c>
      <c r="F1836" s="232">
        <v>0</v>
      </c>
      <c r="G1836" s="232">
        <v>0</v>
      </c>
      <c r="H1836" s="233">
        <v>0</v>
      </c>
    </row>
    <row r="1837" spans="1:8" ht="18" hidden="1" customHeight="1" outlineLevel="1">
      <c r="A1837" s="20" t="s">
        <v>193</v>
      </c>
      <c r="B1837" s="230"/>
      <c r="C1837" s="231">
        <v>0</v>
      </c>
      <c r="D1837" s="231">
        <v>0</v>
      </c>
      <c r="E1837" s="231">
        <v>0</v>
      </c>
      <c r="F1837" s="232">
        <v>-103473</v>
      </c>
      <c r="G1837" s="232">
        <v>-16167</v>
      </c>
      <c r="H1837" s="233">
        <v>0</v>
      </c>
    </row>
    <row r="1838" spans="1:8" ht="18" hidden="1" customHeight="1" outlineLevel="1">
      <c r="A1838" s="20" t="s">
        <v>194</v>
      </c>
      <c r="B1838" s="230"/>
      <c r="C1838" s="231">
        <v>0</v>
      </c>
      <c r="D1838" s="231">
        <v>0</v>
      </c>
      <c r="E1838" s="231">
        <v>0</v>
      </c>
      <c r="F1838" s="232">
        <v>0</v>
      </c>
      <c r="G1838" s="232">
        <v>0</v>
      </c>
      <c r="H1838" s="233">
        <v>0</v>
      </c>
    </row>
    <row r="1839" spans="1:8" ht="18" hidden="1" customHeight="1" outlineLevel="1">
      <c r="A1839" s="20" t="s">
        <v>195</v>
      </c>
      <c r="B1839" s="230"/>
      <c r="C1839" s="231">
        <v>0</v>
      </c>
      <c r="D1839" s="231">
        <v>0</v>
      </c>
      <c r="E1839" s="231">
        <v>0</v>
      </c>
      <c r="F1839" s="232">
        <v>0</v>
      </c>
      <c r="G1839" s="232">
        <v>0</v>
      </c>
      <c r="H1839" s="233">
        <v>0</v>
      </c>
    </row>
    <row r="1840" spans="1:8" ht="18" hidden="1" customHeight="1" outlineLevel="1">
      <c r="A1840" s="20" t="s">
        <v>196</v>
      </c>
      <c r="B1840" s="230"/>
      <c r="C1840" s="231">
        <v>0</v>
      </c>
      <c r="D1840" s="231">
        <v>0</v>
      </c>
      <c r="E1840" s="231">
        <v>0</v>
      </c>
      <c r="F1840" s="232">
        <v>0</v>
      </c>
      <c r="G1840" s="232">
        <v>0</v>
      </c>
      <c r="H1840" s="233">
        <v>0</v>
      </c>
    </row>
    <row r="1841" spans="1:8" s="229" customFormat="1" collapsed="1">
      <c r="A1841" s="20"/>
      <c r="B1841" s="230" t="s">
        <v>406</v>
      </c>
      <c r="C1841" s="234">
        <f>SUM(C1817:C1840)</f>
        <v>18</v>
      </c>
      <c r="D1841" s="234">
        <f t="shared" ref="D1841:F1841" si="129">SUM(D1817:D1840)</f>
        <v>6</v>
      </c>
      <c r="E1841" s="234">
        <f t="shared" si="129"/>
        <v>0</v>
      </c>
      <c r="F1841" s="235">
        <f t="shared" si="129"/>
        <v>207805.13</v>
      </c>
      <c r="G1841" s="235">
        <f>SUM(G1817:G1840)</f>
        <v>61504.5</v>
      </c>
      <c r="H1841" s="236">
        <f t="shared" ref="H1841" si="130">SUM(H1817:H1840)</f>
        <v>0</v>
      </c>
    </row>
    <row r="1842" spans="1:8" ht="18" customHeight="1">
      <c r="A1842" s="237"/>
      <c r="B1842" s="252" t="s">
        <v>407</v>
      </c>
      <c r="C1842" s="253"/>
      <c r="D1842" s="253"/>
      <c r="E1842" s="253"/>
      <c r="F1842" s="250"/>
      <c r="G1842" s="250"/>
      <c r="H1842" s="251"/>
    </row>
    <row r="1843" spans="1:8" ht="18" hidden="1" customHeight="1" outlineLevel="1">
      <c r="A1843" s="20" t="s">
        <v>256</v>
      </c>
      <c r="B1843" s="230"/>
      <c r="C1843" s="231">
        <v>0</v>
      </c>
      <c r="D1843" s="231">
        <v>0</v>
      </c>
      <c r="E1843" s="231">
        <v>0</v>
      </c>
      <c r="F1843" s="232">
        <v>0</v>
      </c>
      <c r="G1843" s="232">
        <v>0</v>
      </c>
      <c r="H1843" s="233">
        <v>0</v>
      </c>
    </row>
    <row r="1844" spans="1:8" ht="18" hidden="1" customHeight="1" outlineLevel="1">
      <c r="A1844" s="20" t="s">
        <v>181</v>
      </c>
      <c r="B1844" s="230"/>
      <c r="C1844" s="231">
        <v>12</v>
      </c>
      <c r="D1844" s="231">
        <v>24</v>
      </c>
      <c r="E1844" s="231">
        <v>0</v>
      </c>
      <c r="F1844" s="232">
        <v>124415.88999999998</v>
      </c>
      <c r="G1844" s="232">
        <v>-12117.18</v>
      </c>
      <c r="H1844" s="233">
        <v>0</v>
      </c>
    </row>
    <row r="1845" spans="1:8" ht="18" hidden="1" customHeight="1" outlineLevel="1">
      <c r="A1845" s="20" t="s">
        <v>182</v>
      </c>
      <c r="B1845" s="230"/>
      <c r="C1845" s="231">
        <v>11</v>
      </c>
      <c r="D1845" s="231">
        <v>11</v>
      </c>
      <c r="E1845" s="231">
        <v>0</v>
      </c>
      <c r="F1845" s="232">
        <v>66875</v>
      </c>
      <c r="G1845" s="232">
        <v>5037</v>
      </c>
      <c r="H1845" s="233">
        <v>0</v>
      </c>
    </row>
    <row r="1846" spans="1:8" ht="18" hidden="1" customHeight="1" outlineLevel="1">
      <c r="A1846" s="20" t="s">
        <v>250</v>
      </c>
      <c r="B1846" s="230"/>
      <c r="C1846" s="231">
        <v>0</v>
      </c>
      <c r="D1846" s="231">
        <v>0</v>
      </c>
      <c r="E1846" s="231">
        <v>0</v>
      </c>
      <c r="F1846" s="232">
        <v>0</v>
      </c>
      <c r="G1846" s="232">
        <v>0</v>
      </c>
      <c r="H1846" s="233">
        <v>0</v>
      </c>
    </row>
    <row r="1847" spans="1:8" ht="18" hidden="1" customHeight="1" outlineLevel="1">
      <c r="A1847" s="20" t="s">
        <v>257</v>
      </c>
      <c r="B1847" s="230"/>
      <c r="C1847" s="231">
        <v>0</v>
      </c>
      <c r="D1847" s="231">
        <v>0</v>
      </c>
      <c r="E1847" s="231">
        <v>0</v>
      </c>
      <c r="F1847" s="232">
        <v>0</v>
      </c>
      <c r="G1847" s="232">
        <v>0</v>
      </c>
      <c r="H1847" s="233">
        <v>0</v>
      </c>
    </row>
    <row r="1848" spans="1:8" ht="18" hidden="1" customHeight="1" outlineLevel="1">
      <c r="A1848" s="20" t="s">
        <v>258</v>
      </c>
      <c r="B1848" s="230"/>
      <c r="C1848" s="231">
        <v>0</v>
      </c>
      <c r="D1848" s="231">
        <v>0</v>
      </c>
      <c r="E1848" s="231">
        <v>0</v>
      </c>
      <c r="F1848" s="232">
        <v>0</v>
      </c>
      <c r="G1848" s="232">
        <v>0</v>
      </c>
      <c r="H1848" s="233">
        <v>0</v>
      </c>
    </row>
    <row r="1849" spans="1:8" ht="18" hidden="1" customHeight="1" outlineLevel="1">
      <c r="A1849" s="20" t="s">
        <v>183</v>
      </c>
      <c r="B1849" s="230"/>
      <c r="C1849" s="231">
        <v>29</v>
      </c>
      <c r="D1849" s="231">
        <v>36</v>
      </c>
      <c r="E1849" s="231">
        <v>0</v>
      </c>
      <c r="F1849" s="232">
        <v>206226.46</v>
      </c>
      <c r="G1849" s="232">
        <v>31649.78</v>
      </c>
      <c r="H1849" s="233">
        <v>0</v>
      </c>
    </row>
    <row r="1850" spans="1:8" ht="18" hidden="1" customHeight="1" outlineLevel="1">
      <c r="A1850" s="20" t="s">
        <v>184</v>
      </c>
      <c r="B1850" s="230"/>
      <c r="C1850" s="231">
        <v>2</v>
      </c>
      <c r="D1850" s="231">
        <v>7</v>
      </c>
      <c r="E1850" s="231">
        <v>0</v>
      </c>
      <c r="F1850" s="232">
        <v>-17781.25</v>
      </c>
      <c r="G1850" s="232">
        <v>-18604.440000000002</v>
      </c>
      <c r="H1850" s="233">
        <v>0</v>
      </c>
    </row>
    <row r="1851" spans="1:8" ht="18" hidden="1" customHeight="1" outlineLevel="1">
      <c r="A1851" s="20" t="s">
        <v>251</v>
      </c>
      <c r="B1851" s="230"/>
      <c r="C1851" s="231">
        <v>0</v>
      </c>
      <c r="D1851" s="231">
        <v>0</v>
      </c>
      <c r="E1851" s="231">
        <v>0</v>
      </c>
      <c r="F1851" s="232">
        <v>0</v>
      </c>
      <c r="G1851" s="232">
        <v>0</v>
      </c>
      <c r="H1851" s="233">
        <v>0</v>
      </c>
    </row>
    <row r="1852" spans="1:8" ht="18" hidden="1" customHeight="1" outlineLevel="1">
      <c r="A1852" s="20" t="s">
        <v>185</v>
      </c>
      <c r="B1852" s="230"/>
      <c r="C1852" s="231">
        <v>41</v>
      </c>
      <c r="D1852" s="231">
        <v>63</v>
      </c>
      <c r="E1852" s="231">
        <v>0</v>
      </c>
      <c r="F1852" s="232">
        <v>91536.89</v>
      </c>
      <c r="G1852" s="232">
        <v>31939.93</v>
      </c>
      <c r="H1852" s="233">
        <v>0</v>
      </c>
    </row>
    <row r="1853" spans="1:8" ht="18" hidden="1" customHeight="1" outlineLevel="1">
      <c r="A1853" s="20" t="s">
        <v>253</v>
      </c>
      <c r="B1853" s="230"/>
      <c r="C1853" s="231">
        <v>0</v>
      </c>
      <c r="D1853" s="231">
        <v>0</v>
      </c>
      <c r="E1853" s="231">
        <v>0</v>
      </c>
      <c r="F1853" s="232">
        <v>0</v>
      </c>
      <c r="G1853" s="232">
        <v>0</v>
      </c>
      <c r="H1853" s="233">
        <v>0</v>
      </c>
    </row>
    <row r="1854" spans="1:8" ht="18" hidden="1" customHeight="1" outlineLevel="1">
      <c r="A1854" s="20" t="s">
        <v>186</v>
      </c>
      <c r="B1854" s="230"/>
      <c r="C1854" s="231">
        <v>6</v>
      </c>
      <c r="D1854" s="231">
        <v>5</v>
      </c>
      <c r="E1854" s="231">
        <v>1</v>
      </c>
      <c r="F1854" s="232">
        <v>6422.9300000000012</v>
      </c>
      <c r="G1854" s="232">
        <v>2757.14</v>
      </c>
      <c r="H1854" s="233">
        <v>0</v>
      </c>
    </row>
    <row r="1855" spans="1:8" ht="18" hidden="1" customHeight="1" outlineLevel="1">
      <c r="A1855" s="20" t="s">
        <v>244</v>
      </c>
      <c r="B1855" s="230"/>
      <c r="C1855" s="231">
        <v>3</v>
      </c>
      <c r="D1855" s="231">
        <v>1</v>
      </c>
      <c r="E1855" s="231">
        <v>0</v>
      </c>
      <c r="F1855" s="232">
        <v>18753</v>
      </c>
      <c r="G1855" s="232">
        <v>0</v>
      </c>
      <c r="H1855" s="233">
        <v>3994</v>
      </c>
    </row>
    <row r="1856" spans="1:8" ht="18" hidden="1" customHeight="1" outlineLevel="1">
      <c r="A1856" s="20" t="s">
        <v>438</v>
      </c>
      <c r="B1856" s="230"/>
      <c r="C1856" s="231">
        <v>2</v>
      </c>
      <c r="D1856" s="231">
        <v>1</v>
      </c>
      <c r="E1856" s="231">
        <v>0</v>
      </c>
      <c r="F1856" s="232">
        <v>10825</v>
      </c>
      <c r="G1856" s="232">
        <v>0</v>
      </c>
      <c r="H1856" s="233">
        <v>0</v>
      </c>
    </row>
    <row r="1857" spans="1:8" ht="18" hidden="1" customHeight="1" outlineLevel="1">
      <c r="A1857" s="20" t="s">
        <v>188</v>
      </c>
      <c r="B1857" s="230"/>
      <c r="C1857" s="231">
        <v>6</v>
      </c>
      <c r="D1857" s="231">
        <v>7</v>
      </c>
      <c r="E1857" s="231">
        <v>0</v>
      </c>
      <c r="F1857" s="232">
        <v>-5127.34</v>
      </c>
      <c r="G1857" s="232">
        <v>0</v>
      </c>
      <c r="H1857" s="233">
        <v>0</v>
      </c>
    </row>
    <row r="1858" spans="1:8" ht="18" hidden="1" customHeight="1" outlineLevel="1">
      <c r="A1858" s="20" t="s">
        <v>189</v>
      </c>
      <c r="B1858" s="230"/>
      <c r="C1858" s="231">
        <v>0</v>
      </c>
      <c r="D1858" s="231">
        <v>0</v>
      </c>
      <c r="E1858" s="231">
        <v>0</v>
      </c>
      <c r="F1858" s="232">
        <v>0</v>
      </c>
      <c r="G1858" s="232">
        <v>0</v>
      </c>
      <c r="H1858" s="233">
        <v>0</v>
      </c>
    </row>
    <row r="1859" spans="1:8" ht="18" hidden="1" customHeight="1" outlineLevel="1">
      <c r="A1859" s="20" t="s">
        <v>190</v>
      </c>
      <c r="B1859" s="230"/>
      <c r="C1859" s="231">
        <v>10</v>
      </c>
      <c r="D1859" s="231">
        <v>2</v>
      </c>
      <c r="E1859" s="231">
        <v>0</v>
      </c>
      <c r="F1859" s="232">
        <v>237</v>
      </c>
      <c r="G1859" s="232">
        <v>0</v>
      </c>
      <c r="H1859" s="233">
        <v>1000</v>
      </c>
    </row>
    <row r="1860" spans="1:8" ht="18" hidden="1" customHeight="1" outlineLevel="1">
      <c r="A1860" s="20" t="s">
        <v>191</v>
      </c>
      <c r="B1860" s="230"/>
      <c r="C1860" s="231">
        <v>0</v>
      </c>
      <c r="D1860" s="231">
        <v>0</v>
      </c>
      <c r="E1860" s="231">
        <v>0</v>
      </c>
      <c r="F1860" s="232">
        <v>0</v>
      </c>
      <c r="G1860" s="232">
        <v>0</v>
      </c>
      <c r="H1860" s="233">
        <v>0</v>
      </c>
    </row>
    <row r="1861" spans="1:8" ht="18" hidden="1" customHeight="1" outlineLevel="1">
      <c r="A1861" s="20" t="s">
        <v>439</v>
      </c>
      <c r="B1861" s="230"/>
      <c r="C1861" s="231">
        <v>0</v>
      </c>
      <c r="D1861" s="231">
        <v>0</v>
      </c>
      <c r="E1861" s="231">
        <v>0</v>
      </c>
      <c r="F1861" s="232">
        <v>0</v>
      </c>
      <c r="G1861" s="232">
        <v>0</v>
      </c>
      <c r="H1861" s="233">
        <v>0</v>
      </c>
    </row>
    <row r="1862" spans="1:8" ht="18" hidden="1" customHeight="1" outlineLevel="1">
      <c r="A1862" s="20" t="s">
        <v>247</v>
      </c>
      <c r="B1862" s="230"/>
      <c r="C1862" s="231">
        <v>0</v>
      </c>
      <c r="D1862" s="231">
        <v>0</v>
      </c>
      <c r="E1862" s="231">
        <v>0</v>
      </c>
      <c r="F1862" s="232">
        <v>0</v>
      </c>
      <c r="G1862" s="232">
        <v>0</v>
      </c>
      <c r="H1862" s="233">
        <v>0</v>
      </c>
    </row>
    <row r="1863" spans="1:8" ht="18" hidden="1" customHeight="1" outlineLevel="1">
      <c r="A1863" s="20" t="s">
        <v>193</v>
      </c>
      <c r="B1863" s="230"/>
      <c r="C1863" s="231">
        <v>22</v>
      </c>
      <c r="D1863" s="231">
        <v>22</v>
      </c>
      <c r="E1863" s="231">
        <v>2</v>
      </c>
      <c r="F1863" s="232">
        <v>590744</v>
      </c>
      <c r="G1863" s="232">
        <v>32484</v>
      </c>
      <c r="H1863" s="233">
        <v>44656</v>
      </c>
    </row>
    <row r="1864" spans="1:8" ht="18" hidden="1" customHeight="1" outlineLevel="1">
      <c r="A1864" s="20" t="s">
        <v>194</v>
      </c>
      <c r="B1864" s="230"/>
      <c r="C1864" s="231">
        <v>0</v>
      </c>
      <c r="D1864" s="231">
        <v>0</v>
      </c>
      <c r="E1864" s="231">
        <v>0</v>
      </c>
      <c r="F1864" s="232">
        <v>0</v>
      </c>
      <c r="G1864" s="232">
        <v>0</v>
      </c>
      <c r="H1864" s="233">
        <v>0</v>
      </c>
    </row>
    <row r="1865" spans="1:8" ht="18" hidden="1" customHeight="1" outlineLevel="1">
      <c r="A1865" s="20" t="s">
        <v>195</v>
      </c>
      <c r="B1865" s="230"/>
      <c r="C1865" s="231">
        <v>9</v>
      </c>
      <c r="D1865" s="231">
        <v>0</v>
      </c>
      <c r="E1865" s="231">
        <v>0</v>
      </c>
      <c r="F1865" s="232">
        <v>7349.2</v>
      </c>
      <c r="G1865" s="232">
        <v>8666.11</v>
      </c>
      <c r="H1865" s="233">
        <v>100</v>
      </c>
    </row>
    <row r="1866" spans="1:8" ht="18" hidden="1" customHeight="1" outlineLevel="1">
      <c r="A1866" s="20" t="s">
        <v>196</v>
      </c>
      <c r="B1866" s="230"/>
      <c r="C1866" s="231">
        <v>7</v>
      </c>
      <c r="D1866" s="231">
        <v>6</v>
      </c>
      <c r="E1866" s="231">
        <v>1</v>
      </c>
      <c r="F1866" s="232">
        <v>38411</v>
      </c>
      <c r="G1866" s="232">
        <v>0</v>
      </c>
      <c r="H1866" s="233">
        <v>0</v>
      </c>
    </row>
    <row r="1867" spans="1:8" s="229" customFormat="1" collapsed="1">
      <c r="A1867" s="20"/>
      <c r="B1867" s="230" t="s">
        <v>408</v>
      </c>
      <c r="C1867" s="234">
        <f>SUM(C1843:C1866)</f>
        <v>160</v>
      </c>
      <c r="D1867" s="234">
        <f t="shared" ref="D1867:F1867" si="131">SUM(D1843:D1866)</f>
        <v>185</v>
      </c>
      <c r="E1867" s="234">
        <f t="shared" si="131"/>
        <v>4</v>
      </c>
      <c r="F1867" s="235">
        <f t="shared" si="131"/>
        <v>1138887.78</v>
      </c>
      <c r="G1867" s="235">
        <f>SUM(G1843:G1866)</f>
        <v>81812.34</v>
      </c>
      <c r="H1867" s="236">
        <f t="shared" ref="H1867" si="132">SUM(H1843:H1866)</f>
        <v>49750</v>
      </c>
    </row>
    <row r="1868" spans="1:8" ht="18" customHeight="1">
      <c r="A1868" s="237"/>
      <c r="B1868" s="252" t="s">
        <v>409</v>
      </c>
      <c r="C1868" s="253"/>
      <c r="D1868" s="253"/>
      <c r="E1868" s="253"/>
      <c r="F1868" s="250"/>
      <c r="G1868" s="250"/>
      <c r="H1868" s="251"/>
    </row>
    <row r="1869" spans="1:8" ht="18" hidden="1" customHeight="1" outlineLevel="1">
      <c r="A1869" s="20" t="s">
        <v>256</v>
      </c>
      <c r="B1869" s="230"/>
      <c r="C1869" s="231">
        <v>0</v>
      </c>
      <c r="D1869" s="231">
        <v>0</v>
      </c>
      <c r="E1869" s="231">
        <v>0</v>
      </c>
      <c r="F1869" s="232">
        <v>0</v>
      </c>
      <c r="G1869" s="232">
        <v>0</v>
      </c>
      <c r="H1869" s="233">
        <v>0</v>
      </c>
    </row>
    <row r="1870" spans="1:8" ht="18" hidden="1" customHeight="1" outlineLevel="1">
      <c r="A1870" s="20" t="s">
        <v>181</v>
      </c>
      <c r="B1870" s="230"/>
      <c r="C1870" s="231">
        <v>4</v>
      </c>
      <c r="D1870" s="231">
        <v>1</v>
      </c>
      <c r="E1870" s="231">
        <v>0</v>
      </c>
      <c r="F1870" s="232">
        <v>1500</v>
      </c>
      <c r="G1870" s="232">
        <v>3666</v>
      </c>
      <c r="H1870" s="233">
        <v>0</v>
      </c>
    </row>
    <row r="1871" spans="1:8" ht="18" hidden="1" customHeight="1" outlineLevel="1">
      <c r="A1871" s="20" t="s">
        <v>182</v>
      </c>
      <c r="B1871" s="230"/>
      <c r="C1871" s="231">
        <v>0</v>
      </c>
      <c r="D1871" s="231">
        <v>0</v>
      </c>
      <c r="E1871" s="231">
        <v>0</v>
      </c>
      <c r="F1871" s="232">
        <v>0</v>
      </c>
      <c r="G1871" s="232">
        <v>0</v>
      </c>
      <c r="H1871" s="233">
        <v>0</v>
      </c>
    </row>
    <row r="1872" spans="1:8" ht="18" hidden="1" customHeight="1" outlineLevel="1">
      <c r="A1872" s="20" t="s">
        <v>250</v>
      </c>
      <c r="B1872" s="230"/>
      <c r="C1872" s="231">
        <v>0</v>
      </c>
      <c r="D1872" s="231">
        <v>0</v>
      </c>
      <c r="E1872" s="231">
        <v>0</v>
      </c>
      <c r="F1872" s="232">
        <v>0</v>
      </c>
      <c r="G1872" s="232">
        <v>0</v>
      </c>
      <c r="H1872" s="233">
        <v>0</v>
      </c>
    </row>
    <row r="1873" spans="1:8" ht="18" hidden="1" customHeight="1" outlineLevel="1">
      <c r="A1873" s="20" t="s">
        <v>257</v>
      </c>
      <c r="B1873" s="230"/>
      <c r="C1873" s="231">
        <v>0</v>
      </c>
      <c r="D1873" s="231">
        <v>0</v>
      </c>
      <c r="E1873" s="231">
        <v>0</v>
      </c>
      <c r="F1873" s="232">
        <v>0</v>
      </c>
      <c r="G1873" s="232">
        <v>0</v>
      </c>
      <c r="H1873" s="233">
        <v>0</v>
      </c>
    </row>
    <row r="1874" spans="1:8" ht="18" hidden="1" customHeight="1" outlineLevel="1">
      <c r="A1874" s="20" t="s">
        <v>258</v>
      </c>
      <c r="B1874" s="230"/>
      <c r="C1874" s="231">
        <v>0</v>
      </c>
      <c r="D1874" s="231">
        <v>0</v>
      </c>
      <c r="E1874" s="231">
        <v>0</v>
      </c>
      <c r="F1874" s="232">
        <v>0</v>
      </c>
      <c r="G1874" s="232">
        <v>0</v>
      </c>
      <c r="H1874" s="233">
        <v>0</v>
      </c>
    </row>
    <row r="1875" spans="1:8" ht="18" hidden="1" customHeight="1" outlineLevel="1">
      <c r="A1875" s="20" t="s">
        <v>183</v>
      </c>
      <c r="B1875" s="230"/>
      <c r="C1875" s="231">
        <v>4</v>
      </c>
      <c r="D1875" s="231">
        <v>4</v>
      </c>
      <c r="E1875" s="231">
        <v>0</v>
      </c>
      <c r="F1875" s="232">
        <v>56500</v>
      </c>
      <c r="G1875" s="232">
        <v>32630.55</v>
      </c>
      <c r="H1875" s="233">
        <v>0</v>
      </c>
    </row>
    <row r="1876" spans="1:8" ht="18" hidden="1" customHeight="1" outlineLevel="1">
      <c r="A1876" s="20" t="s">
        <v>184</v>
      </c>
      <c r="B1876" s="230"/>
      <c r="C1876" s="231">
        <v>0</v>
      </c>
      <c r="D1876" s="231">
        <v>0</v>
      </c>
      <c r="E1876" s="231">
        <v>0</v>
      </c>
      <c r="F1876" s="232">
        <v>0</v>
      </c>
      <c r="G1876" s="232">
        <v>0</v>
      </c>
      <c r="H1876" s="233">
        <v>0</v>
      </c>
    </row>
    <row r="1877" spans="1:8" ht="18" hidden="1" customHeight="1" outlineLevel="1">
      <c r="A1877" s="20" t="s">
        <v>251</v>
      </c>
      <c r="B1877" s="230"/>
      <c r="C1877" s="231">
        <v>0</v>
      </c>
      <c r="D1877" s="231">
        <v>0</v>
      </c>
      <c r="E1877" s="231">
        <v>0</v>
      </c>
      <c r="F1877" s="232">
        <v>0</v>
      </c>
      <c r="G1877" s="232">
        <v>0</v>
      </c>
      <c r="H1877" s="233">
        <v>0</v>
      </c>
    </row>
    <row r="1878" spans="1:8" ht="18" hidden="1" customHeight="1" outlineLevel="1">
      <c r="A1878" s="20" t="s">
        <v>185</v>
      </c>
      <c r="B1878" s="230"/>
      <c r="C1878" s="231">
        <v>9</v>
      </c>
      <c r="D1878" s="231">
        <v>2</v>
      </c>
      <c r="E1878" s="231">
        <v>0</v>
      </c>
      <c r="F1878" s="232">
        <v>0</v>
      </c>
      <c r="G1878" s="232">
        <v>10054</v>
      </c>
      <c r="H1878" s="233">
        <v>0</v>
      </c>
    </row>
    <row r="1879" spans="1:8" ht="18" hidden="1" customHeight="1" outlineLevel="1">
      <c r="A1879" s="20" t="s">
        <v>253</v>
      </c>
      <c r="B1879" s="230"/>
      <c r="C1879" s="231">
        <v>2</v>
      </c>
      <c r="D1879" s="231">
        <v>0</v>
      </c>
      <c r="E1879" s="231">
        <v>2</v>
      </c>
      <c r="F1879" s="232">
        <v>0</v>
      </c>
      <c r="G1879" s="232">
        <v>0</v>
      </c>
      <c r="H1879" s="233">
        <v>0</v>
      </c>
    </row>
    <row r="1880" spans="1:8" ht="18" hidden="1" customHeight="1" outlineLevel="1">
      <c r="A1880" s="20" t="s">
        <v>186</v>
      </c>
      <c r="B1880" s="230"/>
      <c r="C1880" s="231">
        <v>26</v>
      </c>
      <c r="D1880" s="231">
        <v>0</v>
      </c>
      <c r="E1880" s="231">
        <v>24</v>
      </c>
      <c r="F1880" s="232">
        <v>86781.35</v>
      </c>
      <c r="G1880" s="232">
        <v>4742.6400000000012</v>
      </c>
      <c r="H1880" s="233">
        <v>0</v>
      </c>
    </row>
    <row r="1881" spans="1:8" ht="18" hidden="1" customHeight="1" outlineLevel="1">
      <c r="A1881" s="20" t="s">
        <v>244</v>
      </c>
      <c r="B1881" s="230"/>
      <c r="C1881" s="231">
        <v>0</v>
      </c>
      <c r="D1881" s="231">
        <v>0</v>
      </c>
      <c r="E1881" s="231">
        <v>0</v>
      </c>
      <c r="F1881" s="232">
        <v>0</v>
      </c>
      <c r="G1881" s="232">
        <v>0</v>
      </c>
      <c r="H1881" s="233">
        <v>0</v>
      </c>
    </row>
    <row r="1882" spans="1:8" ht="18" hidden="1" customHeight="1" outlineLevel="1">
      <c r="A1882" s="20" t="s">
        <v>438</v>
      </c>
      <c r="B1882" s="230"/>
      <c r="C1882" s="231">
        <v>3</v>
      </c>
      <c r="D1882" s="231">
        <v>0</v>
      </c>
      <c r="E1882" s="231">
        <v>3</v>
      </c>
      <c r="F1882" s="232">
        <v>0</v>
      </c>
      <c r="G1882" s="232">
        <v>0</v>
      </c>
      <c r="H1882" s="233">
        <v>0</v>
      </c>
    </row>
    <row r="1883" spans="1:8" ht="18" hidden="1" customHeight="1" outlineLevel="1">
      <c r="A1883" s="20" t="s">
        <v>188</v>
      </c>
      <c r="B1883" s="230"/>
      <c r="C1883" s="231">
        <v>1</v>
      </c>
      <c r="D1883" s="231">
        <v>1</v>
      </c>
      <c r="E1883" s="231">
        <v>0</v>
      </c>
      <c r="F1883" s="232">
        <v>0</v>
      </c>
      <c r="G1883" s="232">
        <v>49</v>
      </c>
      <c r="H1883" s="233">
        <v>0</v>
      </c>
    </row>
    <row r="1884" spans="1:8" ht="18" hidden="1" customHeight="1" outlineLevel="1">
      <c r="A1884" s="20" t="s">
        <v>189</v>
      </c>
      <c r="B1884" s="230"/>
      <c r="C1884" s="231">
        <v>0</v>
      </c>
      <c r="D1884" s="231">
        <v>0</v>
      </c>
      <c r="E1884" s="231">
        <v>0</v>
      </c>
      <c r="F1884" s="232">
        <v>0</v>
      </c>
      <c r="G1884" s="232">
        <v>0</v>
      </c>
      <c r="H1884" s="233">
        <v>0</v>
      </c>
    </row>
    <row r="1885" spans="1:8" ht="18" hidden="1" customHeight="1" outlineLevel="1">
      <c r="A1885" s="20" t="s">
        <v>190</v>
      </c>
      <c r="B1885" s="230"/>
      <c r="C1885" s="231">
        <v>1</v>
      </c>
      <c r="D1885" s="231">
        <v>0</v>
      </c>
      <c r="E1885" s="231">
        <v>0</v>
      </c>
      <c r="F1885" s="232">
        <v>0</v>
      </c>
      <c r="G1885" s="232">
        <v>0</v>
      </c>
      <c r="H1885" s="233">
        <v>0</v>
      </c>
    </row>
    <row r="1886" spans="1:8" ht="18" hidden="1" customHeight="1" outlineLevel="1">
      <c r="A1886" s="20" t="s">
        <v>191</v>
      </c>
      <c r="B1886" s="230"/>
      <c r="C1886" s="231">
        <v>0</v>
      </c>
      <c r="D1886" s="231">
        <v>0</v>
      </c>
      <c r="E1886" s="231">
        <v>0</v>
      </c>
      <c r="F1886" s="232">
        <v>0</v>
      </c>
      <c r="G1886" s="232">
        <v>0</v>
      </c>
      <c r="H1886" s="233">
        <v>0</v>
      </c>
    </row>
    <row r="1887" spans="1:8" ht="18" hidden="1" customHeight="1" outlineLevel="1">
      <c r="A1887" s="20" t="s">
        <v>439</v>
      </c>
      <c r="B1887" s="230"/>
      <c r="C1887" s="231">
        <v>0</v>
      </c>
      <c r="D1887" s="231">
        <v>0</v>
      </c>
      <c r="E1887" s="231">
        <v>0</v>
      </c>
      <c r="F1887" s="232">
        <v>0</v>
      </c>
      <c r="G1887" s="232">
        <v>0</v>
      </c>
      <c r="H1887" s="233">
        <v>0</v>
      </c>
    </row>
    <row r="1888" spans="1:8" ht="18" hidden="1" customHeight="1" outlineLevel="1">
      <c r="A1888" s="20" t="s">
        <v>247</v>
      </c>
      <c r="B1888" s="230"/>
      <c r="C1888" s="231">
        <v>0</v>
      </c>
      <c r="D1888" s="231">
        <v>0</v>
      </c>
      <c r="E1888" s="231">
        <v>0</v>
      </c>
      <c r="F1888" s="232">
        <v>0</v>
      </c>
      <c r="G1888" s="232">
        <v>0</v>
      </c>
      <c r="H1888" s="233">
        <v>0</v>
      </c>
    </row>
    <row r="1889" spans="1:8" ht="18" hidden="1" customHeight="1" outlineLevel="1">
      <c r="A1889" s="20" t="s">
        <v>193</v>
      </c>
      <c r="B1889" s="230"/>
      <c r="C1889" s="231">
        <v>0</v>
      </c>
      <c r="D1889" s="231">
        <v>0</v>
      </c>
      <c r="E1889" s="231">
        <v>0</v>
      </c>
      <c r="F1889" s="232">
        <v>0</v>
      </c>
      <c r="G1889" s="232">
        <v>0</v>
      </c>
      <c r="H1889" s="233">
        <v>0</v>
      </c>
    </row>
    <row r="1890" spans="1:8" ht="18" hidden="1" customHeight="1" outlineLevel="1">
      <c r="A1890" s="20" t="s">
        <v>194</v>
      </c>
      <c r="B1890" s="230"/>
      <c r="C1890" s="231">
        <v>0</v>
      </c>
      <c r="D1890" s="231">
        <v>0</v>
      </c>
      <c r="E1890" s="231">
        <v>0</v>
      </c>
      <c r="F1890" s="232">
        <v>0</v>
      </c>
      <c r="G1890" s="232">
        <v>0</v>
      </c>
      <c r="H1890" s="233">
        <v>0</v>
      </c>
    </row>
    <row r="1891" spans="1:8" ht="18" hidden="1" customHeight="1" outlineLevel="1">
      <c r="A1891" s="20" t="s">
        <v>195</v>
      </c>
      <c r="B1891" s="230"/>
      <c r="C1891" s="231">
        <v>0</v>
      </c>
      <c r="D1891" s="231">
        <v>0</v>
      </c>
      <c r="E1891" s="231">
        <v>0</v>
      </c>
      <c r="F1891" s="232">
        <v>0</v>
      </c>
      <c r="G1891" s="232">
        <v>0</v>
      </c>
      <c r="H1891" s="233">
        <v>0</v>
      </c>
    </row>
    <row r="1892" spans="1:8" ht="18" hidden="1" customHeight="1" outlineLevel="1">
      <c r="A1892" s="20" t="s">
        <v>196</v>
      </c>
      <c r="B1892" s="230"/>
      <c r="C1892" s="231">
        <v>0</v>
      </c>
      <c r="D1892" s="231">
        <v>0</v>
      </c>
      <c r="E1892" s="231">
        <v>0</v>
      </c>
      <c r="F1892" s="232">
        <v>0</v>
      </c>
      <c r="G1892" s="232">
        <v>0</v>
      </c>
      <c r="H1892" s="233">
        <v>0</v>
      </c>
    </row>
    <row r="1893" spans="1:8" s="229" customFormat="1" collapsed="1">
      <c r="A1893" s="20"/>
      <c r="B1893" s="230" t="s">
        <v>411</v>
      </c>
      <c r="C1893" s="234">
        <f>SUM(C1869:C1892)</f>
        <v>50</v>
      </c>
      <c r="D1893" s="234">
        <f t="shared" ref="D1893:F1893" si="133">SUM(D1869:D1892)</f>
        <v>8</v>
      </c>
      <c r="E1893" s="234">
        <f t="shared" si="133"/>
        <v>29</v>
      </c>
      <c r="F1893" s="235">
        <f t="shared" si="133"/>
        <v>144781.35</v>
      </c>
      <c r="G1893" s="235">
        <f>SUM(G1869:G1892)</f>
        <v>51142.19</v>
      </c>
      <c r="H1893" s="236">
        <f t="shared" ref="H1893" si="134">SUM(H1869:H1892)</f>
        <v>0</v>
      </c>
    </row>
    <row r="1894" spans="1:8" ht="18" hidden="1" customHeight="1" outlineLevel="1">
      <c r="A1894" s="20" t="s">
        <v>256</v>
      </c>
      <c r="B1894" s="230"/>
      <c r="C1894" s="231">
        <v>0</v>
      </c>
      <c r="D1894" s="231">
        <v>0</v>
      </c>
      <c r="E1894" s="231">
        <v>0</v>
      </c>
      <c r="F1894" s="232">
        <v>0</v>
      </c>
      <c r="G1894" s="232">
        <v>0</v>
      </c>
      <c r="H1894" s="233">
        <v>0</v>
      </c>
    </row>
    <row r="1895" spans="1:8" ht="18" hidden="1" customHeight="1" outlineLevel="1">
      <c r="A1895" s="20" t="s">
        <v>181</v>
      </c>
      <c r="B1895" s="230"/>
      <c r="C1895" s="231">
        <v>2</v>
      </c>
      <c r="D1895" s="231">
        <v>1</v>
      </c>
      <c r="E1895" s="231">
        <v>0</v>
      </c>
      <c r="F1895" s="232">
        <v>10000</v>
      </c>
      <c r="G1895" s="232">
        <v>0</v>
      </c>
      <c r="H1895" s="233">
        <v>0</v>
      </c>
    </row>
    <row r="1896" spans="1:8" ht="18" hidden="1" customHeight="1" outlineLevel="1">
      <c r="A1896" s="20" t="s">
        <v>182</v>
      </c>
      <c r="B1896" s="230"/>
      <c r="C1896" s="231">
        <v>0</v>
      </c>
      <c r="D1896" s="231">
        <v>0</v>
      </c>
      <c r="E1896" s="231">
        <v>0</v>
      </c>
      <c r="F1896" s="232">
        <v>0</v>
      </c>
      <c r="G1896" s="232">
        <v>0</v>
      </c>
      <c r="H1896" s="233">
        <v>0</v>
      </c>
    </row>
    <row r="1897" spans="1:8" ht="18" hidden="1" customHeight="1" outlineLevel="1">
      <c r="A1897" s="20" t="s">
        <v>250</v>
      </c>
      <c r="B1897" s="230"/>
      <c r="C1897" s="231">
        <v>0</v>
      </c>
      <c r="D1897" s="231">
        <v>0</v>
      </c>
      <c r="E1897" s="231">
        <v>0</v>
      </c>
      <c r="F1897" s="232">
        <v>0</v>
      </c>
      <c r="G1897" s="232">
        <v>0</v>
      </c>
      <c r="H1897" s="233">
        <v>0</v>
      </c>
    </row>
    <row r="1898" spans="1:8" ht="18" hidden="1" customHeight="1" outlineLevel="1">
      <c r="A1898" s="20" t="s">
        <v>257</v>
      </c>
      <c r="B1898" s="230"/>
      <c r="C1898" s="231">
        <v>0</v>
      </c>
      <c r="D1898" s="231">
        <v>0</v>
      </c>
      <c r="E1898" s="231">
        <v>0</v>
      </c>
      <c r="F1898" s="232">
        <v>0</v>
      </c>
      <c r="G1898" s="232">
        <v>0</v>
      </c>
      <c r="H1898" s="233">
        <v>0</v>
      </c>
    </row>
    <row r="1899" spans="1:8" ht="18" hidden="1" customHeight="1" outlineLevel="1">
      <c r="A1899" s="20" t="s">
        <v>258</v>
      </c>
      <c r="B1899" s="230"/>
      <c r="C1899" s="231">
        <v>0</v>
      </c>
      <c r="D1899" s="231">
        <v>0</v>
      </c>
      <c r="E1899" s="231">
        <v>0</v>
      </c>
      <c r="F1899" s="232">
        <v>0</v>
      </c>
      <c r="G1899" s="232">
        <v>0</v>
      </c>
      <c r="H1899" s="233">
        <v>0</v>
      </c>
    </row>
    <row r="1900" spans="1:8" ht="18" hidden="1" customHeight="1" outlineLevel="1">
      <c r="A1900" s="20" t="s">
        <v>183</v>
      </c>
      <c r="B1900" s="230"/>
      <c r="C1900" s="231">
        <v>4</v>
      </c>
      <c r="D1900" s="231">
        <v>2</v>
      </c>
      <c r="E1900" s="231">
        <v>0</v>
      </c>
      <c r="F1900" s="232">
        <v>3000</v>
      </c>
      <c r="G1900" s="232">
        <v>4499.55</v>
      </c>
      <c r="H1900" s="233">
        <v>0</v>
      </c>
    </row>
    <row r="1901" spans="1:8" ht="18" hidden="1" customHeight="1" outlineLevel="1">
      <c r="A1901" s="20" t="s">
        <v>184</v>
      </c>
      <c r="B1901" s="230"/>
      <c r="C1901" s="231">
        <v>0</v>
      </c>
      <c r="D1901" s="231">
        <v>2</v>
      </c>
      <c r="E1901" s="231">
        <v>0</v>
      </c>
      <c r="F1901" s="232">
        <v>89500</v>
      </c>
      <c r="G1901" s="232">
        <v>43494.8</v>
      </c>
      <c r="H1901" s="233">
        <v>0</v>
      </c>
    </row>
    <row r="1902" spans="1:8" ht="18" hidden="1" customHeight="1" outlineLevel="1">
      <c r="A1902" s="20" t="s">
        <v>251</v>
      </c>
      <c r="B1902" s="230"/>
      <c r="C1902" s="231">
        <v>0</v>
      </c>
      <c r="D1902" s="231">
        <v>0</v>
      </c>
      <c r="E1902" s="231">
        <v>0</v>
      </c>
      <c r="F1902" s="232">
        <v>0</v>
      </c>
      <c r="G1902" s="232">
        <v>0</v>
      </c>
      <c r="H1902" s="233">
        <v>0</v>
      </c>
    </row>
    <row r="1903" spans="1:8" ht="18" hidden="1" customHeight="1" outlineLevel="1">
      <c r="A1903" s="20" t="s">
        <v>185</v>
      </c>
      <c r="B1903" s="230"/>
      <c r="C1903" s="231">
        <v>0</v>
      </c>
      <c r="D1903" s="231">
        <v>2</v>
      </c>
      <c r="E1903" s="231">
        <v>0</v>
      </c>
      <c r="F1903" s="232">
        <v>3500</v>
      </c>
      <c r="G1903" s="232">
        <v>4750</v>
      </c>
      <c r="H1903" s="233">
        <v>0</v>
      </c>
    </row>
    <row r="1904" spans="1:8" ht="18" hidden="1" customHeight="1" outlineLevel="1">
      <c r="A1904" s="20" t="s">
        <v>253</v>
      </c>
      <c r="B1904" s="230"/>
      <c r="C1904" s="231">
        <v>0</v>
      </c>
      <c r="D1904" s="231">
        <v>0</v>
      </c>
      <c r="E1904" s="231">
        <v>0</v>
      </c>
      <c r="F1904" s="232">
        <v>0</v>
      </c>
      <c r="G1904" s="232">
        <v>0</v>
      </c>
      <c r="H1904" s="233">
        <v>0</v>
      </c>
    </row>
    <row r="1905" spans="1:8" ht="18" hidden="1" customHeight="1" outlineLevel="1">
      <c r="A1905" s="20" t="s">
        <v>186</v>
      </c>
      <c r="B1905" s="230"/>
      <c r="C1905" s="231">
        <v>19</v>
      </c>
      <c r="D1905" s="231">
        <v>1</v>
      </c>
      <c r="E1905" s="231">
        <v>18</v>
      </c>
      <c r="F1905" s="232">
        <v>2653.52</v>
      </c>
      <c r="G1905" s="232">
        <v>0</v>
      </c>
      <c r="H1905" s="233">
        <v>0</v>
      </c>
    </row>
    <row r="1906" spans="1:8" ht="18" hidden="1" customHeight="1" outlineLevel="1">
      <c r="A1906" s="20" t="s">
        <v>244</v>
      </c>
      <c r="B1906" s="230"/>
      <c r="C1906" s="231">
        <v>0</v>
      </c>
      <c r="D1906" s="231">
        <v>0</v>
      </c>
      <c r="E1906" s="231">
        <v>0</v>
      </c>
      <c r="F1906" s="232">
        <v>0</v>
      </c>
      <c r="G1906" s="232">
        <v>0</v>
      </c>
      <c r="H1906" s="233">
        <v>0</v>
      </c>
    </row>
    <row r="1907" spans="1:8" ht="18" hidden="1" customHeight="1" outlineLevel="1">
      <c r="A1907" s="20" t="s">
        <v>438</v>
      </c>
      <c r="B1907" s="230"/>
      <c r="C1907" s="231">
        <v>2</v>
      </c>
      <c r="D1907" s="231">
        <v>0</v>
      </c>
      <c r="E1907" s="231">
        <v>2</v>
      </c>
      <c r="F1907" s="232">
        <v>0</v>
      </c>
      <c r="G1907" s="232">
        <v>0</v>
      </c>
      <c r="H1907" s="233">
        <v>0</v>
      </c>
    </row>
    <row r="1908" spans="1:8" ht="18" hidden="1" customHeight="1" outlineLevel="1">
      <c r="A1908" s="20" t="s">
        <v>188</v>
      </c>
      <c r="B1908" s="230"/>
      <c r="C1908" s="231">
        <v>0</v>
      </c>
      <c r="D1908" s="231">
        <v>0</v>
      </c>
      <c r="E1908" s="231">
        <v>0</v>
      </c>
      <c r="F1908" s="232">
        <v>0</v>
      </c>
      <c r="G1908" s="232">
        <v>0</v>
      </c>
      <c r="H1908" s="233">
        <v>0</v>
      </c>
    </row>
    <row r="1909" spans="1:8" ht="18" hidden="1" customHeight="1" outlineLevel="1">
      <c r="A1909" s="20" t="s">
        <v>189</v>
      </c>
      <c r="B1909" s="230"/>
      <c r="C1909" s="231">
        <v>0</v>
      </c>
      <c r="D1909" s="231">
        <v>0</v>
      </c>
      <c r="E1909" s="231">
        <v>0</v>
      </c>
      <c r="F1909" s="232">
        <v>0</v>
      </c>
      <c r="G1909" s="232">
        <v>0</v>
      </c>
      <c r="H1909" s="233">
        <v>0</v>
      </c>
    </row>
    <row r="1910" spans="1:8" ht="18" hidden="1" customHeight="1" outlineLevel="1">
      <c r="A1910" s="20" t="s">
        <v>190</v>
      </c>
      <c r="B1910" s="230"/>
      <c r="C1910" s="231">
        <v>0</v>
      </c>
      <c r="D1910" s="231">
        <v>0</v>
      </c>
      <c r="E1910" s="231">
        <v>0</v>
      </c>
      <c r="F1910" s="232">
        <v>0</v>
      </c>
      <c r="G1910" s="232">
        <v>0</v>
      </c>
      <c r="H1910" s="233">
        <v>0</v>
      </c>
    </row>
    <row r="1911" spans="1:8" ht="18" hidden="1" customHeight="1" outlineLevel="1">
      <c r="A1911" s="20" t="s">
        <v>191</v>
      </c>
      <c r="B1911" s="230"/>
      <c r="C1911" s="231">
        <v>0</v>
      </c>
      <c r="D1911" s="231">
        <v>0</v>
      </c>
      <c r="E1911" s="231">
        <v>0</v>
      </c>
      <c r="F1911" s="232">
        <v>0</v>
      </c>
      <c r="G1911" s="232">
        <v>0</v>
      </c>
      <c r="H1911" s="233">
        <v>0</v>
      </c>
    </row>
    <row r="1912" spans="1:8" ht="18" hidden="1" customHeight="1" outlineLevel="1">
      <c r="A1912" s="20" t="s">
        <v>439</v>
      </c>
      <c r="B1912" s="230"/>
      <c r="C1912" s="231">
        <v>0</v>
      </c>
      <c r="D1912" s="231">
        <v>0</v>
      </c>
      <c r="E1912" s="231">
        <v>0</v>
      </c>
      <c r="F1912" s="232">
        <v>0</v>
      </c>
      <c r="G1912" s="232">
        <v>0</v>
      </c>
      <c r="H1912" s="233">
        <v>0</v>
      </c>
    </row>
    <row r="1913" spans="1:8" ht="18" hidden="1" customHeight="1" outlineLevel="1">
      <c r="A1913" s="20" t="s">
        <v>247</v>
      </c>
      <c r="B1913" s="230"/>
      <c r="C1913" s="231">
        <v>0</v>
      </c>
      <c r="D1913" s="231">
        <v>0</v>
      </c>
      <c r="E1913" s="231">
        <v>0</v>
      </c>
      <c r="F1913" s="232">
        <v>0</v>
      </c>
      <c r="G1913" s="232">
        <v>0</v>
      </c>
      <c r="H1913" s="233">
        <v>0</v>
      </c>
    </row>
    <row r="1914" spans="1:8" ht="18" hidden="1" customHeight="1" outlineLevel="1">
      <c r="A1914" s="20" t="s">
        <v>193</v>
      </c>
      <c r="B1914" s="230"/>
      <c r="C1914" s="231">
        <v>0</v>
      </c>
      <c r="D1914" s="231">
        <v>0</v>
      </c>
      <c r="E1914" s="231">
        <v>0</v>
      </c>
      <c r="F1914" s="232">
        <v>0</v>
      </c>
      <c r="G1914" s="232">
        <v>0</v>
      </c>
      <c r="H1914" s="233">
        <v>0</v>
      </c>
    </row>
    <row r="1915" spans="1:8" ht="18" hidden="1" customHeight="1" outlineLevel="1">
      <c r="A1915" s="20" t="s">
        <v>194</v>
      </c>
      <c r="B1915" s="230"/>
      <c r="C1915" s="231">
        <v>0</v>
      </c>
      <c r="D1915" s="231">
        <v>0</v>
      </c>
      <c r="E1915" s="231">
        <v>0</v>
      </c>
      <c r="F1915" s="232">
        <v>0</v>
      </c>
      <c r="G1915" s="232">
        <v>0</v>
      </c>
      <c r="H1915" s="233">
        <v>0</v>
      </c>
    </row>
    <row r="1916" spans="1:8" ht="18" hidden="1" customHeight="1" outlineLevel="1">
      <c r="A1916" s="20" t="s">
        <v>195</v>
      </c>
      <c r="B1916" s="230"/>
      <c r="C1916" s="231">
        <v>0</v>
      </c>
      <c r="D1916" s="231">
        <v>0</v>
      </c>
      <c r="E1916" s="231">
        <v>0</v>
      </c>
      <c r="F1916" s="232">
        <v>0</v>
      </c>
      <c r="G1916" s="232">
        <v>0</v>
      </c>
      <c r="H1916" s="233">
        <v>0</v>
      </c>
    </row>
    <row r="1917" spans="1:8" ht="18" hidden="1" customHeight="1" outlineLevel="1">
      <c r="A1917" s="20" t="s">
        <v>196</v>
      </c>
      <c r="B1917" s="230"/>
      <c r="C1917" s="231">
        <v>3</v>
      </c>
      <c r="D1917" s="231">
        <v>3</v>
      </c>
      <c r="E1917" s="231">
        <v>0</v>
      </c>
      <c r="F1917" s="232">
        <v>24475</v>
      </c>
      <c r="G1917" s="232">
        <v>39636</v>
      </c>
      <c r="H1917" s="233">
        <v>0</v>
      </c>
    </row>
    <row r="1918" spans="1:8" ht="18" customHeight="1" collapsed="1">
      <c r="A1918" s="20"/>
      <c r="B1918" s="230" t="s">
        <v>412</v>
      </c>
      <c r="C1918" s="234">
        <f>SUM(C1894:C1917)</f>
        <v>30</v>
      </c>
      <c r="D1918" s="234">
        <f t="shared" ref="D1918:F1918" si="135">SUM(D1894:D1917)</f>
        <v>11</v>
      </c>
      <c r="E1918" s="234">
        <f t="shared" si="135"/>
        <v>20</v>
      </c>
      <c r="F1918" s="235">
        <f t="shared" si="135"/>
        <v>133128.52000000002</v>
      </c>
      <c r="G1918" s="235">
        <f>SUM(G1894:G1917)</f>
        <v>92380.35</v>
      </c>
      <c r="H1918" s="236">
        <f t="shared" ref="H1918" si="136">SUM(H1894:H1917)</f>
        <v>0</v>
      </c>
    </row>
    <row r="1919" spans="1:8" ht="18" hidden="1" customHeight="1" outlineLevel="1">
      <c r="A1919" s="20" t="s">
        <v>256</v>
      </c>
      <c r="B1919" s="230"/>
      <c r="C1919" s="231">
        <v>0</v>
      </c>
      <c r="D1919" s="231">
        <v>0</v>
      </c>
      <c r="E1919" s="231">
        <v>0</v>
      </c>
      <c r="F1919" s="232">
        <v>0</v>
      </c>
      <c r="G1919" s="232">
        <v>0</v>
      </c>
      <c r="H1919" s="233">
        <v>0</v>
      </c>
    </row>
    <row r="1920" spans="1:8" ht="18" hidden="1" customHeight="1" outlineLevel="1">
      <c r="A1920" s="20" t="s">
        <v>181</v>
      </c>
      <c r="B1920" s="230"/>
      <c r="C1920" s="231">
        <v>1</v>
      </c>
      <c r="D1920" s="231">
        <v>0</v>
      </c>
      <c r="E1920" s="231">
        <v>0</v>
      </c>
      <c r="F1920" s="232">
        <v>0</v>
      </c>
      <c r="G1920" s="232">
        <v>0</v>
      </c>
      <c r="H1920" s="233">
        <v>0</v>
      </c>
    </row>
    <row r="1921" spans="1:8" ht="18" hidden="1" customHeight="1" outlineLevel="1">
      <c r="A1921" s="20" t="s">
        <v>182</v>
      </c>
      <c r="B1921" s="230"/>
      <c r="C1921" s="231">
        <v>0</v>
      </c>
      <c r="D1921" s="231">
        <v>0</v>
      </c>
      <c r="E1921" s="231">
        <v>0</v>
      </c>
      <c r="F1921" s="232">
        <v>0</v>
      </c>
      <c r="G1921" s="232">
        <v>0</v>
      </c>
      <c r="H1921" s="233">
        <v>0</v>
      </c>
    </row>
    <row r="1922" spans="1:8" ht="18" hidden="1" customHeight="1" outlineLevel="1">
      <c r="A1922" s="20" t="s">
        <v>250</v>
      </c>
      <c r="B1922" s="230"/>
      <c r="C1922" s="231">
        <v>0</v>
      </c>
      <c r="D1922" s="231">
        <v>0</v>
      </c>
      <c r="E1922" s="231">
        <v>0</v>
      </c>
      <c r="F1922" s="232">
        <v>0</v>
      </c>
      <c r="G1922" s="232">
        <v>0</v>
      </c>
      <c r="H1922" s="233">
        <v>0</v>
      </c>
    </row>
    <row r="1923" spans="1:8" ht="18" hidden="1" customHeight="1" outlineLevel="1">
      <c r="A1923" s="20" t="s">
        <v>257</v>
      </c>
      <c r="B1923" s="230"/>
      <c r="C1923" s="231">
        <v>0</v>
      </c>
      <c r="D1923" s="231">
        <v>0</v>
      </c>
      <c r="E1923" s="231">
        <v>0</v>
      </c>
      <c r="F1923" s="232">
        <v>0</v>
      </c>
      <c r="G1923" s="232">
        <v>0</v>
      </c>
      <c r="H1923" s="233">
        <v>0</v>
      </c>
    </row>
    <row r="1924" spans="1:8" ht="18" hidden="1" customHeight="1" outlineLevel="1">
      <c r="A1924" s="20" t="s">
        <v>258</v>
      </c>
      <c r="B1924" s="230"/>
      <c r="C1924" s="231">
        <v>0</v>
      </c>
      <c r="D1924" s="231">
        <v>0</v>
      </c>
      <c r="E1924" s="231">
        <v>0</v>
      </c>
      <c r="F1924" s="232">
        <v>0</v>
      </c>
      <c r="G1924" s="232">
        <v>0</v>
      </c>
      <c r="H1924" s="233">
        <v>0</v>
      </c>
    </row>
    <row r="1925" spans="1:8" ht="18" hidden="1" customHeight="1" outlineLevel="1">
      <c r="A1925" s="20" t="s">
        <v>183</v>
      </c>
      <c r="B1925" s="230"/>
      <c r="C1925" s="231">
        <v>3</v>
      </c>
      <c r="D1925" s="231">
        <v>1</v>
      </c>
      <c r="E1925" s="231">
        <v>0</v>
      </c>
      <c r="F1925" s="232">
        <v>0</v>
      </c>
      <c r="G1925" s="232">
        <v>259.8</v>
      </c>
      <c r="H1925" s="233">
        <v>0</v>
      </c>
    </row>
    <row r="1926" spans="1:8" ht="18" hidden="1" customHeight="1" outlineLevel="1">
      <c r="A1926" s="20" t="s">
        <v>184</v>
      </c>
      <c r="B1926" s="230"/>
      <c r="C1926" s="231">
        <v>0</v>
      </c>
      <c r="D1926" s="231">
        <v>1</v>
      </c>
      <c r="E1926" s="231">
        <v>0</v>
      </c>
      <c r="F1926" s="232">
        <v>200000</v>
      </c>
      <c r="G1926" s="232">
        <v>62852.480000000003</v>
      </c>
      <c r="H1926" s="233">
        <v>0</v>
      </c>
    </row>
    <row r="1927" spans="1:8" ht="18" hidden="1" customHeight="1" outlineLevel="1">
      <c r="A1927" s="20" t="s">
        <v>251</v>
      </c>
      <c r="B1927" s="230"/>
      <c r="C1927" s="231">
        <v>0</v>
      </c>
      <c r="D1927" s="231">
        <v>0</v>
      </c>
      <c r="E1927" s="231">
        <v>0</v>
      </c>
      <c r="F1927" s="232">
        <v>0</v>
      </c>
      <c r="G1927" s="232">
        <v>0</v>
      </c>
      <c r="H1927" s="233">
        <v>0</v>
      </c>
    </row>
    <row r="1928" spans="1:8" ht="18" hidden="1" customHeight="1" outlineLevel="1">
      <c r="A1928" s="20" t="s">
        <v>185</v>
      </c>
      <c r="B1928" s="230"/>
      <c r="C1928" s="231">
        <v>4</v>
      </c>
      <c r="D1928" s="231">
        <v>2</v>
      </c>
      <c r="E1928" s="231">
        <v>0</v>
      </c>
      <c r="F1928" s="232">
        <v>-35</v>
      </c>
      <c r="G1928" s="232">
        <v>11423.5</v>
      </c>
      <c r="H1928" s="233">
        <v>0</v>
      </c>
    </row>
    <row r="1929" spans="1:8" ht="18" hidden="1" customHeight="1" outlineLevel="1">
      <c r="A1929" s="20" t="s">
        <v>253</v>
      </c>
      <c r="B1929" s="230"/>
      <c r="C1929" s="231">
        <v>1</v>
      </c>
      <c r="D1929" s="231">
        <v>0</v>
      </c>
      <c r="E1929" s="231">
        <v>0</v>
      </c>
      <c r="F1929" s="232">
        <v>0</v>
      </c>
      <c r="G1929" s="232">
        <v>0</v>
      </c>
      <c r="H1929" s="233">
        <v>0</v>
      </c>
    </row>
    <row r="1930" spans="1:8" ht="18" hidden="1" customHeight="1" outlineLevel="1">
      <c r="A1930" s="20" t="s">
        <v>186</v>
      </c>
      <c r="B1930" s="230"/>
      <c r="C1930" s="231">
        <v>23</v>
      </c>
      <c r="D1930" s="231">
        <v>1</v>
      </c>
      <c r="E1930" s="231">
        <v>18</v>
      </c>
      <c r="F1930" s="232">
        <v>13379.75</v>
      </c>
      <c r="G1930" s="232">
        <v>-5130.38</v>
      </c>
      <c r="H1930" s="233">
        <v>0</v>
      </c>
    </row>
    <row r="1931" spans="1:8" ht="18" hidden="1" customHeight="1" outlineLevel="1">
      <c r="A1931" s="20" t="s">
        <v>244</v>
      </c>
      <c r="B1931" s="230"/>
      <c r="C1931" s="231">
        <v>0</v>
      </c>
      <c r="D1931" s="231">
        <v>0</v>
      </c>
      <c r="E1931" s="231">
        <v>0</v>
      </c>
      <c r="F1931" s="232">
        <v>0</v>
      </c>
      <c r="G1931" s="232">
        <v>0</v>
      </c>
      <c r="H1931" s="233">
        <v>0</v>
      </c>
    </row>
    <row r="1932" spans="1:8" ht="18" hidden="1" customHeight="1" outlineLevel="1">
      <c r="A1932" s="20" t="s">
        <v>438</v>
      </c>
      <c r="B1932" s="230"/>
      <c r="C1932" s="231">
        <v>3</v>
      </c>
      <c r="D1932" s="231">
        <v>1</v>
      </c>
      <c r="E1932" s="231">
        <v>2</v>
      </c>
      <c r="F1932" s="232">
        <v>0</v>
      </c>
      <c r="G1932" s="232">
        <v>1208</v>
      </c>
      <c r="H1932" s="233">
        <v>0</v>
      </c>
    </row>
    <row r="1933" spans="1:8" ht="18" hidden="1" customHeight="1" outlineLevel="1">
      <c r="A1933" s="20" t="s">
        <v>188</v>
      </c>
      <c r="B1933" s="230"/>
      <c r="C1933" s="231">
        <v>0</v>
      </c>
      <c r="D1933" s="231">
        <v>0</v>
      </c>
      <c r="E1933" s="231">
        <v>0</v>
      </c>
      <c r="F1933" s="232">
        <v>0</v>
      </c>
      <c r="G1933" s="232">
        <v>0</v>
      </c>
      <c r="H1933" s="233">
        <v>0</v>
      </c>
    </row>
    <row r="1934" spans="1:8" ht="18" hidden="1" customHeight="1" outlineLevel="1">
      <c r="A1934" s="20" t="s">
        <v>189</v>
      </c>
      <c r="B1934" s="230"/>
      <c r="C1934" s="231">
        <v>0</v>
      </c>
      <c r="D1934" s="231">
        <v>0</v>
      </c>
      <c r="E1934" s="231">
        <v>0</v>
      </c>
      <c r="F1934" s="232">
        <v>0</v>
      </c>
      <c r="G1934" s="232">
        <v>0</v>
      </c>
      <c r="H1934" s="233">
        <v>0</v>
      </c>
    </row>
    <row r="1935" spans="1:8" ht="18" hidden="1" customHeight="1" outlineLevel="1">
      <c r="A1935" s="20" t="s">
        <v>190</v>
      </c>
      <c r="B1935" s="230"/>
      <c r="C1935" s="231">
        <v>0</v>
      </c>
      <c r="D1935" s="231">
        <v>0</v>
      </c>
      <c r="E1935" s="231">
        <v>0</v>
      </c>
      <c r="F1935" s="232">
        <v>0</v>
      </c>
      <c r="G1935" s="232">
        <v>0</v>
      </c>
      <c r="H1935" s="233">
        <v>0</v>
      </c>
    </row>
    <row r="1936" spans="1:8" ht="18" hidden="1" customHeight="1" outlineLevel="1">
      <c r="A1936" s="20" t="s">
        <v>191</v>
      </c>
      <c r="B1936" s="230"/>
      <c r="C1936" s="231">
        <v>0</v>
      </c>
      <c r="D1936" s="231">
        <v>0</v>
      </c>
      <c r="E1936" s="231">
        <v>0</v>
      </c>
      <c r="F1936" s="232">
        <v>0</v>
      </c>
      <c r="G1936" s="232">
        <v>0</v>
      </c>
      <c r="H1936" s="233">
        <v>0</v>
      </c>
    </row>
    <row r="1937" spans="1:8" ht="18" hidden="1" customHeight="1" outlineLevel="1">
      <c r="A1937" s="20" t="s">
        <v>439</v>
      </c>
      <c r="B1937" s="230"/>
      <c r="C1937" s="231">
        <v>0</v>
      </c>
      <c r="D1937" s="231">
        <v>0</v>
      </c>
      <c r="E1937" s="231">
        <v>0</v>
      </c>
      <c r="F1937" s="232">
        <v>0</v>
      </c>
      <c r="G1937" s="232">
        <v>0</v>
      </c>
      <c r="H1937" s="233">
        <v>0</v>
      </c>
    </row>
    <row r="1938" spans="1:8" ht="18" hidden="1" customHeight="1" outlineLevel="1">
      <c r="A1938" s="20" t="s">
        <v>247</v>
      </c>
      <c r="B1938" s="230"/>
      <c r="C1938" s="231">
        <v>0</v>
      </c>
      <c r="D1938" s="231">
        <v>0</v>
      </c>
      <c r="E1938" s="231">
        <v>0</v>
      </c>
      <c r="F1938" s="232">
        <v>0</v>
      </c>
      <c r="G1938" s="232">
        <v>0</v>
      </c>
      <c r="H1938" s="233">
        <v>0</v>
      </c>
    </row>
    <row r="1939" spans="1:8" ht="18" hidden="1" customHeight="1" outlineLevel="1">
      <c r="A1939" s="20" t="s">
        <v>193</v>
      </c>
      <c r="B1939" s="230"/>
      <c r="C1939" s="231">
        <v>0</v>
      </c>
      <c r="D1939" s="231">
        <v>0</v>
      </c>
      <c r="E1939" s="231">
        <v>0</v>
      </c>
      <c r="F1939" s="232">
        <v>0</v>
      </c>
      <c r="G1939" s="232">
        <v>0</v>
      </c>
      <c r="H1939" s="233">
        <v>0</v>
      </c>
    </row>
    <row r="1940" spans="1:8" ht="18" hidden="1" customHeight="1" outlineLevel="1">
      <c r="A1940" s="20" t="s">
        <v>194</v>
      </c>
      <c r="B1940" s="230"/>
      <c r="C1940" s="231">
        <v>0</v>
      </c>
      <c r="D1940" s="231">
        <v>0</v>
      </c>
      <c r="E1940" s="231">
        <v>0</v>
      </c>
      <c r="F1940" s="232">
        <v>0</v>
      </c>
      <c r="G1940" s="232">
        <v>0</v>
      </c>
      <c r="H1940" s="233">
        <v>0</v>
      </c>
    </row>
    <row r="1941" spans="1:8" ht="18" hidden="1" customHeight="1" outlineLevel="1">
      <c r="A1941" s="20" t="s">
        <v>195</v>
      </c>
      <c r="B1941" s="230"/>
      <c r="C1941" s="231">
        <v>0</v>
      </c>
      <c r="D1941" s="231">
        <v>0</v>
      </c>
      <c r="E1941" s="231">
        <v>0</v>
      </c>
      <c r="F1941" s="232">
        <v>0</v>
      </c>
      <c r="G1941" s="232">
        <v>0</v>
      </c>
      <c r="H1941" s="233">
        <v>0</v>
      </c>
    </row>
    <row r="1942" spans="1:8" ht="18" hidden="1" customHeight="1" outlineLevel="1">
      <c r="A1942" s="20" t="s">
        <v>196</v>
      </c>
      <c r="B1942" s="230"/>
      <c r="C1942" s="231">
        <v>0</v>
      </c>
      <c r="D1942" s="231">
        <v>0</v>
      </c>
      <c r="E1942" s="231">
        <v>0</v>
      </c>
      <c r="F1942" s="232">
        <v>0</v>
      </c>
      <c r="G1942" s="232">
        <v>0</v>
      </c>
      <c r="H1942" s="233">
        <v>0</v>
      </c>
    </row>
    <row r="1943" spans="1:8" ht="18" customHeight="1" collapsed="1">
      <c r="A1943" s="20"/>
      <c r="B1943" s="230" t="s">
        <v>413</v>
      </c>
      <c r="C1943" s="234">
        <f>SUM(C1919:C1942)</f>
        <v>35</v>
      </c>
      <c r="D1943" s="234">
        <f t="shared" ref="D1943:F1943" si="137">SUM(D1919:D1942)</f>
        <v>6</v>
      </c>
      <c r="E1943" s="234">
        <f t="shared" si="137"/>
        <v>20</v>
      </c>
      <c r="F1943" s="235">
        <f t="shared" si="137"/>
        <v>213344.75</v>
      </c>
      <c r="G1943" s="235">
        <f>SUM(G1919:G1942)</f>
        <v>70613.399999999994</v>
      </c>
      <c r="H1943" s="236">
        <f t="shared" ref="H1943" si="138">SUM(H1919:H1942)</f>
        <v>0</v>
      </c>
    </row>
    <row r="1944" spans="1:8" ht="18" hidden="1" customHeight="1" outlineLevel="1">
      <c r="A1944" s="20" t="s">
        <v>256</v>
      </c>
      <c r="B1944" s="230"/>
      <c r="C1944" s="231">
        <v>0</v>
      </c>
      <c r="D1944" s="231">
        <v>0</v>
      </c>
      <c r="E1944" s="231">
        <v>0</v>
      </c>
      <c r="F1944" s="232">
        <v>0</v>
      </c>
      <c r="G1944" s="232">
        <v>0</v>
      </c>
      <c r="H1944" s="233">
        <v>0</v>
      </c>
    </row>
    <row r="1945" spans="1:8" ht="18" hidden="1" customHeight="1" outlineLevel="1">
      <c r="A1945" s="20" t="s">
        <v>181</v>
      </c>
      <c r="B1945" s="230"/>
      <c r="C1945" s="231">
        <v>13</v>
      </c>
      <c r="D1945" s="231">
        <v>15</v>
      </c>
      <c r="E1945" s="231">
        <v>0</v>
      </c>
      <c r="F1945" s="232">
        <v>54446.1</v>
      </c>
      <c r="G1945" s="232">
        <v>31577.49</v>
      </c>
      <c r="H1945" s="233">
        <v>0</v>
      </c>
    </row>
    <row r="1946" spans="1:8" ht="18" hidden="1" customHeight="1" outlineLevel="1">
      <c r="A1946" s="20" t="s">
        <v>182</v>
      </c>
      <c r="B1946" s="230"/>
      <c r="C1946" s="231">
        <v>0</v>
      </c>
      <c r="D1946" s="231">
        <v>0</v>
      </c>
      <c r="E1946" s="231">
        <v>0</v>
      </c>
      <c r="F1946" s="232">
        <v>0</v>
      </c>
      <c r="G1946" s="232">
        <v>0</v>
      </c>
      <c r="H1946" s="233">
        <v>0</v>
      </c>
    </row>
    <row r="1947" spans="1:8" ht="18" hidden="1" customHeight="1" outlineLevel="1">
      <c r="A1947" s="20" t="s">
        <v>250</v>
      </c>
      <c r="B1947" s="230"/>
      <c r="C1947" s="231">
        <v>0</v>
      </c>
      <c r="D1947" s="231">
        <v>0</v>
      </c>
      <c r="E1947" s="231">
        <v>0</v>
      </c>
      <c r="F1947" s="232">
        <v>0</v>
      </c>
      <c r="G1947" s="232">
        <v>0</v>
      </c>
      <c r="H1947" s="233">
        <v>0</v>
      </c>
    </row>
    <row r="1948" spans="1:8" ht="18" hidden="1" customHeight="1" outlineLevel="1">
      <c r="A1948" s="20" t="s">
        <v>257</v>
      </c>
      <c r="B1948" s="230"/>
      <c r="C1948" s="231">
        <v>0</v>
      </c>
      <c r="D1948" s="231">
        <v>0</v>
      </c>
      <c r="E1948" s="231">
        <v>0</v>
      </c>
      <c r="F1948" s="232">
        <v>0</v>
      </c>
      <c r="G1948" s="232">
        <v>0</v>
      </c>
      <c r="H1948" s="233">
        <v>0</v>
      </c>
    </row>
    <row r="1949" spans="1:8" ht="18" hidden="1" customHeight="1" outlineLevel="1">
      <c r="A1949" s="20" t="s">
        <v>258</v>
      </c>
      <c r="B1949" s="230"/>
      <c r="C1949" s="231">
        <v>0</v>
      </c>
      <c r="D1949" s="231">
        <v>0</v>
      </c>
      <c r="E1949" s="231">
        <v>0</v>
      </c>
      <c r="F1949" s="232">
        <v>0</v>
      </c>
      <c r="G1949" s="232">
        <v>0</v>
      </c>
      <c r="H1949" s="233">
        <v>0</v>
      </c>
    </row>
    <row r="1950" spans="1:8" ht="18" hidden="1" customHeight="1" outlineLevel="1">
      <c r="A1950" s="20" t="s">
        <v>183</v>
      </c>
      <c r="B1950" s="230"/>
      <c r="C1950" s="231">
        <v>26</v>
      </c>
      <c r="D1950" s="231">
        <v>20</v>
      </c>
      <c r="E1950" s="231">
        <v>0</v>
      </c>
      <c r="F1950" s="232">
        <v>3635.9399999999987</v>
      </c>
      <c r="G1950" s="232">
        <v>123329.15</v>
      </c>
      <c r="H1950" s="233">
        <v>0</v>
      </c>
    </row>
    <row r="1951" spans="1:8" ht="18" hidden="1" customHeight="1" outlineLevel="1">
      <c r="A1951" s="20" t="s">
        <v>184</v>
      </c>
      <c r="B1951" s="230"/>
      <c r="C1951" s="231">
        <v>7</v>
      </c>
      <c r="D1951" s="231">
        <v>10</v>
      </c>
      <c r="E1951" s="231">
        <v>0</v>
      </c>
      <c r="F1951" s="232">
        <v>20354.729999999996</v>
      </c>
      <c r="G1951" s="232">
        <v>70177.990000000005</v>
      </c>
      <c r="H1951" s="233">
        <v>0</v>
      </c>
    </row>
    <row r="1952" spans="1:8" ht="18" hidden="1" customHeight="1" outlineLevel="1">
      <c r="A1952" s="20" t="s">
        <v>251</v>
      </c>
      <c r="B1952" s="230"/>
      <c r="C1952" s="231">
        <v>0</v>
      </c>
      <c r="D1952" s="231">
        <v>0</v>
      </c>
      <c r="E1952" s="231">
        <v>0</v>
      </c>
      <c r="F1952" s="232">
        <v>0</v>
      </c>
      <c r="G1952" s="232">
        <v>0</v>
      </c>
      <c r="H1952" s="233">
        <v>0</v>
      </c>
    </row>
    <row r="1953" spans="1:8" ht="18" hidden="1" customHeight="1" outlineLevel="1">
      <c r="A1953" s="20" t="s">
        <v>185</v>
      </c>
      <c r="B1953" s="230"/>
      <c r="C1953" s="231">
        <v>46</v>
      </c>
      <c r="D1953" s="231">
        <v>37</v>
      </c>
      <c r="E1953" s="231">
        <v>0</v>
      </c>
      <c r="F1953" s="232">
        <v>63481</v>
      </c>
      <c r="G1953" s="232">
        <v>233046.08999999997</v>
      </c>
      <c r="H1953" s="233">
        <v>0</v>
      </c>
    </row>
    <row r="1954" spans="1:8" ht="18" hidden="1" customHeight="1" outlineLevel="1">
      <c r="A1954" s="20" t="s">
        <v>253</v>
      </c>
      <c r="B1954" s="230"/>
      <c r="C1954" s="231">
        <v>2</v>
      </c>
      <c r="D1954" s="231">
        <v>0</v>
      </c>
      <c r="E1954" s="231">
        <v>1</v>
      </c>
      <c r="F1954" s="232">
        <v>0</v>
      </c>
      <c r="G1954" s="232">
        <v>0</v>
      </c>
      <c r="H1954" s="233">
        <v>0</v>
      </c>
    </row>
    <row r="1955" spans="1:8" ht="18" hidden="1" customHeight="1" outlineLevel="1">
      <c r="A1955" s="20" t="s">
        <v>186</v>
      </c>
      <c r="B1955" s="230"/>
      <c r="C1955" s="231">
        <v>89</v>
      </c>
      <c r="D1955" s="231">
        <v>1</v>
      </c>
      <c r="E1955" s="231">
        <v>64</v>
      </c>
      <c r="F1955" s="232">
        <v>65127.5</v>
      </c>
      <c r="G1955" s="232">
        <v>-3489.06</v>
      </c>
      <c r="H1955" s="233">
        <v>0</v>
      </c>
    </row>
    <row r="1956" spans="1:8" ht="18" hidden="1" customHeight="1" outlineLevel="1">
      <c r="A1956" s="20" t="s">
        <v>244</v>
      </c>
      <c r="B1956" s="230"/>
      <c r="C1956" s="231">
        <v>0</v>
      </c>
      <c r="D1956" s="231">
        <v>0</v>
      </c>
      <c r="E1956" s="231">
        <v>0</v>
      </c>
      <c r="F1956" s="232">
        <v>0</v>
      </c>
      <c r="G1956" s="232">
        <v>0</v>
      </c>
      <c r="H1956" s="233">
        <v>0</v>
      </c>
    </row>
    <row r="1957" spans="1:8" ht="18" hidden="1" customHeight="1" outlineLevel="1">
      <c r="A1957" s="20" t="s">
        <v>438</v>
      </c>
      <c r="B1957" s="230"/>
      <c r="C1957" s="231">
        <v>2</v>
      </c>
      <c r="D1957" s="231">
        <v>0</v>
      </c>
      <c r="E1957" s="231">
        <v>2</v>
      </c>
      <c r="F1957" s="232">
        <v>0</v>
      </c>
      <c r="G1957" s="232">
        <v>0</v>
      </c>
      <c r="H1957" s="233">
        <v>0</v>
      </c>
    </row>
    <row r="1958" spans="1:8" ht="18" hidden="1" customHeight="1" outlineLevel="1">
      <c r="A1958" s="20" t="s">
        <v>188</v>
      </c>
      <c r="B1958" s="230"/>
      <c r="C1958" s="231">
        <v>1</v>
      </c>
      <c r="D1958" s="231">
        <v>2</v>
      </c>
      <c r="E1958" s="231">
        <v>0</v>
      </c>
      <c r="F1958" s="232">
        <v>4500</v>
      </c>
      <c r="G1958" s="232">
        <v>5562.5</v>
      </c>
      <c r="H1958" s="233">
        <v>0</v>
      </c>
    </row>
    <row r="1959" spans="1:8" ht="18" hidden="1" customHeight="1" outlineLevel="1">
      <c r="A1959" s="20" t="s">
        <v>189</v>
      </c>
      <c r="B1959" s="230"/>
      <c r="C1959" s="231">
        <v>0</v>
      </c>
      <c r="D1959" s="231">
        <v>0</v>
      </c>
      <c r="E1959" s="231">
        <v>0</v>
      </c>
      <c r="F1959" s="232">
        <v>0</v>
      </c>
      <c r="G1959" s="232">
        <v>0</v>
      </c>
      <c r="H1959" s="233">
        <v>0</v>
      </c>
    </row>
    <row r="1960" spans="1:8" ht="18" hidden="1" customHeight="1" outlineLevel="1">
      <c r="A1960" s="20" t="s">
        <v>190</v>
      </c>
      <c r="B1960" s="230"/>
      <c r="C1960" s="231">
        <v>0</v>
      </c>
      <c r="D1960" s="231">
        <v>0</v>
      </c>
      <c r="E1960" s="231">
        <v>0</v>
      </c>
      <c r="F1960" s="232">
        <v>0</v>
      </c>
      <c r="G1960" s="232">
        <v>0</v>
      </c>
      <c r="H1960" s="233">
        <v>0</v>
      </c>
    </row>
    <row r="1961" spans="1:8" ht="18" hidden="1" customHeight="1" outlineLevel="1">
      <c r="A1961" s="20" t="s">
        <v>191</v>
      </c>
      <c r="B1961" s="230"/>
      <c r="C1961" s="231">
        <v>0</v>
      </c>
      <c r="D1961" s="231">
        <v>0</v>
      </c>
      <c r="E1961" s="231">
        <v>0</v>
      </c>
      <c r="F1961" s="232">
        <v>0</v>
      </c>
      <c r="G1961" s="232">
        <v>0</v>
      </c>
      <c r="H1961" s="233">
        <v>0</v>
      </c>
    </row>
    <row r="1962" spans="1:8" ht="18" hidden="1" customHeight="1" outlineLevel="1">
      <c r="A1962" s="20" t="s">
        <v>439</v>
      </c>
      <c r="B1962" s="230"/>
      <c r="C1962" s="231">
        <v>0</v>
      </c>
      <c r="D1962" s="231">
        <v>0</v>
      </c>
      <c r="E1962" s="231">
        <v>0</v>
      </c>
      <c r="F1962" s="232">
        <v>0</v>
      </c>
      <c r="G1962" s="232">
        <v>0</v>
      </c>
      <c r="H1962" s="233">
        <v>0</v>
      </c>
    </row>
    <row r="1963" spans="1:8" ht="18" hidden="1" customHeight="1" outlineLevel="1">
      <c r="A1963" s="20" t="s">
        <v>247</v>
      </c>
      <c r="B1963" s="230"/>
      <c r="C1963" s="231">
        <v>0</v>
      </c>
      <c r="D1963" s="231">
        <v>0</v>
      </c>
      <c r="E1963" s="231">
        <v>0</v>
      </c>
      <c r="F1963" s="232">
        <v>0</v>
      </c>
      <c r="G1963" s="232">
        <v>0</v>
      </c>
      <c r="H1963" s="233">
        <v>0</v>
      </c>
    </row>
    <row r="1964" spans="1:8" ht="18" hidden="1" customHeight="1" outlineLevel="1">
      <c r="A1964" s="20" t="s">
        <v>193</v>
      </c>
      <c r="B1964" s="230"/>
      <c r="C1964" s="231">
        <v>0</v>
      </c>
      <c r="D1964" s="231">
        <v>0</v>
      </c>
      <c r="E1964" s="231">
        <v>0</v>
      </c>
      <c r="F1964" s="232">
        <v>0</v>
      </c>
      <c r="G1964" s="232">
        <v>0</v>
      </c>
      <c r="H1964" s="233">
        <v>0</v>
      </c>
    </row>
    <row r="1965" spans="1:8" ht="18" hidden="1" customHeight="1" outlineLevel="1">
      <c r="A1965" s="20" t="s">
        <v>194</v>
      </c>
      <c r="B1965" s="230"/>
      <c r="C1965" s="231">
        <v>1</v>
      </c>
      <c r="D1965" s="231">
        <v>1</v>
      </c>
      <c r="E1965" s="231">
        <v>0</v>
      </c>
      <c r="F1965" s="232">
        <v>0</v>
      </c>
      <c r="G1965" s="232">
        <v>18900</v>
      </c>
      <c r="H1965" s="233">
        <v>0</v>
      </c>
    </row>
    <row r="1966" spans="1:8" ht="18" hidden="1" customHeight="1" outlineLevel="1">
      <c r="A1966" s="20" t="s">
        <v>195</v>
      </c>
      <c r="B1966" s="230"/>
      <c r="C1966" s="231">
        <v>0</v>
      </c>
      <c r="D1966" s="231">
        <v>0</v>
      </c>
      <c r="E1966" s="231">
        <v>0</v>
      </c>
      <c r="F1966" s="232">
        <v>0</v>
      </c>
      <c r="G1966" s="232">
        <v>0</v>
      </c>
      <c r="H1966" s="233">
        <v>0</v>
      </c>
    </row>
    <row r="1967" spans="1:8" ht="18" hidden="1" customHeight="1" outlineLevel="1">
      <c r="A1967" s="20" t="s">
        <v>196</v>
      </c>
      <c r="B1967" s="230"/>
      <c r="C1967" s="231">
        <v>0</v>
      </c>
      <c r="D1967" s="231">
        <v>0</v>
      </c>
      <c r="E1967" s="231">
        <v>0</v>
      </c>
      <c r="F1967" s="232">
        <v>0</v>
      </c>
      <c r="G1967" s="232">
        <v>0</v>
      </c>
      <c r="H1967" s="233">
        <v>0</v>
      </c>
    </row>
    <row r="1968" spans="1:8" ht="18" customHeight="1" collapsed="1">
      <c r="A1968" s="20"/>
      <c r="B1968" s="230" t="s">
        <v>414</v>
      </c>
      <c r="C1968" s="234">
        <f>SUM(C1944:C1967)</f>
        <v>187</v>
      </c>
      <c r="D1968" s="234">
        <f t="shared" ref="D1968:F1968" si="139">SUM(D1944:D1967)</f>
        <v>86</v>
      </c>
      <c r="E1968" s="234">
        <f t="shared" si="139"/>
        <v>67</v>
      </c>
      <c r="F1968" s="235">
        <f t="shared" si="139"/>
        <v>211545.27</v>
      </c>
      <c r="G1968" s="235">
        <f>SUM(G1944:G1967)</f>
        <v>479104.16</v>
      </c>
      <c r="H1968" s="236">
        <f t="shared" ref="H1968" si="140">SUM(H1944:H1967)</f>
        <v>0</v>
      </c>
    </row>
    <row r="1969" spans="1:8" ht="18" customHeight="1">
      <c r="A1969" s="237"/>
      <c r="B1969" s="252" t="s">
        <v>415</v>
      </c>
      <c r="C1969" s="253"/>
      <c r="D1969" s="253"/>
      <c r="E1969" s="253"/>
      <c r="F1969" s="250"/>
      <c r="G1969" s="250"/>
      <c r="H1969" s="251"/>
    </row>
    <row r="1970" spans="1:8" ht="18" hidden="1" customHeight="1" outlineLevel="1">
      <c r="A1970" s="20" t="s">
        <v>256</v>
      </c>
      <c r="B1970" s="230"/>
      <c r="C1970" s="231">
        <v>0</v>
      </c>
      <c r="D1970" s="231">
        <v>0</v>
      </c>
      <c r="E1970" s="231">
        <v>0</v>
      </c>
      <c r="F1970" s="232">
        <v>0</v>
      </c>
      <c r="G1970" s="232">
        <v>0</v>
      </c>
      <c r="H1970" s="233">
        <v>0</v>
      </c>
    </row>
    <row r="1971" spans="1:8" ht="18" hidden="1" customHeight="1" outlineLevel="1">
      <c r="A1971" s="20" t="s">
        <v>181</v>
      </c>
      <c r="B1971" s="230"/>
      <c r="C1971" s="231">
        <v>0</v>
      </c>
      <c r="D1971" s="231">
        <v>0</v>
      </c>
      <c r="E1971" s="231">
        <v>0</v>
      </c>
      <c r="F1971" s="232">
        <v>0</v>
      </c>
      <c r="G1971" s="232">
        <v>0</v>
      </c>
      <c r="H1971" s="233">
        <v>0</v>
      </c>
    </row>
    <row r="1972" spans="1:8" ht="18" hidden="1" customHeight="1" outlineLevel="1">
      <c r="A1972" s="20" t="s">
        <v>182</v>
      </c>
      <c r="B1972" s="230"/>
      <c r="C1972" s="231">
        <v>0</v>
      </c>
      <c r="D1972" s="231">
        <v>0</v>
      </c>
      <c r="E1972" s="231">
        <v>0</v>
      </c>
      <c r="F1972" s="232">
        <v>0</v>
      </c>
      <c r="G1972" s="232">
        <v>0</v>
      </c>
      <c r="H1972" s="233">
        <v>0</v>
      </c>
    </row>
    <row r="1973" spans="1:8" ht="18" hidden="1" customHeight="1" outlineLevel="1">
      <c r="A1973" s="20" t="s">
        <v>250</v>
      </c>
      <c r="B1973" s="230"/>
      <c r="C1973" s="231">
        <v>0</v>
      </c>
      <c r="D1973" s="231">
        <v>0</v>
      </c>
      <c r="E1973" s="231">
        <v>0</v>
      </c>
      <c r="F1973" s="232">
        <v>0</v>
      </c>
      <c r="G1973" s="232">
        <v>0</v>
      </c>
      <c r="H1973" s="233">
        <v>0</v>
      </c>
    </row>
    <row r="1974" spans="1:8" ht="18" hidden="1" customHeight="1" outlineLevel="1">
      <c r="A1974" s="20" t="s">
        <v>257</v>
      </c>
      <c r="B1974" s="230"/>
      <c r="C1974" s="231">
        <v>0</v>
      </c>
      <c r="D1974" s="231">
        <v>0</v>
      </c>
      <c r="E1974" s="231">
        <v>0</v>
      </c>
      <c r="F1974" s="232">
        <v>0</v>
      </c>
      <c r="G1974" s="232">
        <v>0</v>
      </c>
      <c r="H1974" s="233">
        <v>0</v>
      </c>
    </row>
    <row r="1975" spans="1:8" ht="18" hidden="1" customHeight="1" outlineLevel="1">
      <c r="A1975" s="20" t="s">
        <v>258</v>
      </c>
      <c r="B1975" s="230"/>
      <c r="C1975" s="231">
        <v>0</v>
      </c>
      <c r="D1975" s="231">
        <v>0</v>
      </c>
      <c r="E1975" s="231">
        <v>0</v>
      </c>
      <c r="F1975" s="232">
        <v>0</v>
      </c>
      <c r="G1975" s="232">
        <v>0</v>
      </c>
      <c r="H1975" s="233">
        <v>0</v>
      </c>
    </row>
    <row r="1976" spans="1:8" ht="18" hidden="1" customHeight="1" outlineLevel="1">
      <c r="A1976" s="20" t="s">
        <v>183</v>
      </c>
      <c r="B1976" s="230"/>
      <c r="C1976" s="231">
        <v>0</v>
      </c>
      <c r="D1976" s="231">
        <v>0</v>
      </c>
      <c r="E1976" s="231">
        <v>0</v>
      </c>
      <c r="F1976" s="232">
        <v>0</v>
      </c>
      <c r="G1976" s="232">
        <v>0</v>
      </c>
      <c r="H1976" s="233">
        <v>0</v>
      </c>
    </row>
    <row r="1977" spans="1:8" ht="18" hidden="1" customHeight="1" outlineLevel="1">
      <c r="A1977" s="20" t="s">
        <v>184</v>
      </c>
      <c r="B1977" s="230"/>
      <c r="C1977" s="231">
        <v>0</v>
      </c>
      <c r="D1977" s="231">
        <v>0</v>
      </c>
      <c r="E1977" s="231">
        <v>0</v>
      </c>
      <c r="F1977" s="232">
        <v>0</v>
      </c>
      <c r="G1977" s="232">
        <v>0</v>
      </c>
      <c r="H1977" s="233">
        <v>0</v>
      </c>
    </row>
    <row r="1978" spans="1:8" ht="18" hidden="1" customHeight="1" outlineLevel="1">
      <c r="A1978" s="20" t="s">
        <v>251</v>
      </c>
      <c r="B1978" s="230"/>
      <c r="C1978" s="231">
        <v>0</v>
      </c>
      <c r="D1978" s="231">
        <v>0</v>
      </c>
      <c r="E1978" s="231">
        <v>0</v>
      </c>
      <c r="F1978" s="232">
        <v>0</v>
      </c>
      <c r="G1978" s="232">
        <v>0</v>
      </c>
      <c r="H1978" s="233">
        <v>0</v>
      </c>
    </row>
    <row r="1979" spans="1:8" ht="18" hidden="1" customHeight="1" outlineLevel="1">
      <c r="A1979" s="20" t="s">
        <v>185</v>
      </c>
      <c r="B1979" s="230"/>
      <c r="C1979" s="231">
        <v>0</v>
      </c>
      <c r="D1979" s="231">
        <v>0</v>
      </c>
      <c r="E1979" s="231">
        <v>0</v>
      </c>
      <c r="F1979" s="232">
        <v>0</v>
      </c>
      <c r="G1979" s="232">
        <v>0</v>
      </c>
      <c r="H1979" s="233">
        <v>0</v>
      </c>
    </row>
    <row r="1980" spans="1:8" ht="18" hidden="1" customHeight="1" outlineLevel="1">
      <c r="A1980" s="20" t="s">
        <v>253</v>
      </c>
      <c r="B1980" s="230"/>
      <c r="C1980" s="231">
        <v>0</v>
      </c>
      <c r="D1980" s="231">
        <v>0</v>
      </c>
      <c r="E1980" s="231">
        <v>0</v>
      </c>
      <c r="F1980" s="232">
        <v>0</v>
      </c>
      <c r="G1980" s="232">
        <v>0</v>
      </c>
      <c r="H1980" s="233">
        <v>0</v>
      </c>
    </row>
    <row r="1981" spans="1:8" ht="18" hidden="1" customHeight="1" outlineLevel="1">
      <c r="A1981" s="20" t="s">
        <v>186</v>
      </c>
      <c r="B1981" s="230"/>
      <c r="C1981" s="231">
        <v>3</v>
      </c>
      <c r="D1981" s="231">
        <v>2</v>
      </c>
      <c r="E1981" s="231">
        <v>1</v>
      </c>
      <c r="F1981" s="232">
        <v>400</v>
      </c>
      <c r="G1981" s="232">
        <v>3207.19</v>
      </c>
      <c r="H1981" s="233">
        <v>0</v>
      </c>
    </row>
    <row r="1982" spans="1:8" ht="18" hidden="1" customHeight="1" outlineLevel="1">
      <c r="A1982" s="20" t="s">
        <v>244</v>
      </c>
      <c r="B1982" s="230"/>
      <c r="C1982" s="231">
        <v>0</v>
      </c>
      <c r="D1982" s="231">
        <v>0</v>
      </c>
      <c r="E1982" s="231">
        <v>0</v>
      </c>
      <c r="F1982" s="232">
        <v>0</v>
      </c>
      <c r="G1982" s="232">
        <v>0</v>
      </c>
      <c r="H1982" s="233">
        <v>0</v>
      </c>
    </row>
    <row r="1983" spans="1:8" ht="18" hidden="1" customHeight="1" outlineLevel="1">
      <c r="A1983" s="20" t="s">
        <v>438</v>
      </c>
      <c r="B1983" s="230"/>
      <c r="C1983" s="231">
        <v>0</v>
      </c>
      <c r="D1983" s="231">
        <v>0</v>
      </c>
      <c r="E1983" s="231">
        <v>0</v>
      </c>
      <c r="F1983" s="232">
        <v>0</v>
      </c>
      <c r="G1983" s="232">
        <v>0</v>
      </c>
      <c r="H1983" s="233">
        <v>0</v>
      </c>
    </row>
    <row r="1984" spans="1:8" ht="18" hidden="1" customHeight="1" outlineLevel="1">
      <c r="A1984" s="20" t="s">
        <v>188</v>
      </c>
      <c r="B1984" s="230"/>
      <c r="C1984" s="231">
        <v>0</v>
      </c>
      <c r="D1984" s="231">
        <v>0</v>
      </c>
      <c r="E1984" s="231">
        <v>0</v>
      </c>
      <c r="F1984" s="232">
        <v>0</v>
      </c>
      <c r="G1984" s="232">
        <v>0</v>
      </c>
      <c r="H1984" s="233">
        <v>0</v>
      </c>
    </row>
    <row r="1985" spans="1:8" ht="18" hidden="1" customHeight="1" outlineLevel="1">
      <c r="A1985" s="20" t="s">
        <v>189</v>
      </c>
      <c r="B1985" s="230"/>
      <c r="C1985" s="231">
        <v>0</v>
      </c>
      <c r="D1985" s="231">
        <v>0</v>
      </c>
      <c r="E1985" s="231">
        <v>0</v>
      </c>
      <c r="F1985" s="232">
        <v>0</v>
      </c>
      <c r="G1985" s="232">
        <v>0</v>
      </c>
      <c r="H1985" s="233">
        <v>0</v>
      </c>
    </row>
    <row r="1986" spans="1:8" ht="18" hidden="1" customHeight="1" outlineLevel="1">
      <c r="A1986" s="20" t="s">
        <v>190</v>
      </c>
      <c r="B1986" s="230"/>
      <c r="C1986" s="231">
        <v>0</v>
      </c>
      <c r="D1986" s="231">
        <v>0</v>
      </c>
      <c r="E1986" s="231">
        <v>0</v>
      </c>
      <c r="F1986" s="232">
        <v>0</v>
      </c>
      <c r="G1986" s="232">
        <v>0</v>
      </c>
      <c r="H1986" s="233">
        <v>0</v>
      </c>
    </row>
    <row r="1987" spans="1:8" ht="18" hidden="1" customHeight="1" outlineLevel="1">
      <c r="A1987" s="20" t="s">
        <v>191</v>
      </c>
      <c r="B1987" s="230"/>
      <c r="C1987" s="231">
        <v>0</v>
      </c>
      <c r="D1987" s="231">
        <v>0</v>
      </c>
      <c r="E1987" s="231">
        <v>0</v>
      </c>
      <c r="F1987" s="232">
        <v>0</v>
      </c>
      <c r="G1987" s="232">
        <v>0</v>
      </c>
      <c r="H1987" s="233">
        <v>0</v>
      </c>
    </row>
    <row r="1988" spans="1:8" ht="18" hidden="1" customHeight="1" outlineLevel="1">
      <c r="A1988" s="20" t="s">
        <v>439</v>
      </c>
      <c r="B1988" s="230"/>
      <c r="C1988" s="231">
        <v>0</v>
      </c>
      <c r="D1988" s="231">
        <v>0</v>
      </c>
      <c r="E1988" s="231">
        <v>0</v>
      </c>
      <c r="F1988" s="232">
        <v>0</v>
      </c>
      <c r="G1988" s="232">
        <v>0</v>
      </c>
      <c r="H1988" s="233">
        <v>0</v>
      </c>
    </row>
    <row r="1989" spans="1:8" ht="18" hidden="1" customHeight="1" outlineLevel="1">
      <c r="A1989" s="20" t="s">
        <v>247</v>
      </c>
      <c r="B1989" s="230"/>
      <c r="C1989" s="231">
        <v>0</v>
      </c>
      <c r="D1989" s="231">
        <v>0</v>
      </c>
      <c r="E1989" s="231">
        <v>0</v>
      </c>
      <c r="F1989" s="232">
        <v>0</v>
      </c>
      <c r="G1989" s="232">
        <v>0</v>
      </c>
      <c r="H1989" s="233">
        <v>0</v>
      </c>
    </row>
    <row r="1990" spans="1:8" ht="18" hidden="1" customHeight="1" outlineLevel="1">
      <c r="A1990" s="20" t="s">
        <v>193</v>
      </c>
      <c r="B1990" s="230"/>
      <c r="C1990" s="231">
        <v>0</v>
      </c>
      <c r="D1990" s="231">
        <v>0</v>
      </c>
      <c r="E1990" s="231">
        <v>0</v>
      </c>
      <c r="F1990" s="232">
        <v>0</v>
      </c>
      <c r="G1990" s="232">
        <v>0</v>
      </c>
      <c r="H1990" s="233">
        <v>0</v>
      </c>
    </row>
    <row r="1991" spans="1:8" ht="18" hidden="1" customHeight="1" outlineLevel="1">
      <c r="A1991" s="20" t="s">
        <v>194</v>
      </c>
      <c r="B1991" s="230"/>
      <c r="C1991" s="231">
        <v>0</v>
      </c>
      <c r="D1991" s="231">
        <v>0</v>
      </c>
      <c r="E1991" s="231">
        <v>0</v>
      </c>
      <c r="F1991" s="232">
        <v>0</v>
      </c>
      <c r="G1991" s="232">
        <v>0</v>
      </c>
      <c r="H1991" s="233">
        <v>0</v>
      </c>
    </row>
    <row r="1992" spans="1:8" ht="18" hidden="1" customHeight="1" outlineLevel="1">
      <c r="A1992" s="20" t="s">
        <v>195</v>
      </c>
      <c r="B1992" s="230"/>
      <c r="C1992" s="231">
        <v>0</v>
      </c>
      <c r="D1992" s="231">
        <v>0</v>
      </c>
      <c r="E1992" s="231">
        <v>0</v>
      </c>
      <c r="F1992" s="232">
        <v>0</v>
      </c>
      <c r="G1992" s="232">
        <v>0</v>
      </c>
      <c r="H1992" s="233">
        <v>0</v>
      </c>
    </row>
    <row r="1993" spans="1:8" ht="18" hidden="1" customHeight="1" outlineLevel="1">
      <c r="A1993" s="20" t="s">
        <v>196</v>
      </c>
      <c r="B1993" s="230"/>
      <c r="C1993" s="231">
        <v>0</v>
      </c>
      <c r="D1993" s="231">
        <v>0</v>
      </c>
      <c r="E1993" s="231">
        <v>0</v>
      </c>
      <c r="F1993" s="232">
        <v>0</v>
      </c>
      <c r="G1993" s="232">
        <v>0</v>
      </c>
      <c r="H1993" s="233">
        <v>0</v>
      </c>
    </row>
    <row r="1994" spans="1:8" s="229" customFormat="1" collapsed="1">
      <c r="A1994" s="20"/>
      <c r="B1994" s="230" t="s">
        <v>416</v>
      </c>
      <c r="C1994" s="234">
        <f>SUM(C1970:C1993)</f>
        <v>3</v>
      </c>
      <c r="D1994" s="234">
        <f t="shared" ref="D1994:F1994" si="141">SUM(D1970:D1993)</f>
        <v>2</v>
      </c>
      <c r="E1994" s="234">
        <f t="shared" si="141"/>
        <v>1</v>
      </c>
      <c r="F1994" s="235">
        <f t="shared" si="141"/>
        <v>400</v>
      </c>
      <c r="G1994" s="235">
        <f>SUM(G1970:G1993)</f>
        <v>3207.19</v>
      </c>
      <c r="H1994" s="236">
        <f t="shared" ref="H1994" si="142">SUM(H1970:H1993)</f>
        <v>0</v>
      </c>
    </row>
    <row r="1995" spans="1:8" ht="18" customHeight="1">
      <c r="A1995" s="237"/>
      <c r="B1995" s="252" t="s">
        <v>417</v>
      </c>
      <c r="C1995" s="253"/>
      <c r="D1995" s="253"/>
      <c r="E1995" s="253"/>
      <c r="F1995" s="250"/>
      <c r="G1995" s="250"/>
      <c r="H1995" s="251"/>
    </row>
    <row r="1996" spans="1:8" ht="18" hidden="1" customHeight="1" outlineLevel="1">
      <c r="A1996" s="20" t="s">
        <v>256</v>
      </c>
      <c r="B1996" s="230"/>
      <c r="C1996" s="231">
        <v>0</v>
      </c>
      <c r="D1996" s="231">
        <v>0</v>
      </c>
      <c r="E1996" s="231">
        <v>0</v>
      </c>
      <c r="F1996" s="232">
        <v>0</v>
      </c>
      <c r="G1996" s="232">
        <v>0</v>
      </c>
      <c r="H1996" s="233">
        <v>0</v>
      </c>
    </row>
    <row r="1997" spans="1:8" ht="18" hidden="1" customHeight="1" outlineLevel="1">
      <c r="A1997" s="20" t="s">
        <v>181</v>
      </c>
      <c r="B1997" s="230"/>
      <c r="C1997" s="231">
        <v>0</v>
      </c>
      <c r="D1997" s="231">
        <v>0</v>
      </c>
      <c r="E1997" s="231">
        <v>0</v>
      </c>
      <c r="F1997" s="232">
        <v>0</v>
      </c>
      <c r="G1997" s="232">
        <v>0</v>
      </c>
      <c r="H1997" s="233">
        <v>0</v>
      </c>
    </row>
    <row r="1998" spans="1:8" ht="18" hidden="1" customHeight="1" outlineLevel="1">
      <c r="A1998" s="20" t="s">
        <v>182</v>
      </c>
      <c r="B1998" s="230"/>
      <c r="C1998" s="231">
        <v>0</v>
      </c>
      <c r="D1998" s="231">
        <v>0</v>
      </c>
      <c r="E1998" s="231">
        <v>0</v>
      </c>
      <c r="F1998" s="232">
        <v>0</v>
      </c>
      <c r="G1998" s="232">
        <v>0</v>
      </c>
      <c r="H1998" s="233">
        <v>0</v>
      </c>
    </row>
    <row r="1999" spans="1:8" ht="18" hidden="1" customHeight="1" outlineLevel="1">
      <c r="A1999" s="20" t="s">
        <v>250</v>
      </c>
      <c r="B1999" s="230"/>
      <c r="C1999" s="231">
        <v>0</v>
      </c>
      <c r="D1999" s="231">
        <v>0</v>
      </c>
      <c r="E1999" s="231">
        <v>0</v>
      </c>
      <c r="F1999" s="232">
        <v>0</v>
      </c>
      <c r="G1999" s="232">
        <v>0</v>
      </c>
      <c r="H1999" s="233">
        <v>0</v>
      </c>
    </row>
    <row r="2000" spans="1:8" ht="18" hidden="1" customHeight="1" outlineLevel="1">
      <c r="A2000" s="20" t="s">
        <v>257</v>
      </c>
      <c r="B2000" s="230"/>
      <c r="C2000" s="231">
        <v>0</v>
      </c>
      <c r="D2000" s="231">
        <v>0</v>
      </c>
      <c r="E2000" s="231">
        <v>0</v>
      </c>
      <c r="F2000" s="232">
        <v>0</v>
      </c>
      <c r="G2000" s="232">
        <v>0</v>
      </c>
      <c r="H2000" s="233">
        <v>0</v>
      </c>
    </row>
    <row r="2001" spans="1:8" ht="18" hidden="1" customHeight="1" outlineLevel="1">
      <c r="A2001" s="20" t="s">
        <v>258</v>
      </c>
      <c r="B2001" s="230"/>
      <c r="C2001" s="231">
        <v>0</v>
      </c>
      <c r="D2001" s="231">
        <v>0</v>
      </c>
      <c r="E2001" s="231">
        <v>0</v>
      </c>
      <c r="F2001" s="232">
        <v>0</v>
      </c>
      <c r="G2001" s="232">
        <v>0</v>
      </c>
      <c r="H2001" s="233">
        <v>0</v>
      </c>
    </row>
    <row r="2002" spans="1:8" ht="18" hidden="1" customHeight="1" outlineLevel="1">
      <c r="A2002" s="20" t="s">
        <v>183</v>
      </c>
      <c r="B2002" s="230"/>
      <c r="C2002" s="231">
        <v>0</v>
      </c>
      <c r="D2002" s="231">
        <v>0</v>
      </c>
      <c r="E2002" s="231">
        <v>0</v>
      </c>
      <c r="F2002" s="232">
        <v>0</v>
      </c>
      <c r="G2002" s="232">
        <v>0</v>
      </c>
      <c r="H2002" s="233">
        <v>0</v>
      </c>
    </row>
    <row r="2003" spans="1:8" ht="18" hidden="1" customHeight="1" outlineLevel="1">
      <c r="A2003" s="20" t="s">
        <v>184</v>
      </c>
      <c r="B2003" s="230"/>
      <c r="C2003" s="231">
        <v>0</v>
      </c>
      <c r="D2003" s="231">
        <v>0</v>
      </c>
      <c r="E2003" s="231">
        <v>0</v>
      </c>
      <c r="F2003" s="232">
        <v>0</v>
      </c>
      <c r="G2003" s="232">
        <v>0</v>
      </c>
      <c r="H2003" s="233">
        <v>0</v>
      </c>
    </row>
    <row r="2004" spans="1:8" ht="18" hidden="1" customHeight="1" outlineLevel="1">
      <c r="A2004" s="20" t="s">
        <v>251</v>
      </c>
      <c r="B2004" s="230"/>
      <c r="C2004" s="231">
        <v>0</v>
      </c>
      <c r="D2004" s="231">
        <v>0</v>
      </c>
      <c r="E2004" s="231">
        <v>0</v>
      </c>
      <c r="F2004" s="232">
        <v>0</v>
      </c>
      <c r="G2004" s="232">
        <v>0</v>
      </c>
      <c r="H2004" s="233">
        <v>0</v>
      </c>
    </row>
    <row r="2005" spans="1:8" ht="18" hidden="1" customHeight="1" outlineLevel="1">
      <c r="A2005" s="20" t="s">
        <v>185</v>
      </c>
      <c r="B2005" s="230"/>
      <c r="C2005" s="231">
        <v>0</v>
      </c>
      <c r="D2005" s="231">
        <v>0</v>
      </c>
      <c r="E2005" s="231">
        <v>0</v>
      </c>
      <c r="F2005" s="232">
        <v>0</v>
      </c>
      <c r="G2005" s="232">
        <v>0</v>
      </c>
      <c r="H2005" s="233">
        <v>0</v>
      </c>
    </row>
    <row r="2006" spans="1:8" ht="18" hidden="1" customHeight="1" outlineLevel="1">
      <c r="A2006" s="20" t="s">
        <v>253</v>
      </c>
      <c r="B2006" s="230"/>
      <c r="C2006" s="231">
        <v>0</v>
      </c>
      <c r="D2006" s="231">
        <v>0</v>
      </c>
      <c r="E2006" s="231">
        <v>0</v>
      </c>
      <c r="F2006" s="232">
        <v>0</v>
      </c>
      <c r="G2006" s="232">
        <v>0</v>
      </c>
      <c r="H2006" s="233">
        <v>0</v>
      </c>
    </row>
    <row r="2007" spans="1:8" ht="18" hidden="1" customHeight="1" outlineLevel="1">
      <c r="A2007" s="20" t="s">
        <v>186</v>
      </c>
      <c r="B2007" s="230"/>
      <c r="C2007" s="231">
        <v>1</v>
      </c>
      <c r="D2007" s="231">
        <v>1</v>
      </c>
      <c r="E2007" s="231">
        <v>0</v>
      </c>
      <c r="F2007" s="232">
        <v>60000</v>
      </c>
      <c r="G2007" s="232">
        <v>19788</v>
      </c>
      <c r="H2007" s="233">
        <v>0</v>
      </c>
    </row>
    <row r="2008" spans="1:8" ht="18" hidden="1" customHeight="1" outlineLevel="1">
      <c r="A2008" s="20" t="s">
        <v>244</v>
      </c>
      <c r="B2008" s="230"/>
      <c r="C2008" s="231">
        <v>5</v>
      </c>
      <c r="D2008" s="231">
        <v>1</v>
      </c>
      <c r="E2008" s="231">
        <v>0</v>
      </c>
      <c r="F2008" s="232">
        <v>34069</v>
      </c>
      <c r="G2008" s="232">
        <v>6934</v>
      </c>
      <c r="H2008" s="233">
        <v>0</v>
      </c>
    </row>
    <row r="2009" spans="1:8" ht="18" hidden="1" customHeight="1" outlineLevel="1">
      <c r="A2009" s="20" t="s">
        <v>438</v>
      </c>
      <c r="B2009" s="230"/>
      <c r="C2009" s="231">
        <v>13</v>
      </c>
      <c r="D2009" s="231">
        <v>13</v>
      </c>
      <c r="E2009" s="231">
        <v>0</v>
      </c>
      <c r="F2009" s="232">
        <v>11000</v>
      </c>
      <c r="G2009" s="232">
        <v>31500</v>
      </c>
      <c r="H2009" s="233">
        <v>0</v>
      </c>
    </row>
    <row r="2010" spans="1:8" ht="18" hidden="1" customHeight="1" outlineLevel="1">
      <c r="A2010" s="20" t="s">
        <v>188</v>
      </c>
      <c r="B2010" s="230"/>
      <c r="C2010" s="231">
        <v>0</v>
      </c>
      <c r="D2010" s="231">
        <v>0</v>
      </c>
      <c r="E2010" s="231">
        <v>0</v>
      </c>
      <c r="F2010" s="232">
        <v>0</v>
      </c>
      <c r="G2010" s="232">
        <v>0</v>
      </c>
      <c r="H2010" s="233">
        <v>0</v>
      </c>
    </row>
    <row r="2011" spans="1:8" ht="18" hidden="1" customHeight="1" outlineLevel="1">
      <c r="A2011" s="20" t="s">
        <v>189</v>
      </c>
      <c r="B2011" s="230"/>
      <c r="C2011" s="231">
        <v>0</v>
      </c>
      <c r="D2011" s="231">
        <v>0</v>
      </c>
      <c r="E2011" s="231">
        <v>0</v>
      </c>
      <c r="F2011" s="232">
        <v>0</v>
      </c>
      <c r="G2011" s="232">
        <v>0</v>
      </c>
      <c r="H2011" s="233">
        <v>0</v>
      </c>
    </row>
    <row r="2012" spans="1:8" ht="18" hidden="1" customHeight="1" outlineLevel="1">
      <c r="A2012" s="20" t="s">
        <v>190</v>
      </c>
      <c r="B2012" s="230"/>
      <c r="C2012" s="231">
        <v>0</v>
      </c>
      <c r="D2012" s="231">
        <v>0</v>
      </c>
      <c r="E2012" s="231">
        <v>0</v>
      </c>
      <c r="F2012" s="232">
        <v>0</v>
      </c>
      <c r="G2012" s="232">
        <v>0</v>
      </c>
      <c r="H2012" s="233">
        <v>0</v>
      </c>
    </row>
    <row r="2013" spans="1:8" ht="18" hidden="1" customHeight="1" outlineLevel="1">
      <c r="A2013" s="20" t="s">
        <v>191</v>
      </c>
      <c r="B2013" s="230"/>
      <c r="C2013" s="231">
        <v>0</v>
      </c>
      <c r="D2013" s="231">
        <v>0</v>
      </c>
      <c r="E2013" s="231">
        <v>0</v>
      </c>
      <c r="F2013" s="232">
        <v>0</v>
      </c>
      <c r="G2013" s="232">
        <v>0</v>
      </c>
      <c r="H2013" s="233">
        <v>0</v>
      </c>
    </row>
    <row r="2014" spans="1:8" ht="18" hidden="1" customHeight="1" outlineLevel="1">
      <c r="A2014" s="20" t="s">
        <v>439</v>
      </c>
      <c r="B2014" s="230"/>
      <c r="C2014" s="231">
        <v>0</v>
      </c>
      <c r="D2014" s="231">
        <v>0</v>
      </c>
      <c r="E2014" s="231">
        <v>0</v>
      </c>
      <c r="F2014" s="232">
        <v>0</v>
      </c>
      <c r="G2014" s="232">
        <v>0</v>
      </c>
      <c r="H2014" s="233">
        <v>0</v>
      </c>
    </row>
    <row r="2015" spans="1:8" ht="18" hidden="1" customHeight="1" outlineLevel="1">
      <c r="A2015" s="20" t="s">
        <v>247</v>
      </c>
      <c r="B2015" s="230"/>
      <c r="C2015" s="231">
        <v>0</v>
      </c>
      <c r="D2015" s="231">
        <v>0</v>
      </c>
      <c r="E2015" s="231">
        <v>0</v>
      </c>
      <c r="F2015" s="232">
        <v>0</v>
      </c>
      <c r="G2015" s="232">
        <v>0</v>
      </c>
      <c r="H2015" s="233">
        <v>0</v>
      </c>
    </row>
    <row r="2016" spans="1:8" ht="18" hidden="1" customHeight="1" outlineLevel="1">
      <c r="A2016" s="20" t="s">
        <v>193</v>
      </c>
      <c r="B2016" s="230"/>
      <c r="C2016" s="231">
        <v>0</v>
      </c>
      <c r="D2016" s="231">
        <v>0</v>
      </c>
      <c r="E2016" s="231">
        <v>0</v>
      </c>
      <c r="F2016" s="232">
        <v>0</v>
      </c>
      <c r="G2016" s="232">
        <v>0</v>
      </c>
      <c r="H2016" s="233">
        <v>0</v>
      </c>
    </row>
    <row r="2017" spans="1:8" ht="18" hidden="1" customHeight="1" outlineLevel="1">
      <c r="A2017" s="20" t="s">
        <v>194</v>
      </c>
      <c r="B2017" s="230"/>
      <c r="C2017" s="231">
        <v>1</v>
      </c>
      <c r="D2017" s="231">
        <v>3</v>
      </c>
      <c r="E2017" s="231">
        <v>0</v>
      </c>
      <c r="F2017" s="232">
        <v>0</v>
      </c>
      <c r="G2017" s="232">
        <v>22895.34</v>
      </c>
      <c r="H2017" s="233">
        <v>0</v>
      </c>
    </row>
    <row r="2018" spans="1:8" ht="18" hidden="1" customHeight="1" outlineLevel="1">
      <c r="A2018" s="20" t="s">
        <v>195</v>
      </c>
      <c r="B2018" s="230"/>
      <c r="C2018" s="231">
        <v>0</v>
      </c>
      <c r="D2018" s="231">
        <v>0</v>
      </c>
      <c r="E2018" s="231">
        <v>0</v>
      </c>
      <c r="F2018" s="232">
        <v>0</v>
      </c>
      <c r="G2018" s="232">
        <v>0</v>
      </c>
      <c r="H2018" s="233">
        <v>0</v>
      </c>
    </row>
    <row r="2019" spans="1:8" ht="18" hidden="1" customHeight="1" outlineLevel="1">
      <c r="A2019" s="20" t="s">
        <v>196</v>
      </c>
      <c r="B2019" s="230"/>
      <c r="C2019" s="231">
        <v>0</v>
      </c>
      <c r="D2019" s="231">
        <v>0</v>
      </c>
      <c r="E2019" s="231">
        <v>0</v>
      </c>
      <c r="F2019" s="232">
        <v>0</v>
      </c>
      <c r="G2019" s="232">
        <v>0</v>
      </c>
      <c r="H2019" s="233">
        <v>0</v>
      </c>
    </row>
    <row r="2020" spans="1:8" s="229" customFormat="1" collapsed="1">
      <c r="A2020" s="20"/>
      <c r="B2020" s="230" t="s">
        <v>418</v>
      </c>
      <c r="C2020" s="234">
        <f>SUM(C1996:C2019)</f>
        <v>20</v>
      </c>
      <c r="D2020" s="234">
        <f t="shared" ref="D2020:F2020" si="143">SUM(D1996:D2019)</f>
        <v>18</v>
      </c>
      <c r="E2020" s="234">
        <f t="shared" si="143"/>
        <v>0</v>
      </c>
      <c r="F2020" s="235">
        <f t="shared" si="143"/>
        <v>105069</v>
      </c>
      <c r="G2020" s="235">
        <f>SUM(G1996:G2019)</f>
        <v>81117.34</v>
      </c>
      <c r="H2020" s="236">
        <f t="shared" ref="H2020" si="144">SUM(H1996:H2019)</f>
        <v>0</v>
      </c>
    </row>
    <row r="2021" spans="1:8" ht="18" hidden="1" customHeight="1" outlineLevel="1">
      <c r="A2021" s="20" t="s">
        <v>256</v>
      </c>
      <c r="B2021" s="230"/>
      <c r="C2021" s="231">
        <v>0</v>
      </c>
      <c r="D2021" s="231">
        <v>0</v>
      </c>
      <c r="E2021" s="231">
        <v>0</v>
      </c>
      <c r="F2021" s="232">
        <v>0</v>
      </c>
      <c r="G2021" s="232">
        <v>0</v>
      </c>
      <c r="H2021" s="233">
        <v>0</v>
      </c>
    </row>
    <row r="2022" spans="1:8" ht="18" hidden="1" customHeight="1" outlineLevel="1">
      <c r="A2022" s="20" t="s">
        <v>181</v>
      </c>
      <c r="B2022" s="230"/>
      <c r="C2022" s="231">
        <v>0</v>
      </c>
      <c r="D2022" s="231">
        <v>0</v>
      </c>
      <c r="E2022" s="231">
        <v>0</v>
      </c>
      <c r="F2022" s="232">
        <v>0</v>
      </c>
      <c r="G2022" s="232">
        <v>0</v>
      </c>
      <c r="H2022" s="233">
        <v>0</v>
      </c>
    </row>
    <row r="2023" spans="1:8" ht="18" hidden="1" customHeight="1" outlineLevel="1">
      <c r="A2023" s="20" t="s">
        <v>182</v>
      </c>
      <c r="B2023" s="230"/>
      <c r="C2023" s="231">
        <v>0</v>
      </c>
      <c r="D2023" s="231">
        <v>0</v>
      </c>
      <c r="E2023" s="231">
        <v>0</v>
      </c>
      <c r="F2023" s="232">
        <v>0</v>
      </c>
      <c r="G2023" s="232">
        <v>0</v>
      </c>
      <c r="H2023" s="233">
        <v>0</v>
      </c>
    </row>
    <row r="2024" spans="1:8" ht="18" hidden="1" customHeight="1" outlineLevel="1">
      <c r="A2024" s="20" t="s">
        <v>250</v>
      </c>
      <c r="B2024" s="230"/>
      <c r="C2024" s="231">
        <v>0</v>
      </c>
      <c r="D2024" s="231">
        <v>0</v>
      </c>
      <c r="E2024" s="231">
        <v>0</v>
      </c>
      <c r="F2024" s="232">
        <v>0</v>
      </c>
      <c r="G2024" s="232">
        <v>0</v>
      </c>
      <c r="H2024" s="233">
        <v>0</v>
      </c>
    </row>
    <row r="2025" spans="1:8" ht="18" hidden="1" customHeight="1" outlineLevel="1">
      <c r="A2025" s="20" t="s">
        <v>257</v>
      </c>
      <c r="B2025" s="230"/>
      <c r="C2025" s="231">
        <v>0</v>
      </c>
      <c r="D2025" s="231">
        <v>0</v>
      </c>
      <c r="E2025" s="231">
        <v>0</v>
      </c>
      <c r="F2025" s="232">
        <v>0</v>
      </c>
      <c r="G2025" s="232">
        <v>0</v>
      </c>
      <c r="H2025" s="233">
        <v>0</v>
      </c>
    </row>
    <row r="2026" spans="1:8" ht="18" hidden="1" customHeight="1" outlineLevel="1">
      <c r="A2026" s="20" t="s">
        <v>258</v>
      </c>
      <c r="B2026" s="230"/>
      <c r="C2026" s="231">
        <v>0</v>
      </c>
      <c r="D2026" s="231">
        <v>0</v>
      </c>
      <c r="E2026" s="231">
        <v>0</v>
      </c>
      <c r="F2026" s="232">
        <v>0</v>
      </c>
      <c r="G2026" s="232">
        <v>0</v>
      </c>
      <c r="H2026" s="233">
        <v>0</v>
      </c>
    </row>
    <row r="2027" spans="1:8" ht="18" hidden="1" customHeight="1" outlineLevel="1">
      <c r="A2027" s="20" t="s">
        <v>183</v>
      </c>
      <c r="B2027" s="230"/>
      <c r="C2027" s="231">
        <v>0</v>
      </c>
      <c r="D2027" s="231">
        <v>0</v>
      </c>
      <c r="E2027" s="231">
        <v>0</v>
      </c>
      <c r="F2027" s="232">
        <v>0</v>
      </c>
      <c r="G2027" s="232">
        <v>0</v>
      </c>
      <c r="H2027" s="233">
        <v>0</v>
      </c>
    </row>
    <row r="2028" spans="1:8" ht="18" hidden="1" customHeight="1" outlineLevel="1">
      <c r="A2028" s="20" t="s">
        <v>184</v>
      </c>
      <c r="B2028" s="230"/>
      <c r="C2028" s="231">
        <v>0</v>
      </c>
      <c r="D2028" s="231">
        <v>0</v>
      </c>
      <c r="E2028" s="231">
        <v>0</v>
      </c>
      <c r="F2028" s="232">
        <v>0</v>
      </c>
      <c r="G2028" s="232">
        <v>0</v>
      </c>
      <c r="H2028" s="233">
        <v>0</v>
      </c>
    </row>
    <row r="2029" spans="1:8" ht="18" hidden="1" customHeight="1" outlineLevel="1">
      <c r="A2029" s="20" t="s">
        <v>251</v>
      </c>
      <c r="B2029" s="230"/>
      <c r="C2029" s="231">
        <v>0</v>
      </c>
      <c r="D2029" s="231">
        <v>0</v>
      </c>
      <c r="E2029" s="231">
        <v>0</v>
      </c>
      <c r="F2029" s="232">
        <v>0</v>
      </c>
      <c r="G2029" s="232">
        <v>0</v>
      </c>
      <c r="H2029" s="233">
        <v>0</v>
      </c>
    </row>
    <row r="2030" spans="1:8" ht="18" hidden="1" customHeight="1" outlineLevel="1">
      <c r="A2030" s="20" t="s">
        <v>185</v>
      </c>
      <c r="B2030" s="230"/>
      <c r="C2030" s="231">
        <v>0</v>
      </c>
      <c r="D2030" s="231">
        <v>0</v>
      </c>
      <c r="E2030" s="231">
        <v>0</v>
      </c>
      <c r="F2030" s="232">
        <v>0</v>
      </c>
      <c r="G2030" s="232">
        <v>0</v>
      </c>
      <c r="H2030" s="233">
        <v>0</v>
      </c>
    </row>
    <row r="2031" spans="1:8" ht="18" hidden="1" customHeight="1" outlineLevel="1">
      <c r="A2031" s="20" t="s">
        <v>253</v>
      </c>
      <c r="B2031" s="230"/>
      <c r="C2031" s="231">
        <v>0</v>
      </c>
      <c r="D2031" s="231">
        <v>0</v>
      </c>
      <c r="E2031" s="231">
        <v>0</v>
      </c>
      <c r="F2031" s="232">
        <v>0</v>
      </c>
      <c r="G2031" s="232">
        <v>0</v>
      </c>
      <c r="H2031" s="233">
        <v>0</v>
      </c>
    </row>
    <row r="2032" spans="1:8" ht="18" hidden="1" customHeight="1" outlineLevel="1">
      <c r="A2032" s="20" t="s">
        <v>186</v>
      </c>
      <c r="B2032" s="230"/>
      <c r="C2032" s="231">
        <v>0</v>
      </c>
      <c r="D2032" s="231">
        <v>0</v>
      </c>
      <c r="E2032" s="231">
        <v>0</v>
      </c>
      <c r="F2032" s="232">
        <v>0</v>
      </c>
      <c r="G2032" s="232">
        <v>149190.95000000001</v>
      </c>
      <c r="H2032" s="233">
        <v>0</v>
      </c>
    </row>
    <row r="2033" spans="1:8" ht="18" hidden="1" customHeight="1" outlineLevel="1">
      <c r="A2033" s="20" t="s">
        <v>244</v>
      </c>
      <c r="B2033" s="230"/>
      <c r="C2033" s="231">
        <v>0</v>
      </c>
      <c r="D2033" s="231">
        <v>0</v>
      </c>
      <c r="E2033" s="231">
        <v>0</v>
      </c>
      <c r="F2033" s="232">
        <v>0</v>
      </c>
      <c r="G2033" s="232">
        <v>0</v>
      </c>
      <c r="H2033" s="233">
        <v>0</v>
      </c>
    </row>
    <row r="2034" spans="1:8" ht="18" hidden="1" customHeight="1" outlineLevel="1">
      <c r="A2034" s="20" t="s">
        <v>438</v>
      </c>
      <c r="B2034" s="230"/>
      <c r="C2034" s="231">
        <v>0</v>
      </c>
      <c r="D2034" s="231">
        <v>0</v>
      </c>
      <c r="E2034" s="231">
        <v>0</v>
      </c>
      <c r="F2034" s="232">
        <v>0</v>
      </c>
      <c r="G2034" s="232">
        <v>0</v>
      </c>
      <c r="H2034" s="233">
        <v>0</v>
      </c>
    </row>
    <row r="2035" spans="1:8" ht="18" hidden="1" customHeight="1" outlineLevel="1">
      <c r="A2035" s="20" t="s">
        <v>188</v>
      </c>
      <c r="B2035" s="230"/>
      <c r="C2035" s="231">
        <v>0</v>
      </c>
      <c r="D2035" s="231">
        <v>0</v>
      </c>
      <c r="E2035" s="231">
        <v>0</v>
      </c>
      <c r="F2035" s="232">
        <v>0</v>
      </c>
      <c r="G2035" s="232">
        <v>0</v>
      </c>
      <c r="H2035" s="233">
        <v>0</v>
      </c>
    </row>
    <row r="2036" spans="1:8" ht="18" hidden="1" customHeight="1" outlineLevel="1">
      <c r="A2036" s="20" t="s">
        <v>189</v>
      </c>
      <c r="B2036" s="230"/>
      <c r="C2036" s="231">
        <v>0</v>
      </c>
      <c r="D2036" s="231">
        <v>0</v>
      </c>
      <c r="E2036" s="231">
        <v>0</v>
      </c>
      <c r="F2036" s="232">
        <v>0</v>
      </c>
      <c r="G2036" s="232">
        <v>0</v>
      </c>
      <c r="H2036" s="233">
        <v>0</v>
      </c>
    </row>
    <row r="2037" spans="1:8" ht="18" hidden="1" customHeight="1" outlineLevel="1">
      <c r="A2037" s="20" t="s">
        <v>190</v>
      </c>
      <c r="B2037" s="230"/>
      <c r="C2037" s="231">
        <v>4</v>
      </c>
      <c r="D2037" s="231">
        <v>1</v>
      </c>
      <c r="E2037" s="231">
        <v>0</v>
      </c>
      <c r="F2037" s="232">
        <v>10555</v>
      </c>
      <c r="G2037" s="232">
        <v>0</v>
      </c>
      <c r="H2037" s="233">
        <v>0</v>
      </c>
    </row>
    <row r="2038" spans="1:8" ht="18" hidden="1" customHeight="1" outlineLevel="1">
      <c r="A2038" s="20" t="s">
        <v>191</v>
      </c>
      <c r="B2038" s="230"/>
      <c r="C2038" s="231">
        <v>0</v>
      </c>
      <c r="D2038" s="231">
        <v>0</v>
      </c>
      <c r="E2038" s="231">
        <v>0</v>
      </c>
      <c r="F2038" s="232">
        <v>0</v>
      </c>
      <c r="G2038" s="232">
        <v>0</v>
      </c>
      <c r="H2038" s="233">
        <v>0</v>
      </c>
    </row>
    <row r="2039" spans="1:8" ht="18" hidden="1" customHeight="1" outlineLevel="1">
      <c r="A2039" s="20" t="s">
        <v>439</v>
      </c>
      <c r="B2039" s="230"/>
      <c r="C2039" s="231">
        <v>0</v>
      </c>
      <c r="D2039" s="231">
        <v>0</v>
      </c>
      <c r="E2039" s="231">
        <v>0</v>
      </c>
      <c r="F2039" s="232">
        <v>0</v>
      </c>
      <c r="G2039" s="232">
        <v>0</v>
      </c>
      <c r="H2039" s="233">
        <v>0</v>
      </c>
    </row>
    <row r="2040" spans="1:8" ht="18" hidden="1" customHeight="1" outlineLevel="1">
      <c r="A2040" s="20" t="s">
        <v>247</v>
      </c>
      <c r="B2040" s="230"/>
      <c r="C2040" s="231">
        <v>0</v>
      </c>
      <c r="D2040" s="231">
        <v>0</v>
      </c>
      <c r="E2040" s="231">
        <v>0</v>
      </c>
      <c r="F2040" s="232">
        <v>0</v>
      </c>
      <c r="G2040" s="232">
        <v>0</v>
      </c>
      <c r="H2040" s="233">
        <v>0</v>
      </c>
    </row>
    <row r="2041" spans="1:8" ht="18" hidden="1" customHeight="1" outlineLevel="1">
      <c r="A2041" s="20" t="s">
        <v>193</v>
      </c>
      <c r="B2041" s="230"/>
      <c r="C2041" s="231">
        <v>0</v>
      </c>
      <c r="D2041" s="231">
        <v>0</v>
      </c>
      <c r="E2041" s="231">
        <v>0</v>
      </c>
      <c r="F2041" s="232">
        <v>0</v>
      </c>
      <c r="G2041" s="232">
        <v>0</v>
      </c>
      <c r="H2041" s="233">
        <v>0</v>
      </c>
    </row>
    <row r="2042" spans="1:8" ht="18" hidden="1" customHeight="1" outlineLevel="1">
      <c r="A2042" s="20" t="s">
        <v>194</v>
      </c>
      <c r="B2042" s="230"/>
      <c r="C2042" s="231">
        <v>0</v>
      </c>
      <c r="D2042" s="231">
        <v>0</v>
      </c>
      <c r="E2042" s="231">
        <v>0</v>
      </c>
      <c r="F2042" s="232">
        <v>0</v>
      </c>
      <c r="G2042" s="232">
        <v>0</v>
      </c>
      <c r="H2042" s="233">
        <v>0</v>
      </c>
    </row>
    <row r="2043" spans="1:8" ht="18" hidden="1" customHeight="1" outlineLevel="1">
      <c r="A2043" s="20" t="s">
        <v>195</v>
      </c>
      <c r="B2043" s="230"/>
      <c r="C2043" s="231">
        <v>0</v>
      </c>
      <c r="D2043" s="231">
        <v>0</v>
      </c>
      <c r="E2043" s="231">
        <v>0</v>
      </c>
      <c r="F2043" s="232">
        <v>0</v>
      </c>
      <c r="G2043" s="232">
        <v>0</v>
      </c>
      <c r="H2043" s="233">
        <v>0</v>
      </c>
    </row>
    <row r="2044" spans="1:8" ht="18" hidden="1" customHeight="1" outlineLevel="1">
      <c r="A2044" s="20" t="s">
        <v>196</v>
      </c>
      <c r="B2044" s="230"/>
      <c r="C2044" s="231">
        <v>0</v>
      </c>
      <c r="D2044" s="231">
        <v>0</v>
      </c>
      <c r="E2044" s="231">
        <v>0</v>
      </c>
      <c r="F2044" s="232">
        <v>0</v>
      </c>
      <c r="G2044" s="232">
        <v>0</v>
      </c>
      <c r="H2044" s="233">
        <v>0</v>
      </c>
    </row>
    <row r="2045" spans="1:8" ht="18" customHeight="1" collapsed="1">
      <c r="A2045" s="20"/>
      <c r="B2045" s="230" t="s">
        <v>419</v>
      </c>
      <c r="C2045" s="234">
        <f>SUM(C2021:C2044)</f>
        <v>4</v>
      </c>
      <c r="D2045" s="234">
        <f t="shared" ref="D2045:F2045" si="145">SUM(D2021:D2044)</f>
        <v>1</v>
      </c>
      <c r="E2045" s="234">
        <f t="shared" si="145"/>
        <v>0</v>
      </c>
      <c r="F2045" s="235">
        <f t="shared" si="145"/>
        <v>10555</v>
      </c>
      <c r="G2045" s="235">
        <f>SUM(G2021:G2044)</f>
        <v>149190.95000000001</v>
      </c>
      <c r="H2045" s="236">
        <f t="shared" ref="H2045" si="146">SUM(H2021:H2044)</f>
        <v>0</v>
      </c>
    </row>
    <row r="2046" spans="1:8" ht="18" customHeight="1">
      <c r="A2046" s="237"/>
      <c r="B2046" s="252" t="s">
        <v>420</v>
      </c>
      <c r="C2046" s="253"/>
      <c r="D2046" s="253"/>
      <c r="E2046" s="253"/>
      <c r="F2046" s="250"/>
      <c r="G2046" s="250"/>
      <c r="H2046" s="251"/>
    </row>
    <row r="2047" spans="1:8" ht="18" customHeight="1">
      <c r="A2047" s="237"/>
      <c r="B2047" s="252" t="s">
        <v>421</v>
      </c>
      <c r="C2047" s="253"/>
      <c r="D2047" s="253"/>
      <c r="E2047" s="253"/>
      <c r="F2047" s="250"/>
      <c r="G2047" s="250"/>
      <c r="H2047" s="251"/>
    </row>
    <row r="2048" spans="1:8" ht="18" customHeight="1">
      <c r="A2048" s="237"/>
      <c r="B2048" s="252" t="s">
        <v>422</v>
      </c>
      <c r="C2048" s="253"/>
      <c r="D2048" s="253"/>
      <c r="E2048" s="253"/>
      <c r="F2048" s="250"/>
      <c r="G2048" s="250"/>
      <c r="H2048" s="251"/>
    </row>
    <row r="2049" spans="1:8" ht="18" customHeight="1">
      <c r="A2049" s="237"/>
      <c r="B2049" s="252" t="s">
        <v>423</v>
      </c>
      <c r="C2049" s="253"/>
      <c r="D2049" s="253"/>
      <c r="E2049" s="253"/>
      <c r="F2049" s="250"/>
      <c r="G2049" s="250"/>
      <c r="H2049" s="251"/>
    </row>
    <row r="2050" spans="1:8" ht="18" customHeight="1">
      <c r="A2050" s="237"/>
      <c r="B2050" s="252" t="s">
        <v>424</v>
      </c>
      <c r="C2050" s="253"/>
      <c r="D2050" s="253"/>
      <c r="E2050" s="253"/>
      <c r="F2050" s="250"/>
      <c r="G2050" s="250"/>
      <c r="H2050" s="251"/>
    </row>
    <row r="2051" spans="1:8" ht="18" hidden="1" customHeight="1" outlineLevel="1">
      <c r="A2051" s="20" t="s">
        <v>256</v>
      </c>
      <c r="B2051" s="230"/>
      <c r="C2051" s="231">
        <v>0</v>
      </c>
      <c r="D2051" s="231">
        <v>0</v>
      </c>
      <c r="E2051" s="231">
        <v>0</v>
      </c>
      <c r="F2051" s="232">
        <v>0</v>
      </c>
      <c r="G2051" s="232">
        <v>0</v>
      </c>
      <c r="H2051" s="233">
        <v>0</v>
      </c>
    </row>
    <row r="2052" spans="1:8" ht="18" hidden="1" customHeight="1" outlineLevel="1">
      <c r="A2052" s="20" t="s">
        <v>181</v>
      </c>
      <c r="B2052" s="230"/>
      <c r="C2052" s="231">
        <v>0</v>
      </c>
      <c r="D2052" s="231">
        <v>0</v>
      </c>
      <c r="E2052" s="231">
        <v>0</v>
      </c>
      <c r="F2052" s="232">
        <v>0</v>
      </c>
      <c r="G2052" s="232">
        <v>0</v>
      </c>
      <c r="H2052" s="233">
        <v>0</v>
      </c>
    </row>
    <row r="2053" spans="1:8" ht="18" hidden="1" customHeight="1" outlineLevel="1">
      <c r="A2053" s="20" t="s">
        <v>182</v>
      </c>
      <c r="B2053" s="230"/>
      <c r="C2053" s="231">
        <v>0</v>
      </c>
      <c r="D2053" s="231">
        <v>0</v>
      </c>
      <c r="E2053" s="231">
        <v>0</v>
      </c>
      <c r="F2053" s="232">
        <v>0</v>
      </c>
      <c r="G2053" s="232">
        <v>0</v>
      </c>
      <c r="H2053" s="233">
        <v>0</v>
      </c>
    </row>
    <row r="2054" spans="1:8" ht="18" hidden="1" customHeight="1" outlineLevel="1">
      <c r="A2054" s="20" t="s">
        <v>250</v>
      </c>
      <c r="B2054" s="230"/>
      <c r="C2054" s="231">
        <v>0</v>
      </c>
      <c r="D2054" s="231">
        <v>0</v>
      </c>
      <c r="E2054" s="231">
        <v>0</v>
      </c>
      <c r="F2054" s="232">
        <v>0</v>
      </c>
      <c r="G2054" s="232">
        <v>0</v>
      </c>
      <c r="H2054" s="233">
        <v>0</v>
      </c>
    </row>
    <row r="2055" spans="1:8" ht="18" hidden="1" customHeight="1" outlineLevel="1">
      <c r="A2055" s="20" t="s">
        <v>257</v>
      </c>
      <c r="B2055" s="230"/>
      <c r="C2055" s="231">
        <v>0</v>
      </c>
      <c r="D2055" s="231">
        <v>0</v>
      </c>
      <c r="E2055" s="231">
        <v>0</v>
      </c>
      <c r="F2055" s="232">
        <v>0</v>
      </c>
      <c r="G2055" s="232">
        <v>0</v>
      </c>
      <c r="H2055" s="233">
        <v>0</v>
      </c>
    </row>
    <row r="2056" spans="1:8" ht="18" hidden="1" customHeight="1" outlineLevel="1">
      <c r="A2056" s="20" t="s">
        <v>258</v>
      </c>
      <c r="B2056" s="230"/>
      <c r="C2056" s="231">
        <v>0</v>
      </c>
      <c r="D2056" s="231">
        <v>0</v>
      </c>
      <c r="E2056" s="231">
        <v>0</v>
      </c>
      <c r="F2056" s="232">
        <v>0</v>
      </c>
      <c r="G2056" s="232">
        <v>0</v>
      </c>
      <c r="H2056" s="233">
        <v>0</v>
      </c>
    </row>
    <row r="2057" spans="1:8" ht="18" hidden="1" customHeight="1" outlineLevel="1">
      <c r="A2057" s="20" t="s">
        <v>183</v>
      </c>
      <c r="B2057" s="230"/>
      <c r="C2057" s="231">
        <v>0</v>
      </c>
      <c r="D2057" s="231">
        <v>0</v>
      </c>
      <c r="E2057" s="231">
        <v>0</v>
      </c>
      <c r="F2057" s="232">
        <v>0</v>
      </c>
      <c r="G2057" s="232">
        <v>0</v>
      </c>
      <c r="H2057" s="233">
        <v>0</v>
      </c>
    </row>
    <row r="2058" spans="1:8" ht="18" hidden="1" customHeight="1" outlineLevel="1">
      <c r="A2058" s="20" t="s">
        <v>184</v>
      </c>
      <c r="B2058" s="230"/>
      <c r="C2058" s="231">
        <v>0</v>
      </c>
      <c r="D2058" s="231">
        <v>0</v>
      </c>
      <c r="E2058" s="231">
        <v>0</v>
      </c>
      <c r="F2058" s="232">
        <v>0</v>
      </c>
      <c r="G2058" s="232">
        <v>0</v>
      </c>
      <c r="H2058" s="233">
        <v>0</v>
      </c>
    </row>
    <row r="2059" spans="1:8" ht="18" hidden="1" customHeight="1" outlineLevel="1">
      <c r="A2059" s="20" t="s">
        <v>251</v>
      </c>
      <c r="B2059" s="230"/>
      <c r="C2059" s="231">
        <v>0</v>
      </c>
      <c r="D2059" s="231">
        <v>0</v>
      </c>
      <c r="E2059" s="231">
        <v>0</v>
      </c>
      <c r="F2059" s="232">
        <v>0</v>
      </c>
      <c r="G2059" s="232">
        <v>0</v>
      </c>
      <c r="H2059" s="233">
        <v>0</v>
      </c>
    </row>
    <row r="2060" spans="1:8" ht="18" hidden="1" customHeight="1" outlineLevel="1">
      <c r="A2060" s="20" t="s">
        <v>185</v>
      </c>
      <c r="B2060" s="230"/>
      <c r="C2060" s="231">
        <v>0</v>
      </c>
      <c r="D2060" s="231">
        <v>0</v>
      </c>
      <c r="E2060" s="231">
        <v>0</v>
      </c>
      <c r="F2060" s="232">
        <v>0</v>
      </c>
      <c r="G2060" s="232">
        <v>0</v>
      </c>
      <c r="H2060" s="233">
        <v>0</v>
      </c>
    </row>
    <row r="2061" spans="1:8" ht="18" hidden="1" customHeight="1" outlineLevel="1">
      <c r="A2061" s="20" t="s">
        <v>253</v>
      </c>
      <c r="B2061" s="230"/>
      <c r="C2061" s="231">
        <v>6</v>
      </c>
      <c r="D2061" s="231">
        <v>0</v>
      </c>
      <c r="E2061" s="231">
        <v>0</v>
      </c>
      <c r="F2061" s="232">
        <v>0</v>
      </c>
      <c r="G2061" s="232">
        <v>0</v>
      </c>
      <c r="H2061" s="233">
        <v>0</v>
      </c>
    </row>
    <row r="2062" spans="1:8" ht="18" hidden="1" customHeight="1" outlineLevel="1">
      <c r="A2062" s="20" t="s">
        <v>186</v>
      </c>
      <c r="B2062" s="230"/>
      <c r="C2062" s="231">
        <v>107</v>
      </c>
      <c r="D2062" s="231">
        <v>0</v>
      </c>
      <c r="E2062" s="231">
        <v>4</v>
      </c>
      <c r="F2062" s="232">
        <v>32000</v>
      </c>
      <c r="G2062" s="232">
        <v>13500</v>
      </c>
      <c r="H2062" s="233">
        <v>0</v>
      </c>
    </row>
    <row r="2063" spans="1:8" ht="18" hidden="1" customHeight="1" outlineLevel="1">
      <c r="A2063" s="20" t="s">
        <v>244</v>
      </c>
      <c r="B2063" s="230"/>
      <c r="C2063" s="231">
        <v>0</v>
      </c>
      <c r="D2063" s="231">
        <v>0</v>
      </c>
      <c r="E2063" s="231">
        <v>0</v>
      </c>
      <c r="F2063" s="232">
        <v>0</v>
      </c>
      <c r="G2063" s="232">
        <v>0</v>
      </c>
      <c r="H2063" s="233">
        <v>0</v>
      </c>
    </row>
    <row r="2064" spans="1:8" ht="18" hidden="1" customHeight="1" outlineLevel="1">
      <c r="A2064" s="20" t="s">
        <v>438</v>
      </c>
      <c r="B2064" s="230"/>
      <c r="C2064" s="231">
        <v>0</v>
      </c>
      <c r="D2064" s="231">
        <v>0</v>
      </c>
      <c r="E2064" s="231">
        <v>0</v>
      </c>
      <c r="F2064" s="232">
        <v>0</v>
      </c>
      <c r="G2064" s="232">
        <v>0</v>
      </c>
      <c r="H2064" s="233">
        <v>0</v>
      </c>
    </row>
    <row r="2065" spans="1:8" ht="18" hidden="1" customHeight="1" outlineLevel="1">
      <c r="A2065" s="20" t="s">
        <v>188</v>
      </c>
      <c r="B2065" s="230"/>
      <c r="C2065" s="231">
        <v>0</v>
      </c>
      <c r="D2065" s="231">
        <v>0</v>
      </c>
      <c r="E2065" s="231">
        <v>0</v>
      </c>
      <c r="F2065" s="232">
        <v>0</v>
      </c>
      <c r="G2065" s="232">
        <v>0</v>
      </c>
      <c r="H2065" s="233">
        <v>0</v>
      </c>
    </row>
    <row r="2066" spans="1:8" ht="18" hidden="1" customHeight="1" outlineLevel="1">
      <c r="A2066" s="20" t="s">
        <v>189</v>
      </c>
      <c r="B2066" s="230"/>
      <c r="C2066" s="231">
        <v>0</v>
      </c>
      <c r="D2066" s="231">
        <v>0</v>
      </c>
      <c r="E2066" s="231">
        <v>0</v>
      </c>
      <c r="F2066" s="232">
        <v>0</v>
      </c>
      <c r="G2066" s="232">
        <v>0</v>
      </c>
      <c r="H2066" s="233">
        <v>0</v>
      </c>
    </row>
    <row r="2067" spans="1:8" ht="18" hidden="1" customHeight="1" outlineLevel="1">
      <c r="A2067" s="20" t="s">
        <v>190</v>
      </c>
      <c r="B2067" s="230"/>
      <c r="C2067" s="231">
        <v>0</v>
      </c>
      <c r="D2067" s="231">
        <v>0</v>
      </c>
      <c r="E2067" s="231">
        <v>0</v>
      </c>
      <c r="F2067" s="232">
        <v>0</v>
      </c>
      <c r="G2067" s="232">
        <v>0</v>
      </c>
      <c r="H2067" s="233">
        <v>0</v>
      </c>
    </row>
    <row r="2068" spans="1:8" ht="18" hidden="1" customHeight="1" outlineLevel="1">
      <c r="A2068" s="20" t="s">
        <v>191</v>
      </c>
      <c r="B2068" s="230"/>
      <c r="C2068" s="231">
        <v>0</v>
      </c>
      <c r="D2068" s="231">
        <v>0</v>
      </c>
      <c r="E2068" s="231">
        <v>0</v>
      </c>
      <c r="F2068" s="232">
        <v>0</v>
      </c>
      <c r="G2068" s="232">
        <v>0</v>
      </c>
      <c r="H2068" s="233">
        <v>0</v>
      </c>
    </row>
    <row r="2069" spans="1:8" ht="18" hidden="1" customHeight="1" outlineLevel="1">
      <c r="A2069" s="20" t="s">
        <v>439</v>
      </c>
      <c r="B2069" s="230"/>
      <c r="C2069" s="231">
        <v>0</v>
      </c>
      <c r="D2069" s="231">
        <v>0</v>
      </c>
      <c r="E2069" s="231">
        <v>0</v>
      </c>
      <c r="F2069" s="232">
        <v>0</v>
      </c>
      <c r="G2069" s="232">
        <v>0</v>
      </c>
      <c r="H2069" s="233">
        <v>0</v>
      </c>
    </row>
    <row r="2070" spans="1:8" ht="18" hidden="1" customHeight="1" outlineLevel="1">
      <c r="A2070" s="20" t="s">
        <v>247</v>
      </c>
      <c r="B2070" s="230"/>
      <c r="C2070" s="231">
        <v>0</v>
      </c>
      <c r="D2070" s="231">
        <v>0</v>
      </c>
      <c r="E2070" s="231">
        <v>0</v>
      </c>
      <c r="F2070" s="232">
        <v>0</v>
      </c>
      <c r="G2070" s="232">
        <v>0</v>
      </c>
      <c r="H2070" s="233">
        <v>0</v>
      </c>
    </row>
    <row r="2071" spans="1:8" ht="18" hidden="1" customHeight="1" outlineLevel="1">
      <c r="A2071" s="20" t="s">
        <v>193</v>
      </c>
      <c r="B2071" s="230"/>
      <c r="C2071" s="231">
        <v>0</v>
      </c>
      <c r="D2071" s="231">
        <v>0</v>
      </c>
      <c r="E2071" s="231">
        <v>0</v>
      </c>
      <c r="F2071" s="232">
        <v>0</v>
      </c>
      <c r="G2071" s="232">
        <v>0</v>
      </c>
      <c r="H2071" s="233">
        <v>0</v>
      </c>
    </row>
    <row r="2072" spans="1:8" ht="18" hidden="1" customHeight="1" outlineLevel="1">
      <c r="A2072" s="20" t="s">
        <v>194</v>
      </c>
      <c r="B2072" s="230"/>
      <c r="C2072" s="231">
        <v>0</v>
      </c>
      <c r="D2072" s="231">
        <v>0</v>
      </c>
      <c r="E2072" s="231">
        <v>0</v>
      </c>
      <c r="F2072" s="232">
        <v>0</v>
      </c>
      <c r="G2072" s="232">
        <v>0</v>
      </c>
      <c r="H2072" s="233">
        <v>0</v>
      </c>
    </row>
    <row r="2073" spans="1:8" ht="18" hidden="1" customHeight="1" outlineLevel="1">
      <c r="A2073" s="20" t="s">
        <v>195</v>
      </c>
      <c r="B2073" s="230"/>
      <c r="C2073" s="231">
        <v>0</v>
      </c>
      <c r="D2073" s="231">
        <v>0</v>
      </c>
      <c r="E2073" s="231">
        <v>0</v>
      </c>
      <c r="F2073" s="232">
        <v>0</v>
      </c>
      <c r="G2073" s="232">
        <v>0</v>
      </c>
      <c r="H2073" s="233">
        <v>0</v>
      </c>
    </row>
    <row r="2074" spans="1:8" ht="18" hidden="1" customHeight="1" outlineLevel="1">
      <c r="A2074" s="20" t="s">
        <v>196</v>
      </c>
      <c r="B2074" s="230"/>
      <c r="C2074" s="231">
        <v>0</v>
      </c>
      <c r="D2074" s="231">
        <v>0</v>
      </c>
      <c r="E2074" s="231">
        <v>0</v>
      </c>
      <c r="F2074" s="232">
        <v>0</v>
      </c>
      <c r="G2074" s="232">
        <v>0</v>
      </c>
      <c r="H2074" s="233">
        <v>0</v>
      </c>
    </row>
    <row r="2075" spans="1:8" s="229" customFormat="1" collapsed="1">
      <c r="A2075" s="20"/>
      <c r="B2075" s="230" t="s">
        <v>437</v>
      </c>
      <c r="C2075" s="234">
        <f>SUM(C2051:C2074)</f>
        <v>113</v>
      </c>
      <c r="D2075" s="234">
        <f t="shared" ref="D2075:F2075" si="147">SUM(D2051:D2074)</f>
        <v>0</v>
      </c>
      <c r="E2075" s="234">
        <f t="shared" si="147"/>
        <v>4</v>
      </c>
      <c r="F2075" s="235">
        <f t="shared" si="147"/>
        <v>32000</v>
      </c>
      <c r="G2075" s="235">
        <f>SUM(G2051:G2074)</f>
        <v>13500</v>
      </c>
      <c r="H2075" s="236">
        <f t="shared" ref="H2075" si="148">SUM(H2051:H2074)</f>
        <v>0</v>
      </c>
    </row>
    <row r="2076" spans="1:8" ht="18" hidden="1" customHeight="1" outlineLevel="1">
      <c r="A2076" s="20" t="s">
        <v>256</v>
      </c>
      <c r="B2076" s="230"/>
      <c r="C2076" s="231">
        <f t="shared" ref="C2076:H2076" si="149">SUMIFS(C$11:C$2075, $A$11:$A$2075, "ACE Capital Title Reinsurance Company")</f>
        <v>0</v>
      </c>
      <c r="D2076" s="231">
        <f t="shared" si="149"/>
        <v>0</v>
      </c>
      <c r="E2076" s="231">
        <f t="shared" si="149"/>
        <v>0</v>
      </c>
      <c r="F2076" s="232">
        <f t="shared" si="149"/>
        <v>0</v>
      </c>
      <c r="G2076" s="232">
        <f t="shared" si="149"/>
        <v>0</v>
      </c>
      <c r="H2076" s="232">
        <f t="shared" si="149"/>
        <v>0</v>
      </c>
    </row>
    <row r="2077" spans="1:8" ht="18" hidden="1" customHeight="1" outlineLevel="1">
      <c r="A2077" s="20" t="s">
        <v>181</v>
      </c>
      <c r="B2077" s="230"/>
      <c r="C2077" s="231">
        <f t="shared" ref="C2077:H2077" si="150">SUMIFS(C$11:C$2075, $A$11:$A$2075, "Alamo Title Insurance")</f>
        <v>186</v>
      </c>
      <c r="D2077" s="231">
        <f t="shared" si="150"/>
        <v>214</v>
      </c>
      <c r="E2077" s="231">
        <f t="shared" si="150"/>
        <v>0</v>
      </c>
      <c r="F2077" s="232">
        <f t="shared" si="150"/>
        <v>1069320.01</v>
      </c>
      <c r="G2077" s="232">
        <f t="shared" si="150"/>
        <v>1187261.19</v>
      </c>
      <c r="H2077" s="232">
        <f t="shared" si="150"/>
        <v>0</v>
      </c>
    </row>
    <row r="2078" spans="1:8" ht="18" hidden="1" customHeight="1" outlineLevel="1">
      <c r="A2078" s="20" t="s">
        <v>182</v>
      </c>
      <c r="B2078" s="230"/>
      <c r="C2078" s="231">
        <f t="shared" ref="C2078:H2078" si="151">SUMIFS(C$11:C$2075, $A$11:$A$2075, "Alliant National Title Insurance Company, Inc.")</f>
        <v>50</v>
      </c>
      <c r="D2078" s="231">
        <f t="shared" si="151"/>
        <v>46</v>
      </c>
      <c r="E2078" s="231">
        <f t="shared" si="151"/>
        <v>0</v>
      </c>
      <c r="F2078" s="232">
        <f t="shared" si="151"/>
        <v>314588</v>
      </c>
      <c r="G2078" s="232">
        <f t="shared" si="151"/>
        <v>195485.02</v>
      </c>
      <c r="H2078" s="232">
        <f t="shared" si="151"/>
        <v>0</v>
      </c>
    </row>
    <row r="2079" spans="1:8" ht="18" hidden="1" customHeight="1" outlineLevel="1">
      <c r="A2079" s="20" t="s">
        <v>250</v>
      </c>
      <c r="B2079" s="230"/>
      <c r="C2079" s="231">
        <f t="shared" ref="C2079:H2079" si="152">SUMIFS(C$11:C$2075, $A$11:$A$2075, "American Guaranty Title Insurance Company")</f>
        <v>0</v>
      </c>
      <c r="D2079" s="231">
        <f t="shared" si="152"/>
        <v>0</v>
      </c>
      <c r="E2079" s="231">
        <f t="shared" si="152"/>
        <v>0</v>
      </c>
      <c r="F2079" s="232">
        <f t="shared" si="152"/>
        <v>0</v>
      </c>
      <c r="G2079" s="232">
        <f t="shared" si="152"/>
        <v>0</v>
      </c>
      <c r="H2079" s="232">
        <f t="shared" si="152"/>
        <v>0</v>
      </c>
    </row>
    <row r="2080" spans="1:8" ht="18" hidden="1" customHeight="1" outlineLevel="1">
      <c r="A2080" s="20" t="s">
        <v>257</v>
      </c>
      <c r="B2080" s="230"/>
      <c r="C2080" s="231">
        <f t="shared" ref="C2080:H2080" si="153">SUMIFS(C$11:C$2075, $A$11:$A$2075, "Amrock Title Insurance Company")</f>
        <v>0</v>
      </c>
      <c r="D2080" s="231">
        <f t="shared" si="153"/>
        <v>0</v>
      </c>
      <c r="E2080" s="231">
        <f t="shared" si="153"/>
        <v>0</v>
      </c>
      <c r="F2080" s="232">
        <f t="shared" si="153"/>
        <v>0</v>
      </c>
      <c r="G2080" s="232">
        <f t="shared" si="153"/>
        <v>0</v>
      </c>
      <c r="H2080" s="232">
        <f t="shared" si="153"/>
        <v>0</v>
      </c>
    </row>
    <row r="2081" spans="1:8" ht="18" hidden="1" customHeight="1" outlineLevel="1">
      <c r="A2081" s="20" t="s">
        <v>258</v>
      </c>
      <c r="B2081" s="230"/>
      <c r="C2081" s="231">
        <f t="shared" ref="C2081:H2081" si="154">SUMIFS(C$11:C$2075, $A$11:$A$2075, "AmTrust Title Insurance Company")</f>
        <v>0</v>
      </c>
      <c r="D2081" s="231">
        <f t="shared" si="154"/>
        <v>0</v>
      </c>
      <c r="E2081" s="231">
        <f t="shared" si="154"/>
        <v>0</v>
      </c>
      <c r="F2081" s="232">
        <f t="shared" si="154"/>
        <v>0</v>
      </c>
      <c r="G2081" s="232">
        <f t="shared" si="154"/>
        <v>0</v>
      </c>
      <c r="H2081" s="232">
        <f t="shared" si="154"/>
        <v>0</v>
      </c>
    </row>
    <row r="2082" spans="1:8" ht="18" hidden="1" customHeight="1" outlineLevel="1">
      <c r="A2082" s="20" t="s">
        <v>183</v>
      </c>
      <c r="B2082" s="230"/>
      <c r="C2082" s="231">
        <f t="shared" ref="C2082:H2082" si="155">SUMIFS(C$11:C$2075, $A$11:$A$2075, "Chicago Title Insurance Company")</f>
        <v>280</v>
      </c>
      <c r="D2082" s="231">
        <f t="shared" si="155"/>
        <v>373</v>
      </c>
      <c r="E2082" s="231">
        <f t="shared" si="155"/>
        <v>0</v>
      </c>
      <c r="F2082" s="232">
        <f t="shared" si="155"/>
        <v>1356648.4400000002</v>
      </c>
      <c r="G2082" s="232">
        <f t="shared" si="155"/>
        <v>1755332.0500000005</v>
      </c>
      <c r="H2082" s="232">
        <f t="shared" si="155"/>
        <v>0</v>
      </c>
    </row>
    <row r="2083" spans="1:8" ht="18" hidden="1" customHeight="1" outlineLevel="1">
      <c r="A2083" s="20" t="s">
        <v>184</v>
      </c>
      <c r="B2083" s="230"/>
      <c r="C2083" s="231">
        <f t="shared" ref="C2083:H2083" si="156">SUMIFS(C$11:C$2075, $A$11:$A$2075, "Commonwealth Land Title Insurance Company")</f>
        <v>80</v>
      </c>
      <c r="D2083" s="231">
        <f t="shared" si="156"/>
        <v>123</v>
      </c>
      <c r="E2083" s="231">
        <f t="shared" si="156"/>
        <v>0</v>
      </c>
      <c r="F2083" s="232">
        <f t="shared" si="156"/>
        <v>725680.53999999992</v>
      </c>
      <c r="G2083" s="232">
        <f t="shared" si="156"/>
        <v>384658.93999999994</v>
      </c>
      <c r="H2083" s="232">
        <f t="shared" si="156"/>
        <v>0</v>
      </c>
    </row>
    <row r="2084" spans="1:8" ht="18" hidden="1" customHeight="1" outlineLevel="1">
      <c r="A2084" s="20" t="s">
        <v>251</v>
      </c>
      <c r="B2084" s="230"/>
      <c r="C2084" s="231">
        <f t="shared" ref="C2084:H2084" si="157">SUMIFS(C$11:C$2075, $A$11:$A$2075, "EnTitle Insurance Company")</f>
        <v>2</v>
      </c>
      <c r="D2084" s="231">
        <f t="shared" si="157"/>
        <v>1</v>
      </c>
      <c r="E2084" s="231">
        <f t="shared" si="157"/>
        <v>0</v>
      </c>
      <c r="F2084" s="232">
        <f t="shared" si="157"/>
        <v>0</v>
      </c>
      <c r="G2084" s="232">
        <f t="shared" si="157"/>
        <v>500</v>
      </c>
      <c r="H2084" s="232">
        <f t="shared" si="157"/>
        <v>0</v>
      </c>
    </row>
    <row r="2085" spans="1:8" ht="18" hidden="1" customHeight="1" outlineLevel="1">
      <c r="A2085" s="20" t="s">
        <v>185</v>
      </c>
      <c r="B2085" s="230"/>
      <c r="C2085" s="231">
        <f t="shared" ref="C2085:H2085" si="158">SUMIFS(C$11:C$2075, $A$11:$A$2075, "Fidelity National Title Insurance Company")</f>
        <v>645</v>
      </c>
      <c r="D2085" s="231">
        <f t="shared" si="158"/>
        <v>824</v>
      </c>
      <c r="E2085" s="231">
        <f t="shared" si="158"/>
        <v>0</v>
      </c>
      <c r="F2085" s="232">
        <f t="shared" si="158"/>
        <v>2865422.12</v>
      </c>
      <c r="G2085" s="232">
        <f t="shared" si="158"/>
        <v>4118411.5999999992</v>
      </c>
      <c r="H2085" s="232">
        <f t="shared" si="158"/>
        <v>0</v>
      </c>
    </row>
    <row r="2086" spans="1:8" ht="18" hidden="1" customHeight="1" outlineLevel="1">
      <c r="A2086" s="20" t="s">
        <v>253</v>
      </c>
      <c r="B2086" s="230"/>
      <c r="C2086" s="231">
        <f t="shared" ref="C2086:H2086" si="159">SUMIFS(C$11:C$2075, $A$11:$A$2075, "First American Title Guaranty Company")</f>
        <v>17</v>
      </c>
      <c r="D2086" s="231">
        <f t="shared" si="159"/>
        <v>3</v>
      </c>
      <c r="E2086" s="231">
        <f t="shared" si="159"/>
        <v>3</v>
      </c>
      <c r="F2086" s="232">
        <f t="shared" si="159"/>
        <v>38724</v>
      </c>
      <c r="G2086" s="232">
        <f t="shared" si="159"/>
        <v>20000</v>
      </c>
      <c r="H2086" s="232">
        <f t="shared" si="159"/>
        <v>0</v>
      </c>
    </row>
    <row r="2087" spans="1:8" ht="18" hidden="1" customHeight="1" outlineLevel="1">
      <c r="A2087" s="20" t="s">
        <v>186</v>
      </c>
      <c r="B2087" s="230"/>
      <c r="C2087" s="231">
        <f t="shared" ref="C2087:H2087" si="160">SUMIFS(C$11:C$2075, $A$11:$A$2075, "First American Title Insurance Company")</f>
        <v>1068</v>
      </c>
      <c r="D2087" s="231">
        <f t="shared" si="160"/>
        <v>183</v>
      </c>
      <c r="E2087" s="231">
        <f t="shared" si="160"/>
        <v>189</v>
      </c>
      <c r="F2087" s="232">
        <f t="shared" si="160"/>
        <v>2859549.1</v>
      </c>
      <c r="G2087" s="232">
        <f t="shared" si="160"/>
        <v>1770921.1399999997</v>
      </c>
      <c r="H2087" s="232">
        <f t="shared" si="160"/>
        <v>0</v>
      </c>
    </row>
    <row r="2088" spans="1:8" ht="18" hidden="1" customHeight="1" outlineLevel="1">
      <c r="A2088" s="20" t="s">
        <v>244</v>
      </c>
      <c r="B2088" s="230"/>
      <c r="C2088" s="231">
        <f t="shared" ref="C2088:H2088" si="161">SUMIFS(C$11:C$2075, $A$11:$A$2075, "First National Title Insurance Company")</f>
        <v>28</v>
      </c>
      <c r="D2088" s="231">
        <f t="shared" si="161"/>
        <v>11</v>
      </c>
      <c r="E2088" s="231">
        <f t="shared" si="161"/>
        <v>1</v>
      </c>
      <c r="F2088" s="232">
        <f t="shared" si="161"/>
        <v>273813</v>
      </c>
      <c r="G2088" s="232">
        <f t="shared" si="161"/>
        <v>164380</v>
      </c>
      <c r="H2088" s="232">
        <f t="shared" si="161"/>
        <v>14044</v>
      </c>
    </row>
    <row r="2089" spans="1:8" ht="18" hidden="1" customHeight="1" outlineLevel="1">
      <c r="A2089" s="20" t="s">
        <v>438</v>
      </c>
      <c r="B2089" s="230"/>
      <c r="C2089" s="231">
        <f t="shared" ref="C2089:H2089" si="162">SUMIFS(C$11:C$2075, $A$11:$A$2075, "National InvestorsTitle Insurance Company")</f>
        <v>34</v>
      </c>
      <c r="D2089" s="231">
        <f t="shared" si="162"/>
        <v>17</v>
      </c>
      <c r="E2089" s="231">
        <f t="shared" si="162"/>
        <v>9</v>
      </c>
      <c r="F2089" s="232">
        <f t="shared" si="162"/>
        <v>26825</v>
      </c>
      <c r="G2089" s="232">
        <f t="shared" si="162"/>
        <v>73667</v>
      </c>
      <c r="H2089" s="232">
        <f t="shared" si="162"/>
        <v>0</v>
      </c>
    </row>
    <row r="2090" spans="1:8" ht="18" hidden="1" customHeight="1" outlineLevel="1">
      <c r="A2090" s="20" t="s">
        <v>188</v>
      </c>
      <c r="B2090" s="230"/>
      <c r="C2090" s="231">
        <f t="shared" ref="C2090:H2090" si="163">SUMIFS(C$11:C$2075, $A$11:$A$2075, "National Title Insurance of New York, Inc.")</f>
        <v>32</v>
      </c>
      <c r="D2090" s="231">
        <f t="shared" si="163"/>
        <v>40</v>
      </c>
      <c r="E2090" s="231">
        <f t="shared" si="163"/>
        <v>0</v>
      </c>
      <c r="F2090" s="232">
        <f t="shared" si="163"/>
        <v>-65792.55</v>
      </c>
      <c r="G2090" s="232">
        <f t="shared" si="163"/>
        <v>39611.649999999994</v>
      </c>
      <c r="H2090" s="232">
        <f t="shared" si="163"/>
        <v>0</v>
      </c>
    </row>
    <row r="2091" spans="1:8" ht="18" hidden="1" customHeight="1" outlineLevel="1">
      <c r="A2091" s="20" t="s">
        <v>189</v>
      </c>
      <c r="B2091" s="230"/>
      <c r="C2091" s="231">
        <f t="shared" ref="C2091:H2091" si="164">SUMIFS(C$11:C$2075, $A$11:$A$2075, "North American Title Insurance Company")</f>
        <v>4</v>
      </c>
      <c r="D2091" s="231">
        <f t="shared" si="164"/>
        <v>3</v>
      </c>
      <c r="E2091" s="231">
        <f t="shared" si="164"/>
        <v>1</v>
      </c>
      <c r="F2091" s="232">
        <f t="shared" si="164"/>
        <v>19805.400000000001</v>
      </c>
      <c r="G2091" s="232">
        <f t="shared" si="164"/>
        <v>56971.7</v>
      </c>
      <c r="H2091" s="232">
        <f t="shared" si="164"/>
        <v>0</v>
      </c>
    </row>
    <row r="2092" spans="1:8" ht="18" hidden="1" customHeight="1" outlineLevel="1">
      <c r="A2092" s="20" t="s">
        <v>190</v>
      </c>
      <c r="B2092" s="230"/>
      <c r="C2092" s="231">
        <f t="shared" ref="C2092:H2092" si="165">SUMIFS(C$11:C$2075, $A$11:$A$2075, "Old Republic National Title Insurance Company")</f>
        <v>287</v>
      </c>
      <c r="D2092" s="231">
        <f t="shared" si="165"/>
        <v>79</v>
      </c>
      <c r="E2092" s="231">
        <f t="shared" si="165"/>
        <v>0</v>
      </c>
      <c r="F2092" s="232">
        <f t="shared" si="165"/>
        <v>871819</v>
      </c>
      <c r="G2092" s="232">
        <f t="shared" si="165"/>
        <v>685605</v>
      </c>
      <c r="H2092" s="232">
        <f t="shared" si="165"/>
        <v>71619</v>
      </c>
    </row>
    <row r="2093" spans="1:8" ht="18" hidden="1" customHeight="1" outlineLevel="1">
      <c r="A2093" s="20" t="s">
        <v>191</v>
      </c>
      <c r="B2093" s="230"/>
      <c r="C2093" s="231">
        <f t="shared" ref="C2093:H2093" si="166">SUMIFS(C$11:C$2075, $A$11:$A$2075, "Premier Land Title Insurance Company")</f>
        <v>34</v>
      </c>
      <c r="D2093" s="231">
        <f t="shared" si="166"/>
        <v>4</v>
      </c>
      <c r="E2093" s="231">
        <f t="shared" si="166"/>
        <v>16</v>
      </c>
      <c r="F2093" s="232">
        <f t="shared" si="166"/>
        <v>25000</v>
      </c>
      <c r="G2093" s="232">
        <f t="shared" si="166"/>
        <v>38590</v>
      </c>
      <c r="H2093" s="232">
        <f t="shared" si="166"/>
        <v>-10000</v>
      </c>
    </row>
    <row r="2094" spans="1:8" ht="18" hidden="1" customHeight="1" outlineLevel="1">
      <c r="A2094" s="20" t="s">
        <v>439</v>
      </c>
      <c r="B2094" s="230"/>
      <c r="C2094" s="231">
        <f t="shared" ref="C2094:H2094" si="167">SUMIFS(C$11:C$2075, $A$11:$A$2075, "Sierra Title Insurance Guaranty")</f>
        <v>4</v>
      </c>
      <c r="D2094" s="231">
        <f t="shared" si="167"/>
        <v>0</v>
      </c>
      <c r="E2094" s="231">
        <f t="shared" si="167"/>
        <v>2</v>
      </c>
      <c r="F2094" s="232">
        <f t="shared" si="167"/>
        <v>50000</v>
      </c>
      <c r="G2094" s="232">
        <f t="shared" si="167"/>
        <v>25000</v>
      </c>
      <c r="H2094" s="232">
        <f t="shared" si="167"/>
        <v>0</v>
      </c>
    </row>
    <row r="2095" spans="1:8" ht="18" hidden="1" customHeight="1" outlineLevel="1">
      <c r="A2095" s="20" t="s">
        <v>247</v>
      </c>
      <c r="B2095" s="230"/>
      <c r="C2095" s="231">
        <f t="shared" ref="C2095:H2095" si="168">SUMIFS(C$11:C$2075, $A$11:$A$2075, "Southwest Land Title Insurance Company")</f>
        <v>1</v>
      </c>
      <c r="D2095" s="231">
        <f t="shared" si="168"/>
        <v>0</v>
      </c>
      <c r="E2095" s="231">
        <f t="shared" si="168"/>
        <v>0</v>
      </c>
      <c r="F2095" s="232">
        <f t="shared" si="168"/>
        <v>0</v>
      </c>
      <c r="G2095" s="232">
        <f t="shared" si="168"/>
        <v>27000</v>
      </c>
      <c r="H2095" s="232">
        <f t="shared" si="168"/>
        <v>0</v>
      </c>
    </row>
    <row r="2096" spans="1:8" ht="18" hidden="1" customHeight="1" outlineLevel="1">
      <c r="A2096" s="20" t="s">
        <v>193</v>
      </c>
      <c r="B2096" s="230"/>
      <c r="C2096" s="231">
        <f t="shared" ref="C2096:H2096" si="169">SUMIFS(C$11:C$2075, $A$11:$A$2075, "Stewart Title Guaranty Company")</f>
        <v>171</v>
      </c>
      <c r="D2096" s="231">
        <f t="shared" si="169"/>
        <v>131</v>
      </c>
      <c r="E2096" s="231">
        <f t="shared" si="169"/>
        <v>4</v>
      </c>
      <c r="F2096" s="232">
        <f t="shared" si="169"/>
        <v>4856461</v>
      </c>
      <c r="G2096" s="232">
        <f t="shared" si="169"/>
        <v>2487165</v>
      </c>
      <c r="H2096" s="232">
        <f t="shared" si="169"/>
        <v>636086</v>
      </c>
    </row>
    <row r="2097" spans="1:8" ht="18" hidden="1" customHeight="1" outlineLevel="1">
      <c r="A2097" s="20" t="s">
        <v>194</v>
      </c>
      <c r="B2097" s="230"/>
      <c r="C2097" s="231">
        <f t="shared" ref="C2097:H2097" si="170">SUMIFS(C$11:C$2075, $A$11:$A$2075, "Title Resources Guaranty Company")</f>
        <v>492</v>
      </c>
      <c r="D2097" s="231">
        <f t="shared" si="170"/>
        <v>193</v>
      </c>
      <c r="E2097" s="231">
        <f t="shared" si="170"/>
        <v>38</v>
      </c>
      <c r="F2097" s="232">
        <f t="shared" si="170"/>
        <v>920503.19</v>
      </c>
      <c r="G2097" s="232">
        <f t="shared" si="170"/>
        <v>744503.45999999985</v>
      </c>
      <c r="H2097" s="232">
        <f t="shared" si="170"/>
        <v>113421.29000000001</v>
      </c>
    </row>
    <row r="2098" spans="1:8" ht="18" hidden="1" customHeight="1" outlineLevel="1">
      <c r="A2098" s="20" t="s">
        <v>195</v>
      </c>
      <c r="B2098" s="230"/>
      <c r="C2098" s="231">
        <f t="shared" ref="C2098:H2098" si="171">SUMIFS(C$11:C$2075, $A$11:$A$2075, "Westcor Land Title Insurance Company")</f>
        <v>80</v>
      </c>
      <c r="D2098" s="231">
        <f t="shared" si="171"/>
        <v>10</v>
      </c>
      <c r="E2098" s="231">
        <f t="shared" si="171"/>
        <v>0</v>
      </c>
      <c r="F2098" s="232">
        <f t="shared" si="171"/>
        <v>263464.47999999992</v>
      </c>
      <c r="G2098" s="232">
        <f t="shared" si="171"/>
        <v>-162072.69</v>
      </c>
      <c r="H2098" s="232">
        <f t="shared" si="171"/>
        <v>115841.01999999999</v>
      </c>
    </row>
    <row r="2099" spans="1:8" ht="18" hidden="1" customHeight="1" outlineLevel="1">
      <c r="A2099" s="20" t="s">
        <v>196</v>
      </c>
      <c r="B2099" s="230"/>
      <c r="C2099" s="231">
        <f t="shared" ref="C2099:H2099" si="172">SUMIFS(C$11:C$2075, $A$11:$A$2075, "WFG National Title Insurance Company")</f>
        <v>110</v>
      </c>
      <c r="D2099" s="231">
        <f t="shared" si="172"/>
        <v>96</v>
      </c>
      <c r="E2099" s="231">
        <f t="shared" si="172"/>
        <v>14</v>
      </c>
      <c r="F2099" s="232">
        <f t="shared" si="172"/>
        <v>573893</v>
      </c>
      <c r="G2099" s="232">
        <f t="shared" si="172"/>
        <v>1224056</v>
      </c>
      <c r="H2099" s="232">
        <f t="shared" si="172"/>
        <v>0</v>
      </c>
    </row>
    <row r="2100" spans="1:8" ht="18" customHeight="1" collapsed="1">
      <c r="A2100" s="20"/>
      <c r="B2100" s="230" t="s">
        <v>425</v>
      </c>
      <c r="C2100" s="234">
        <f>SUM(C2076:C2099)</f>
        <v>3605</v>
      </c>
      <c r="D2100" s="234">
        <f t="shared" ref="D2100:H2100" si="173">SUM(D2076:D2099)</f>
        <v>2351</v>
      </c>
      <c r="E2100" s="234">
        <f t="shared" si="173"/>
        <v>277</v>
      </c>
      <c r="F2100" s="235">
        <f t="shared" si="173"/>
        <v>17045723.73</v>
      </c>
      <c r="G2100" s="235">
        <f t="shared" si="173"/>
        <v>14837047.059999999</v>
      </c>
      <c r="H2100" s="236">
        <f t="shared" si="173"/>
        <v>941011.31</v>
      </c>
    </row>
    <row r="2101" spans="1:8" ht="18" customHeight="1"/>
    <row r="2102" spans="1:8" ht="18" customHeight="1"/>
    <row r="2103" spans="1:8" ht="18" customHeight="1"/>
    <row r="2104" spans="1:8" ht="18" customHeight="1"/>
    <row r="2105" spans="1:8" ht="18" customHeight="1"/>
    <row r="2106" spans="1:8" ht="18" customHeight="1"/>
    <row r="2107" spans="1:8" ht="18" customHeight="1"/>
    <row r="2108" spans="1:8" ht="18" customHeight="1"/>
    <row r="2109" spans="1:8" ht="18" customHeight="1"/>
    <row r="2110" spans="1:8" ht="18" customHeight="1"/>
    <row r="2111" spans="1:8" ht="18" customHeight="1"/>
    <row r="2112" spans="1:8" ht="18" customHeight="1"/>
    <row r="2113" ht="18" customHeight="1"/>
    <row r="2114" ht="18" customHeight="1"/>
    <row r="2115" ht="18" customHeight="1"/>
    <row r="2116" ht="18" customHeight="1"/>
    <row r="2117" ht="18" customHeight="1"/>
    <row r="2118" ht="18" customHeight="1"/>
    <row r="2119" ht="18" customHeight="1"/>
    <row r="2120" ht="18" customHeight="1"/>
    <row r="2121" ht="18" customHeight="1"/>
    <row r="2122" ht="18" customHeight="1"/>
    <row r="2123" ht="18" customHeight="1"/>
    <row r="2124" ht="18" customHeight="1"/>
    <row r="2125" ht="18" customHeight="1"/>
  </sheetData>
  <sheetProtection insertRows="0" deleteRows="0" selectLockedCells="1" sort="0"/>
  <mergeCells count="4">
    <mergeCell ref="B1:H1"/>
    <mergeCell ref="B2:H2"/>
    <mergeCell ref="B3:H3"/>
    <mergeCell ref="B6:H6"/>
  </mergeCells>
  <pageMargins left="0.75" right="0.75" top="1" bottom="1" header="0.5" footer="0.5"/>
  <pageSetup firstPageNumber="49" orientation="portrait" useFirstPageNumber="1" r:id="rId1"/>
  <headerFooter alignWithMargins="0">
    <oddFooter>&amp;C&amp;"-,Regular"&amp;P</oddFooter>
  </headerFooter>
  <rowBreaks count="3" manualBreakCount="3">
    <brk id="660" min="1" max="7" man="1"/>
    <brk id="1361" min="1" max="7" man="1"/>
    <brk id="1815" min="1" max="7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I24"/>
  <sheetViews>
    <sheetView showGridLines="0" zoomScaleNormal="100" workbookViewId="0"/>
  </sheetViews>
  <sheetFormatPr defaultColWidth="9.140625" defaultRowHeight="12.75"/>
  <cols>
    <col min="1" max="1" width="9.42578125" style="16" bestFit="1" customWidth="1"/>
    <col min="2" max="2" width="14" style="17" customWidth="1"/>
    <col min="3" max="3" width="10.7109375" style="16" customWidth="1"/>
    <col min="4" max="4" width="9.7109375" style="16" customWidth="1"/>
    <col min="5" max="5" width="10.7109375" style="16" customWidth="1"/>
    <col min="6" max="6" width="10.85546875" style="16" bestFit="1" customWidth="1"/>
    <col min="7" max="7" width="10.7109375" style="16" customWidth="1"/>
    <col min="8" max="8" width="9.7109375" style="16" customWidth="1"/>
    <col min="9" max="9" width="10.7109375" style="16" customWidth="1"/>
    <col min="10" max="16384" width="9.140625" style="15"/>
  </cols>
  <sheetData>
    <row r="1" spans="1:9" s="8" customFormat="1" ht="15.75">
      <c r="B1" s="9"/>
      <c r="C1" s="10"/>
    </row>
    <row r="2" spans="1:9">
      <c r="A2" s="11"/>
      <c r="B2" s="12"/>
      <c r="C2" s="13"/>
      <c r="D2" s="14"/>
      <c r="E2" s="14"/>
      <c r="F2" s="14"/>
      <c r="G2" s="14"/>
      <c r="H2" s="14"/>
      <c r="I2" s="14"/>
    </row>
    <row r="3" spans="1:9">
      <c r="A3" s="11"/>
      <c r="B3" s="12"/>
      <c r="C3" s="13"/>
      <c r="F3" s="14"/>
      <c r="G3" s="14"/>
      <c r="H3" s="14"/>
      <c r="I3" s="14"/>
    </row>
    <row r="4" spans="1:9">
      <c r="A4" s="11"/>
      <c r="B4" s="12"/>
      <c r="C4" s="13"/>
      <c r="D4" s="13"/>
      <c r="E4" s="13"/>
      <c r="F4" s="13"/>
      <c r="G4" s="13"/>
      <c r="H4" s="13"/>
      <c r="I4" s="13"/>
    </row>
    <row r="5" spans="1:9">
      <c r="A5" s="11"/>
      <c r="B5" s="12"/>
      <c r="C5" s="13"/>
      <c r="D5" s="14"/>
      <c r="E5" s="14"/>
      <c r="F5" s="14"/>
      <c r="G5" s="14"/>
      <c r="H5" s="14"/>
      <c r="I5" s="14"/>
    </row>
    <row r="6" spans="1:9">
      <c r="A6" s="11"/>
      <c r="B6" s="12"/>
      <c r="C6" s="13"/>
      <c r="D6" s="14"/>
      <c r="E6" s="14"/>
      <c r="F6" s="14"/>
      <c r="G6" s="14"/>
      <c r="H6" s="14"/>
      <c r="I6" s="14"/>
    </row>
    <row r="7" spans="1:9">
      <c r="A7" s="11"/>
      <c r="B7" s="12"/>
      <c r="C7" s="13"/>
      <c r="D7" s="14"/>
      <c r="E7" s="14"/>
      <c r="F7" s="14"/>
      <c r="G7" s="14"/>
      <c r="H7" s="14"/>
      <c r="I7" s="14"/>
    </row>
    <row r="8" spans="1:9">
      <c r="A8" s="11"/>
      <c r="B8" s="12"/>
      <c r="C8" s="13"/>
      <c r="D8" s="14"/>
      <c r="E8" s="14"/>
      <c r="F8" s="14"/>
      <c r="G8" s="14"/>
      <c r="H8" s="14"/>
      <c r="I8" s="14"/>
    </row>
    <row r="9" spans="1:9">
      <c r="A9" s="11"/>
      <c r="B9" s="12"/>
      <c r="C9" s="13"/>
      <c r="D9" s="14"/>
      <c r="E9" s="14"/>
      <c r="F9" s="14"/>
      <c r="G9" s="14"/>
      <c r="H9" s="14"/>
      <c r="I9" s="14"/>
    </row>
    <row r="10" spans="1:9">
      <c r="A10" s="11"/>
      <c r="B10" s="12"/>
      <c r="C10" s="13"/>
      <c r="D10" s="14"/>
      <c r="E10" s="14"/>
      <c r="F10" s="14"/>
      <c r="G10" s="14"/>
      <c r="H10" s="14"/>
      <c r="I10" s="14"/>
    </row>
    <row r="11" spans="1:9">
      <c r="A11" s="11"/>
      <c r="B11" s="12"/>
      <c r="C11" s="13"/>
      <c r="D11" s="14"/>
      <c r="E11" s="14"/>
      <c r="F11" s="14"/>
      <c r="G11" s="14"/>
      <c r="H11" s="14"/>
      <c r="I11" s="14"/>
    </row>
    <row r="12" spans="1:9">
      <c r="A12" s="11"/>
      <c r="B12" s="12"/>
      <c r="C12" s="13"/>
      <c r="D12" s="14"/>
      <c r="E12" s="14"/>
      <c r="F12" s="14"/>
      <c r="G12" s="14"/>
      <c r="H12" s="14"/>
      <c r="I12" s="14"/>
    </row>
    <row r="13" spans="1:9">
      <c r="A13" s="11"/>
      <c r="B13" s="12"/>
      <c r="C13" s="13"/>
      <c r="D13" s="14"/>
      <c r="E13" s="14"/>
      <c r="F13" s="14"/>
      <c r="G13" s="14"/>
      <c r="H13" s="14"/>
      <c r="I13" s="14"/>
    </row>
    <row r="14" spans="1:9">
      <c r="A14" s="11"/>
      <c r="B14" s="12"/>
      <c r="C14" s="13"/>
      <c r="D14" s="14"/>
      <c r="E14" s="14"/>
      <c r="F14" s="14"/>
      <c r="G14" s="14"/>
      <c r="H14" s="14"/>
      <c r="I14" s="14"/>
    </row>
    <row r="15" spans="1:9">
      <c r="A15" s="11"/>
      <c r="B15" s="12"/>
      <c r="C15" s="13"/>
      <c r="D15" s="14"/>
      <c r="E15" s="14"/>
      <c r="F15" s="14"/>
      <c r="G15" s="14"/>
      <c r="H15" s="14"/>
      <c r="I15" s="14"/>
    </row>
    <row r="16" spans="1:9">
      <c r="A16" s="11"/>
      <c r="B16" s="12"/>
      <c r="C16" s="13"/>
      <c r="D16" s="14"/>
      <c r="E16" s="14"/>
      <c r="F16" s="14"/>
      <c r="G16" s="14"/>
      <c r="H16" s="14"/>
      <c r="I16" s="14"/>
    </row>
    <row r="17" spans="1:9">
      <c r="A17" s="11"/>
      <c r="B17" s="12"/>
      <c r="C17" s="13"/>
      <c r="D17" s="14"/>
      <c r="E17" s="14"/>
      <c r="F17" s="14"/>
      <c r="G17" s="14"/>
      <c r="H17" s="14"/>
      <c r="I17" s="14"/>
    </row>
    <row r="18" spans="1:9">
      <c r="A18" s="11"/>
      <c r="B18" s="12"/>
      <c r="C18" s="13"/>
      <c r="D18" s="14"/>
      <c r="E18" s="14"/>
      <c r="F18" s="14"/>
      <c r="G18" s="14"/>
      <c r="H18" s="14"/>
      <c r="I18" s="14"/>
    </row>
    <row r="19" spans="1:9">
      <c r="A19" s="11"/>
      <c r="B19" s="12"/>
      <c r="C19" s="13"/>
      <c r="D19" s="14"/>
      <c r="E19" s="14"/>
      <c r="F19" s="14"/>
      <c r="G19" s="14"/>
      <c r="H19" s="14"/>
      <c r="I19" s="14"/>
    </row>
    <row r="20" spans="1:9">
      <c r="A20" s="11"/>
      <c r="B20" s="12"/>
      <c r="C20" s="13"/>
      <c r="D20" s="14"/>
      <c r="E20" s="14"/>
      <c r="F20" s="14"/>
      <c r="G20" s="14"/>
      <c r="H20" s="14"/>
      <c r="I20" s="14"/>
    </row>
    <row r="21" spans="1:9">
      <c r="A21" s="11"/>
      <c r="B21" s="12"/>
      <c r="C21" s="13"/>
      <c r="D21" s="14"/>
      <c r="E21" s="14"/>
      <c r="F21" s="14"/>
      <c r="G21" s="14"/>
      <c r="H21" s="14"/>
      <c r="I21" s="14"/>
    </row>
    <row r="22" spans="1:9">
      <c r="A22" s="11"/>
      <c r="B22" s="12"/>
      <c r="C22" s="13"/>
      <c r="D22" s="14"/>
      <c r="E22" s="14"/>
      <c r="F22" s="14"/>
      <c r="G22" s="14"/>
      <c r="H22" s="14"/>
      <c r="I22" s="14"/>
    </row>
    <row r="23" spans="1:9">
      <c r="A23" s="11"/>
      <c r="B23" s="12"/>
      <c r="C23" s="13"/>
      <c r="D23" s="14"/>
      <c r="E23" s="14"/>
      <c r="F23" s="14"/>
      <c r="G23" s="14"/>
      <c r="H23" s="14"/>
      <c r="I23" s="14"/>
    </row>
    <row r="24" spans="1:9">
      <c r="A24" s="444" t="s">
        <v>24</v>
      </c>
      <c r="B24" s="444"/>
      <c r="C24" s="444"/>
      <c r="D24" s="444"/>
      <c r="E24" s="444"/>
      <c r="F24" s="444"/>
      <c r="G24" s="444"/>
      <c r="H24" s="444"/>
      <c r="I24" s="444"/>
    </row>
  </sheetData>
  <mergeCells count="1">
    <mergeCell ref="A24:I24"/>
  </mergeCells>
  <printOptions horizontalCentered="1"/>
  <pageMargins left="0.4" right="0.21" top="0.64" bottom="0.54" header="0.5" footer="0.41"/>
  <pageSetup orientation="portrait" r:id="rId1"/>
  <headerFooter alignWithMargins="0">
    <oddFooter xml:space="preserve">&amp;R
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"/>
  <sheetViews>
    <sheetView zoomScaleNormal="100" workbookViewId="0">
      <selection sqref="A1:D1"/>
    </sheetView>
  </sheetViews>
  <sheetFormatPr defaultRowHeight="12.75"/>
  <cols>
    <col min="1" max="1" width="6.42578125" style="22" customWidth="1"/>
    <col min="2" max="2" width="6" style="22" bestFit="1" customWidth="1"/>
    <col min="3" max="3" width="53.85546875" style="22" customWidth="1"/>
    <col min="4" max="4" width="14.140625" style="22" bestFit="1" customWidth="1"/>
    <col min="5" max="16384" width="9.140625" style="22"/>
  </cols>
  <sheetData>
    <row r="1" spans="1:4" s="229" customFormat="1" ht="12.75" customHeight="1">
      <c r="A1" s="496" t="s">
        <v>440</v>
      </c>
      <c r="B1" s="496"/>
      <c r="C1" s="496"/>
      <c r="D1" s="496"/>
    </row>
    <row r="2" spans="1:4" s="229" customFormat="1" ht="12.75" customHeight="1">
      <c r="A2" s="502" t="s">
        <v>441</v>
      </c>
      <c r="B2" s="502"/>
      <c r="C2" s="502"/>
      <c r="D2" s="502"/>
    </row>
    <row r="3" spans="1:4" s="229" customFormat="1" ht="12.75" customHeight="1">
      <c r="A3" s="503"/>
      <c r="B3" s="503"/>
      <c r="C3" s="503"/>
      <c r="D3" s="503"/>
    </row>
    <row r="4" spans="1:4" s="258" customFormat="1" ht="39.75" customHeight="1">
      <c r="A4" s="255" t="s">
        <v>442</v>
      </c>
      <c r="B4" s="255" t="s">
        <v>443</v>
      </c>
      <c r="C4" s="256" t="s">
        <v>444</v>
      </c>
      <c r="D4" s="257" t="s">
        <v>445</v>
      </c>
    </row>
    <row r="5" spans="1:4" s="229" customFormat="1" ht="12.75" customHeight="1">
      <c r="A5" s="259">
        <v>12309</v>
      </c>
      <c r="B5" s="259">
        <v>0</v>
      </c>
      <c r="C5" s="260" t="s">
        <v>182</v>
      </c>
      <c r="D5" s="261">
        <v>31405361</v>
      </c>
    </row>
    <row r="6" spans="1:4" s="229" customFormat="1" ht="12.75" customHeight="1">
      <c r="A6" s="259">
        <v>50130</v>
      </c>
      <c r="B6" s="259">
        <v>0</v>
      </c>
      <c r="C6" s="260" t="s">
        <v>189</v>
      </c>
      <c r="D6" s="261">
        <v>14422220.99</v>
      </c>
    </row>
    <row r="7" spans="1:4">
      <c r="A7" s="259">
        <v>50026</v>
      </c>
      <c r="B7" s="259">
        <v>0</v>
      </c>
      <c r="C7" s="260" t="s">
        <v>191</v>
      </c>
      <c r="D7" s="261">
        <v>4700915</v>
      </c>
    </row>
    <row r="8" spans="1:4">
      <c r="A8" s="259">
        <v>12591</v>
      </c>
      <c r="B8" s="259">
        <v>0</v>
      </c>
      <c r="C8" s="260" t="s">
        <v>192</v>
      </c>
      <c r="D8" s="261">
        <v>2539556</v>
      </c>
    </row>
    <row r="9" spans="1:4">
      <c r="A9" s="259">
        <v>50016</v>
      </c>
      <c r="B9" s="259">
        <v>0</v>
      </c>
      <c r="C9" s="260" t="s">
        <v>194</v>
      </c>
      <c r="D9" s="261">
        <v>91286793</v>
      </c>
    </row>
    <row r="10" spans="1:4">
      <c r="A10" s="259">
        <v>50050</v>
      </c>
      <c r="B10" s="259">
        <v>0</v>
      </c>
      <c r="C10" s="260" t="s">
        <v>195</v>
      </c>
      <c r="D10" s="261">
        <v>12069101</v>
      </c>
    </row>
    <row r="11" spans="1:4">
      <c r="A11" s="259"/>
      <c r="B11" s="259"/>
      <c r="C11" s="262" t="s">
        <v>446</v>
      </c>
      <c r="D11" s="263">
        <f>SUM(D5:D10)</f>
        <v>156423946.99000001</v>
      </c>
    </row>
    <row r="12" spans="1:4">
      <c r="A12" s="259"/>
      <c r="B12" s="259"/>
      <c r="C12" s="262"/>
      <c r="D12" s="263"/>
    </row>
    <row r="13" spans="1:4">
      <c r="A13" s="259">
        <v>50814</v>
      </c>
      <c r="B13" s="259">
        <v>70</v>
      </c>
      <c r="C13" s="260" t="s">
        <v>186</v>
      </c>
      <c r="D13" s="261">
        <v>225622359</v>
      </c>
    </row>
    <row r="14" spans="1:4">
      <c r="A14" s="259"/>
      <c r="B14" s="259"/>
      <c r="C14" s="262" t="s">
        <v>447</v>
      </c>
      <c r="D14" s="263">
        <f>SUM(D13:D13)</f>
        <v>225622359</v>
      </c>
    </row>
    <row r="15" spans="1:4">
      <c r="A15" s="259"/>
      <c r="B15" s="259"/>
      <c r="C15" s="262"/>
      <c r="D15" s="263"/>
    </row>
    <row r="16" spans="1:4">
      <c r="A16" s="259">
        <v>50520</v>
      </c>
      <c r="B16" s="259">
        <v>150</v>
      </c>
      <c r="C16" s="260" t="s">
        <v>190</v>
      </c>
      <c r="D16" s="261">
        <v>90994857</v>
      </c>
    </row>
    <row r="17" spans="1:4">
      <c r="A17" s="259"/>
      <c r="B17" s="259"/>
      <c r="C17" s="262" t="s">
        <v>448</v>
      </c>
      <c r="D17" s="263">
        <f>SUM(D16:D16)</f>
        <v>90994857</v>
      </c>
    </row>
    <row r="18" spans="1:4">
      <c r="A18" s="259"/>
      <c r="B18" s="259"/>
      <c r="C18" s="262"/>
      <c r="D18" s="263"/>
    </row>
    <row r="19" spans="1:4">
      <c r="A19" s="259">
        <v>50121</v>
      </c>
      <c r="B19" s="259">
        <v>340</v>
      </c>
      <c r="C19" s="260" t="s">
        <v>193</v>
      </c>
      <c r="D19" s="261">
        <v>217320064</v>
      </c>
    </row>
    <row r="20" spans="1:4">
      <c r="A20" s="259"/>
      <c r="B20" s="259"/>
      <c r="C20" s="262" t="s">
        <v>449</v>
      </c>
      <c r="D20" s="263">
        <f>SUM(D19:D19)</f>
        <v>217320064</v>
      </c>
    </row>
    <row r="21" spans="1:4">
      <c r="A21" s="259"/>
      <c r="B21" s="259"/>
      <c r="C21" s="262"/>
      <c r="D21" s="263"/>
    </row>
    <row r="22" spans="1:4">
      <c r="A22" s="259">
        <v>50377</v>
      </c>
      <c r="B22" s="259">
        <v>627</v>
      </c>
      <c r="C22" s="260" t="s">
        <v>187</v>
      </c>
      <c r="D22" s="261">
        <v>26321570</v>
      </c>
    </row>
    <row r="23" spans="1:4">
      <c r="A23" s="259"/>
      <c r="B23" s="259"/>
      <c r="C23" s="262" t="s">
        <v>450</v>
      </c>
      <c r="D23" s="263">
        <f>SUM(D22:D22)</f>
        <v>26321570</v>
      </c>
    </row>
    <row r="24" spans="1:4">
      <c r="A24" s="259"/>
      <c r="B24" s="259"/>
      <c r="C24" s="262"/>
      <c r="D24" s="263"/>
    </row>
    <row r="25" spans="1:4">
      <c r="A25" s="259">
        <v>50598</v>
      </c>
      <c r="B25" s="259">
        <v>670</v>
      </c>
      <c r="C25" s="260" t="s">
        <v>181</v>
      </c>
      <c r="D25" s="261">
        <v>41711709</v>
      </c>
    </row>
    <row r="26" spans="1:4">
      <c r="A26" s="259">
        <v>50229</v>
      </c>
      <c r="B26" s="259">
        <v>670</v>
      </c>
      <c r="C26" s="260" t="s">
        <v>183</v>
      </c>
      <c r="D26" s="261">
        <v>154655889</v>
      </c>
    </row>
    <row r="27" spans="1:4">
      <c r="A27" s="259">
        <v>50083</v>
      </c>
      <c r="B27" s="259">
        <v>670</v>
      </c>
      <c r="C27" s="260" t="s">
        <v>184</v>
      </c>
      <c r="D27" s="261">
        <v>32086514</v>
      </c>
    </row>
    <row r="28" spans="1:4">
      <c r="A28" s="259">
        <v>51586</v>
      </c>
      <c r="B28" s="259">
        <v>670</v>
      </c>
      <c r="C28" s="260" t="s">
        <v>185</v>
      </c>
      <c r="D28" s="261">
        <v>174266176</v>
      </c>
    </row>
    <row r="29" spans="1:4">
      <c r="A29" s="259">
        <v>51020</v>
      </c>
      <c r="B29" s="259">
        <v>670</v>
      </c>
      <c r="C29" s="260" t="s">
        <v>188</v>
      </c>
      <c r="D29" s="261">
        <v>25816072</v>
      </c>
    </row>
    <row r="30" spans="1:4">
      <c r="A30" s="259"/>
      <c r="B30" s="259"/>
      <c r="C30" s="262" t="s">
        <v>451</v>
      </c>
      <c r="D30" s="263">
        <f>SUM(D25:D29)</f>
        <v>428536360</v>
      </c>
    </row>
    <row r="31" spans="1:4">
      <c r="A31" s="259"/>
      <c r="B31" s="259"/>
      <c r="C31" s="262"/>
      <c r="D31" s="263"/>
    </row>
    <row r="32" spans="1:4">
      <c r="A32" s="259">
        <v>51152</v>
      </c>
      <c r="B32" s="259">
        <v>4699</v>
      </c>
      <c r="C32" s="260" t="s">
        <v>196</v>
      </c>
      <c r="D32" s="261">
        <v>14731795</v>
      </c>
    </row>
    <row r="33" spans="1:4">
      <c r="A33" s="259"/>
      <c r="B33" s="259"/>
      <c r="C33" s="262" t="s">
        <v>452</v>
      </c>
      <c r="D33" s="263">
        <f>SUM(D32:D32)</f>
        <v>14731795</v>
      </c>
    </row>
    <row r="34" spans="1:4">
      <c r="A34" s="259"/>
      <c r="B34" s="259"/>
      <c r="C34" s="262"/>
      <c r="D34" s="263"/>
    </row>
    <row r="35" spans="1:4">
      <c r="A35" s="259"/>
      <c r="B35" s="259"/>
      <c r="C35" s="262"/>
      <c r="D35" s="263"/>
    </row>
    <row r="36" spans="1:4">
      <c r="A36" s="259"/>
      <c r="B36" s="259"/>
      <c r="C36" s="262" t="s">
        <v>453</v>
      </c>
      <c r="D36" s="264">
        <f>+D11+D14+D17+D20+D23+D30+D33</f>
        <v>1159950951.99</v>
      </c>
    </row>
  </sheetData>
  <mergeCells count="3">
    <mergeCell ref="A1:D1"/>
    <mergeCell ref="A2:D2"/>
    <mergeCell ref="A3:D3"/>
  </mergeCells>
  <printOptions horizontalCentered="1"/>
  <pageMargins left="0.4" right="0.21" top="0.64" bottom="0.54" header="0.5" footer="0.41"/>
  <pageSetup firstPageNumber="53" orientation="portrait" useFirstPageNumber="1" r:id="rId1"/>
  <headerFooter alignWithMargins="0">
    <oddFooter xml:space="preserve">&amp;C&amp;"-,Regular"&amp;P&amp;R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K53"/>
  <sheetViews>
    <sheetView showGridLines="0" topLeftCell="A19" zoomScaleNormal="100" workbookViewId="0">
      <selection activeCell="C22" sqref="C22"/>
    </sheetView>
  </sheetViews>
  <sheetFormatPr defaultRowHeight="12.75"/>
  <cols>
    <col min="1" max="1" width="4.85546875" style="47" customWidth="1"/>
    <col min="2" max="2" width="37.5703125" style="22" customWidth="1"/>
    <col min="3" max="3" width="12.28515625" style="44" bestFit="1" customWidth="1"/>
    <col min="4" max="4" width="1.85546875" style="22" customWidth="1"/>
    <col min="5" max="5" width="12.28515625" style="59" bestFit="1" customWidth="1"/>
    <col min="6" max="6" width="2.140625" style="22" customWidth="1"/>
    <col min="7" max="7" width="12.28515625" style="22" customWidth="1"/>
    <col min="8" max="8" width="1.85546875" style="22" customWidth="1"/>
    <col min="9" max="9" width="12.28515625" style="22" customWidth="1"/>
    <col min="10" max="10" width="1.85546875" style="22" customWidth="1"/>
    <col min="11" max="11" width="12.28515625" style="22" customWidth="1"/>
    <col min="12" max="16384" width="9.140625" style="22"/>
  </cols>
  <sheetData>
    <row r="1" spans="1:11">
      <c r="A1" s="445" t="s">
        <v>25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</row>
    <row r="2" spans="1:11">
      <c r="A2" s="445" t="s">
        <v>26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</row>
    <row r="3" spans="1:11">
      <c r="A3" s="39"/>
      <c r="B3" s="40"/>
      <c r="C3" s="41"/>
      <c r="D3" s="33"/>
      <c r="E3" s="42"/>
      <c r="G3" s="33"/>
      <c r="H3" s="33"/>
      <c r="I3" s="33"/>
      <c r="J3" s="33"/>
      <c r="K3" s="33"/>
    </row>
    <row r="4" spans="1:11" ht="13.5" thickBot="1">
      <c r="A4" s="43" t="s">
        <v>27</v>
      </c>
      <c r="B4" s="44"/>
      <c r="C4" s="45">
        <v>2011</v>
      </c>
      <c r="E4" s="45">
        <v>2012</v>
      </c>
      <c r="F4" s="46"/>
      <c r="G4" s="45">
        <v>2013</v>
      </c>
      <c r="I4" s="45">
        <v>2014</v>
      </c>
      <c r="K4" s="45">
        <v>2015</v>
      </c>
    </row>
    <row r="5" spans="1:11">
      <c r="A5" s="47" t="s">
        <v>37</v>
      </c>
      <c r="B5" s="41" t="s">
        <v>38</v>
      </c>
      <c r="C5" s="48">
        <v>1159950951.99</v>
      </c>
      <c r="E5" s="48">
        <v>1428938173.141</v>
      </c>
      <c r="F5" s="49"/>
      <c r="G5" s="48">
        <v>1703670373.24</v>
      </c>
      <c r="I5" s="48">
        <v>1720074777.2717588</v>
      </c>
      <c r="K5" s="48">
        <v>1883729160.5535851</v>
      </c>
    </row>
    <row r="6" spans="1:11">
      <c r="A6" s="47" t="s">
        <v>39</v>
      </c>
      <c r="B6" s="41" t="s">
        <v>40</v>
      </c>
      <c r="C6" s="48">
        <v>985578639.6500001</v>
      </c>
      <c r="E6" s="48">
        <v>1213832539.8673499</v>
      </c>
      <c r="F6" s="49"/>
      <c r="G6" s="48">
        <v>1443895345.4099998</v>
      </c>
      <c r="I6" s="48">
        <v>1442443040.9385912</v>
      </c>
      <c r="K6" s="48">
        <v>1571811465.0753918</v>
      </c>
    </row>
    <row r="7" spans="1:11">
      <c r="A7" s="47" t="s">
        <v>41</v>
      </c>
      <c r="B7" s="41" t="s">
        <v>42</v>
      </c>
      <c r="C7" s="48">
        <v>174372312.34</v>
      </c>
      <c r="E7" s="48">
        <v>215105633.27364999</v>
      </c>
      <c r="F7" s="49"/>
      <c r="G7" s="48">
        <v>259775027.83000001</v>
      </c>
      <c r="I7" s="48">
        <v>277631736.33316761</v>
      </c>
      <c r="K7" s="48">
        <v>311917695.4781934</v>
      </c>
    </row>
    <row r="8" spans="1:11">
      <c r="A8" s="47" t="s">
        <v>43</v>
      </c>
      <c r="B8" s="41" t="s">
        <v>44</v>
      </c>
      <c r="C8" s="48">
        <v>7569389.3499999996</v>
      </c>
      <c r="E8" s="48">
        <v>6166431</v>
      </c>
      <c r="F8" s="49"/>
      <c r="G8" s="48">
        <v>8104085</v>
      </c>
      <c r="I8" s="48">
        <v>5805765</v>
      </c>
      <c r="K8" s="48">
        <v>3815140</v>
      </c>
    </row>
    <row r="9" spans="1:11">
      <c r="A9" s="47" t="s">
        <v>45</v>
      </c>
      <c r="B9" s="41" t="s">
        <v>46</v>
      </c>
      <c r="C9" s="50">
        <v>2616062.38</v>
      </c>
      <c r="E9" s="50">
        <v>2574493</v>
      </c>
      <c r="F9" s="49"/>
      <c r="G9" s="50">
        <v>2957432</v>
      </c>
      <c r="I9" s="50">
        <v>2629138</v>
      </c>
      <c r="K9" s="50">
        <v>2222106</v>
      </c>
    </row>
    <row r="10" spans="1:11">
      <c r="A10" s="51"/>
      <c r="B10" s="51"/>
      <c r="C10" s="51"/>
      <c r="E10" s="51"/>
      <c r="F10" s="52"/>
      <c r="G10" s="51"/>
      <c r="I10" s="51"/>
      <c r="K10" s="51"/>
    </row>
    <row r="11" spans="1:11">
      <c r="A11" s="53" t="s">
        <v>28</v>
      </c>
      <c r="B11" s="54"/>
      <c r="C11" s="48">
        <v>184557764.06999999</v>
      </c>
      <c r="E11" s="48">
        <v>223846557.27364999</v>
      </c>
      <c r="F11" s="49"/>
      <c r="G11" s="48">
        <v>270836544.82999998</v>
      </c>
      <c r="I11" s="48">
        <v>286066639.33316761</v>
      </c>
      <c r="K11" s="48">
        <v>317954941.4781934</v>
      </c>
    </row>
    <row r="12" spans="1:11">
      <c r="A12" s="55"/>
      <c r="B12" s="55"/>
      <c r="C12" s="55"/>
      <c r="E12" s="55"/>
      <c r="F12" s="49"/>
      <c r="G12" s="55"/>
      <c r="I12" s="55"/>
      <c r="K12" s="55"/>
    </row>
    <row r="13" spans="1:11">
      <c r="A13" s="53" t="s">
        <v>29</v>
      </c>
      <c r="B13" s="33"/>
      <c r="C13" s="56"/>
      <c r="E13" s="56"/>
      <c r="G13" s="56"/>
      <c r="I13" s="56"/>
      <c r="K13" s="56"/>
    </row>
    <row r="14" spans="1:11">
      <c r="A14" s="47" t="s">
        <v>37</v>
      </c>
      <c r="B14" s="41" t="s">
        <v>48</v>
      </c>
      <c r="C14" s="48">
        <v>43881360.800368577</v>
      </c>
      <c r="E14" s="48">
        <v>54334935.606960587</v>
      </c>
      <c r="F14" s="49"/>
      <c r="G14" s="48">
        <v>64277441.004714914</v>
      </c>
      <c r="I14" s="48">
        <v>69901780.077442542</v>
      </c>
      <c r="K14" s="48">
        <v>63740685.659482688</v>
      </c>
    </row>
    <row r="15" spans="1:11">
      <c r="A15" s="47" t="s">
        <v>39</v>
      </c>
      <c r="B15" s="41" t="s">
        <v>49</v>
      </c>
      <c r="C15" s="48">
        <v>7693149.159699169</v>
      </c>
      <c r="E15" s="48">
        <v>8970965.7769635916</v>
      </c>
      <c r="F15" s="49"/>
      <c r="G15" s="48">
        <v>10527101.164505424</v>
      </c>
      <c r="I15" s="48">
        <v>10720314.985495444</v>
      </c>
      <c r="K15" s="48">
        <v>11555113.207394471</v>
      </c>
    </row>
    <row r="16" spans="1:11">
      <c r="A16" s="47" t="s">
        <v>41</v>
      </c>
      <c r="B16" s="57" t="s">
        <v>50</v>
      </c>
      <c r="C16" s="56"/>
      <c r="E16" s="56"/>
      <c r="G16" s="56"/>
      <c r="I16" s="56"/>
      <c r="K16" s="56"/>
    </row>
    <row r="17" spans="1:11">
      <c r="A17" s="47" t="s">
        <v>51</v>
      </c>
      <c r="B17" s="57" t="s">
        <v>52</v>
      </c>
      <c r="C17" s="48">
        <v>-68785.705259160954</v>
      </c>
      <c r="E17" s="48">
        <v>333122.13848771702</v>
      </c>
      <c r="F17" s="49"/>
      <c r="G17" s="48">
        <v>1502517</v>
      </c>
      <c r="I17" s="48">
        <v>1708771.4274755281</v>
      </c>
      <c r="K17" s="48">
        <v>1847898.7603964591</v>
      </c>
    </row>
    <row r="18" spans="1:11">
      <c r="A18" s="47" t="s">
        <v>53</v>
      </c>
      <c r="B18" s="57" t="s">
        <v>54</v>
      </c>
      <c r="C18" s="48">
        <v>2835652.5637175674</v>
      </c>
      <c r="E18" s="48">
        <v>2994588.4865068262</v>
      </c>
      <c r="F18" s="49"/>
      <c r="G18" s="48">
        <v>607413.48735147226</v>
      </c>
      <c r="I18" s="48">
        <v>1781579.2547248001</v>
      </c>
      <c r="K18" s="48">
        <v>1742138.3168532168</v>
      </c>
    </row>
    <row r="19" spans="1:11">
      <c r="A19" s="47" t="s">
        <v>43</v>
      </c>
      <c r="B19" s="57" t="s">
        <v>55</v>
      </c>
      <c r="C19" s="56"/>
      <c r="E19" s="56"/>
      <c r="G19" s="56"/>
      <c r="I19" s="56"/>
      <c r="K19" s="56"/>
    </row>
    <row r="20" spans="1:11">
      <c r="A20" s="47" t="s">
        <v>56</v>
      </c>
      <c r="B20" s="57" t="s">
        <v>52</v>
      </c>
      <c r="C20" s="48">
        <v>34666.217499999999</v>
      </c>
      <c r="E20" s="48">
        <v>0</v>
      </c>
      <c r="F20" s="49"/>
      <c r="G20" s="48">
        <v>0</v>
      </c>
      <c r="I20" s="48">
        <v>0</v>
      </c>
      <c r="K20" s="48">
        <v>0</v>
      </c>
    </row>
    <row r="21" spans="1:11">
      <c r="A21" s="47" t="s">
        <v>57</v>
      </c>
      <c r="B21" s="57" t="s">
        <v>54</v>
      </c>
      <c r="C21" s="48">
        <v>1684701.503830811</v>
      </c>
      <c r="E21" s="48">
        <v>298709.99789999996</v>
      </c>
      <c r="F21" s="49"/>
      <c r="G21" s="48">
        <v>196661.334</v>
      </c>
      <c r="I21" s="48">
        <v>-924658.86169894051</v>
      </c>
      <c r="K21" s="48">
        <v>-935908.60558845883</v>
      </c>
    </row>
    <row r="22" spans="1:11">
      <c r="A22" s="47" t="s">
        <v>45</v>
      </c>
      <c r="B22" s="57" t="s">
        <v>58</v>
      </c>
      <c r="C22" s="48">
        <v>4983155.5139630986</v>
      </c>
      <c r="E22" s="48">
        <v>6266219.4067392889</v>
      </c>
      <c r="F22" s="49"/>
      <c r="G22" s="48">
        <v>5503104.1359485909</v>
      </c>
      <c r="I22" s="48">
        <v>4918970.3464564756</v>
      </c>
      <c r="K22" s="48">
        <v>4571296.9098004559</v>
      </c>
    </row>
    <row r="23" spans="1:11">
      <c r="A23" s="47" t="s">
        <v>59</v>
      </c>
      <c r="B23" s="57" t="s">
        <v>60</v>
      </c>
      <c r="C23" s="48">
        <v>228181.54529712818</v>
      </c>
      <c r="E23" s="48">
        <v>227864.65592818242</v>
      </c>
      <c r="F23" s="49"/>
      <c r="G23" s="48">
        <v>218208.39211288176</v>
      </c>
      <c r="I23" s="48">
        <v>905161.56141202711</v>
      </c>
      <c r="K23" s="48">
        <v>1143046.7802081746</v>
      </c>
    </row>
    <row r="24" spans="1:11">
      <c r="A24" s="47" t="s">
        <v>61</v>
      </c>
      <c r="B24" s="57" t="s">
        <v>62</v>
      </c>
      <c r="C24" s="48">
        <v>2293153.1966595729</v>
      </c>
      <c r="E24" s="48">
        <v>2306241.7778148283</v>
      </c>
      <c r="F24" s="49"/>
      <c r="G24" s="48">
        <v>2194921.7954161419</v>
      </c>
      <c r="I24" s="48">
        <v>1752168.853172896</v>
      </c>
      <c r="K24" s="48">
        <v>1090252.321218644</v>
      </c>
    </row>
    <row r="25" spans="1:11">
      <c r="A25" s="47" t="s">
        <v>63</v>
      </c>
      <c r="B25" s="57" t="s">
        <v>64</v>
      </c>
      <c r="C25" s="48">
        <v>1655514.9071729407</v>
      </c>
      <c r="E25" s="48">
        <v>2323579.3626774312</v>
      </c>
      <c r="F25" s="49"/>
      <c r="G25" s="48">
        <v>2593766.9402206927</v>
      </c>
      <c r="I25" s="48">
        <v>2802940.7773135109</v>
      </c>
      <c r="K25" s="48">
        <v>2420433.8015395217</v>
      </c>
    </row>
    <row r="26" spans="1:11">
      <c r="A26" s="47" t="s">
        <v>65</v>
      </c>
      <c r="B26" s="57" t="s">
        <v>66</v>
      </c>
      <c r="C26" s="48">
        <v>3351576.4038162278</v>
      </c>
      <c r="E26" s="48">
        <v>3416322.2456906494</v>
      </c>
      <c r="F26" s="49"/>
      <c r="G26" s="48">
        <v>3835018.1671754764</v>
      </c>
      <c r="I26" s="48">
        <v>4471868.6984556196</v>
      </c>
      <c r="K26" s="48">
        <v>4856285.567799639</v>
      </c>
    </row>
    <row r="27" spans="1:11">
      <c r="A27" s="47" t="s">
        <v>67</v>
      </c>
      <c r="B27" s="57" t="s">
        <v>68</v>
      </c>
      <c r="C27" s="48">
        <v>1066010.9961818419</v>
      </c>
      <c r="E27" s="48">
        <v>853826.55194718263</v>
      </c>
      <c r="F27" s="49"/>
      <c r="G27" s="48">
        <v>920621.88198682305</v>
      </c>
      <c r="I27" s="48">
        <v>1032568.2278380559</v>
      </c>
      <c r="K27" s="48">
        <v>938566.78227022756</v>
      </c>
    </row>
    <row r="28" spans="1:11">
      <c r="A28" s="47" t="s">
        <v>69</v>
      </c>
      <c r="B28" s="57" t="s">
        <v>70</v>
      </c>
      <c r="C28" s="48">
        <v>138159.28939156828</v>
      </c>
      <c r="E28" s="48">
        <v>216750.34884228592</v>
      </c>
      <c r="F28" s="49"/>
      <c r="G28" s="48">
        <v>231627</v>
      </c>
      <c r="I28" s="48">
        <v>274507.35041994933</v>
      </c>
      <c r="K28" s="48">
        <v>952988</v>
      </c>
    </row>
    <row r="29" spans="1:11">
      <c r="A29" s="47" t="s">
        <v>71</v>
      </c>
      <c r="B29" s="57" t="s">
        <v>72</v>
      </c>
      <c r="C29" s="48">
        <v>6967031.5140224136</v>
      </c>
      <c r="E29" s="48">
        <v>4746306.8039516229</v>
      </c>
      <c r="F29" s="49"/>
      <c r="G29" s="48">
        <v>5194665.1654563174</v>
      </c>
      <c r="I29" s="48">
        <v>4309841.7719107354</v>
      </c>
      <c r="K29" s="48">
        <v>4169293.4659219715</v>
      </c>
    </row>
    <row r="30" spans="1:11">
      <c r="A30" s="47" t="s">
        <v>73</v>
      </c>
      <c r="B30" s="57" t="s">
        <v>74</v>
      </c>
      <c r="C30" s="48">
        <v>18006594.596972428</v>
      </c>
      <c r="E30" s="48">
        <v>26324994.858636275</v>
      </c>
      <c r="F30" s="49"/>
      <c r="G30" s="48">
        <v>29148168.055983808</v>
      </c>
      <c r="I30" s="48">
        <v>22994726.707796216</v>
      </c>
      <c r="K30" s="48">
        <v>31846306.05222756</v>
      </c>
    </row>
    <row r="31" spans="1:11">
      <c r="A31" s="47" t="s">
        <v>75</v>
      </c>
      <c r="B31" s="57" t="s">
        <v>76</v>
      </c>
      <c r="C31" s="48">
        <v>683279.28256199649</v>
      </c>
      <c r="E31" s="48">
        <v>340853.82052307605</v>
      </c>
      <c r="F31" s="49"/>
      <c r="G31" s="48">
        <v>618784.7601095459</v>
      </c>
      <c r="I31" s="48">
        <v>501622.17203410499</v>
      </c>
      <c r="K31" s="48">
        <v>750359.18164616148</v>
      </c>
    </row>
    <row r="32" spans="1:11">
      <c r="A32" s="47" t="s">
        <v>77</v>
      </c>
      <c r="B32" s="57" t="s">
        <v>78</v>
      </c>
      <c r="C32" s="48">
        <v>711026.56339879776</v>
      </c>
      <c r="E32" s="48">
        <v>757762.08779669576</v>
      </c>
      <c r="F32" s="49"/>
      <c r="G32" s="48">
        <v>641436.89149912447</v>
      </c>
      <c r="I32" s="48">
        <v>578353.77128735604</v>
      </c>
      <c r="K32" s="48">
        <v>286334.45838048175</v>
      </c>
    </row>
    <row r="33" spans="1:11">
      <c r="A33" s="47" t="s">
        <v>79</v>
      </c>
      <c r="B33" s="57" t="s">
        <v>80</v>
      </c>
      <c r="C33" s="48">
        <v>1057065.939115264</v>
      </c>
      <c r="E33" s="48">
        <v>932512.59146495501</v>
      </c>
      <c r="F33" s="49"/>
      <c r="G33" s="48">
        <v>828400.71642356145</v>
      </c>
      <c r="I33" s="48">
        <v>663577.03366960888</v>
      </c>
      <c r="K33" s="48">
        <v>621054.56356731988</v>
      </c>
    </row>
    <row r="34" spans="1:11">
      <c r="A34" s="47" t="s">
        <v>81</v>
      </c>
      <c r="B34" s="57" t="s">
        <v>82</v>
      </c>
      <c r="C34" s="48">
        <v>433802.36142491631</v>
      </c>
      <c r="E34" s="48">
        <v>515531.18863640819</v>
      </c>
      <c r="F34" s="49"/>
      <c r="G34" s="48">
        <v>590076.11571573955</v>
      </c>
      <c r="I34" s="48">
        <v>478211.21657945006</v>
      </c>
      <c r="K34" s="48">
        <v>313426.27520099049</v>
      </c>
    </row>
    <row r="35" spans="1:11">
      <c r="A35" s="47" t="s">
        <v>83</v>
      </c>
      <c r="B35" s="57" t="s">
        <v>84</v>
      </c>
      <c r="C35" s="48">
        <v>776977.27594457753</v>
      </c>
      <c r="E35" s="48">
        <v>502039.94332612143</v>
      </c>
      <c r="F35" s="49"/>
      <c r="G35" s="48">
        <v>465601.88210254931</v>
      </c>
      <c r="I35" s="48">
        <v>285027.84914116882</v>
      </c>
      <c r="K35" s="48">
        <v>395129.1757392229</v>
      </c>
    </row>
    <row r="36" spans="1:11">
      <c r="A36" s="47" t="s">
        <v>85</v>
      </c>
      <c r="B36" s="57" t="s">
        <v>86</v>
      </c>
      <c r="C36" s="48">
        <v>4668973.5627377033</v>
      </c>
      <c r="E36" s="48">
        <v>4918904.6146024633</v>
      </c>
      <c r="F36" s="49"/>
      <c r="G36" s="48">
        <v>4526005.6263996167</v>
      </c>
      <c r="I36" s="48">
        <v>5075113.2570385598</v>
      </c>
      <c r="K36" s="48">
        <v>4599125.5446169674</v>
      </c>
    </row>
    <row r="37" spans="1:11">
      <c r="A37" s="47" t="s">
        <v>87</v>
      </c>
      <c r="B37" s="57" t="s">
        <v>88</v>
      </c>
      <c r="C37" s="48">
        <v>5599861.9392720535</v>
      </c>
      <c r="E37" s="48">
        <v>1928015.2968847516</v>
      </c>
      <c r="F37" s="49"/>
      <c r="G37" s="48">
        <v>1186048.9272937935</v>
      </c>
      <c r="I37" s="48">
        <v>1260716.8711393429</v>
      </c>
      <c r="K37" s="48">
        <v>1116964.8460290313</v>
      </c>
    </row>
    <row r="38" spans="1:11">
      <c r="A38" s="47" t="s">
        <v>89</v>
      </c>
      <c r="B38" s="57" t="s">
        <v>90</v>
      </c>
      <c r="C38" s="48">
        <v>13105.506856163036</v>
      </c>
      <c r="E38" s="48">
        <v>9501.7100664048539</v>
      </c>
      <c r="F38" s="49"/>
      <c r="G38" s="48">
        <v>4553</v>
      </c>
      <c r="I38" s="48">
        <v>22965.043791222226</v>
      </c>
      <c r="K38" s="48">
        <v>21671.576736540312</v>
      </c>
    </row>
    <row r="39" spans="1:11">
      <c r="A39" s="47" t="s">
        <v>91</v>
      </c>
      <c r="B39" s="57" t="s">
        <v>92</v>
      </c>
      <c r="C39" s="48">
        <v>511929.50342360628</v>
      </c>
      <c r="E39" s="48">
        <v>465820.86440657749</v>
      </c>
      <c r="F39" s="49"/>
      <c r="G39" s="48">
        <v>465501.33444830921</v>
      </c>
      <c r="I39" s="48">
        <v>419661.74183259247</v>
      </c>
      <c r="K39" s="48">
        <v>607988.9728137796</v>
      </c>
    </row>
    <row r="40" spans="1:11">
      <c r="A40" s="47" t="s">
        <v>93</v>
      </c>
      <c r="B40" s="57" t="s">
        <v>94</v>
      </c>
      <c r="C40" s="48">
        <v>615367.02862803685</v>
      </c>
      <c r="E40" s="48">
        <v>598609.61566085881</v>
      </c>
      <c r="F40" s="49"/>
      <c r="G40" s="48">
        <v>513512.58691407333</v>
      </c>
      <c r="I40" s="48">
        <v>446200.62523264246</v>
      </c>
      <c r="K40" s="48">
        <v>433736.08192618133</v>
      </c>
    </row>
    <row r="41" spans="1:11">
      <c r="A41" s="47" t="s">
        <v>95</v>
      </c>
      <c r="B41" s="57" t="s">
        <v>96</v>
      </c>
      <c r="C41" s="48">
        <v>15122339.059999999</v>
      </c>
      <c r="E41" s="48">
        <v>10734488.9</v>
      </c>
      <c r="F41" s="49"/>
      <c r="G41" s="48">
        <v>10229319.370000001</v>
      </c>
      <c r="I41" s="48">
        <v>13447454.32</v>
      </c>
      <c r="K41" s="48">
        <v>15787330.26</v>
      </c>
    </row>
    <row r="42" spans="1:11">
      <c r="A42" s="47" t="s">
        <v>97</v>
      </c>
      <c r="B42" s="57" t="s">
        <v>98</v>
      </c>
      <c r="C42" s="48">
        <v>40607743.820000015</v>
      </c>
      <c r="E42" s="48">
        <v>17293632.07</v>
      </c>
      <c r="F42" s="49"/>
      <c r="G42" s="48">
        <v>27647493.77</v>
      </c>
      <c r="I42" s="48">
        <v>18139394.850000001</v>
      </c>
      <c r="K42" s="48">
        <v>16857085.550000001</v>
      </c>
    </row>
    <row r="43" spans="1:11">
      <c r="A43" s="47" t="s">
        <v>99</v>
      </c>
      <c r="B43" s="41" t="s">
        <v>100</v>
      </c>
      <c r="C43" s="48">
        <v>15121236.582665529</v>
      </c>
      <c r="E43" s="48">
        <v>11596606.234529776</v>
      </c>
      <c r="F43" s="49"/>
      <c r="G43" s="48">
        <v>13164883.504007947</v>
      </c>
      <c r="I43" s="48">
        <v>11000116.25477919</v>
      </c>
      <c r="K43" s="48">
        <v>15382260.251799095</v>
      </c>
    </row>
    <row r="44" spans="1:11">
      <c r="A44" s="47" t="s">
        <v>101</v>
      </c>
      <c r="B44" s="41" t="s">
        <v>102</v>
      </c>
      <c r="C44" s="48">
        <v>0</v>
      </c>
      <c r="E44" s="48">
        <v>0</v>
      </c>
      <c r="F44" s="49"/>
      <c r="G44" s="48">
        <v>0</v>
      </c>
      <c r="I44" s="48">
        <v>66635</v>
      </c>
      <c r="K44" s="48">
        <v>0</v>
      </c>
    </row>
    <row r="45" spans="1:11">
      <c r="A45" s="47" t="s">
        <v>103</v>
      </c>
      <c r="B45" s="41" t="s">
        <v>104</v>
      </c>
      <c r="C45" s="48">
        <v>-5899804.8122717496</v>
      </c>
      <c r="E45" s="48">
        <v>1500492.8831032498</v>
      </c>
      <c r="F45" s="49"/>
      <c r="G45" s="48">
        <v>10090536.825025251</v>
      </c>
      <c r="I45" s="48">
        <v>-22601407.498763844</v>
      </c>
      <c r="K45" s="48">
        <v>23228575.441916388</v>
      </c>
    </row>
    <row r="46" spans="1:11">
      <c r="A46" s="47" t="s">
        <v>105</v>
      </c>
      <c r="B46" s="41" t="s">
        <v>106</v>
      </c>
      <c r="C46" s="48">
        <v>0</v>
      </c>
      <c r="E46" s="48">
        <v>0</v>
      </c>
      <c r="F46" s="49"/>
      <c r="G46" s="48">
        <v>0</v>
      </c>
      <c r="I46" s="48">
        <v>0</v>
      </c>
      <c r="K46" s="48">
        <v>0</v>
      </c>
    </row>
    <row r="47" spans="1:11">
      <c r="A47" s="47" t="s">
        <v>107</v>
      </c>
      <c r="B47" s="41" t="s">
        <v>108</v>
      </c>
      <c r="C47" s="48">
        <v>-30318.88373403623</v>
      </c>
      <c r="E47" s="48">
        <v>107069.12735524392</v>
      </c>
      <c r="F47" s="49"/>
      <c r="G47" s="48">
        <v>38297.869999999995</v>
      </c>
      <c r="I47" s="48">
        <v>267390.04412023991</v>
      </c>
      <c r="K47" s="48">
        <v>37062.633483054684</v>
      </c>
    </row>
    <row r="48" spans="1:11">
      <c r="A48" s="47" t="s">
        <v>109</v>
      </c>
      <c r="B48" s="41" t="s">
        <v>110</v>
      </c>
      <c r="C48" s="48">
        <v>156862.19320272925</v>
      </c>
      <c r="E48" s="48">
        <v>117950.84238211319</v>
      </c>
      <c r="F48" s="49"/>
      <c r="G48" s="48">
        <v>181284.74</v>
      </c>
      <c r="I48" s="48">
        <v>325005.36978610937</v>
      </c>
      <c r="K48" s="48">
        <v>257995.01300247476</v>
      </c>
    </row>
    <row r="49" spans="1:11">
      <c r="A49" s="47" t="s">
        <v>111</v>
      </c>
      <c r="B49" s="41" t="s">
        <v>112</v>
      </c>
      <c r="C49" s="50">
        <v>225894.57630522107</v>
      </c>
      <c r="E49" s="50">
        <v>206434.85218158874</v>
      </c>
      <c r="F49" s="49"/>
      <c r="G49" s="50">
        <v>205788.93646026676</v>
      </c>
      <c r="I49" s="50">
        <v>229962.92579800158</v>
      </c>
      <c r="K49" s="50">
        <v>142253.76927398393</v>
      </c>
    </row>
    <row r="50" spans="1:11">
      <c r="A50" s="51"/>
      <c r="B50" s="51"/>
      <c r="C50" s="51"/>
      <c r="E50" s="51"/>
      <c r="G50" s="51"/>
      <c r="I50" s="51"/>
      <c r="K50" s="51"/>
    </row>
    <row r="51" spans="1:11">
      <c r="A51" s="53" t="s">
        <v>30</v>
      </c>
      <c r="B51" s="33"/>
      <c r="C51" s="48">
        <v>175125464.00286499</v>
      </c>
      <c r="E51" s="48">
        <v>166140654.66196674</v>
      </c>
      <c r="F51" s="49"/>
      <c r="G51" s="48">
        <v>198348762.38127235</v>
      </c>
      <c r="I51" s="48">
        <v>157256542.0256806</v>
      </c>
      <c r="K51" s="48">
        <v>211432218.75565621</v>
      </c>
    </row>
    <row r="52" spans="1:11" ht="13.5" thickBot="1">
      <c r="A52" s="51"/>
      <c r="B52" s="51"/>
      <c r="C52" s="51"/>
      <c r="E52" s="51"/>
      <c r="G52" s="51"/>
      <c r="I52" s="51"/>
      <c r="K52" s="51"/>
    </row>
    <row r="53" spans="1:11" ht="13.5" thickTop="1">
      <c r="A53" s="53" t="s">
        <v>31</v>
      </c>
      <c r="B53" s="33"/>
      <c r="C53" s="58">
        <v>9432300.0671350025</v>
      </c>
      <c r="E53" s="58">
        <v>57705902.611683242</v>
      </c>
      <c r="F53" s="49"/>
      <c r="G53" s="58">
        <v>72487782.448727682</v>
      </c>
      <c r="I53" s="58">
        <v>128810097.30748697</v>
      </c>
      <c r="K53" s="58">
        <v>106522722.72253719</v>
      </c>
    </row>
  </sheetData>
  <mergeCells count="2">
    <mergeCell ref="A1:K1"/>
    <mergeCell ref="A2:K2"/>
  </mergeCells>
  <printOptions horizontalCentered="1"/>
  <pageMargins left="0.25" right="0.25" top="0.86" bottom="0.79" header="0.5" footer="0.41"/>
  <pageSetup scale="87" orientation="portrait" useFirstPageNumber="1" r:id="rId1"/>
  <headerFooter alignWithMargins="0">
    <oddFooter xml:space="preserve">&amp;C&amp;"-,Regular"&amp;P&amp;R
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"/>
  <sheetViews>
    <sheetView zoomScaleNormal="100" workbookViewId="0">
      <selection sqref="A1:D1"/>
    </sheetView>
  </sheetViews>
  <sheetFormatPr defaultRowHeight="12.75"/>
  <cols>
    <col min="1" max="1" width="6.42578125" style="22" customWidth="1"/>
    <col min="2" max="2" width="6" style="22" bestFit="1" customWidth="1"/>
    <col min="3" max="3" width="53.85546875" style="22" customWidth="1"/>
    <col min="4" max="4" width="14.140625" style="22" bestFit="1" customWidth="1"/>
    <col min="5" max="16384" width="9.140625" style="22"/>
  </cols>
  <sheetData>
    <row r="1" spans="1:4" s="229" customFormat="1" ht="12.75" customHeight="1">
      <c r="A1" s="496" t="s">
        <v>440</v>
      </c>
      <c r="B1" s="496"/>
      <c r="C1" s="496"/>
      <c r="D1" s="496"/>
    </row>
    <row r="2" spans="1:4" s="229" customFormat="1" ht="12.75" customHeight="1">
      <c r="A2" s="502" t="s">
        <v>454</v>
      </c>
      <c r="B2" s="502"/>
      <c r="C2" s="502"/>
      <c r="D2" s="502"/>
    </row>
    <row r="3" spans="1:4" s="229" customFormat="1" ht="12.75" customHeight="1">
      <c r="A3" s="503"/>
      <c r="B3" s="503"/>
      <c r="C3" s="503"/>
      <c r="D3" s="503"/>
    </row>
    <row r="4" spans="1:4" s="258" customFormat="1" ht="39.75" customHeight="1">
      <c r="A4" s="255" t="s">
        <v>442</v>
      </c>
      <c r="B4" s="255" t="s">
        <v>443</v>
      </c>
      <c r="C4" s="256" t="s">
        <v>444</v>
      </c>
      <c r="D4" s="257" t="s">
        <v>445</v>
      </c>
    </row>
    <row r="5" spans="1:4" s="229" customFormat="1" ht="12.75" customHeight="1">
      <c r="A5" s="259">
        <v>12309</v>
      </c>
      <c r="B5" s="259">
        <v>0</v>
      </c>
      <c r="C5" s="260" t="s">
        <v>182</v>
      </c>
      <c r="D5" s="261">
        <v>36553472</v>
      </c>
    </row>
    <row r="6" spans="1:4" s="229" customFormat="1" ht="12.75" customHeight="1">
      <c r="A6" s="259">
        <v>14240</v>
      </c>
      <c r="B6" s="259">
        <v>0</v>
      </c>
      <c r="C6" s="260" t="s">
        <v>244</v>
      </c>
      <c r="D6" s="261">
        <v>9680418</v>
      </c>
    </row>
    <row r="7" spans="1:4">
      <c r="A7" s="259">
        <v>50130</v>
      </c>
      <c r="B7" s="259">
        <v>0</v>
      </c>
      <c r="C7" s="260" t="s">
        <v>189</v>
      </c>
      <c r="D7" s="261">
        <v>14895320.85</v>
      </c>
    </row>
    <row r="8" spans="1:4">
      <c r="A8" s="259">
        <v>50026</v>
      </c>
      <c r="B8" s="259">
        <v>0</v>
      </c>
      <c r="C8" s="260" t="s">
        <v>191</v>
      </c>
      <c r="D8" s="261">
        <v>5680120</v>
      </c>
    </row>
    <row r="9" spans="1:4">
      <c r="A9" s="259">
        <v>12591</v>
      </c>
      <c r="B9" s="259">
        <v>0</v>
      </c>
      <c r="C9" s="260" t="s">
        <v>192</v>
      </c>
      <c r="D9" s="261">
        <v>2100698</v>
      </c>
    </row>
    <row r="10" spans="1:4">
      <c r="A10" s="259">
        <v>50016</v>
      </c>
      <c r="B10" s="259">
        <v>0</v>
      </c>
      <c r="C10" s="260" t="s">
        <v>194</v>
      </c>
      <c r="D10" s="261">
        <v>87416205</v>
      </c>
    </row>
    <row r="11" spans="1:4">
      <c r="A11" s="259">
        <v>50050</v>
      </c>
      <c r="B11" s="259">
        <v>0</v>
      </c>
      <c r="C11" s="260" t="s">
        <v>195</v>
      </c>
      <c r="D11" s="261">
        <v>19035297</v>
      </c>
    </row>
    <row r="12" spans="1:4">
      <c r="A12" s="259"/>
      <c r="B12" s="259"/>
      <c r="C12" s="262" t="s">
        <v>446</v>
      </c>
      <c r="D12" s="263">
        <f>SUM(D5:D11)</f>
        <v>175361530.84999999</v>
      </c>
    </row>
    <row r="13" spans="1:4">
      <c r="A13" s="259"/>
      <c r="B13" s="259"/>
      <c r="C13" s="262"/>
      <c r="D13" s="263"/>
    </row>
    <row r="14" spans="1:4">
      <c r="A14" s="259">
        <v>50814</v>
      </c>
      <c r="B14" s="259">
        <v>70</v>
      </c>
      <c r="C14" s="260" t="s">
        <v>186</v>
      </c>
      <c r="D14" s="261">
        <v>308342976</v>
      </c>
    </row>
    <row r="15" spans="1:4">
      <c r="A15" s="259"/>
      <c r="B15" s="259"/>
      <c r="C15" s="262" t="s">
        <v>447</v>
      </c>
      <c r="D15" s="263">
        <f>SUM(D14:D14)</f>
        <v>308342976</v>
      </c>
    </row>
    <row r="16" spans="1:4">
      <c r="A16" s="259"/>
      <c r="B16" s="259"/>
      <c r="C16" s="262"/>
      <c r="D16" s="263"/>
    </row>
    <row r="17" spans="1:4">
      <c r="A17" s="259">
        <v>50520</v>
      </c>
      <c r="B17" s="259">
        <v>150</v>
      </c>
      <c r="C17" s="260" t="s">
        <v>190</v>
      </c>
      <c r="D17" s="261">
        <v>100754678</v>
      </c>
    </row>
    <row r="18" spans="1:4">
      <c r="A18" s="259"/>
      <c r="B18" s="259"/>
      <c r="C18" s="262" t="s">
        <v>448</v>
      </c>
      <c r="D18" s="263">
        <f>SUM(D17:D17)</f>
        <v>100754678</v>
      </c>
    </row>
    <row r="19" spans="1:4">
      <c r="A19" s="259"/>
      <c r="B19" s="259"/>
      <c r="C19" s="262"/>
      <c r="D19" s="263"/>
    </row>
    <row r="20" spans="1:4">
      <c r="A20" s="259">
        <v>50121</v>
      </c>
      <c r="B20" s="259">
        <v>340</v>
      </c>
      <c r="C20" s="260" t="s">
        <v>193</v>
      </c>
      <c r="D20" s="261">
        <v>258810632</v>
      </c>
    </row>
    <row r="21" spans="1:4">
      <c r="A21" s="259"/>
      <c r="B21" s="259"/>
      <c r="C21" s="262" t="s">
        <v>449</v>
      </c>
      <c r="D21" s="263">
        <f>SUM(D20:D20)</f>
        <v>258810632</v>
      </c>
    </row>
    <row r="22" spans="1:4">
      <c r="A22" s="259"/>
      <c r="B22" s="259"/>
      <c r="C22" s="262"/>
      <c r="D22" s="263"/>
    </row>
    <row r="23" spans="1:4">
      <c r="A23" s="259">
        <v>50377</v>
      </c>
      <c r="B23" s="259">
        <v>627</v>
      </c>
      <c r="C23" s="260" t="s">
        <v>187</v>
      </c>
      <c r="D23" s="261">
        <v>25451717</v>
      </c>
    </row>
    <row r="24" spans="1:4">
      <c r="A24" s="259"/>
      <c r="B24" s="259"/>
      <c r="C24" s="262" t="s">
        <v>450</v>
      </c>
      <c r="D24" s="263">
        <f>SUM(D23:D23)</f>
        <v>25451717</v>
      </c>
    </row>
    <row r="25" spans="1:4">
      <c r="A25" s="259"/>
      <c r="B25" s="259"/>
      <c r="C25" s="262"/>
      <c r="D25" s="263"/>
    </row>
    <row r="26" spans="1:4">
      <c r="A26" s="259">
        <v>50598</v>
      </c>
      <c r="B26" s="259">
        <v>670</v>
      </c>
      <c r="C26" s="260" t="s">
        <v>181</v>
      </c>
      <c r="D26" s="261">
        <v>58232313</v>
      </c>
    </row>
    <row r="27" spans="1:4">
      <c r="A27" s="259">
        <v>50229</v>
      </c>
      <c r="B27" s="259">
        <v>670</v>
      </c>
      <c r="C27" s="260" t="s">
        <v>183</v>
      </c>
      <c r="D27" s="261">
        <v>186402478</v>
      </c>
    </row>
    <row r="28" spans="1:4">
      <c r="A28" s="259">
        <v>50083</v>
      </c>
      <c r="B28" s="259">
        <v>670</v>
      </c>
      <c r="C28" s="260" t="s">
        <v>184</v>
      </c>
      <c r="D28" s="261">
        <v>40689521.291000001</v>
      </c>
    </row>
    <row r="29" spans="1:4">
      <c r="A29" s="259">
        <v>51586</v>
      </c>
      <c r="B29" s="259">
        <v>670</v>
      </c>
      <c r="C29" s="260" t="s">
        <v>185</v>
      </c>
      <c r="D29" s="261">
        <v>211168186</v>
      </c>
    </row>
    <row r="30" spans="1:4">
      <c r="A30" s="259">
        <v>51020</v>
      </c>
      <c r="B30" s="259">
        <v>670</v>
      </c>
      <c r="C30" s="260" t="s">
        <v>188</v>
      </c>
      <c r="D30" s="261">
        <v>30763969</v>
      </c>
    </row>
    <row r="31" spans="1:4">
      <c r="A31" s="259"/>
      <c r="B31" s="259"/>
      <c r="C31" s="262" t="s">
        <v>451</v>
      </c>
      <c r="D31" s="263">
        <f>SUM(D26:D30)</f>
        <v>527256467.29100001</v>
      </c>
    </row>
    <row r="32" spans="1:4">
      <c r="A32" s="259"/>
      <c r="B32" s="259"/>
      <c r="C32" s="262"/>
      <c r="D32" s="263"/>
    </row>
    <row r="33" spans="1:4">
      <c r="A33" s="259">
        <v>51152</v>
      </c>
      <c r="B33" s="259">
        <v>4699</v>
      </c>
      <c r="C33" s="260" t="s">
        <v>196</v>
      </c>
      <c r="D33" s="261">
        <v>32960172</v>
      </c>
    </row>
    <row r="34" spans="1:4">
      <c r="A34" s="259"/>
      <c r="B34" s="259"/>
      <c r="C34" s="262" t="s">
        <v>452</v>
      </c>
      <c r="D34" s="263">
        <f>SUM(D33:D33)</f>
        <v>32960172</v>
      </c>
    </row>
    <row r="35" spans="1:4">
      <c r="A35" s="259"/>
      <c r="B35" s="259"/>
      <c r="C35" s="262"/>
      <c r="D35" s="263"/>
    </row>
    <row r="36" spans="1:4">
      <c r="A36" s="259"/>
      <c r="B36" s="259"/>
      <c r="C36" s="262"/>
      <c r="D36" s="263"/>
    </row>
    <row r="37" spans="1:4">
      <c r="A37" s="259"/>
      <c r="B37" s="259"/>
      <c r="C37" s="262" t="s">
        <v>453</v>
      </c>
      <c r="D37" s="264">
        <f>+D12+D15+D18+D21+D24+D31+D34</f>
        <v>1428938173.141</v>
      </c>
    </row>
  </sheetData>
  <mergeCells count="3">
    <mergeCell ref="A1:D1"/>
    <mergeCell ref="A2:D2"/>
    <mergeCell ref="A3:D3"/>
  </mergeCells>
  <printOptions horizontalCentered="1"/>
  <pageMargins left="0.4" right="0.21" top="0.64" bottom="0.54" header="0.5" footer="0.41"/>
  <pageSetup firstPageNumber="54" orientation="portrait" useFirstPageNumber="1" r:id="rId1"/>
  <headerFooter alignWithMargins="0">
    <oddFooter xml:space="preserve">&amp;C&amp;"-,Regular"&amp;P&amp;R
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"/>
  <sheetViews>
    <sheetView zoomScaleNormal="100" workbookViewId="0">
      <selection sqref="A1:D1"/>
    </sheetView>
  </sheetViews>
  <sheetFormatPr defaultRowHeight="12.75"/>
  <cols>
    <col min="1" max="1" width="6.42578125" style="22" customWidth="1"/>
    <col min="2" max="2" width="6" style="22" bestFit="1" customWidth="1"/>
    <col min="3" max="3" width="53.85546875" style="22" customWidth="1"/>
    <col min="4" max="4" width="14.140625" style="22" bestFit="1" customWidth="1"/>
    <col min="5" max="16384" width="9.140625" style="22"/>
  </cols>
  <sheetData>
    <row r="1" spans="1:4" s="229" customFormat="1" ht="12.75" customHeight="1">
      <c r="A1" s="496" t="s">
        <v>440</v>
      </c>
      <c r="B1" s="496"/>
      <c r="C1" s="496"/>
      <c r="D1" s="496"/>
    </row>
    <row r="2" spans="1:4" s="229" customFormat="1" ht="12.75" customHeight="1">
      <c r="A2" s="502" t="s">
        <v>455</v>
      </c>
      <c r="B2" s="502"/>
      <c r="C2" s="502"/>
      <c r="D2" s="502"/>
    </row>
    <row r="3" spans="1:4" s="229" customFormat="1" ht="12.75" customHeight="1">
      <c r="A3" s="503"/>
      <c r="B3" s="503"/>
      <c r="C3" s="503"/>
      <c r="D3" s="503"/>
    </row>
    <row r="4" spans="1:4" s="258" customFormat="1" ht="39.75" customHeight="1">
      <c r="A4" s="255" t="s">
        <v>442</v>
      </c>
      <c r="B4" s="255" t="s">
        <v>443</v>
      </c>
      <c r="C4" s="256" t="s">
        <v>444</v>
      </c>
      <c r="D4" s="257" t="s">
        <v>445</v>
      </c>
    </row>
    <row r="5" spans="1:4" s="229" customFormat="1" ht="12.75" customHeight="1">
      <c r="A5" s="259">
        <v>12309</v>
      </c>
      <c r="B5" s="259">
        <v>0</v>
      </c>
      <c r="C5" s="260" t="s">
        <v>182</v>
      </c>
      <c r="D5" s="261">
        <v>39461568</v>
      </c>
    </row>
    <row r="6" spans="1:4" s="229" customFormat="1" ht="12.75" customHeight="1">
      <c r="A6" s="259">
        <v>14240</v>
      </c>
      <c r="B6" s="259">
        <v>0</v>
      </c>
      <c r="C6" s="260" t="s">
        <v>244</v>
      </c>
      <c r="D6" s="261">
        <v>26012768</v>
      </c>
    </row>
    <row r="7" spans="1:4">
      <c r="A7" s="259">
        <v>50130</v>
      </c>
      <c r="B7" s="259">
        <v>0</v>
      </c>
      <c r="C7" s="260" t="s">
        <v>189</v>
      </c>
      <c r="D7" s="261">
        <v>17396643.240000002</v>
      </c>
    </row>
    <row r="8" spans="1:4">
      <c r="A8" s="259">
        <v>50026</v>
      </c>
      <c r="B8" s="259">
        <v>0</v>
      </c>
      <c r="C8" s="260" t="s">
        <v>191</v>
      </c>
      <c r="D8" s="261">
        <v>6801253</v>
      </c>
    </row>
    <row r="9" spans="1:4">
      <c r="A9" s="259">
        <v>12591</v>
      </c>
      <c r="B9" s="259">
        <v>0</v>
      </c>
      <c r="C9" s="260" t="s">
        <v>192</v>
      </c>
      <c r="D9" s="261">
        <v>3197344</v>
      </c>
    </row>
    <row r="10" spans="1:4">
      <c r="A10" s="259">
        <v>15305</v>
      </c>
      <c r="B10" s="259">
        <v>0</v>
      </c>
      <c r="C10" s="260" t="s">
        <v>247</v>
      </c>
      <c r="D10" s="261">
        <v>1286</v>
      </c>
    </row>
    <row r="11" spans="1:4">
      <c r="A11" s="259">
        <v>50016</v>
      </c>
      <c r="B11" s="259">
        <v>0</v>
      </c>
      <c r="C11" s="260" t="s">
        <v>194</v>
      </c>
      <c r="D11" s="261">
        <v>98037796</v>
      </c>
    </row>
    <row r="12" spans="1:4">
      <c r="A12" s="259">
        <v>50050</v>
      </c>
      <c r="B12" s="259">
        <v>0</v>
      </c>
      <c r="C12" s="260" t="s">
        <v>195</v>
      </c>
      <c r="D12" s="261">
        <v>27532670</v>
      </c>
    </row>
    <row r="13" spans="1:4">
      <c r="A13" s="259"/>
      <c r="B13" s="259"/>
      <c r="C13" s="262" t="s">
        <v>446</v>
      </c>
      <c r="D13" s="263">
        <f>SUM(D5:D12)</f>
        <v>218441328.24000001</v>
      </c>
    </row>
    <row r="14" spans="1:4">
      <c r="A14" s="259"/>
      <c r="B14" s="259"/>
      <c r="C14" s="262"/>
      <c r="D14" s="263"/>
    </row>
    <row r="15" spans="1:4">
      <c r="A15" s="259">
        <v>50814</v>
      </c>
      <c r="B15" s="259">
        <v>70</v>
      </c>
      <c r="C15" s="260" t="s">
        <v>186</v>
      </c>
      <c r="D15" s="261">
        <v>357445560</v>
      </c>
    </row>
    <row r="16" spans="1:4">
      <c r="A16" s="259"/>
      <c r="B16" s="259"/>
      <c r="C16" s="262" t="s">
        <v>447</v>
      </c>
      <c r="D16" s="263">
        <f>SUM(D15:D15)</f>
        <v>357445560</v>
      </c>
    </row>
    <row r="17" spans="1:4">
      <c r="A17" s="259"/>
      <c r="B17" s="259"/>
      <c r="C17" s="262"/>
      <c r="D17" s="263"/>
    </row>
    <row r="18" spans="1:4">
      <c r="A18" s="259">
        <v>50520</v>
      </c>
      <c r="B18" s="259">
        <v>150</v>
      </c>
      <c r="C18" s="260" t="s">
        <v>190</v>
      </c>
      <c r="D18" s="261">
        <v>121553266</v>
      </c>
    </row>
    <row r="19" spans="1:4">
      <c r="A19" s="259"/>
      <c r="B19" s="259"/>
      <c r="C19" s="262" t="s">
        <v>448</v>
      </c>
      <c r="D19" s="263">
        <f>SUM(D18:D18)</f>
        <v>121553266</v>
      </c>
    </row>
    <row r="20" spans="1:4">
      <c r="A20" s="259"/>
      <c r="B20" s="259"/>
      <c r="C20" s="262"/>
      <c r="D20" s="263"/>
    </row>
    <row r="21" spans="1:4">
      <c r="A21" s="259">
        <v>50121</v>
      </c>
      <c r="B21" s="259">
        <v>340</v>
      </c>
      <c r="C21" s="260" t="s">
        <v>193</v>
      </c>
      <c r="D21" s="261">
        <v>290641035</v>
      </c>
    </row>
    <row r="22" spans="1:4">
      <c r="A22" s="259"/>
      <c r="B22" s="259"/>
      <c r="C22" s="262" t="s">
        <v>449</v>
      </c>
      <c r="D22" s="263">
        <f>SUM(D21:D21)</f>
        <v>290641035</v>
      </c>
    </row>
    <row r="23" spans="1:4">
      <c r="A23" s="259"/>
      <c r="B23" s="259"/>
      <c r="C23" s="262"/>
      <c r="D23" s="263"/>
    </row>
    <row r="24" spans="1:4">
      <c r="A24" s="259">
        <v>50377</v>
      </c>
      <c r="B24" s="259">
        <v>627</v>
      </c>
      <c r="C24" s="260" t="s">
        <v>187</v>
      </c>
      <c r="D24" s="261">
        <v>30618661</v>
      </c>
    </row>
    <row r="25" spans="1:4">
      <c r="A25" s="259"/>
      <c r="B25" s="259"/>
      <c r="C25" s="262" t="s">
        <v>450</v>
      </c>
      <c r="D25" s="263">
        <f>SUM(D24:D24)</f>
        <v>30618661</v>
      </c>
    </row>
    <row r="26" spans="1:4">
      <c r="A26" s="259"/>
      <c r="B26" s="259"/>
      <c r="C26" s="262"/>
      <c r="D26" s="263"/>
    </row>
    <row r="27" spans="1:4">
      <c r="A27" s="259">
        <v>50598</v>
      </c>
      <c r="B27" s="259">
        <v>670</v>
      </c>
      <c r="C27" s="260" t="s">
        <v>181</v>
      </c>
      <c r="D27" s="261">
        <v>63169822</v>
      </c>
    </row>
    <row r="28" spans="1:4">
      <c r="A28" s="259">
        <v>50229</v>
      </c>
      <c r="B28" s="259">
        <v>670</v>
      </c>
      <c r="C28" s="260" t="s">
        <v>183</v>
      </c>
      <c r="D28" s="261">
        <v>245881111</v>
      </c>
    </row>
    <row r="29" spans="1:4">
      <c r="A29" s="259">
        <v>50083</v>
      </c>
      <c r="B29" s="259">
        <v>670</v>
      </c>
      <c r="C29" s="260" t="s">
        <v>184</v>
      </c>
      <c r="D29" s="261">
        <v>50010281</v>
      </c>
    </row>
    <row r="30" spans="1:4">
      <c r="A30" s="259">
        <v>51586</v>
      </c>
      <c r="B30" s="259">
        <v>670</v>
      </c>
      <c r="C30" s="260" t="s">
        <v>185</v>
      </c>
      <c r="D30" s="261">
        <v>246300512</v>
      </c>
    </row>
    <row r="31" spans="1:4">
      <c r="A31" s="259">
        <v>51020</v>
      </c>
      <c r="B31" s="259">
        <v>670</v>
      </c>
      <c r="C31" s="260" t="s">
        <v>188</v>
      </c>
      <c r="D31" s="261">
        <v>24933061</v>
      </c>
    </row>
    <row r="32" spans="1:4">
      <c r="A32" s="259"/>
      <c r="B32" s="259"/>
      <c r="C32" s="262" t="s">
        <v>451</v>
      </c>
      <c r="D32" s="263">
        <f>SUM(D27:D31)</f>
        <v>630294787</v>
      </c>
    </row>
    <row r="33" spans="1:4">
      <c r="A33" s="259"/>
      <c r="B33" s="259"/>
      <c r="C33" s="262"/>
      <c r="D33" s="263"/>
    </row>
    <row r="34" spans="1:4">
      <c r="A34" s="259">
        <v>51152</v>
      </c>
      <c r="B34" s="259">
        <v>4699</v>
      </c>
      <c r="C34" s="260" t="s">
        <v>196</v>
      </c>
      <c r="D34" s="261">
        <v>54675736</v>
      </c>
    </row>
    <row r="35" spans="1:4">
      <c r="A35" s="259"/>
      <c r="B35" s="259"/>
      <c r="C35" s="262" t="s">
        <v>452</v>
      </c>
      <c r="D35" s="263">
        <f>SUM(D34:D34)</f>
        <v>54675736</v>
      </c>
    </row>
    <row r="36" spans="1:4">
      <c r="A36" s="259"/>
      <c r="B36" s="259"/>
      <c r="C36" s="262"/>
      <c r="D36" s="263"/>
    </row>
    <row r="37" spans="1:4">
      <c r="A37" s="259"/>
      <c r="B37" s="259"/>
      <c r="C37" s="262"/>
      <c r="D37" s="263"/>
    </row>
    <row r="38" spans="1:4">
      <c r="A38" s="259"/>
      <c r="B38" s="259"/>
      <c r="C38" s="262" t="s">
        <v>453</v>
      </c>
      <c r="D38" s="264">
        <f>+D13+D16+D19+D22+D25+D32+D35</f>
        <v>1703670373.24</v>
      </c>
    </row>
  </sheetData>
  <mergeCells count="3">
    <mergeCell ref="A1:D1"/>
    <mergeCell ref="A2:D2"/>
    <mergeCell ref="A3:D3"/>
  </mergeCells>
  <printOptions horizontalCentered="1"/>
  <pageMargins left="0.4" right="0.21" top="0.64" bottom="0.54" header="0.5" footer="0.41"/>
  <pageSetup firstPageNumber="55" orientation="portrait" useFirstPageNumber="1" r:id="rId1"/>
  <headerFooter alignWithMargins="0">
    <oddFooter xml:space="preserve">&amp;C&amp;"-,Regular"&amp;P&amp;R
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"/>
  <sheetViews>
    <sheetView zoomScaleNormal="100" workbookViewId="0">
      <selection sqref="A1:D1"/>
    </sheetView>
  </sheetViews>
  <sheetFormatPr defaultRowHeight="12.75"/>
  <cols>
    <col min="1" max="1" width="6.42578125" style="22" customWidth="1"/>
    <col min="2" max="2" width="6" style="22" bestFit="1" customWidth="1"/>
    <col min="3" max="3" width="53.85546875" style="22" customWidth="1"/>
    <col min="4" max="4" width="14.140625" style="22" bestFit="1" customWidth="1"/>
    <col min="5" max="16384" width="9.140625" style="22"/>
  </cols>
  <sheetData>
    <row r="1" spans="1:4" s="229" customFormat="1" ht="12.75" customHeight="1">
      <c r="A1" s="496" t="s">
        <v>440</v>
      </c>
      <c r="B1" s="496"/>
      <c r="C1" s="496"/>
      <c r="D1" s="496"/>
    </row>
    <row r="2" spans="1:4" s="229" customFormat="1" ht="12.75" customHeight="1">
      <c r="A2" s="502" t="s">
        <v>456</v>
      </c>
      <c r="B2" s="502"/>
      <c r="C2" s="502"/>
      <c r="D2" s="502"/>
    </row>
    <row r="3" spans="1:4" s="229" customFormat="1" ht="12.75" customHeight="1">
      <c r="A3" s="503"/>
      <c r="B3" s="503"/>
      <c r="C3" s="503"/>
      <c r="D3" s="503"/>
    </row>
    <row r="4" spans="1:4" s="258" customFormat="1" ht="39.75" customHeight="1">
      <c r="A4" s="255" t="s">
        <v>442</v>
      </c>
      <c r="B4" s="255" t="s">
        <v>443</v>
      </c>
      <c r="C4" s="256" t="s">
        <v>444</v>
      </c>
      <c r="D4" s="257" t="s">
        <v>445</v>
      </c>
    </row>
    <row r="5" spans="1:4" s="229" customFormat="1" ht="12.75" customHeight="1">
      <c r="A5" s="259">
        <v>12309</v>
      </c>
      <c r="B5" s="259">
        <v>0</v>
      </c>
      <c r="C5" s="260" t="s">
        <v>182</v>
      </c>
      <c r="D5" s="261">
        <v>39148625</v>
      </c>
    </row>
    <row r="6" spans="1:4" s="229" customFormat="1" ht="12.75" customHeight="1">
      <c r="A6" s="259">
        <v>14240</v>
      </c>
      <c r="B6" s="259">
        <v>0</v>
      </c>
      <c r="C6" s="260" t="s">
        <v>244</v>
      </c>
      <c r="D6" s="261">
        <v>34412750</v>
      </c>
    </row>
    <row r="7" spans="1:4">
      <c r="A7" s="259">
        <v>50130</v>
      </c>
      <c r="B7" s="259">
        <v>0</v>
      </c>
      <c r="C7" s="260" t="s">
        <v>189</v>
      </c>
      <c r="D7" s="261">
        <v>26871019.591757726</v>
      </c>
    </row>
    <row r="8" spans="1:4">
      <c r="A8" s="259">
        <v>12591</v>
      </c>
      <c r="B8" s="259">
        <v>0</v>
      </c>
      <c r="C8" s="260" t="s">
        <v>191</v>
      </c>
      <c r="D8" s="261">
        <v>7177898</v>
      </c>
    </row>
    <row r="9" spans="1:4">
      <c r="A9" s="259">
        <v>50440</v>
      </c>
      <c r="B9" s="259">
        <v>0</v>
      </c>
      <c r="C9" s="260" t="s">
        <v>252</v>
      </c>
      <c r="D9" s="261">
        <v>855222</v>
      </c>
    </row>
    <row r="10" spans="1:4">
      <c r="A10" s="259">
        <v>50026</v>
      </c>
      <c r="B10" s="259">
        <v>0</v>
      </c>
      <c r="C10" s="260" t="s">
        <v>192</v>
      </c>
      <c r="D10" s="261">
        <v>3722384</v>
      </c>
    </row>
    <row r="11" spans="1:4">
      <c r="A11" s="259">
        <v>15305</v>
      </c>
      <c r="B11" s="259">
        <v>0</v>
      </c>
      <c r="C11" s="260" t="s">
        <v>247</v>
      </c>
      <c r="D11" s="261">
        <v>1257391</v>
      </c>
    </row>
    <row r="12" spans="1:4">
      <c r="A12" s="259">
        <v>50016</v>
      </c>
      <c r="B12" s="259">
        <v>0</v>
      </c>
      <c r="C12" s="260" t="s">
        <v>194</v>
      </c>
      <c r="D12" s="261">
        <v>87525802</v>
      </c>
    </row>
    <row r="13" spans="1:4">
      <c r="A13" s="259">
        <v>50050</v>
      </c>
      <c r="B13" s="259">
        <v>0</v>
      </c>
      <c r="C13" s="260" t="s">
        <v>195</v>
      </c>
      <c r="D13" s="261">
        <v>26147057</v>
      </c>
    </row>
    <row r="14" spans="1:4">
      <c r="A14" s="259"/>
      <c r="B14" s="259"/>
      <c r="C14" s="262" t="s">
        <v>446</v>
      </c>
      <c r="D14" s="263">
        <f>SUM(D5:D13)</f>
        <v>227118148.59175771</v>
      </c>
    </row>
    <row r="15" spans="1:4">
      <c r="A15" s="259"/>
      <c r="B15" s="259"/>
      <c r="C15" s="262"/>
      <c r="D15" s="263"/>
    </row>
    <row r="16" spans="1:4">
      <c r="A16" s="259">
        <v>51624</v>
      </c>
      <c r="B16" s="259">
        <v>70</v>
      </c>
      <c r="C16" s="260" t="s">
        <v>253</v>
      </c>
      <c r="D16" s="261">
        <v>3047791</v>
      </c>
    </row>
    <row r="17" spans="1:4">
      <c r="A17" s="259">
        <v>50814</v>
      </c>
      <c r="B17" s="259">
        <v>70</v>
      </c>
      <c r="C17" s="260" t="s">
        <v>186</v>
      </c>
      <c r="D17" s="261">
        <v>385592025</v>
      </c>
    </row>
    <row r="18" spans="1:4">
      <c r="A18" s="259"/>
      <c r="B18" s="259"/>
      <c r="C18" s="262" t="s">
        <v>447</v>
      </c>
      <c r="D18" s="263">
        <f>SUM(D16:D17)</f>
        <v>388639816</v>
      </c>
    </row>
    <row r="19" spans="1:4">
      <c r="A19" s="259"/>
      <c r="B19" s="259"/>
      <c r="C19" s="262"/>
      <c r="D19" s="263"/>
    </row>
    <row r="20" spans="1:4">
      <c r="A20" s="259">
        <v>51411</v>
      </c>
      <c r="B20" s="259">
        <v>150</v>
      </c>
      <c r="C20" s="260" t="s">
        <v>250</v>
      </c>
      <c r="D20" s="261">
        <v>0</v>
      </c>
    </row>
    <row r="21" spans="1:4">
      <c r="A21" s="259">
        <v>50520</v>
      </c>
      <c r="B21" s="259">
        <v>150</v>
      </c>
      <c r="C21" s="260" t="s">
        <v>190</v>
      </c>
      <c r="D21" s="261">
        <v>127792819</v>
      </c>
    </row>
    <row r="22" spans="1:4">
      <c r="A22" s="259"/>
      <c r="B22" s="259"/>
      <c r="C22" s="262" t="s">
        <v>448</v>
      </c>
      <c r="D22" s="263">
        <f>SUM(D20:D21)</f>
        <v>127792819</v>
      </c>
    </row>
    <row r="23" spans="1:4">
      <c r="A23" s="259"/>
      <c r="B23" s="259"/>
      <c r="C23" s="262"/>
      <c r="D23" s="263"/>
    </row>
    <row r="24" spans="1:4">
      <c r="A24" s="259">
        <v>50121</v>
      </c>
      <c r="B24" s="259">
        <v>340</v>
      </c>
      <c r="C24" s="260" t="s">
        <v>193</v>
      </c>
      <c r="D24" s="261">
        <v>311041035</v>
      </c>
    </row>
    <row r="25" spans="1:4">
      <c r="A25" s="259"/>
      <c r="B25" s="259"/>
      <c r="C25" s="262" t="s">
        <v>449</v>
      </c>
      <c r="D25" s="263">
        <f>SUM(D24:D24)</f>
        <v>311041035</v>
      </c>
    </row>
    <row r="26" spans="1:4">
      <c r="A26" s="259"/>
      <c r="B26" s="259"/>
      <c r="C26" s="262"/>
      <c r="D26" s="263"/>
    </row>
    <row r="27" spans="1:4">
      <c r="A27" s="259">
        <v>50377</v>
      </c>
      <c r="B27" s="259">
        <v>627</v>
      </c>
      <c r="C27" s="260" t="s">
        <v>187</v>
      </c>
      <c r="D27" s="261">
        <v>40139496</v>
      </c>
    </row>
    <row r="28" spans="1:4">
      <c r="A28" s="259"/>
      <c r="B28" s="259"/>
      <c r="C28" s="262" t="s">
        <v>450</v>
      </c>
      <c r="D28" s="263">
        <f>SUM(D27:D27)</f>
        <v>40139496</v>
      </c>
    </row>
    <row r="29" spans="1:4">
      <c r="A29" s="259"/>
      <c r="B29" s="259"/>
      <c r="C29" s="262"/>
      <c r="D29" s="263"/>
    </row>
    <row r="30" spans="1:4">
      <c r="A30" s="259">
        <v>50598</v>
      </c>
      <c r="B30" s="259">
        <v>670</v>
      </c>
      <c r="C30" s="260" t="s">
        <v>181</v>
      </c>
      <c r="D30" s="261">
        <v>62946226</v>
      </c>
    </row>
    <row r="31" spans="1:4">
      <c r="A31" s="259">
        <v>50229</v>
      </c>
      <c r="B31" s="259">
        <v>670</v>
      </c>
      <c r="C31" s="260" t="s">
        <v>183</v>
      </c>
      <c r="D31" s="261">
        <v>219294522</v>
      </c>
    </row>
    <row r="32" spans="1:4">
      <c r="A32" s="259">
        <v>50083</v>
      </c>
      <c r="B32" s="259">
        <v>670</v>
      </c>
      <c r="C32" s="260" t="s">
        <v>184</v>
      </c>
      <c r="D32" s="261">
        <v>47380401</v>
      </c>
    </row>
    <row r="33" spans="1:4">
      <c r="A33" s="259">
        <v>51586</v>
      </c>
      <c r="B33" s="259">
        <v>670</v>
      </c>
      <c r="C33" s="260" t="s">
        <v>185</v>
      </c>
      <c r="D33" s="261">
        <v>236435234.68000096</v>
      </c>
    </row>
    <row r="34" spans="1:4">
      <c r="A34" s="259">
        <v>51020</v>
      </c>
      <c r="B34" s="259">
        <v>670</v>
      </c>
      <c r="C34" s="260" t="s">
        <v>188</v>
      </c>
      <c r="D34" s="261">
        <v>6497617</v>
      </c>
    </row>
    <row r="35" spans="1:4">
      <c r="A35" s="259"/>
      <c r="B35" s="259"/>
      <c r="C35" s="262" t="s">
        <v>451</v>
      </c>
      <c r="D35" s="263">
        <f>SUM(D30:D34)</f>
        <v>572554000.68000102</v>
      </c>
    </row>
    <row r="36" spans="1:4">
      <c r="A36" s="259"/>
      <c r="B36" s="259"/>
      <c r="C36" s="262"/>
      <c r="D36" s="263"/>
    </row>
    <row r="37" spans="1:4">
      <c r="A37" s="259">
        <v>51632</v>
      </c>
      <c r="B37" s="259">
        <v>3483</v>
      </c>
      <c r="C37" s="260" t="s">
        <v>251</v>
      </c>
      <c r="D37" s="261">
        <v>577907</v>
      </c>
    </row>
    <row r="38" spans="1:4">
      <c r="A38" s="259"/>
      <c r="B38" s="259"/>
      <c r="C38" s="262"/>
      <c r="D38" s="263">
        <f>SUM(D37:D37)</f>
        <v>577907</v>
      </c>
    </row>
    <row r="39" spans="1:4">
      <c r="A39" s="259"/>
      <c r="B39" s="259"/>
      <c r="C39" s="262"/>
      <c r="D39" s="263"/>
    </row>
    <row r="40" spans="1:4">
      <c r="A40" s="259">
        <v>51152</v>
      </c>
      <c r="B40" s="259">
        <v>4699</v>
      </c>
      <c r="C40" s="260" t="s">
        <v>196</v>
      </c>
      <c r="D40" s="261">
        <v>52211555</v>
      </c>
    </row>
    <row r="41" spans="1:4">
      <c r="A41" s="259"/>
      <c r="B41" s="259"/>
      <c r="C41" s="262" t="s">
        <v>452</v>
      </c>
      <c r="D41" s="263">
        <f>SUM(D40:D40)</f>
        <v>52211555</v>
      </c>
    </row>
    <row r="42" spans="1:4">
      <c r="A42" s="259"/>
      <c r="B42" s="259"/>
      <c r="C42" s="262"/>
      <c r="D42" s="263"/>
    </row>
    <row r="43" spans="1:4">
      <c r="A43" s="259"/>
      <c r="B43" s="259"/>
      <c r="C43" s="262"/>
      <c r="D43" s="263"/>
    </row>
    <row r="44" spans="1:4">
      <c r="A44" s="259"/>
      <c r="B44" s="259"/>
      <c r="C44" s="262" t="s">
        <v>453</v>
      </c>
      <c r="D44" s="264">
        <f>+D14+D18+D22+D25+D28+D35+D38+D41</f>
        <v>1720074777.2717588</v>
      </c>
    </row>
  </sheetData>
  <mergeCells count="3">
    <mergeCell ref="A1:D1"/>
    <mergeCell ref="A2:D2"/>
    <mergeCell ref="A3:D3"/>
  </mergeCells>
  <printOptions horizontalCentered="1"/>
  <pageMargins left="0.4" right="0.21" top="0.64" bottom="0.54" header="0.5" footer="0.41"/>
  <pageSetup firstPageNumber="56" orientation="portrait" useFirstPageNumber="1" r:id="rId1"/>
  <headerFooter alignWithMargins="0">
    <oddFooter xml:space="preserve">&amp;C&amp;"-,Regular"&amp;P&amp;R
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3634"/>
  </sheetPr>
  <dimension ref="A1:D49"/>
  <sheetViews>
    <sheetView topLeftCell="A13" zoomScaleNormal="100" workbookViewId="0">
      <selection activeCell="D38" sqref="D38"/>
    </sheetView>
  </sheetViews>
  <sheetFormatPr defaultRowHeight="12.75"/>
  <cols>
    <col min="1" max="1" width="6.42578125" style="22" customWidth="1"/>
    <col min="2" max="2" width="6" style="22" bestFit="1" customWidth="1"/>
    <col min="3" max="3" width="53.85546875" style="22" customWidth="1"/>
    <col min="4" max="4" width="14.140625" style="22" bestFit="1" customWidth="1"/>
    <col min="5" max="16384" width="9.140625" style="22"/>
  </cols>
  <sheetData>
    <row r="1" spans="1:4" s="229" customFormat="1" ht="12.75" customHeight="1">
      <c r="A1" s="496" t="s">
        <v>440</v>
      </c>
      <c r="B1" s="496"/>
      <c r="C1" s="496"/>
      <c r="D1" s="496"/>
    </row>
    <row r="2" spans="1:4" s="229" customFormat="1" ht="12.75" customHeight="1">
      <c r="A2" s="502" t="s">
        <v>457</v>
      </c>
      <c r="B2" s="502"/>
      <c r="C2" s="502"/>
      <c r="D2" s="502"/>
    </row>
    <row r="3" spans="1:4" s="229" customFormat="1" ht="12.75" customHeight="1">
      <c r="A3" s="503"/>
      <c r="B3" s="503"/>
      <c r="C3" s="503"/>
      <c r="D3" s="503"/>
    </row>
    <row r="4" spans="1:4" s="258" customFormat="1" ht="39.75" customHeight="1">
      <c r="A4" s="255" t="s">
        <v>442</v>
      </c>
      <c r="B4" s="255" t="s">
        <v>443</v>
      </c>
      <c r="C4" s="256" t="s">
        <v>444</v>
      </c>
      <c r="D4" s="257" t="s">
        <v>445</v>
      </c>
    </row>
    <row r="5" spans="1:4" s="229" customFormat="1" ht="12.75" customHeight="1">
      <c r="A5" s="259">
        <v>12309</v>
      </c>
      <c r="B5" s="259">
        <v>0</v>
      </c>
      <c r="C5" s="260" t="s">
        <v>182</v>
      </c>
      <c r="D5" s="261">
        <v>46769378.090000004</v>
      </c>
    </row>
    <row r="6" spans="1:4" s="229" customFormat="1" ht="12.75" customHeight="1">
      <c r="A6" s="259">
        <v>11974</v>
      </c>
      <c r="B6" s="259">
        <v>0</v>
      </c>
      <c r="C6" s="260" t="s">
        <v>257</v>
      </c>
      <c r="D6" s="261">
        <v>0</v>
      </c>
    </row>
    <row r="7" spans="1:4" s="229" customFormat="1" ht="12.75" customHeight="1">
      <c r="A7" s="259">
        <v>14240</v>
      </c>
      <c r="B7" s="259">
        <v>0</v>
      </c>
      <c r="C7" s="260" t="s">
        <v>244</v>
      </c>
      <c r="D7" s="261">
        <v>46902818</v>
      </c>
    </row>
    <row r="8" spans="1:4">
      <c r="A8" s="259">
        <v>50130</v>
      </c>
      <c r="B8" s="259">
        <v>0</v>
      </c>
      <c r="C8" s="260" t="s">
        <v>189</v>
      </c>
      <c r="D8" s="261">
        <v>24414195.173585046</v>
      </c>
    </row>
    <row r="9" spans="1:4">
      <c r="A9" s="259">
        <v>12591</v>
      </c>
      <c r="B9" s="259">
        <v>0</v>
      </c>
      <c r="C9" s="260" t="s">
        <v>191</v>
      </c>
      <c r="D9" s="261">
        <v>6820186</v>
      </c>
    </row>
    <row r="10" spans="1:4">
      <c r="A10" s="259">
        <v>50026</v>
      </c>
      <c r="B10" s="259">
        <v>0</v>
      </c>
      <c r="C10" s="260" t="s">
        <v>192</v>
      </c>
      <c r="D10" s="261">
        <v>5098807</v>
      </c>
    </row>
    <row r="11" spans="1:4">
      <c r="A11" s="259">
        <v>15305</v>
      </c>
      <c r="B11" s="259">
        <v>0</v>
      </c>
      <c r="C11" s="260" t="s">
        <v>247</v>
      </c>
      <c r="D11" s="261">
        <v>2623223</v>
      </c>
    </row>
    <row r="12" spans="1:4">
      <c r="A12" s="259">
        <v>50016</v>
      </c>
      <c r="B12" s="259">
        <v>0</v>
      </c>
      <c r="C12" s="260" t="s">
        <v>194</v>
      </c>
      <c r="D12" s="261">
        <v>121216969</v>
      </c>
    </row>
    <row r="13" spans="1:4">
      <c r="A13" s="259">
        <v>50050</v>
      </c>
      <c r="B13" s="259">
        <v>0</v>
      </c>
      <c r="C13" s="260" t="s">
        <v>195</v>
      </c>
      <c r="D13" s="261">
        <v>33953398</v>
      </c>
    </row>
    <row r="14" spans="1:4">
      <c r="A14" s="259"/>
      <c r="B14" s="259"/>
      <c r="C14" s="262" t="s">
        <v>446</v>
      </c>
      <c r="D14" s="263">
        <f>SUM(D5:D13)</f>
        <v>287798974.26358503</v>
      </c>
    </row>
    <row r="15" spans="1:4">
      <c r="A15" s="259"/>
      <c r="B15" s="259"/>
      <c r="C15" s="262"/>
      <c r="D15" s="263"/>
    </row>
    <row r="16" spans="1:4">
      <c r="A16" s="259">
        <v>51624</v>
      </c>
      <c r="B16" s="259">
        <v>70</v>
      </c>
      <c r="C16" s="260" t="s">
        <v>253</v>
      </c>
      <c r="D16" s="261">
        <v>65057191</v>
      </c>
    </row>
    <row r="17" spans="1:4">
      <c r="A17" s="259">
        <v>50814</v>
      </c>
      <c r="B17" s="259">
        <v>70</v>
      </c>
      <c r="C17" s="260" t="s">
        <v>186</v>
      </c>
      <c r="D17" s="261">
        <v>355417592</v>
      </c>
    </row>
    <row r="18" spans="1:4">
      <c r="A18" s="259"/>
      <c r="B18" s="259"/>
      <c r="C18" s="262" t="s">
        <v>447</v>
      </c>
      <c r="D18" s="263">
        <f>SUM(D16:D17)</f>
        <v>420474783</v>
      </c>
    </row>
    <row r="19" spans="1:4">
      <c r="A19" s="259"/>
      <c r="B19" s="259"/>
      <c r="C19" s="262"/>
      <c r="D19" s="263"/>
    </row>
    <row r="20" spans="1:4">
      <c r="A20" s="259">
        <v>51411</v>
      </c>
      <c r="B20" s="259">
        <v>150</v>
      </c>
      <c r="C20" s="260" t="s">
        <v>250</v>
      </c>
      <c r="D20" s="261">
        <v>0</v>
      </c>
    </row>
    <row r="21" spans="1:4">
      <c r="A21" s="259">
        <v>50520</v>
      </c>
      <c r="B21" s="259">
        <v>150</v>
      </c>
      <c r="C21" s="260" t="s">
        <v>190</v>
      </c>
      <c r="D21" s="261">
        <v>150914243</v>
      </c>
    </row>
    <row r="22" spans="1:4">
      <c r="A22" s="259"/>
      <c r="B22" s="259"/>
      <c r="C22" s="262" t="s">
        <v>448</v>
      </c>
      <c r="D22" s="263">
        <f>SUM(D20:D21)</f>
        <v>150914243</v>
      </c>
    </row>
    <row r="23" spans="1:4">
      <c r="A23" s="259"/>
      <c r="B23" s="259"/>
      <c r="C23" s="262"/>
      <c r="D23" s="263"/>
    </row>
    <row r="24" spans="1:4">
      <c r="A24" s="259">
        <v>50121</v>
      </c>
      <c r="B24" s="259">
        <v>340</v>
      </c>
      <c r="C24" s="260" t="s">
        <v>193</v>
      </c>
      <c r="D24" s="261">
        <v>315509211</v>
      </c>
    </row>
    <row r="25" spans="1:4">
      <c r="A25" s="259"/>
      <c r="B25" s="259"/>
      <c r="C25" s="262" t="s">
        <v>449</v>
      </c>
      <c r="D25" s="263">
        <f>SUM(D24:D24)</f>
        <v>315509211</v>
      </c>
    </row>
    <row r="26" spans="1:4">
      <c r="A26" s="259"/>
      <c r="B26" s="259"/>
      <c r="C26" s="262"/>
      <c r="D26" s="263"/>
    </row>
    <row r="27" spans="1:4">
      <c r="A27" s="259">
        <v>50028</v>
      </c>
      <c r="B27" s="259">
        <v>626</v>
      </c>
      <c r="C27" s="265" t="s">
        <v>256</v>
      </c>
      <c r="D27" s="261">
        <v>0</v>
      </c>
    </row>
    <row r="28" spans="1:4">
      <c r="A28" s="259"/>
      <c r="B28" s="259"/>
      <c r="C28" s="262" t="s">
        <v>458</v>
      </c>
      <c r="D28" s="263">
        <f>SUM(D27)</f>
        <v>0</v>
      </c>
    </row>
    <row r="29" spans="1:4">
      <c r="A29" s="259"/>
      <c r="B29" s="259"/>
      <c r="C29" s="262"/>
      <c r="D29" s="263"/>
    </row>
    <row r="30" spans="1:4">
      <c r="A30" s="259">
        <v>50377</v>
      </c>
      <c r="B30" s="259">
        <v>627</v>
      </c>
      <c r="C30" s="260" t="s">
        <v>187</v>
      </c>
      <c r="D30" s="261">
        <v>25211496</v>
      </c>
    </row>
    <row r="31" spans="1:4">
      <c r="A31" s="259"/>
      <c r="B31" s="259"/>
      <c r="C31" s="262" t="s">
        <v>450</v>
      </c>
      <c r="D31" s="263">
        <f>SUM(D30:D30)</f>
        <v>25211496</v>
      </c>
    </row>
    <row r="32" spans="1:4">
      <c r="A32" s="259"/>
      <c r="B32" s="259"/>
      <c r="C32" s="262"/>
      <c r="D32" s="263"/>
    </row>
    <row r="33" spans="1:4">
      <c r="A33" s="259">
        <v>50598</v>
      </c>
      <c r="B33" s="259">
        <v>670</v>
      </c>
      <c r="C33" s="260" t="s">
        <v>181</v>
      </c>
      <c r="D33" s="261">
        <v>68866878.289999992</v>
      </c>
    </row>
    <row r="34" spans="1:4">
      <c r="A34" s="259">
        <v>50229</v>
      </c>
      <c r="B34" s="259">
        <v>670</v>
      </c>
      <c r="C34" s="260" t="s">
        <v>183</v>
      </c>
      <c r="D34" s="261">
        <v>240960522</v>
      </c>
    </row>
    <row r="35" spans="1:4">
      <c r="A35" s="259">
        <v>50083</v>
      </c>
      <c r="B35" s="259">
        <v>670</v>
      </c>
      <c r="C35" s="260" t="s">
        <v>184</v>
      </c>
      <c r="D35" s="261">
        <v>48365516</v>
      </c>
    </row>
    <row r="36" spans="1:4">
      <c r="A36" s="259">
        <v>51586</v>
      </c>
      <c r="B36" s="259">
        <v>670</v>
      </c>
      <c r="C36" s="260" t="s">
        <v>185</v>
      </c>
      <c r="D36" s="261">
        <v>258322617</v>
      </c>
    </row>
    <row r="37" spans="1:4">
      <c r="A37" s="259">
        <v>51020</v>
      </c>
      <c r="B37" s="259">
        <v>670</v>
      </c>
      <c r="C37" s="260" t="s">
        <v>188</v>
      </c>
      <c r="D37" s="261">
        <v>1826053</v>
      </c>
    </row>
    <row r="38" spans="1:4">
      <c r="A38" s="259"/>
      <c r="B38" s="259"/>
      <c r="C38" s="262" t="s">
        <v>451</v>
      </c>
      <c r="D38" s="263">
        <f>SUM(D33:D37)</f>
        <v>618341586.28999996</v>
      </c>
    </row>
    <row r="39" spans="1:4">
      <c r="A39" s="259"/>
      <c r="B39" s="259"/>
      <c r="C39" s="262"/>
      <c r="D39" s="263"/>
    </row>
    <row r="40" spans="1:4">
      <c r="A40" s="259">
        <v>51632</v>
      </c>
      <c r="B40" s="259">
        <v>3483</v>
      </c>
      <c r="C40" s="260" t="s">
        <v>251</v>
      </c>
      <c r="D40" s="261">
        <v>1273117</v>
      </c>
    </row>
    <row r="41" spans="1:4">
      <c r="A41" s="259"/>
      <c r="B41" s="259"/>
      <c r="C41" s="262" t="s">
        <v>459</v>
      </c>
      <c r="D41" s="263">
        <f>SUM(D40:D40)</f>
        <v>1273117</v>
      </c>
    </row>
    <row r="42" spans="1:4">
      <c r="A42" s="259"/>
      <c r="B42" s="259"/>
      <c r="C42" s="262"/>
      <c r="D42" s="263"/>
    </row>
    <row r="43" spans="1:4">
      <c r="A43" s="259">
        <v>51578</v>
      </c>
      <c r="B43" s="259">
        <v>2538</v>
      </c>
      <c r="C43" s="265" t="s">
        <v>258</v>
      </c>
      <c r="D43" s="261">
        <v>0</v>
      </c>
    </row>
    <row r="44" spans="1:4">
      <c r="A44" s="259"/>
      <c r="B44" s="259"/>
      <c r="C44" s="262" t="s">
        <v>460</v>
      </c>
      <c r="D44" s="263">
        <f>SUM(D43)</f>
        <v>0</v>
      </c>
    </row>
    <row r="45" spans="1:4">
      <c r="A45" s="259"/>
      <c r="B45" s="259"/>
      <c r="C45" s="262"/>
      <c r="D45" s="263"/>
    </row>
    <row r="46" spans="1:4">
      <c r="A46" s="259">
        <v>51152</v>
      </c>
      <c r="B46" s="259">
        <v>4699</v>
      </c>
      <c r="C46" s="260" t="s">
        <v>196</v>
      </c>
      <c r="D46" s="261">
        <v>64205750</v>
      </c>
    </row>
    <row r="47" spans="1:4">
      <c r="A47" s="259"/>
      <c r="B47" s="259"/>
      <c r="C47" s="262" t="s">
        <v>452</v>
      </c>
      <c r="D47" s="263">
        <f>SUM(D46:D46)</f>
        <v>64205750</v>
      </c>
    </row>
    <row r="48" spans="1:4">
      <c r="A48" s="259"/>
      <c r="B48" s="259"/>
      <c r="C48" s="262"/>
      <c r="D48" s="263"/>
    </row>
    <row r="49" spans="1:4">
      <c r="A49" s="259"/>
      <c r="B49" s="259"/>
      <c r="C49" s="262" t="s">
        <v>453</v>
      </c>
      <c r="D49" s="264">
        <f>+D14+D18+D22+D25+D31+D38+D41+D47+D28+D44</f>
        <v>1883729160.5535851</v>
      </c>
    </row>
  </sheetData>
  <mergeCells count="3">
    <mergeCell ref="A1:D1"/>
    <mergeCell ref="A2:D2"/>
    <mergeCell ref="A3:D3"/>
  </mergeCells>
  <printOptions horizontalCentered="1"/>
  <pageMargins left="0.4" right="0.21" top="0.64" bottom="0.54" header="0.5" footer="0.41"/>
  <pageSetup firstPageNumber="57" orientation="portrait" useFirstPageNumber="1" r:id="rId1"/>
  <headerFooter alignWithMargins="0">
    <oddFooter xml:space="preserve">&amp;C&amp;"-,Regular"&amp;P&amp;R
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I24"/>
  <sheetViews>
    <sheetView showGridLines="0" zoomScaleNormal="100" workbookViewId="0"/>
  </sheetViews>
  <sheetFormatPr defaultColWidth="9.140625" defaultRowHeight="12.75"/>
  <cols>
    <col min="1" max="1" width="9.42578125" style="16" bestFit="1" customWidth="1"/>
    <col min="2" max="2" width="14" style="17" customWidth="1"/>
    <col min="3" max="3" width="10.7109375" style="16" customWidth="1"/>
    <col min="4" max="4" width="9.7109375" style="16" customWidth="1"/>
    <col min="5" max="5" width="10.7109375" style="16" customWidth="1"/>
    <col min="6" max="6" width="10.85546875" style="16" bestFit="1" customWidth="1"/>
    <col min="7" max="7" width="10.7109375" style="16" customWidth="1"/>
    <col min="8" max="8" width="9.7109375" style="16" customWidth="1"/>
    <col min="9" max="9" width="10.7109375" style="16" customWidth="1"/>
    <col min="10" max="16384" width="9.140625" style="15"/>
  </cols>
  <sheetData>
    <row r="1" spans="1:9" s="8" customFormat="1" ht="15.75">
      <c r="B1" s="9"/>
      <c r="C1" s="10"/>
    </row>
    <row r="2" spans="1:9">
      <c r="A2" s="11"/>
      <c r="B2" s="12"/>
      <c r="C2" s="13"/>
      <c r="D2" s="14"/>
      <c r="E2" s="14"/>
      <c r="F2" s="14"/>
      <c r="G2" s="14"/>
      <c r="H2" s="14"/>
      <c r="I2" s="14"/>
    </row>
    <row r="3" spans="1:9">
      <c r="A3" s="11"/>
      <c r="B3" s="12"/>
      <c r="C3" s="13"/>
      <c r="F3" s="14"/>
      <c r="G3" s="14"/>
      <c r="H3" s="14"/>
      <c r="I3" s="14"/>
    </row>
    <row r="4" spans="1:9">
      <c r="A4" s="11"/>
      <c r="B4" s="12"/>
      <c r="C4" s="13"/>
      <c r="D4" s="13"/>
      <c r="E4" s="13"/>
      <c r="F4" s="13"/>
      <c r="G4" s="13"/>
      <c r="H4" s="13"/>
      <c r="I4" s="13"/>
    </row>
    <row r="5" spans="1:9">
      <c r="A5" s="11"/>
      <c r="B5" s="12"/>
      <c r="C5" s="13"/>
      <c r="D5" s="14"/>
      <c r="E5" s="14"/>
      <c r="F5" s="14"/>
      <c r="G5" s="14"/>
      <c r="H5" s="14"/>
      <c r="I5" s="14"/>
    </row>
    <row r="6" spans="1:9">
      <c r="A6" s="11"/>
      <c r="B6" s="12"/>
      <c r="C6" s="13"/>
      <c r="D6" s="14"/>
      <c r="E6" s="14"/>
      <c r="F6" s="14"/>
      <c r="G6" s="14"/>
      <c r="H6" s="14"/>
      <c r="I6" s="14"/>
    </row>
    <row r="7" spans="1:9">
      <c r="A7" s="11"/>
      <c r="B7" s="12"/>
      <c r="C7" s="13"/>
      <c r="D7" s="14"/>
      <c r="E7" s="14"/>
      <c r="F7" s="14"/>
      <c r="G7" s="14"/>
      <c r="H7" s="14"/>
      <c r="I7" s="14"/>
    </row>
    <row r="8" spans="1:9">
      <c r="A8" s="11"/>
      <c r="B8" s="12"/>
      <c r="C8" s="13"/>
      <c r="D8" s="14"/>
      <c r="E8" s="14"/>
      <c r="F8" s="14"/>
      <c r="G8" s="14"/>
      <c r="H8" s="14"/>
      <c r="I8" s="14"/>
    </row>
    <row r="9" spans="1:9">
      <c r="A9" s="11"/>
      <c r="B9" s="12"/>
      <c r="C9" s="13"/>
      <c r="D9" s="14"/>
      <c r="E9" s="14"/>
      <c r="F9" s="14"/>
      <c r="G9" s="14"/>
      <c r="H9" s="14"/>
      <c r="I9" s="14"/>
    </row>
    <row r="10" spans="1:9">
      <c r="A10" s="11"/>
      <c r="B10" s="12"/>
      <c r="C10" s="13"/>
      <c r="D10" s="14"/>
      <c r="E10" s="14"/>
      <c r="F10" s="14"/>
      <c r="G10" s="14"/>
      <c r="H10" s="14"/>
      <c r="I10" s="14"/>
    </row>
    <row r="11" spans="1:9">
      <c r="A11" s="11"/>
      <c r="B11" s="12"/>
      <c r="C11" s="13"/>
      <c r="D11" s="14"/>
      <c r="E11" s="14"/>
      <c r="F11" s="14"/>
      <c r="G11" s="14"/>
      <c r="H11" s="14"/>
      <c r="I11" s="14"/>
    </row>
    <row r="12" spans="1:9">
      <c r="A12" s="11"/>
      <c r="B12" s="12"/>
      <c r="C12" s="13"/>
      <c r="D12" s="14"/>
      <c r="E12" s="14"/>
      <c r="F12" s="14"/>
      <c r="G12" s="14"/>
      <c r="H12" s="14"/>
      <c r="I12" s="14"/>
    </row>
    <row r="13" spans="1:9">
      <c r="A13" s="11"/>
      <c r="B13" s="12"/>
      <c r="C13" s="13"/>
      <c r="D13" s="14"/>
      <c r="E13" s="14"/>
      <c r="F13" s="14"/>
      <c r="G13" s="14"/>
      <c r="H13" s="14"/>
      <c r="I13" s="14"/>
    </row>
    <row r="14" spans="1:9">
      <c r="A14" s="11"/>
      <c r="B14" s="12"/>
      <c r="C14" s="13"/>
      <c r="D14" s="14"/>
      <c r="E14" s="14"/>
      <c r="F14" s="14"/>
      <c r="G14" s="14"/>
      <c r="H14" s="14"/>
      <c r="I14" s="14"/>
    </row>
    <row r="15" spans="1:9">
      <c r="A15" s="11"/>
      <c r="B15" s="12"/>
      <c r="C15" s="13"/>
      <c r="D15" s="14"/>
      <c r="E15" s="14"/>
      <c r="F15" s="14"/>
      <c r="G15" s="14"/>
      <c r="H15" s="14"/>
      <c r="I15" s="14"/>
    </row>
    <row r="16" spans="1:9">
      <c r="A16" s="11"/>
      <c r="B16" s="12"/>
      <c r="C16" s="13"/>
      <c r="D16" s="14"/>
      <c r="E16" s="14"/>
      <c r="F16" s="14"/>
      <c r="G16" s="14"/>
      <c r="H16" s="14"/>
      <c r="I16" s="14"/>
    </row>
    <row r="17" spans="1:9">
      <c r="A17" s="11"/>
      <c r="B17" s="12"/>
      <c r="C17" s="13"/>
      <c r="D17" s="14"/>
      <c r="E17" s="14"/>
      <c r="F17" s="14"/>
      <c r="G17" s="14"/>
      <c r="H17" s="14"/>
      <c r="I17" s="14"/>
    </row>
    <row r="18" spans="1:9">
      <c r="A18" s="11"/>
      <c r="B18" s="12"/>
      <c r="C18" s="13"/>
      <c r="D18" s="14"/>
      <c r="E18" s="14"/>
      <c r="F18" s="14"/>
      <c r="G18" s="14"/>
      <c r="H18" s="14"/>
      <c r="I18" s="14"/>
    </row>
    <row r="19" spans="1:9">
      <c r="A19" s="11"/>
      <c r="B19" s="12"/>
      <c r="C19" s="13"/>
      <c r="D19" s="14"/>
      <c r="E19" s="14"/>
      <c r="F19" s="14"/>
      <c r="G19" s="14"/>
      <c r="H19" s="14"/>
      <c r="I19" s="14"/>
    </row>
    <row r="20" spans="1:9">
      <c r="A20" s="11"/>
      <c r="B20" s="12"/>
      <c r="C20" s="13"/>
      <c r="D20" s="14"/>
      <c r="E20" s="14"/>
      <c r="F20" s="14"/>
      <c r="G20" s="14"/>
      <c r="H20" s="14"/>
      <c r="I20" s="14"/>
    </row>
    <row r="21" spans="1:9">
      <c r="A21" s="11"/>
      <c r="B21" s="12"/>
      <c r="C21" s="13"/>
      <c r="D21" s="14"/>
      <c r="E21" s="14"/>
      <c r="F21" s="14"/>
      <c r="G21" s="14"/>
      <c r="H21" s="14"/>
      <c r="I21" s="14"/>
    </row>
    <row r="22" spans="1:9">
      <c r="A22" s="11"/>
      <c r="B22" s="12"/>
      <c r="C22" s="13"/>
      <c r="D22" s="14"/>
      <c r="E22" s="14"/>
      <c r="F22" s="14"/>
      <c r="G22" s="14"/>
      <c r="H22" s="14"/>
      <c r="I22" s="14"/>
    </row>
    <row r="23" spans="1:9">
      <c r="A23" s="11"/>
      <c r="B23" s="12"/>
      <c r="C23" s="13"/>
      <c r="D23" s="14"/>
      <c r="E23" s="14"/>
      <c r="F23" s="14"/>
      <c r="G23" s="14"/>
      <c r="H23" s="14"/>
      <c r="I23" s="14"/>
    </row>
    <row r="24" spans="1:9">
      <c r="A24" s="444" t="s">
        <v>24</v>
      </c>
      <c r="B24" s="444"/>
      <c r="C24" s="444"/>
      <c r="D24" s="444"/>
      <c r="E24" s="444"/>
      <c r="F24" s="444"/>
      <c r="G24" s="444"/>
      <c r="H24" s="444"/>
      <c r="I24" s="444"/>
    </row>
  </sheetData>
  <mergeCells count="1">
    <mergeCell ref="A24:I24"/>
  </mergeCells>
  <printOptions horizontalCentered="1"/>
  <pageMargins left="0.4" right="0.21" top="0.64" bottom="0.54" header="0.5" footer="0.41"/>
  <pageSetup orientation="portrait" r:id="rId1"/>
  <headerFooter alignWithMargins="0">
    <oddFooter xml:space="preserve">&amp;R
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90"/>
  <sheetViews>
    <sheetView showGridLines="0" zoomScaleNormal="100" workbookViewId="0">
      <selection sqref="A1:I1"/>
    </sheetView>
  </sheetViews>
  <sheetFormatPr defaultRowHeight="12.75" outlineLevelRow="1"/>
  <cols>
    <col min="1" max="1" width="3.85546875" style="22" customWidth="1"/>
    <col min="2" max="2" width="44.7109375" style="22" bestFit="1" customWidth="1"/>
    <col min="3" max="6" width="12.5703125" style="22" customWidth="1"/>
    <col min="7" max="7" width="10.7109375" style="22" customWidth="1"/>
    <col min="8" max="8" width="11.28515625" style="22" customWidth="1"/>
    <col min="9" max="9" width="12.7109375" style="22" customWidth="1"/>
    <col min="10" max="10" width="10.140625" style="22" bestFit="1" customWidth="1"/>
    <col min="11" max="256" width="9.140625" style="22"/>
    <col min="257" max="257" width="3.85546875" style="22" customWidth="1"/>
    <col min="258" max="258" width="43" style="22" customWidth="1"/>
    <col min="259" max="259" width="12.5703125" style="22" customWidth="1"/>
    <col min="260" max="260" width="12" style="22" customWidth="1"/>
    <col min="261" max="261" width="13.42578125" style="22" customWidth="1"/>
    <col min="262" max="262" width="10.42578125" style="22" customWidth="1"/>
    <col min="263" max="263" width="9.7109375" style="22" customWidth="1"/>
    <col min="264" max="264" width="11.140625" style="22" customWidth="1"/>
    <col min="265" max="265" width="12.7109375" style="22" customWidth="1"/>
    <col min="266" max="266" width="10.140625" style="22" bestFit="1" customWidth="1"/>
    <col min="267" max="512" width="9.140625" style="22"/>
    <col min="513" max="513" width="3.85546875" style="22" customWidth="1"/>
    <col min="514" max="514" width="43" style="22" customWidth="1"/>
    <col min="515" max="515" width="12.5703125" style="22" customWidth="1"/>
    <col min="516" max="516" width="12" style="22" customWidth="1"/>
    <col min="517" max="517" width="13.42578125" style="22" customWidth="1"/>
    <col min="518" max="518" width="10.42578125" style="22" customWidth="1"/>
    <col min="519" max="519" width="9.7109375" style="22" customWidth="1"/>
    <col min="520" max="520" width="11.140625" style="22" customWidth="1"/>
    <col min="521" max="521" width="12.7109375" style="22" customWidth="1"/>
    <col min="522" max="522" width="10.140625" style="22" bestFit="1" customWidth="1"/>
    <col min="523" max="768" width="9.140625" style="22"/>
    <col min="769" max="769" width="3.85546875" style="22" customWidth="1"/>
    <col min="770" max="770" width="43" style="22" customWidth="1"/>
    <col min="771" max="771" width="12.5703125" style="22" customWidth="1"/>
    <col min="772" max="772" width="12" style="22" customWidth="1"/>
    <col min="773" max="773" width="13.42578125" style="22" customWidth="1"/>
    <col min="774" max="774" width="10.42578125" style="22" customWidth="1"/>
    <col min="775" max="775" width="9.7109375" style="22" customWidth="1"/>
    <col min="776" max="776" width="11.140625" style="22" customWidth="1"/>
    <col min="777" max="777" width="12.7109375" style="22" customWidth="1"/>
    <col min="778" max="778" width="10.140625" style="22" bestFit="1" customWidth="1"/>
    <col min="779" max="1024" width="9.140625" style="22"/>
    <col min="1025" max="1025" width="3.85546875" style="22" customWidth="1"/>
    <col min="1026" max="1026" width="43" style="22" customWidth="1"/>
    <col min="1027" max="1027" width="12.5703125" style="22" customWidth="1"/>
    <col min="1028" max="1028" width="12" style="22" customWidth="1"/>
    <col min="1029" max="1029" width="13.42578125" style="22" customWidth="1"/>
    <col min="1030" max="1030" width="10.42578125" style="22" customWidth="1"/>
    <col min="1031" max="1031" width="9.7109375" style="22" customWidth="1"/>
    <col min="1032" max="1032" width="11.140625" style="22" customWidth="1"/>
    <col min="1033" max="1033" width="12.7109375" style="22" customWidth="1"/>
    <col min="1034" max="1034" width="10.140625" style="22" bestFit="1" customWidth="1"/>
    <col min="1035" max="1280" width="9.140625" style="22"/>
    <col min="1281" max="1281" width="3.85546875" style="22" customWidth="1"/>
    <col min="1282" max="1282" width="43" style="22" customWidth="1"/>
    <col min="1283" max="1283" width="12.5703125" style="22" customWidth="1"/>
    <col min="1284" max="1284" width="12" style="22" customWidth="1"/>
    <col min="1285" max="1285" width="13.42578125" style="22" customWidth="1"/>
    <col min="1286" max="1286" width="10.42578125" style="22" customWidth="1"/>
    <col min="1287" max="1287" width="9.7109375" style="22" customWidth="1"/>
    <col min="1288" max="1288" width="11.140625" style="22" customWidth="1"/>
    <col min="1289" max="1289" width="12.7109375" style="22" customWidth="1"/>
    <col min="1290" max="1290" width="10.140625" style="22" bestFit="1" customWidth="1"/>
    <col min="1291" max="1536" width="9.140625" style="22"/>
    <col min="1537" max="1537" width="3.85546875" style="22" customWidth="1"/>
    <col min="1538" max="1538" width="43" style="22" customWidth="1"/>
    <col min="1539" max="1539" width="12.5703125" style="22" customWidth="1"/>
    <col min="1540" max="1540" width="12" style="22" customWidth="1"/>
    <col min="1541" max="1541" width="13.42578125" style="22" customWidth="1"/>
    <col min="1542" max="1542" width="10.42578125" style="22" customWidth="1"/>
    <col min="1543" max="1543" width="9.7109375" style="22" customWidth="1"/>
    <col min="1544" max="1544" width="11.140625" style="22" customWidth="1"/>
    <col min="1545" max="1545" width="12.7109375" style="22" customWidth="1"/>
    <col min="1546" max="1546" width="10.140625" style="22" bestFit="1" customWidth="1"/>
    <col min="1547" max="1792" width="9.140625" style="22"/>
    <col min="1793" max="1793" width="3.85546875" style="22" customWidth="1"/>
    <col min="1794" max="1794" width="43" style="22" customWidth="1"/>
    <col min="1795" max="1795" width="12.5703125" style="22" customWidth="1"/>
    <col min="1796" max="1796" width="12" style="22" customWidth="1"/>
    <col min="1797" max="1797" width="13.42578125" style="22" customWidth="1"/>
    <col min="1798" max="1798" width="10.42578125" style="22" customWidth="1"/>
    <col min="1799" max="1799" width="9.7109375" style="22" customWidth="1"/>
    <col min="1800" max="1800" width="11.140625" style="22" customWidth="1"/>
    <col min="1801" max="1801" width="12.7109375" style="22" customWidth="1"/>
    <col min="1802" max="1802" width="10.140625" style="22" bestFit="1" customWidth="1"/>
    <col min="1803" max="2048" width="9.140625" style="22"/>
    <col min="2049" max="2049" width="3.85546875" style="22" customWidth="1"/>
    <col min="2050" max="2050" width="43" style="22" customWidth="1"/>
    <col min="2051" max="2051" width="12.5703125" style="22" customWidth="1"/>
    <col min="2052" max="2052" width="12" style="22" customWidth="1"/>
    <col min="2053" max="2053" width="13.42578125" style="22" customWidth="1"/>
    <col min="2054" max="2054" width="10.42578125" style="22" customWidth="1"/>
    <col min="2055" max="2055" width="9.7109375" style="22" customWidth="1"/>
    <col min="2056" max="2056" width="11.140625" style="22" customWidth="1"/>
    <col min="2057" max="2057" width="12.7109375" style="22" customWidth="1"/>
    <col min="2058" max="2058" width="10.140625" style="22" bestFit="1" customWidth="1"/>
    <col min="2059" max="2304" width="9.140625" style="22"/>
    <col min="2305" max="2305" width="3.85546875" style="22" customWidth="1"/>
    <col min="2306" max="2306" width="43" style="22" customWidth="1"/>
    <col min="2307" max="2307" width="12.5703125" style="22" customWidth="1"/>
    <col min="2308" max="2308" width="12" style="22" customWidth="1"/>
    <col min="2309" max="2309" width="13.42578125" style="22" customWidth="1"/>
    <col min="2310" max="2310" width="10.42578125" style="22" customWidth="1"/>
    <col min="2311" max="2311" width="9.7109375" style="22" customWidth="1"/>
    <col min="2312" max="2312" width="11.140625" style="22" customWidth="1"/>
    <col min="2313" max="2313" width="12.7109375" style="22" customWidth="1"/>
    <col min="2314" max="2314" width="10.140625" style="22" bestFit="1" customWidth="1"/>
    <col min="2315" max="2560" width="9.140625" style="22"/>
    <col min="2561" max="2561" width="3.85546875" style="22" customWidth="1"/>
    <col min="2562" max="2562" width="43" style="22" customWidth="1"/>
    <col min="2563" max="2563" width="12.5703125" style="22" customWidth="1"/>
    <col min="2564" max="2564" width="12" style="22" customWidth="1"/>
    <col min="2565" max="2565" width="13.42578125" style="22" customWidth="1"/>
    <col min="2566" max="2566" width="10.42578125" style="22" customWidth="1"/>
    <col min="2567" max="2567" width="9.7109375" style="22" customWidth="1"/>
    <col min="2568" max="2568" width="11.140625" style="22" customWidth="1"/>
    <col min="2569" max="2569" width="12.7109375" style="22" customWidth="1"/>
    <col min="2570" max="2570" width="10.140625" style="22" bestFit="1" customWidth="1"/>
    <col min="2571" max="2816" width="9.140625" style="22"/>
    <col min="2817" max="2817" width="3.85546875" style="22" customWidth="1"/>
    <col min="2818" max="2818" width="43" style="22" customWidth="1"/>
    <col min="2819" max="2819" width="12.5703125" style="22" customWidth="1"/>
    <col min="2820" max="2820" width="12" style="22" customWidth="1"/>
    <col min="2821" max="2821" width="13.42578125" style="22" customWidth="1"/>
    <col min="2822" max="2822" width="10.42578125" style="22" customWidth="1"/>
    <col min="2823" max="2823" width="9.7109375" style="22" customWidth="1"/>
    <col min="2824" max="2824" width="11.140625" style="22" customWidth="1"/>
    <col min="2825" max="2825" width="12.7109375" style="22" customWidth="1"/>
    <col min="2826" max="2826" width="10.140625" style="22" bestFit="1" customWidth="1"/>
    <col min="2827" max="3072" width="9.140625" style="22"/>
    <col min="3073" max="3073" width="3.85546875" style="22" customWidth="1"/>
    <col min="3074" max="3074" width="43" style="22" customWidth="1"/>
    <col min="3075" max="3075" width="12.5703125" style="22" customWidth="1"/>
    <col min="3076" max="3076" width="12" style="22" customWidth="1"/>
    <col min="3077" max="3077" width="13.42578125" style="22" customWidth="1"/>
    <col min="3078" max="3078" width="10.42578125" style="22" customWidth="1"/>
    <col min="3079" max="3079" width="9.7109375" style="22" customWidth="1"/>
    <col min="3080" max="3080" width="11.140625" style="22" customWidth="1"/>
    <col min="3081" max="3081" width="12.7109375" style="22" customWidth="1"/>
    <col min="3082" max="3082" width="10.140625" style="22" bestFit="1" customWidth="1"/>
    <col min="3083" max="3328" width="9.140625" style="22"/>
    <col min="3329" max="3329" width="3.85546875" style="22" customWidth="1"/>
    <col min="3330" max="3330" width="43" style="22" customWidth="1"/>
    <col min="3331" max="3331" width="12.5703125" style="22" customWidth="1"/>
    <col min="3332" max="3332" width="12" style="22" customWidth="1"/>
    <col min="3333" max="3333" width="13.42578125" style="22" customWidth="1"/>
    <col min="3334" max="3334" width="10.42578125" style="22" customWidth="1"/>
    <col min="3335" max="3335" width="9.7109375" style="22" customWidth="1"/>
    <col min="3336" max="3336" width="11.140625" style="22" customWidth="1"/>
    <col min="3337" max="3337" width="12.7109375" style="22" customWidth="1"/>
    <col min="3338" max="3338" width="10.140625" style="22" bestFit="1" customWidth="1"/>
    <col min="3339" max="3584" width="9.140625" style="22"/>
    <col min="3585" max="3585" width="3.85546875" style="22" customWidth="1"/>
    <col min="3586" max="3586" width="43" style="22" customWidth="1"/>
    <col min="3587" max="3587" width="12.5703125" style="22" customWidth="1"/>
    <col min="3588" max="3588" width="12" style="22" customWidth="1"/>
    <col min="3589" max="3589" width="13.42578125" style="22" customWidth="1"/>
    <col min="3590" max="3590" width="10.42578125" style="22" customWidth="1"/>
    <col min="3591" max="3591" width="9.7109375" style="22" customWidth="1"/>
    <col min="3592" max="3592" width="11.140625" style="22" customWidth="1"/>
    <col min="3593" max="3593" width="12.7109375" style="22" customWidth="1"/>
    <col min="3594" max="3594" width="10.140625" style="22" bestFit="1" customWidth="1"/>
    <col min="3595" max="3840" width="9.140625" style="22"/>
    <col min="3841" max="3841" width="3.85546875" style="22" customWidth="1"/>
    <col min="3842" max="3842" width="43" style="22" customWidth="1"/>
    <col min="3843" max="3843" width="12.5703125" style="22" customWidth="1"/>
    <col min="3844" max="3844" width="12" style="22" customWidth="1"/>
    <col min="3845" max="3845" width="13.42578125" style="22" customWidth="1"/>
    <col min="3846" max="3846" width="10.42578125" style="22" customWidth="1"/>
    <col min="3847" max="3847" width="9.7109375" style="22" customWidth="1"/>
    <col min="3848" max="3848" width="11.140625" style="22" customWidth="1"/>
    <col min="3849" max="3849" width="12.7109375" style="22" customWidth="1"/>
    <col min="3850" max="3850" width="10.140625" style="22" bestFit="1" customWidth="1"/>
    <col min="3851" max="4096" width="9.140625" style="22"/>
    <col min="4097" max="4097" width="3.85546875" style="22" customWidth="1"/>
    <col min="4098" max="4098" width="43" style="22" customWidth="1"/>
    <col min="4099" max="4099" width="12.5703125" style="22" customWidth="1"/>
    <col min="4100" max="4100" width="12" style="22" customWidth="1"/>
    <col min="4101" max="4101" width="13.42578125" style="22" customWidth="1"/>
    <col min="4102" max="4102" width="10.42578125" style="22" customWidth="1"/>
    <col min="4103" max="4103" width="9.7109375" style="22" customWidth="1"/>
    <col min="4104" max="4104" width="11.140625" style="22" customWidth="1"/>
    <col min="4105" max="4105" width="12.7109375" style="22" customWidth="1"/>
    <col min="4106" max="4106" width="10.140625" style="22" bestFit="1" customWidth="1"/>
    <col min="4107" max="4352" width="9.140625" style="22"/>
    <col min="4353" max="4353" width="3.85546875" style="22" customWidth="1"/>
    <col min="4354" max="4354" width="43" style="22" customWidth="1"/>
    <col min="4355" max="4355" width="12.5703125" style="22" customWidth="1"/>
    <col min="4356" max="4356" width="12" style="22" customWidth="1"/>
    <col min="4357" max="4357" width="13.42578125" style="22" customWidth="1"/>
    <col min="4358" max="4358" width="10.42578125" style="22" customWidth="1"/>
    <col min="4359" max="4359" width="9.7109375" style="22" customWidth="1"/>
    <col min="4360" max="4360" width="11.140625" style="22" customWidth="1"/>
    <col min="4361" max="4361" width="12.7109375" style="22" customWidth="1"/>
    <col min="4362" max="4362" width="10.140625" style="22" bestFit="1" customWidth="1"/>
    <col min="4363" max="4608" width="9.140625" style="22"/>
    <col min="4609" max="4609" width="3.85546875" style="22" customWidth="1"/>
    <col min="4610" max="4610" width="43" style="22" customWidth="1"/>
    <col min="4611" max="4611" width="12.5703125" style="22" customWidth="1"/>
    <col min="4612" max="4612" width="12" style="22" customWidth="1"/>
    <col min="4613" max="4613" width="13.42578125" style="22" customWidth="1"/>
    <col min="4614" max="4614" width="10.42578125" style="22" customWidth="1"/>
    <col min="4615" max="4615" width="9.7109375" style="22" customWidth="1"/>
    <col min="4616" max="4616" width="11.140625" style="22" customWidth="1"/>
    <col min="4617" max="4617" width="12.7109375" style="22" customWidth="1"/>
    <col min="4618" max="4618" width="10.140625" style="22" bestFit="1" customWidth="1"/>
    <col min="4619" max="4864" width="9.140625" style="22"/>
    <col min="4865" max="4865" width="3.85546875" style="22" customWidth="1"/>
    <col min="4866" max="4866" width="43" style="22" customWidth="1"/>
    <col min="4867" max="4867" width="12.5703125" style="22" customWidth="1"/>
    <col min="4868" max="4868" width="12" style="22" customWidth="1"/>
    <col min="4869" max="4869" width="13.42578125" style="22" customWidth="1"/>
    <col min="4870" max="4870" width="10.42578125" style="22" customWidth="1"/>
    <col min="4871" max="4871" width="9.7109375" style="22" customWidth="1"/>
    <col min="4872" max="4872" width="11.140625" style="22" customWidth="1"/>
    <col min="4873" max="4873" width="12.7109375" style="22" customWidth="1"/>
    <col min="4874" max="4874" width="10.140625" style="22" bestFit="1" customWidth="1"/>
    <col min="4875" max="5120" width="9.140625" style="22"/>
    <col min="5121" max="5121" width="3.85546875" style="22" customWidth="1"/>
    <col min="5122" max="5122" width="43" style="22" customWidth="1"/>
    <col min="5123" max="5123" width="12.5703125" style="22" customWidth="1"/>
    <col min="5124" max="5124" width="12" style="22" customWidth="1"/>
    <col min="5125" max="5125" width="13.42578125" style="22" customWidth="1"/>
    <col min="5126" max="5126" width="10.42578125" style="22" customWidth="1"/>
    <col min="5127" max="5127" width="9.7109375" style="22" customWidth="1"/>
    <col min="5128" max="5128" width="11.140625" style="22" customWidth="1"/>
    <col min="5129" max="5129" width="12.7109375" style="22" customWidth="1"/>
    <col min="5130" max="5130" width="10.140625" style="22" bestFit="1" customWidth="1"/>
    <col min="5131" max="5376" width="9.140625" style="22"/>
    <col min="5377" max="5377" width="3.85546875" style="22" customWidth="1"/>
    <col min="5378" max="5378" width="43" style="22" customWidth="1"/>
    <col min="5379" max="5379" width="12.5703125" style="22" customWidth="1"/>
    <col min="5380" max="5380" width="12" style="22" customWidth="1"/>
    <col min="5381" max="5381" width="13.42578125" style="22" customWidth="1"/>
    <col min="5382" max="5382" width="10.42578125" style="22" customWidth="1"/>
    <col min="5383" max="5383" width="9.7109375" style="22" customWidth="1"/>
    <col min="5384" max="5384" width="11.140625" style="22" customWidth="1"/>
    <col min="5385" max="5385" width="12.7109375" style="22" customWidth="1"/>
    <col min="5386" max="5386" width="10.140625" style="22" bestFit="1" customWidth="1"/>
    <col min="5387" max="5632" width="9.140625" style="22"/>
    <col min="5633" max="5633" width="3.85546875" style="22" customWidth="1"/>
    <col min="5634" max="5634" width="43" style="22" customWidth="1"/>
    <col min="5635" max="5635" width="12.5703125" style="22" customWidth="1"/>
    <col min="5636" max="5636" width="12" style="22" customWidth="1"/>
    <col min="5637" max="5637" width="13.42578125" style="22" customWidth="1"/>
    <col min="5638" max="5638" width="10.42578125" style="22" customWidth="1"/>
    <col min="5639" max="5639" width="9.7109375" style="22" customWidth="1"/>
    <col min="5640" max="5640" width="11.140625" style="22" customWidth="1"/>
    <col min="5641" max="5641" width="12.7109375" style="22" customWidth="1"/>
    <col min="5642" max="5642" width="10.140625" style="22" bestFit="1" customWidth="1"/>
    <col min="5643" max="5888" width="9.140625" style="22"/>
    <col min="5889" max="5889" width="3.85546875" style="22" customWidth="1"/>
    <col min="5890" max="5890" width="43" style="22" customWidth="1"/>
    <col min="5891" max="5891" width="12.5703125" style="22" customWidth="1"/>
    <col min="5892" max="5892" width="12" style="22" customWidth="1"/>
    <col min="5893" max="5893" width="13.42578125" style="22" customWidth="1"/>
    <col min="5894" max="5894" width="10.42578125" style="22" customWidth="1"/>
    <col min="5895" max="5895" width="9.7109375" style="22" customWidth="1"/>
    <col min="5896" max="5896" width="11.140625" style="22" customWidth="1"/>
    <col min="5897" max="5897" width="12.7109375" style="22" customWidth="1"/>
    <col min="5898" max="5898" width="10.140625" style="22" bestFit="1" customWidth="1"/>
    <col min="5899" max="6144" width="9.140625" style="22"/>
    <col min="6145" max="6145" width="3.85546875" style="22" customWidth="1"/>
    <col min="6146" max="6146" width="43" style="22" customWidth="1"/>
    <col min="6147" max="6147" width="12.5703125" style="22" customWidth="1"/>
    <col min="6148" max="6148" width="12" style="22" customWidth="1"/>
    <col min="6149" max="6149" width="13.42578125" style="22" customWidth="1"/>
    <col min="6150" max="6150" width="10.42578125" style="22" customWidth="1"/>
    <col min="6151" max="6151" width="9.7109375" style="22" customWidth="1"/>
    <col min="6152" max="6152" width="11.140625" style="22" customWidth="1"/>
    <col min="6153" max="6153" width="12.7109375" style="22" customWidth="1"/>
    <col min="6154" max="6154" width="10.140625" style="22" bestFit="1" customWidth="1"/>
    <col min="6155" max="6400" width="9.140625" style="22"/>
    <col min="6401" max="6401" width="3.85546875" style="22" customWidth="1"/>
    <col min="6402" max="6402" width="43" style="22" customWidth="1"/>
    <col min="6403" max="6403" width="12.5703125" style="22" customWidth="1"/>
    <col min="6404" max="6404" width="12" style="22" customWidth="1"/>
    <col min="6405" max="6405" width="13.42578125" style="22" customWidth="1"/>
    <col min="6406" max="6406" width="10.42578125" style="22" customWidth="1"/>
    <col min="6407" max="6407" width="9.7109375" style="22" customWidth="1"/>
    <col min="6408" max="6408" width="11.140625" style="22" customWidth="1"/>
    <col min="6409" max="6409" width="12.7109375" style="22" customWidth="1"/>
    <col min="6410" max="6410" width="10.140625" style="22" bestFit="1" customWidth="1"/>
    <col min="6411" max="6656" width="9.140625" style="22"/>
    <col min="6657" max="6657" width="3.85546875" style="22" customWidth="1"/>
    <col min="6658" max="6658" width="43" style="22" customWidth="1"/>
    <col min="6659" max="6659" width="12.5703125" style="22" customWidth="1"/>
    <col min="6660" max="6660" width="12" style="22" customWidth="1"/>
    <col min="6661" max="6661" width="13.42578125" style="22" customWidth="1"/>
    <col min="6662" max="6662" width="10.42578125" style="22" customWidth="1"/>
    <col min="6663" max="6663" width="9.7109375" style="22" customWidth="1"/>
    <col min="6664" max="6664" width="11.140625" style="22" customWidth="1"/>
    <col min="6665" max="6665" width="12.7109375" style="22" customWidth="1"/>
    <col min="6666" max="6666" width="10.140625" style="22" bestFit="1" customWidth="1"/>
    <col min="6667" max="6912" width="9.140625" style="22"/>
    <col min="6913" max="6913" width="3.85546875" style="22" customWidth="1"/>
    <col min="6914" max="6914" width="43" style="22" customWidth="1"/>
    <col min="6915" max="6915" width="12.5703125" style="22" customWidth="1"/>
    <col min="6916" max="6916" width="12" style="22" customWidth="1"/>
    <col min="6917" max="6917" width="13.42578125" style="22" customWidth="1"/>
    <col min="6918" max="6918" width="10.42578125" style="22" customWidth="1"/>
    <col min="6919" max="6919" width="9.7109375" style="22" customWidth="1"/>
    <col min="6920" max="6920" width="11.140625" style="22" customWidth="1"/>
    <col min="6921" max="6921" width="12.7109375" style="22" customWidth="1"/>
    <col min="6922" max="6922" width="10.140625" style="22" bestFit="1" customWidth="1"/>
    <col min="6923" max="7168" width="9.140625" style="22"/>
    <col min="7169" max="7169" width="3.85546875" style="22" customWidth="1"/>
    <col min="7170" max="7170" width="43" style="22" customWidth="1"/>
    <col min="7171" max="7171" width="12.5703125" style="22" customWidth="1"/>
    <col min="7172" max="7172" width="12" style="22" customWidth="1"/>
    <col min="7173" max="7173" width="13.42578125" style="22" customWidth="1"/>
    <col min="7174" max="7174" width="10.42578125" style="22" customWidth="1"/>
    <col min="7175" max="7175" width="9.7109375" style="22" customWidth="1"/>
    <col min="7176" max="7176" width="11.140625" style="22" customWidth="1"/>
    <col min="7177" max="7177" width="12.7109375" style="22" customWidth="1"/>
    <col min="7178" max="7178" width="10.140625" style="22" bestFit="1" customWidth="1"/>
    <col min="7179" max="7424" width="9.140625" style="22"/>
    <col min="7425" max="7425" width="3.85546875" style="22" customWidth="1"/>
    <col min="7426" max="7426" width="43" style="22" customWidth="1"/>
    <col min="7427" max="7427" width="12.5703125" style="22" customWidth="1"/>
    <col min="7428" max="7428" width="12" style="22" customWidth="1"/>
    <col min="7429" max="7429" width="13.42578125" style="22" customWidth="1"/>
    <col min="7430" max="7430" width="10.42578125" style="22" customWidth="1"/>
    <col min="7431" max="7431" width="9.7109375" style="22" customWidth="1"/>
    <col min="7432" max="7432" width="11.140625" style="22" customWidth="1"/>
    <col min="7433" max="7433" width="12.7109375" style="22" customWidth="1"/>
    <col min="7434" max="7434" width="10.140625" style="22" bestFit="1" customWidth="1"/>
    <col min="7435" max="7680" width="9.140625" style="22"/>
    <col min="7681" max="7681" width="3.85546875" style="22" customWidth="1"/>
    <col min="7682" max="7682" width="43" style="22" customWidth="1"/>
    <col min="7683" max="7683" width="12.5703125" style="22" customWidth="1"/>
    <col min="7684" max="7684" width="12" style="22" customWidth="1"/>
    <col min="7685" max="7685" width="13.42578125" style="22" customWidth="1"/>
    <col min="7686" max="7686" width="10.42578125" style="22" customWidth="1"/>
    <col min="7687" max="7687" width="9.7109375" style="22" customWidth="1"/>
    <col min="7688" max="7688" width="11.140625" style="22" customWidth="1"/>
    <col min="7689" max="7689" width="12.7109375" style="22" customWidth="1"/>
    <col min="7690" max="7690" width="10.140625" style="22" bestFit="1" customWidth="1"/>
    <col min="7691" max="7936" width="9.140625" style="22"/>
    <col min="7937" max="7937" width="3.85546875" style="22" customWidth="1"/>
    <col min="7938" max="7938" width="43" style="22" customWidth="1"/>
    <col min="7939" max="7939" width="12.5703125" style="22" customWidth="1"/>
    <col min="7940" max="7940" width="12" style="22" customWidth="1"/>
    <col min="7941" max="7941" width="13.42578125" style="22" customWidth="1"/>
    <col min="7942" max="7942" width="10.42578125" style="22" customWidth="1"/>
    <col min="7943" max="7943" width="9.7109375" style="22" customWidth="1"/>
    <col min="7944" max="7944" width="11.140625" style="22" customWidth="1"/>
    <col min="7945" max="7945" width="12.7109375" style="22" customWidth="1"/>
    <col min="7946" max="7946" width="10.140625" style="22" bestFit="1" customWidth="1"/>
    <col min="7947" max="8192" width="9.140625" style="22"/>
    <col min="8193" max="8193" width="3.85546875" style="22" customWidth="1"/>
    <col min="8194" max="8194" width="43" style="22" customWidth="1"/>
    <col min="8195" max="8195" width="12.5703125" style="22" customWidth="1"/>
    <col min="8196" max="8196" width="12" style="22" customWidth="1"/>
    <col min="8197" max="8197" width="13.42578125" style="22" customWidth="1"/>
    <col min="8198" max="8198" width="10.42578125" style="22" customWidth="1"/>
    <col min="8199" max="8199" width="9.7109375" style="22" customWidth="1"/>
    <col min="8200" max="8200" width="11.140625" style="22" customWidth="1"/>
    <col min="8201" max="8201" width="12.7109375" style="22" customWidth="1"/>
    <col min="8202" max="8202" width="10.140625" style="22" bestFit="1" customWidth="1"/>
    <col min="8203" max="8448" width="9.140625" style="22"/>
    <col min="8449" max="8449" width="3.85546875" style="22" customWidth="1"/>
    <col min="8450" max="8450" width="43" style="22" customWidth="1"/>
    <col min="8451" max="8451" width="12.5703125" style="22" customWidth="1"/>
    <col min="8452" max="8452" width="12" style="22" customWidth="1"/>
    <col min="8453" max="8453" width="13.42578125" style="22" customWidth="1"/>
    <col min="8454" max="8454" width="10.42578125" style="22" customWidth="1"/>
    <col min="8455" max="8455" width="9.7109375" style="22" customWidth="1"/>
    <col min="8456" max="8456" width="11.140625" style="22" customWidth="1"/>
    <col min="8457" max="8457" width="12.7109375" style="22" customWidth="1"/>
    <col min="8458" max="8458" width="10.140625" style="22" bestFit="1" customWidth="1"/>
    <col min="8459" max="8704" width="9.140625" style="22"/>
    <col min="8705" max="8705" width="3.85546875" style="22" customWidth="1"/>
    <col min="8706" max="8706" width="43" style="22" customWidth="1"/>
    <col min="8707" max="8707" width="12.5703125" style="22" customWidth="1"/>
    <col min="8708" max="8708" width="12" style="22" customWidth="1"/>
    <col min="8709" max="8709" width="13.42578125" style="22" customWidth="1"/>
    <col min="8710" max="8710" width="10.42578125" style="22" customWidth="1"/>
    <col min="8711" max="8711" width="9.7109375" style="22" customWidth="1"/>
    <col min="8712" max="8712" width="11.140625" style="22" customWidth="1"/>
    <col min="8713" max="8713" width="12.7109375" style="22" customWidth="1"/>
    <col min="8714" max="8714" width="10.140625" style="22" bestFit="1" customWidth="1"/>
    <col min="8715" max="8960" width="9.140625" style="22"/>
    <col min="8961" max="8961" width="3.85546875" style="22" customWidth="1"/>
    <col min="8962" max="8962" width="43" style="22" customWidth="1"/>
    <col min="8963" max="8963" width="12.5703125" style="22" customWidth="1"/>
    <col min="8964" max="8964" width="12" style="22" customWidth="1"/>
    <col min="8965" max="8965" width="13.42578125" style="22" customWidth="1"/>
    <col min="8966" max="8966" width="10.42578125" style="22" customWidth="1"/>
    <col min="8967" max="8967" width="9.7109375" style="22" customWidth="1"/>
    <col min="8968" max="8968" width="11.140625" style="22" customWidth="1"/>
    <col min="8969" max="8969" width="12.7109375" style="22" customWidth="1"/>
    <col min="8970" max="8970" width="10.140625" style="22" bestFit="1" customWidth="1"/>
    <col min="8971" max="9216" width="9.140625" style="22"/>
    <col min="9217" max="9217" width="3.85546875" style="22" customWidth="1"/>
    <col min="9218" max="9218" width="43" style="22" customWidth="1"/>
    <col min="9219" max="9219" width="12.5703125" style="22" customWidth="1"/>
    <col min="9220" max="9220" width="12" style="22" customWidth="1"/>
    <col min="9221" max="9221" width="13.42578125" style="22" customWidth="1"/>
    <col min="9222" max="9222" width="10.42578125" style="22" customWidth="1"/>
    <col min="9223" max="9223" width="9.7109375" style="22" customWidth="1"/>
    <col min="9224" max="9224" width="11.140625" style="22" customWidth="1"/>
    <col min="9225" max="9225" width="12.7109375" style="22" customWidth="1"/>
    <col min="9226" max="9226" width="10.140625" style="22" bestFit="1" customWidth="1"/>
    <col min="9227" max="9472" width="9.140625" style="22"/>
    <col min="9473" max="9473" width="3.85546875" style="22" customWidth="1"/>
    <col min="9474" max="9474" width="43" style="22" customWidth="1"/>
    <col min="9475" max="9475" width="12.5703125" style="22" customWidth="1"/>
    <col min="9476" max="9476" width="12" style="22" customWidth="1"/>
    <col min="9477" max="9477" width="13.42578125" style="22" customWidth="1"/>
    <col min="9478" max="9478" width="10.42578125" style="22" customWidth="1"/>
    <col min="9479" max="9479" width="9.7109375" style="22" customWidth="1"/>
    <col min="9480" max="9480" width="11.140625" style="22" customWidth="1"/>
    <col min="9481" max="9481" width="12.7109375" style="22" customWidth="1"/>
    <col min="9482" max="9482" width="10.140625" style="22" bestFit="1" customWidth="1"/>
    <col min="9483" max="9728" width="9.140625" style="22"/>
    <col min="9729" max="9729" width="3.85546875" style="22" customWidth="1"/>
    <col min="9730" max="9730" width="43" style="22" customWidth="1"/>
    <col min="9731" max="9731" width="12.5703125" style="22" customWidth="1"/>
    <col min="9732" max="9732" width="12" style="22" customWidth="1"/>
    <col min="9733" max="9733" width="13.42578125" style="22" customWidth="1"/>
    <col min="9734" max="9734" width="10.42578125" style="22" customWidth="1"/>
    <col min="9735" max="9735" width="9.7109375" style="22" customWidth="1"/>
    <col min="9736" max="9736" width="11.140625" style="22" customWidth="1"/>
    <col min="9737" max="9737" width="12.7109375" style="22" customWidth="1"/>
    <col min="9738" max="9738" width="10.140625" style="22" bestFit="1" customWidth="1"/>
    <col min="9739" max="9984" width="9.140625" style="22"/>
    <col min="9985" max="9985" width="3.85546875" style="22" customWidth="1"/>
    <col min="9986" max="9986" width="43" style="22" customWidth="1"/>
    <col min="9987" max="9987" width="12.5703125" style="22" customWidth="1"/>
    <col min="9988" max="9988" width="12" style="22" customWidth="1"/>
    <col min="9989" max="9989" width="13.42578125" style="22" customWidth="1"/>
    <col min="9990" max="9990" width="10.42578125" style="22" customWidth="1"/>
    <col min="9991" max="9991" width="9.7109375" style="22" customWidth="1"/>
    <col min="9992" max="9992" width="11.140625" style="22" customWidth="1"/>
    <col min="9993" max="9993" width="12.7109375" style="22" customWidth="1"/>
    <col min="9994" max="9994" width="10.140625" style="22" bestFit="1" customWidth="1"/>
    <col min="9995" max="10240" width="9.140625" style="22"/>
    <col min="10241" max="10241" width="3.85546875" style="22" customWidth="1"/>
    <col min="10242" max="10242" width="43" style="22" customWidth="1"/>
    <col min="10243" max="10243" width="12.5703125" style="22" customWidth="1"/>
    <col min="10244" max="10244" width="12" style="22" customWidth="1"/>
    <col min="10245" max="10245" width="13.42578125" style="22" customWidth="1"/>
    <col min="10246" max="10246" width="10.42578125" style="22" customWidth="1"/>
    <col min="10247" max="10247" width="9.7109375" style="22" customWidth="1"/>
    <col min="10248" max="10248" width="11.140625" style="22" customWidth="1"/>
    <col min="10249" max="10249" width="12.7109375" style="22" customWidth="1"/>
    <col min="10250" max="10250" width="10.140625" style="22" bestFit="1" customWidth="1"/>
    <col min="10251" max="10496" width="9.140625" style="22"/>
    <col min="10497" max="10497" width="3.85546875" style="22" customWidth="1"/>
    <col min="10498" max="10498" width="43" style="22" customWidth="1"/>
    <col min="10499" max="10499" width="12.5703125" style="22" customWidth="1"/>
    <col min="10500" max="10500" width="12" style="22" customWidth="1"/>
    <col min="10501" max="10501" width="13.42578125" style="22" customWidth="1"/>
    <col min="10502" max="10502" width="10.42578125" style="22" customWidth="1"/>
    <col min="10503" max="10503" width="9.7109375" style="22" customWidth="1"/>
    <col min="10504" max="10504" width="11.140625" style="22" customWidth="1"/>
    <col min="10505" max="10505" width="12.7109375" style="22" customWidth="1"/>
    <col min="10506" max="10506" width="10.140625" style="22" bestFit="1" customWidth="1"/>
    <col min="10507" max="10752" width="9.140625" style="22"/>
    <col min="10753" max="10753" width="3.85546875" style="22" customWidth="1"/>
    <col min="10754" max="10754" width="43" style="22" customWidth="1"/>
    <col min="10755" max="10755" width="12.5703125" style="22" customWidth="1"/>
    <col min="10756" max="10756" width="12" style="22" customWidth="1"/>
    <col min="10757" max="10757" width="13.42578125" style="22" customWidth="1"/>
    <col min="10758" max="10758" width="10.42578125" style="22" customWidth="1"/>
    <col min="10759" max="10759" width="9.7109375" style="22" customWidth="1"/>
    <col min="10760" max="10760" width="11.140625" style="22" customWidth="1"/>
    <col min="10761" max="10761" width="12.7109375" style="22" customWidth="1"/>
    <col min="10762" max="10762" width="10.140625" style="22" bestFit="1" customWidth="1"/>
    <col min="10763" max="11008" width="9.140625" style="22"/>
    <col min="11009" max="11009" width="3.85546875" style="22" customWidth="1"/>
    <col min="11010" max="11010" width="43" style="22" customWidth="1"/>
    <col min="11011" max="11011" width="12.5703125" style="22" customWidth="1"/>
    <col min="11012" max="11012" width="12" style="22" customWidth="1"/>
    <col min="11013" max="11013" width="13.42578125" style="22" customWidth="1"/>
    <col min="11014" max="11014" width="10.42578125" style="22" customWidth="1"/>
    <col min="11015" max="11015" width="9.7109375" style="22" customWidth="1"/>
    <col min="11016" max="11016" width="11.140625" style="22" customWidth="1"/>
    <col min="11017" max="11017" width="12.7109375" style="22" customWidth="1"/>
    <col min="11018" max="11018" width="10.140625" style="22" bestFit="1" customWidth="1"/>
    <col min="11019" max="11264" width="9.140625" style="22"/>
    <col min="11265" max="11265" width="3.85546875" style="22" customWidth="1"/>
    <col min="11266" max="11266" width="43" style="22" customWidth="1"/>
    <col min="11267" max="11267" width="12.5703125" style="22" customWidth="1"/>
    <col min="11268" max="11268" width="12" style="22" customWidth="1"/>
    <col min="11269" max="11269" width="13.42578125" style="22" customWidth="1"/>
    <col min="11270" max="11270" width="10.42578125" style="22" customWidth="1"/>
    <col min="11271" max="11271" width="9.7109375" style="22" customWidth="1"/>
    <col min="11272" max="11272" width="11.140625" style="22" customWidth="1"/>
    <col min="11273" max="11273" width="12.7109375" style="22" customWidth="1"/>
    <col min="11274" max="11274" width="10.140625" style="22" bestFit="1" customWidth="1"/>
    <col min="11275" max="11520" width="9.140625" style="22"/>
    <col min="11521" max="11521" width="3.85546875" style="22" customWidth="1"/>
    <col min="11522" max="11522" width="43" style="22" customWidth="1"/>
    <col min="11523" max="11523" width="12.5703125" style="22" customWidth="1"/>
    <col min="11524" max="11524" width="12" style="22" customWidth="1"/>
    <col min="11525" max="11525" width="13.42578125" style="22" customWidth="1"/>
    <col min="11526" max="11526" width="10.42578125" style="22" customWidth="1"/>
    <col min="11527" max="11527" width="9.7109375" style="22" customWidth="1"/>
    <col min="11528" max="11528" width="11.140625" style="22" customWidth="1"/>
    <col min="11529" max="11529" width="12.7109375" style="22" customWidth="1"/>
    <col min="11530" max="11530" width="10.140625" style="22" bestFit="1" customWidth="1"/>
    <col min="11531" max="11776" width="9.140625" style="22"/>
    <col min="11777" max="11777" width="3.85546875" style="22" customWidth="1"/>
    <col min="11778" max="11778" width="43" style="22" customWidth="1"/>
    <col min="11779" max="11779" width="12.5703125" style="22" customWidth="1"/>
    <col min="11780" max="11780" width="12" style="22" customWidth="1"/>
    <col min="11781" max="11781" width="13.42578125" style="22" customWidth="1"/>
    <col min="11782" max="11782" width="10.42578125" style="22" customWidth="1"/>
    <col min="11783" max="11783" width="9.7109375" style="22" customWidth="1"/>
    <col min="11784" max="11784" width="11.140625" style="22" customWidth="1"/>
    <col min="11785" max="11785" width="12.7109375" style="22" customWidth="1"/>
    <col min="11786" max="11786" width="10.140625" style="22" bestFit="1" customWidth="1"/>
    <col min="11787" max="12032" width="9.140625" style="22"/>
    <col min="12033" max="12033" width="3.85546875" style="22" customWidth="1"/>
    <col min="12034" max="12034" width="43" style="22" customWidth="1"/>
    <col min="12035" max="12035" width="12.5703125" style="22" customWidth="1"/>
    <col min="12036" max="12036" width="12" style="22" customWidth="1"/>
    <col min="12037" max="12037" width="13.42578125" style="22" customWidth="1"/>
    <col min="12038" max="12038" width="10.42578125" style="22" customWidth="1"/>
    <col min="12039" max="12039" width="9.7109375" style="22" customWidth="1"/>
    <col min="12040" max="12040" width="11.140625" style="22" customWidth="1"/>
    <col min="12041" max="12041" width="12.7109375" style="22" customWidth="1"/>
    <col min="12042" max="12042" width="10.140625" style="22" bestFit="1" customWidth="1"/>
    <col min="12043" max="12288" width="9.140625" style="22"/>
    <col min="12289" max="12289" width="3.85546875" style="22" customWidth="1"/>
    <col min="12290" max="12290" width="43" style="22" customWidth="1"/>
    <col min="12291" max="12291" width="12.5703125" style="22" customWidth="1"/>
    <col min="12292" max="12292" width="12" style="22" customWidth="1"/>
    <col min="12293" max="12293" width="13.42578125" style="22" customWidth="1"/>
    <col min="12294" max="12294" width="10.42578125" style="22" customWidth="1"/>
    <col min="12295" max="12295" width="9.7109375" style="22" customWidth="1"/>
    <col min="12296" max="12296" width="11.140625" style="22" customWidth="1"/>
    <col min="12297" max="12297" width="12.7109375" style="22" customWidth="1"/>
    <col min="12298" max="12298" width="10.140625" style="22" bestFit="1" customWidth="1"/>
    <col min="12299" max="12544" width="9.140625" style="22"/>
    <col min="12545" max="12545" width="3.85546875" style="22" customWidth="1"/>
    <col min="12546" max="12546" width="43" style="22" customWidth="1"/>
    <col min="12547" max="12547" width="12.5703125" style="22" customWidth="1"/>
    <col min="12548" max="12548" width="12" style="22" customWidth="1"/>
    <col min="12549" max="12549" width="13.42578125" style="22" customWidth="1"/>
    <col min="12550" max="12550" width="10.42578125" style="22" customWidth="1"/>
    <col min="12551" max="12551" width="9.7109375" style="22" customWidth="1"/>
    <col min="12552" max="12552" width="11.140625" style="22" customWidth="1"/>
    <col min="12553" max="12553" width="12.7109375" style="22" customWidth="1"/>
    <col min="12554" max="12554" width="10.140625" style="22" bestFit="1" customWidth="1"/>
    <col min="12555" max="12800" width="9.140625" style="22"/>
    <col min="12801" max="12801" width="3.85546875" style="22" customWidth="1"/>
    <col min="12802" max="12802" width="43" style="22" customWidth="1"/>
    <col min="12803" max="12803" width="12.5703125" style="22" customWidth="1"/>
    <col min="12804" max="12804" width="12" style="22" customWidth="1"/>
    <col min="12805" max="12805" width="13.42578125" style="22" customWidth="1"/>
    <col min="12806" max="12806" width="10.42578125" style="22" customWidth="1"/>
    <col min="12807" max="12807" width="9.7109375" style="22" customWidth="1"/>
    <col min="12808" max="12808" width="11.140625" style="22" customWidth="1"/>
    <col min="12809" max="12809" width="12.7109375" style="22" customWidth="1"/>
    <col min="12810" max="12810" width="10.140625" style="22" bestFit="1" customWidth="1"/>
    <col min="12811" max="13056" width="9.140625" style="22"/>
    <col min="13057" max="13057" width="3.85546875" style="22" customWidth="1"/>
    <col min="13058" max="13058" width="43" style="22" customWidth="1"/>
    <col min="13059" max="13059" width="12.5703125" style="22" customWidth="1"/>
    <col min="13060" max="13060" width="12" style="22" customWidth="1"/>
    <col min="13061" max="13061" width="13.42578125" style="22" customWidth="1"/>
    <col min="13062" max="13062" width="10.42578125" style="22" customWidth="1"/>
    <col min="13063" max="13063" width="9.7109375" style="22" customWidth="1"/>
    <col min="13064" max="13064" width="11.140625" style="22" customWidth="1"/>
    <col min="13065" max="13065" width="12.7109375" style="22" customWidth="1"/>
    <col min="13066" max="13066" width="10.140625" style="22" bestFit="1" customWidth="1"/>
    <col min="13067" max="13312" width="9.140625" style="22"/>
    <col min="13313" max="13313" width="3.85546875" style="22" customWidth="1"/>
    <col min="13314" max="13314" width="43" style="22" customWidth="1"/>
    <col min="13315" max="13315" width="12.5703125" style="22" customWidth="1"/>
    <col min="13316" max="13316" width="12" style="22" customWidth="1"/>
    <col min="13317" max="13317" width="13.42578125" style="22" customWidth="1"/>
    <col min="13318" max="13318" width="10.42578125" style="22" customWidth="1"/>
    <col min="13319" max="13319" width="9.7109375" style="22" customWidth="1"/>
    <col min="13320" max="13320" width="11.140625" style="22" customWidth="1"/>
    <col min="13321" max="13321" width="12.7109375" style="22" customWidth="1"/>
    <col min="13322" max="13322" width="10.140625" style="22" bestFit="1" customWidth="1"/>
    <col min="13323" max="13568" width="9.140625" style="22"/>
    <col min="13569" max="13569" width="3.85546875" style="22" customWidth="1"/>
    <col min="13570" max="13570" width="43" style="22" customWidth="1"/>
    <col min="13571" max="13571" width="12.5703125" style="22" customWidth="1"/>
    <col min="13572" max="13572" width="12" style="22" customWidth="1"/>
    <col min="13573" max="13573" width="13.42578125" style="22" customWidth="1"/>
    <col min="13574" max="13574" width="10.42578125" style="22" customWidth="1"/>
    <col min="13575" max="13575" width="9.7109375" style="22" customWidth="1"/>
    <col min="13576" max="13576" width="11.140625" style="22" customWidth="1"/>
    <col min="13577" max="13577" width="12.7109375" style="22" customWidth="1"/>
    <col min="13578" max="13578" width="10.140625" style="22" bestFit="1" customWidth="1"/>
    <col min="13579" max="13824" width="9.140625" style="22"/>
    <col min="13825" max="13825" width="3.85546875" style="22" customWidth="1"/>
    <col min="13826" max="13826" width="43" style="22" customWidth="1"/>
    <col min="13827" max="13827" width="12.5703125" style="22" customWidth="1"/>
    <col min="13828" max="13828" width="12" style="22" customWidth="1"/>
    <col min="13829" max="13829" width="13.42578125" style="22" customWidth="1"/>
    <col min="13830" max="13830" width="10.42578125" style="22" customWidth="1"/>
    <col min="13831" max="13831" width="9.7109375" style="22" customWidth="1"/>
    <col min="13832" max="13832" width="11.140625" style="22" customWidth="1"/>
    <col min="13833" max="13833" width="12.7109375" style="22" customWidth="1"/>
    <col min="13834" max="13834" width="10.140625" style="22" bestFit="1" customWidth="1"/>
    <col min="13835" max="14080" width="9.140625" style="22"/>
    <col min="14081" max="14081" width="3.85546875" style="22" customWidth="1"/>
    <col min="14082" max="14082" width="43" style="22" customWidth="1"/>
    <col min="14083" max="14083" width="12.5703125" style="22" customWidth="1"/>
    <col min="14084" max="14084" width="12" style="22" customWidth="1"/>
    <col min="14085" max="14085" width="13.42578125" style="22" customWidth="1"/>
    <col min="14086" max="14086" width="10.42578125" style="22" customWidth="1"/>
    <col min="14087" max="14087" width="9.7109375" style="22" customWidth="1"/>
    <col min="14088" max="14088" width="11.140625" style="22" customWidth="1"/>
    <col min="14089" max="14089" width="12.7109375" style="22" customWidth="1"/>
    <col min="14090" max="14090" width="10.140625" style="22" bestFit="1" customWidth="1"/>
    <col min="14091" max="14336" width="9.140625" style="22"/>
    <col min="14337" max="14337" width="3.85546875" style="22" customWidth="1"/>
    <col min="14338" max="14338" width="43" style="22" customWidth="1"/>
    <col min="14339" max="14339" width="12.5703125" style="22" customWidth="1"/>
    <col min="14340" max="14340" width="12" style="22" customWidth="1"/>
    <col min="14341" max="14341" width="13.42578125" style="22" customWidth="1"/>
    <col min="14342" max="14342" width="10.42578125" style="22" customWidth="1"/>
    <col min="14343" max="14343" width="9.7109375" style="22" customWidth="1"/>
    <col min="14344" max="14344" width="11.140625" style="22" customWidth="1"/>
    <col min="14345" max="14345" width="12.7109375" style="22" customWidth="1"/>
    <col min="14346" max="14346" width="10.140625" style="22" bestFit="1" customWidth="1"/>
    <col min="14347" max="14592" width="9.140625" style="22"/>
    <col min="14593" max="14593" width="3.85546875" style="22" customWidth="1"/>
    <col min="14594" max="14594" width="43" style="22" customWidth="1"/>
    <col min="14595" max="14595" width="12.5703125" style="22" customWidth="1"/>
    <col min="14596" max="14596" width="12" style="22" customWidth="1"/>
    <col min="14597" max="14597" width="13.42578125" style="22" customWidth="1"/>
    <col min="14598" max="14598" width="10.42578125" style="22" customWidth="1"/>
    <col min="14599" max="14599" width="9.7109375" style="22" customWidth="1"/>
    <col min="14600" max="14600" width="11.140625" style="22" customWidth="1"/>
    <col min="14601" max="14601" width="12.7109375" style="22" customWidth="1"/>
    <col min="14602" max="14602" width="10.140625" style="22" bestFit="1" customWidth="1"/>
    <col min="14603" max="14848" width="9.140625" style="22"/>
    <col min="14849" max="14849" width="3.85546875" style="22" customWidth="1"/>
    <col min="14850" max="14850" width="43" style="22" customWidth="1"/>
    <col min="14851" max="14851" width="12.5703125" style="22" customWidth="1"/>
    <col min="14852" max="14852" width="12" style="22" customWidth="1"/>
    <col min="14853" max="14853" width="13.42578125" style="22" customWidth="1"/>
    <col min="14854" max="14854" width="10.42578125" style="22" customWidth="1"/>
    <col min="14855" max="14855" width="9.7109375" style="22" customWidth="1"/>
    <col min="14856" max="14856" width="11.140625" style="22" customWidth="1"/>
    <col min="14857" max="14857" width="12.7109375" style="22" customWidth="1"/>
    <col min="14858" max="14858" width="10.140625" style="22" bestFit="1" customWidth="1"/>
    <col min="14859" max="15104" width="9.140625" style="22"/>
    <col min="15105" max="15105" width="3.85546875" style="22" customWidth="1"/>
    <col min="15106" max="15106" width="43" style="22" customWidth="1"/>
    <col min="15107" max="15107" width="12.5703125" style="22" customWidth="1"/>
    <col min="15108" max="15108" width="12" style="22" customWidth="1"/>
    <col min="15109" max="15109" width="13.42578125" style="22" customWidth="1"/>
    <col min="15110" max="15110" width="10.42578125" style="22" customWidth="1"/>
    <col min="15111" max="15111" width="9.7109375" style="22" customWidth="1"/>
    <col min="15112" max="15112" width="11.140625" style="22" customWidth="1"/>
    <col min="15113" max="15113" width="12.7109375" style="22" customWidth="1"/>
    <col min="15114" max="15114" width="10.140625" style="22" bestFit="1" customWidth="1"/>
    <col min="15115" max="15360" width="9.140625" style="22"/>
    <col min="15361" max="15361" width="3.85546875" style="22" customWidth="1"/>
    <col min="15362" max="15362" width="43" style="22" customWidth="1"/>
    <col min="15363" max="15363" width="12.5703125" style="22" customWidth="1"/>
    <col min="15364" max="15364" width="12" style="22" customWidth="1"/>
    <col min="15365" max="15365" width="13.42578125" style="22" customWidth="1"/>
    <col min="15366" max="15366" width="10.42578125" style="22" customWidth="1"/>
    <col min="15367" max="15367" width="9.7109375" style="22" customWidth="1"/>
    <col min="15368" max="15368" width="11.140625" style="22" customWidth="1"/>
    <col min="15369" max="15369" width="12.7109375" style="22" customWidth="1"/>
    <col min="15370" max="15370" width="10.140625" style="22" bestFit="1" customWidth="1"/>
    <col min="15371" max="15616" width="9.140625" style="22"/>
    <col min="15617" max="15617" width="3.85546875" style="22" customWidth="1"/>
    <col min="15618" max="15618" width="43" style="22" customWidth="1"/>
    <col min="15619" max="15619" width="12.5703125" style="22" customWidth="1"/>
    <col min="15620" max="15620" width="12" style="22" customWidth="1"/>
    <col min="15621" max="15621" width="13.42578125" style="22" customWidth="1"/>
    <col min="15622" max="15622" width="10.42578125" style="22" customWidth="1"/>
    <col min="15623" max="15623" width="9.7109375" style="22" customWidth="1"/>
    <col min="15624" max="15624" width="11.140625" style="22" customWidth="1"/>
    <col min="15625" max="15625" width="12.7109375" style="22" customWidth="1"/>
    <col min="15626" max="15626" width="10.140625" style="22" bestFit="1" customWidth="1"/>
    <col min="15627" max="15872" width="9.140625" style="22"/>
    <col min="15873" max="15873" width="3.85546875" style="22" customWidth="1"/>
    <col min="15874" max="15874" width="43" style="22" customWidth="1"/>
    <col min="15875" max="15875" width="12.5703125" style="22" customWidth="1"/>
    <col min="15876" max="15876" width="12" style="22" customWidth="1"/>
    <col min="15877" max="15877" width="13.42578125" style="22" customWidth="1"/>
    <col min="15878" max="15878" width="10.42578125" style="22" customWidth="1"/>
    <col min="15879" max="15879" width="9.7109375" style="22" customWidth="1"/>
    <col min="15880" max="15880" width="11.140625" style="22" customWidth="1"/>
    <col min="15881" max="15881" width="12.7109375" style="22" customWidth="1"/>
    <col min="15882" max="15882" width="10.140625" style="22" bestFit="1" customWidth="1"/>
    <col min="15883" max="16128" width="9.140625" style="22"/>
    <col min="16129" max="16129" width="3.85546875" style="22" customWidth="1"/>
    <col min="16130" max="16130" width="43" style="22" customWidth="1"/>
    <col min="16131" max="16131" width="12.5703125" style="22" customWidth="1"/>
    <col min="16132" max="16132" width="12" style="22" customWidth="1"/>
    <col min="16133" max="16133" width="13.42578125" style="22" customWidth="1"/>
    <col min="16134" max="16134" width="10.42578125" style="22" customWidth="1"/>
    <col min="16135" max="16135" width="9.7109375" style="22" customWidth="1"/>
    <col min="16136" max="16136" width="11.140625" style="22" customWidth="1"/>
    <col min="16137" max="16137" width="12.7109375" style="22" customWidth="1"/>
    <col min="16138" max="16138" width="10.140625" style="22" bestFit="1" customWidth="1"/>
    <col min="16139" max="16384" width="9.140625" style="22"/>
  </cols>
  <sheetData>
    <row r="1" spans="1:9" ht="12.75" customHeight="1">
      <c r="A1" s="513" t="s">
        <v>461</v>
      </c>
      <c r="B1" s="513"/>
      <c r="C1" s="513"/>
      <c r="D1" s="513"/>
      <c r="E1" s="513"/>
      <c r="F1" s="513"/>
      <c r="G1" s="513"/>
      <c r="H1" s="513"/>
      <c r="I1" s="513"/>
    </row>
    <row r="2" spans="1:9" ht="12.75" customHeight="1">
      <c r="A2" s="513" t="s">
        <v>462</v>
      </c>
      <c r="B2" s="513"/>
      <c r="C2" s="513"/>
      <c r="D2" s="513"/>
      <c r="E2" s="513"/>
      <c r="F2" s="513"/>
      <c r="G2" s="513"/>
      <c r="H2" s="513"/>
      <c r="I2" s="513"/>
    </row>
    <row r="3" spans="1:9" ht="12.75" customHeight="1">
      <c r="A3" s="513" t="s">
        <v>305</v>
      </c>
      <c r="B3" s="513"/>
      <c r="C3" s="513"/>
      <c r="D3" s="513"/>
      <c r="E3" s="513"/>
      <c r="F3" s="513"/>
      <c r="G3" s="513"/>
      <c r="H3" s="513"/>
      <c r="I3" s="513"/>
    </row>
    <row r="4" spans="1:9" ht="12.75" customHeight="1">
      <c r="A4" s="513" t="s">
        <v>463</v>
      </c>
      <c r="B4" s="513"/>
      <c r="C4" s="513"/>
      <c r="D4" s="513"/>
      <c r="E4" s="513"/>
      <c r="F4" s="513"/>
      <c r="G4" s="513"/>
      <c r="H4" s="513"/>
      <c r="I4" s="513"/>
    </row>
    <row r="5" spans="1:9" ht="11.45" customHeight="1">
      <c r="A5" s="266"/>
      <c r="B5" s="267"/>
      <c r="C5" s="268"/>
      <c r="D5" s="268"/>
      <c r="E5" s="268"/>
      <c r="F5" s="268"/>
      <c r="G5" s="269"/>
      <c r="H5" s="270"/>
      <c r="I5" s="271"/>
    </row>
    <row r="6" spans="1:9" ht="18" customHeight="1">
      <c r="A6" s="514" t="s">
        <v>34</v>
      </c>
      <c r="B6" s="514"/>
      <c r="C6" s="514"/>
      <c r="D6" s="514"/>
      <c r="E6" s="514"/>
      <c r="F6" s="514"/>
      <c r="G6" s="514"/>
      <c r="H6" s="514"/>
      <c r="I6" s="514"/>
    </row>
    <row r="7" spans="1:9" ht="12" customHeight="1">
      <c r="A7" s="272"/>
      <c r="B7" s="273"/>
      <c r="C7" s="274" t="s">
        <v>464</v>
      </c>
      <c r="D7" s="275" t="s">
        <v>465</v>
      </c>
      <c r="E7" s="275" t="s">
        <v>466</v>
      </c>
      <c r="F7" s="275" t="s">
        <v>467</v>
      </c>
      <c r="G7" s="276" t="s">
        <v>468</v>
      </c>
      <c r="H7" s="277" t="s">
        <v>469</v>
      </c>
      <c r="I7" s="274" t="s">
        <v>470</v>
      </c>
    </row>
    <row r="8" spans="1:9" ht="12" customHeight="1">
      <c r="A8" s="278"/>
      <c r="B8" s="279" t="s">
        <v>471</v>
      </c>
      <c r="C8" s="280" t="s">
        <v>472</v>
      </c>
      <c r="D8" s="280"/>
      <c r="E8" s="280"/>
      <c r="F8" s="281"/>
      <c r="G8" s="282"/>
      <c r="H8" s="283" t="s">
        <v>473</v>
      </c>
      <c r="I8" s="276" t="s">
        <v>474</v>
      </c>
    </row>
    <row r="9" spans="1:9" ht="12" customHeight="1">
      <c r="A9" s="284"/>
      <c r="B9" s="285"/>
      <c r="C9" s="283"/>
      <c r="D9" s="284"/>
      <c r="E9" s="284"/>
      <c r="F9" s="284"/>
      <c r="G9" s="276"/>
      <c r="H9" s="268" t="s">
        <v>475</v>
      </c>
      <c r="I9" s="276" t="s">
        <v>476</v>
      </c>
    </row>
    <row r="10" spans="1:9" ht="12" customHeight="1">
      <c r="A10" s="277" t="s">
        <v>326</v>
      </c>
      <c r="B10" s="286"/>
      <c r="C10" s="268"/>
      <c r="D10" s="277" t="s">
        <v>477</v>
      </c>
      <c r="E10" s="277" t="s">
        <v>478</v>
      </c>
      <c r="F10" s="277" t="s">
        <v>479</v>
      </c>
      <c r="G10" s="276"/>
      <c r="H10" s="268" t="s">
        <v>480</v>
      </c>
      <c r="I10" s="276" t="s">
        <v>481</v>
      </c>
    </row>
    <row r="11" spans="1:9" ht="12.75" customHeight="1">
      <c r="A11" s="287" t="s">
        <v>326</v>
      </c>
      <c r="B11" s="288"/>
      <c r="C11" s="289" t="s">
        <v>164</v>
      </c>
      <c r="D11" s="287" t="s">
        <v>482</v>
      </c>
      <c r="E11" s="287" t="s">
        <v>483</v>
      </c>
      <c r="F11" s="287" t="s">
        <v>483</v>
      </c>
      <c r="G11" s="275" t="s">
        <v>484</v>
      </c>
      <c r="H11" s="289" t="s">
        <v>485</v>
      </c>
      <c r="I11" s="275" t="s">
        <v>486</v>
      </c>
    </row>
    <row r="12" spans="1:9" ht="12" customHeight="1">
      <c r="A12" s="290" t="s">
        <v>487</v>
      </c>
      <c r="B12" s="291" t="s">
        <v>488</v>
      </c>
      <c r="C12" s="509"/>
      <c r="D12" s="509"/>
      <c r="E12" s="509"/>
      <c r="F12" s="509"/>
      <c r="G12" s="509"/>
      <c r="H12" s="509"/>
      <c r="I12" s="509"/>
    </row>
    <row r="13" spans="1:9" hidden="1" outlineLevel="1">
      <c r="A13" s="292"/>
      <c r="B13" s="293" t="s">
        <v>181</v>
      </c>
      <c r="C13" s="294"/>
      <c r="D13" s="295"/>
      <c r="E13" s="296">
        <v>13052509</v>
      </c>
      <c r="F13" s="296">
        <v>26200737</v>
      </c>
      <c r="G13" s="297"/>
      <c r="H13" s="298"/>
      <c r="I13" s="296">
        <v>39253246</v>
      </c>
    </row>
    <row r="14" spans="1:9" hidden="1" outlineLevel="1">
      <c r="A14" s="292"/>
      <c r="B14" s="293" t="s">
        <v>182</v>
      </c>
      <c r="C14" s="294"/>
      <c r="D14" s="296">
        <v>0</v>
      </c>
      <c r="E14" s="296">
        <v>27990506.949999999</v>
      </c>
      <c r="F14" s="296">
        <v>0</v>
      </c>
      <c r="G14" s="297"/>
      <c r="H14" s="298"/>
      <c r="I14" s="296">
        <v>27990506.949999999</v>
      </c>
    </row>
    <row r="15" spans="1:9" hidden="1" outlineLevel="1">
      <c r="A15" s="292"/>
      <c r="B15" s="293" t="s">
        <v>183</v>
      </c>
      <c r="C15" s="294"/>
      <c r="D15" s="296">
        <v>52895691</v>
      </c>
      <c r="E15" s="296">
        <v>54989171</v>
      </c>
      <c r="F15" s="296">
        <v>13049425</v>
      </c>
      <c r="G15" s="297"/>
      <c r="H15" s="298"/>
      <c r="I15" s="296">
        <v>120934287</v>
      </c>
    </row>
    <row r="16" spans="1:9" hidden="1" outlineLevel="1">
      <c r="A16" s="292"/>
      <c r="B16" s="293" t="s">
        <v>184</v>
      </c>
      <c r="C16" s="294"/>
      <c r="D16" s="295"/>
      <c r="E16" s="296">
        <v>15042038</v>
      </c>
      <c r="F16" s="296">
        <v>8842828</v>
      </c>
      <c r="G16" s="297"/>
      <c r="H16" s="298"/>
      <c r="I16" s="296">
        <v>23884866</v>
      </c>
    </row>
    <row r="17" spans="1:9" hidden="1" outlineLevel="1">
      <c r="A17" s="292"/>
      <c r="B17" s="293" t="s">
        <v>185</v>
      </c>
      <c r="C17" s="294"/>
      <c r="D17" s="296">
        <v>22636774</v>
      </c>
      <c r="E17" s="296">
        <v>55305031</v>
      </c>
      <c r="F17" s="296">
        <v>45111389</v>
      </c>
      <c r="G17" s="297"/>
      <c r="H17" s="298"/>
      <c r="I17" s="296">
        <v>123053194</v>
      </c>
    </row>
    <row r="18" spans="1:9" hidden="1" outlineLevel="1">
      <c r="A18" s="292"/>
      <c r="B18" s="293" t="s">
        <v>186</v>
      </c>
      <c r="C18" s="294"/>
      <c r="D18" s="295"/>
      <c r="E18" s="296">
        <v>71273801</v>
      </c>
      <c r="F18" s="296">
        <v>125934556</v>
      </c>
      <c r="G18" s="297"/>
      <c r="H18" s="298"/>
      <c r="I18" s="296">
        <v>197208357</v>
      </c>
    </row>
    <row r="19" spans="1:9" hidden="1" outlineLevel="1">
      <c r="A19" s="292"/>
      <c r="B19" s="293" t="s">
        <v>187</v>
      </c>
      <c r="C19" s="294"/>
      <c r="D19" s="295"/>
      <c r="E19" s="296">
        <v>26321570</v>
      </c>
      <c r="F19" s="295"/>
      <c r="G19" s="297"/>
      <c r="H19" s="298"/>
      <c r="I19" s="296">
        <v>26321570</v>
      </c>
    </row>
    <row r="20" spans="1:9" hidden="1" outlineLevel="1">
      <c r="A20" s="292"/>
      <c r="B20" s="293" t="s">
        <v>188</v>
      </c>
      <c r="C20" s="294"/>
      <c r="D20" s="295"/>
      <c r="E20" s="295"/>
      <c r="F20" s="296">
        <v>25816072</v>
      </c>
      <c r="G20" s="297"/>
      <c r="H20" s="298"/>
      <c r="I20" s="296">
        <v>25816072</v>
      </c>
    </row>
    <row r="21" spans="1:9" hidden="1" outlineLevel="1">
      <c r="A21" s="292"/>
      <c r="B21" s="293" t="s">
        <v>189</v>
      </c>
      <c r="C21" s="294"/>
      <c r="D21" s="296">
        <v>0</v>
      </c>
      <c r="E21" s="296">
        <v>2717651.73</v>
      </c>
      <c r="F21" s="296">
        <v>9360668.6899999995</v>
      </c>
      <c r="G21" s="297"/>
      <c r="H21" s="298"/>
      <c r="I21" s="296">
        <v>12078320.42</v>
      </c>
    </row>
    <row r="22" spans="1:9" hidden="1" outlineLevel="1">
      <c r="A22" s="292"/>
      <c r="B22" s="293" t="s">
        <v>190</v>
      </c>
      <c r="C22" s="294"/>
      <c r="D22" s="296">
        <v>23477441</v>
      </c>
      <c r="E22" s="296">
        <v>63591935</v>
      </c>
      <c r="F22" s="296">
        <v>2163528</v>
      </c>
      <c r="G22" s="297"/>
      <c r="H22" s="298"/>
      <c r="I22" s="296">
        <v>89232904</v>
      </c>
    </row>
    <row r="23" spans="1:9" hidden="1" outlineLevel="1">
      <c r="A23" s="292"/>
      <c r="B23" s="293" t="s">
        <v>191</v>
      </c>
      <c r="C23" s="294"/>
      <c r="D23" s="295"/>
      <c r="E23" s="295"/>
      <c r="F23" s="296">
        <v>4653013</v>
      </c>
      <c r="G23" s="297"/>
      <c r="H23" s="298"/>
      <c r="I23" s="296">
        <v>4653013</v>
      </c>
    </row>
    <row r="24" spans="1:9" hidden="1" outlineLevel="1">
      <c r="A24" s="292"/>
      <c r="B24" s="293" t="s">
        <v>192</v>
      </c>
      <c r="C24" s="294"/>
      <c r="D24" s="295"/>
      <c r="E24" s="296">
        <v>2539556</v>
      </c>
      <c r="F24" s="295"/>
      <c r="G24" s="297"/>
      <c r="H24" s="298"/>
      <c r="I24" s="296">
        <v>2539556</v>
      </c>
    </row>
    <row r="25" spans="1:9" hidden="1" outlineLevel="1">
      <c r="A25" s="292"/>
      <c r="B25" s="293" t="s">
        <v>193</v>
      </c>
      <c r="C25" s="294"/>
      <c r="D25" s="295"/>
      <c r="E25" s="296">
        <v>69896129</v>
      </c>
      <c r="F25" s="296">
        <v>124391048</v>
      </c>
      <c r="G25" s="297"/>
      <c r="H25" s="298"/>
      <c r="I25" s="296">
        <v>194287177</v>
      </c>
    </row>
    <row r="26" spans="1:9" hidden="1" outlineLevel="1">
      <c r="A26" s="292"/>
      <c r="B26" s="293" t="s">
        <v>194</v>
      </c>
      <c r="C26" s="294"/>
      <c r="D26" s="296">
        <v>0</v>
      </c>
      <c r="E26" s="296">
        <v>82206334</v>
      </c>
      <c r="F26" s="296">
        <v>0</v>
      </c>
      <c r="G26" s="297"/>
      <c r="H26" s="298"/>
      <c r="I26" s="296">
        <v>82206334</v>
      </c>
    </row>
    <row r="27" spans="1:9" hidden="1" outlineLevel="1">
      <c r="A27" s="292"/>
      <c r="B27" s="293" t="s">
        <v>195</v>
      </c>
      <c r="C27" s="294"/>
      <c r="D27" s="295"/>
      <c r="E27" s="296">
        <v>12069101</v>
      </c>
      <c r="F27" s="295"/>
      <c r="G27" s="297"/>
      <c r="H27" s="298"/>
      <c r="I27" s="296">
        <v>12069101</v>
      </c>
    </row>
    <row r="28" spans="1:9" hidden="1" outlineLevel="1">
      <c r="A28" s="292"/>
      <c r="B28" s="293" t="s">
        <v>196</v>
      </c>
      <c r="C28" s="294"/>
      <c r="D28" s="295"/>
      <c r="E28" s="296">
        <v>12246488</v>
      </c>
      <c r="F28" s="296">
        <v>980323</v>
      </c>
      <c r="G28" s="297"/>
      <c r="H28" s="298"/>
      <c r="I28" s="296">
        <v>13226811</v>
      </c>
    </row>
    <row r="29" spans="1:9" collapsed="1">
      <c r="A29" s="292">
        <v>1</v>
      </c>
      <c r="B29" s="299" t="s">
        <v>489</v>
      </c>
      <c r="C29" s="294"/>
      <c r="D29" s="296">
        <f>SUM($D$13:$D$28)</f>
        <v>99009906</v>
      </c>
      <c r="E29" s="296">
        <f>SUM($E$13:$E$28)</f>
        <v>509241821.67999995</v>
      </c>
      <c r="F29" s="296">
        <f>SUM($F$13:$F$28)</f>
        <v>386503587.69</v>
      </c>
      <c r="G29" s="297"/>
      <c r="H29" s="298"/>
      <c r="I29" s="296">
        <f>SUM($I$13:$I$28)</f>
        <v>994755315.37</v>
      </c>
    </row>
    <row r="30" spans="1:9" hidden="1" outlineLevel="1">
      <c r="A30" s="292"/>
      <c r="B30" s="300" t="s">
        <v>181</v>
      </c>
      <c r="C30" s="301"/>
      <c r="D30" s="302"/>
      <c r="E30" s="303">
        <v>11094632</v>
      </c>
      <c r="F30" s="303">
        <v>22270625</v>
      </c>
      <c r="G30" s="304"/>
      <c r="H30" s="305"/>
      <c r="I30" s="303">
        <v>33365257</v>
      </c>
    </row>
    <row r="31" spans="1:9" hidden="1" outlineLevel="1">
      <c r="A31" s="292"/>
      <c r="B31" s="300" t="s">
        <v>182</v>
      </c>
      <c r="C31" s="301"/>
      <c r="D31" s="303">
        <v>0</v>
      </c>
      <c r="E31" s="303">
        <v>23795591.170000002</v>
      </c>
      <c r="F31" s="303">
        <v>0</v>
      </c>
      <c r="G31" s="304"/>
      <c r="H31" s="305"/>
      <c r="I31" s="303">
        <v>23795591.170000002</v>
      </c>
    </row>
    <row r="32" spans="1:9" hidden="1" outlineLevel="1">
      <c r="A32" s="292"/>
      <c r="B32" s="300" t="s">
        <v>183</v>
      </c>
      <c r="C32" s="301"/>
      <c r="D32" s="303">
        <v>44961337</v>
      </c>
      <c r="E32" s="303">
        <v>46740795</v>
      </c>
      <c r="F32" s="303">
        <v>11092011</v>
      </c>
      <c r="G32" s="304"/>
      <c r="H32" s="305"/>
      <c r="I32" s="303">
        <v>102794143</v>
      </c>
    </row>
    <row r="33" spans="1:9" hidden="1" outlineLevel="1">
      <c r="A33" s="292"/>
      <c r="B33" s="300" t="s">
        <v>184</v>
      </c>
      <c r="C33" s="301"/>
      <c r="D33" s="302"/>
      <c r="E33" s="303">
        <v>12785723</v>
      </c>
      <c r="F33" s="303">
        <v>7516404</v>
      </c>
      <c r="G33" s="304"/>
      <c r="H33" s="305"/>
      <c r="I33" s="303">
        <v>20302127</v>
      </c>
    </row>
    <row r="34" spans="1:9" hidden="1" outlineLevel="1">
      <c r="A34" s="292"/>
      <c r="B34" s="300" t="s">
        <v>185</v>
      </c>
      <c r="C34" s="301"/>
      <c r="D34" s="303">
        <v>19241258</v>
      </c>
      <c r="E34" s="303">
        <v>47009276</v>
      </c>
      <c r="F34" s="303">
        <v>38344681</v>
      </c>
      <c r="G34" s="304"/>
      <c r="H34" s="305"/>
      <c r="I34" s="303">
        <v>104595215</v>
      </c>
    </row>
    <row r="35" spans="1:9" hidden="1" outlineLevel="1">
      <c r="A35" s="292"/>
      <c r="B35" s="300" t="s">
        <v>186</v>
      </c>
      <c r="C35" s="301"/>
      <c r="D35" s="302"/>
      <c r="E35" s="303">
        <v>60582737</v>
      </c>
      <c r="F35" s="303">
        <v>107044367</v>
      </c>
      <c r="G35" s="304"/>
      <c r="H35" s="305"/>
      <c r="I35" s="303">
        <v>167627104</v>
      </c>
    </row>
    <row r="36" spans="1:9" hidden="1" outlineLevel="1">
      <c r="A36" s="292"/>
      <c r="B36" s="300" t="s">
        <v>187</v>
      </c>
      <c r="C36" s="301"/>
      <c r="D36" s="302"/>
      <c r="E36" s="303">
        <v>22373287</v>
      </c>
      <c r="F36" s="302"/>
      <c r="G36" s="304"/>
      <c r="H36" s="305"/>
      <c r="I36" s="303">
        <v>22373287</v>
      </c>
    </row>
    <row r="37" spans="1:9" hidden="1" outlineLevel="1">
      <c r="A37" s="292"/>
      <c r="B37" s="300" t="s">
        <v>188</v>
      </c>
      <c r="C37" s="301"/>
      <c r="D37" s="302"/>
      <c r="E37" s="302"/>
      <c r="F37" s="303">
        <v>21943661</v>
      </c>
      <c r="G37" s="304"/>
      <c r="H37" s="305"/>
      <c r="I37" s="303">
        <v>21943661</v>
      </c>
    </row>
    <row r="38" spans="1:9" hidden="1" outlineLevel="1">
      <c r="A38" s="292"/>
      <c r="B38" s="300" t="s">
        <v>189</v>
      </c>
      <c r="C38" s="301"/>
      <c r="D38" s="303">
        <v>0</v>
      </c>
      <c r="E38" s="303">
        <v>2310010.06</v>
      </c>
      <c r="F38" s="303">
        <v>7956589.9354999997</v>
      </c>
      <c r="G38" s="304"/>
      <c r="H38" s="305"/>
      <c r="I38" s="303">
        <v>10266599.9955</v>
      </c>
    </row>
    <row r="39" spans="1:9" hidden="1" outlineLevel="1">
      <c r="A39" s="292"/>
      <c r="B39" s="300" t="s">
        <v>190</v>
      </c>
      <c r="C39" s="301"/>
      <c r="D39" s="303">
        <v>19955826</v>
      </c>
      <c r="E39" s="303">
        <v>54041262</v>
      </c>
      <c r="F39" s="303">
        <v>1838998</v>
      </c>
      <c r="G39" s="304"/>
      <c r="H39" s="305"/>
      <c r="I39" s="303">
        <v>75836086</v>
      </c>
    </row>
    <row r="40" spans="1:9" hidden="1" outlineLevel="1">
      <c r="A40" s="292"/>
      <c r="B40" s="300" t="s">
        <v>191</v>
      </c>
      <c r="C40" s="301"/>
      <c r="D40" s="302"/>
      <c r="E40" s="302"/>
      <c r="F40" s="303">
        <v>3955061</v>
      </c>
      <c r="G40" s="304"/>
      <c r="H40" s="305"/>
      <c r="I40" s="303">
        <v>3955061</v>
      </c>
    </row>
    <row r="41" spans="1:9" hidden="1" outlineLevel="1">
      <c r="A41" s="292"/>
      <c r="B41" s="300" t="s">
        <v>192</v>
      </c>
      <c r="C41" s="301"/>
      <c r="D41" s="302"/>
      <c r="E41" s="303">
        <v>2158598</v>
      </c>
      <c r="F41" s="302"/>
      <c r="G41" s="304"/>
      <c r="H41" s="305"/>
      <c r="I41" s="303">
        <v>2158598</v>
      </c>
    </row>
    <row r="42" spans="1:9" hidden="1" outlineLevel="1">
      <c r="A42" s="292"/>
      <c r="B42" s="300" t="s">
        <v>193</v>
      </c>
      <c r="C42" s="301"/>
      <c r="D42" s="302"/>
      <c r="E42" s="303">
        <v>59411201</v>
      </c>
      <c r="F42" s="303">
        <v>105730075</v>
      </c>
      <c r="G42" s="304"/>
      <c r="H42" s="305"/>
      <c r="I42" s="303">
        <v>165141276</v>
      </c>
    </row>
    <row r="43" spans="1:9" hidden="1" outlineLevel="1">
      <c r="A43" s="292"/>
      <c r="B43" s="300" t="s">
        <v>194</v>
      </c>
      <c r="C43" s="301"/>
      <c r="D43" s="303">
        <v>0</v>
      </c>
      <c r="E43" s="303">
        <v>69866810</v>
      </c>
      <c r="F43" s="303">
        <v>0</v>
      </c>
      <c r="G43" s="304"/>
      <c r="H43" s="305"/>
      <c r="I43" s="303">
        <v>69866810</v>
      </c>
    </row>
    <row r="44" spans="1:9" hidden="1" outlineLevel="1">
      <c r="A44" s="292"/>
      <c r="B44" s="300" t="s">
        <v>195</v>
      </c>
      <c r="C44" s="301"/>
      <c r="D44" s="302"/>
      <c r="E44" s="303">
        <v>10258736</v>
      </c>
      <c r="F44" s="302"/>
      <c r="G44" s="304"/>
      <c r="H44" s="305"/>
      <c r="I44" s="303">
        <v>10258736</v>
      </c>
    </row>
    <row r="45" spans="1:9" hidden="1" outlineLevel="1">
      <c r="A45" s="292"/>
      <c r="B45" s="300" t="s">
        <v>196</v>
      </c>
      <c r="C45" s="301"/>
      <c r="D45" s="302"/>
      <c r="E45" s="303">
        <v>10409514</v>
      </c>
      <c r="F45" s="303">
        <v>833275</v>
      </c>
      <c r="G45" s="304"/>
      <c r="H45" s="305"/>
      <c r="I45" s="303">
        <v>11242789</v>
      </c>
    </row>
    <row r="46" spans="1:9" ht="25.5" collapsed="1">
      <c r="A46" s="292">
        <v>2</v>
      </c>
      <c r="B46" s="306" t="s">
        <v>490</v>
      </c>
      <c r="C46" s="301"/>
      <c r="D46" s="303">
        <f>SUM($D$30:$D$45)</f>
        <v>84158421</v>
      </c>
      <c r="E46" s="303">
        <f>SUM($E$30:$E$45)</f>
        <v>432838172.23000002</v>
      </c>
      <c r="F46" s="303">
        <f>SUM($F$30:$F$45)</f>
        <v>328525747.93550003</v>
      </c>
      <c r="G46" s="304"/>
      <c r="H46" s="305"/>
      <c r="I46" s="303">
        <f>SUM($I$30:$I$45)</f>
        <v>845522341.16550004</v>
      </c>
    </row>
    <row r="47" spans="1:9" hidden="1" outlineLevel="1">
      <c r="A47" s="292"/>
      <c r="B47" s="300" t="s">
        <v>181</v>
      </c>
      <c r="C47" s="303">
        <v>5887989</v>
      </c>
      <c r="D47" s="307"/>
      <c r="E47" s="308"/>
      <c r="F47" s="309"/>
      <c r="G47" s="310"/>
      <c r="H47" s="305"/>
      <c r="I47" s="303">
        <v>5887989</v>
      </c>
    </row>
    <row r="48" spans="1:9" hidden="1" outlineLevel="1">
      <c r="A48" s="292"/>
      <c r="B48" s="300" t="s">
        <v>182</v>
      </c>
      <c r="C48" s="303">
        <v>4194915.78</v>
      </c>
      <c r="D48" s="307"/>
      <c r="E48" s="308"/>
      <c r="F48" s="309"/>
      <c r="G48" s="310"/>
      <c r="H48" s="305"/>
      <c r="I48" s="303">
        <v>4194915.78</v>
      </c>
    </row>
    <row r="49" spans="1:9" hidden="1" outlineLevel="1">
      <c r="A49" s="292"/>
      <c r="B49" s="300" t="s">
        <v>183</v>
      </c>
      <c r="C49" s="303">
        <v>18140144</v>
      </c>
      <c r="D49" s="307"/>
      <c r="E49" s="308"/>
      <c r="F49" s="309"/>
      <c r="G49" s="310"/>
      <c r="H49" s="305"/>
      <c r="I49" s="303">
        <v>18140144</v>
      </c>
    </row>
    <row r="50" spans="1:9" hidden="1" outlineLevel="1">
      <c r="A50" s="292"/>
      <c r="B50" s="300" t="s">
        <v>184</v>
      </c>
      <c r="C50" s="303">
        <v>3582739</v>
      </c>
      <c r="D50" s="307"/>
      <c r="E50" s="308"/>
      <c r="F50" s="309"/>
      <c r="G50" s="310"/>
      <c r="H50" s="305"/>
      <c r="I50" s="303">
        <v>3582739</v>
      </c>
    </row>
    <row r="51" spans="1:9" hidden="1" outlineLevel="1">
      <c r="A51" s="292"/>
      <c r="B51" s="300" t="s">
        <v>185</v>
      </c>
      <c r="C51" s="303">
        <v>18457979</v>
      </c>
      <c r="D51" s="307"/>
      <c r="E51" s="308"/>
      <c r="F51" s="309"/>
      <c r="G51" s="310"/>
      <c r="H51" s="305"/>
      <c r="I51" s="303">
        <v>18457979</v>
      </c>
    </row>
    <row r="52" spans="1:9" hidden="1" outlineLevel="1">
      <c r="A52" s="292"/>
      <c r="B52" s="300" t="s">
        <v>186</v>
      </c>
      <c r="C52" s="303">
        <v>29581253</v>
      </c>
      <c r="D52" s="307"/>
      <c r="E52" s="308"/>
      <c r="F52" s="309"/>
      <c r="G52" s="310"/>
      <c r="H52" s="305"/>
      <c r="I52" s="303">
        <v>29581253</v>
      </c>
    </row>
    <row r="53" spans="1:9" hidden="1" outlineLevel="1">
      <c r="A53" s="292"/>
      <c r="B53" s="300" t="s">
        <v>187</v>
      </c>
      <c r="C53" s="303">
        <v>3948283</v>
      </c>
      <c r="D53" s="307"/>
      <c r="E53" s="308"/>
      <c r="F53" s="309"/>
      <c r="G53" s="310"/>
      <c r="H53" s="305"/>
      <c r="I53" s="303">
        <v>3948283</v>
      </c>
    </row>
    <row r="54" spans="1:9" hidden="1" outlineLevel="1">
      <c r="A54" s="292"/>
      <c r="B54" s="300" t="s">
        <v>188</v>
      </c>
      <c r="C54" s="303">
        <v>3872411</v>
      </c>
      <c r="D54" s="307"/>
      <c r="E54" s="308"/>
      <c r="F54" s="309"/>
      <c r="G54" s="310"/>
      <c r="H54" s="305"/>
      <c r="I54" s="303">
        <v>3872411</v>
      </c>
    </row>
    <row r="55" spans="1:9" hidden="1" outlineLevel="1">
      <c r="A55" s="292"/>
      <c r="B55" s="300" t="s">
        <v>189</v>
      </c>
      <c r="C55" s="303">
        <v>1811720.4245</v>
      </c>
      <c r="D55" s="307"/>
      <c r="E55" s="308"/>
      <c r="F55" s="309"/>
      <c r="G55" s="310"/>
      <c r="H55" s="305"/>
      <c r="I55" s="303">
        <v>1811720.4245</v>
      </c>
    </row>
    <row r="56" spans="1:9" hidden="1" outlineLevel="1">
      <c r="A56" s="292"/>
      <c r="B56" s="300" t="s">
        <v>190</v>
      </c>
      <c r="C56" s="303">
        <v>13396818</v>
      </c>
      <c r="D56" s="307"/>
      <c r="E56" s="308"/>
      <c r="F56" s="309"/>
      <c r="G56" s="310"/>
      <c r="H56" s="305"/>
      <c r="I56" s="303">
        <v>13396818</v>
      </c>
    </row>
    <row r="57" spans="1:9" hidden="1" outlineLevel="1">
      <c r="A57" s="292"/>
      <c r="B57" s="300" t="s">
        <v>191</v>
      </c>
      <c r="C57" s="303">
        <v>697952</v>
      </c>
      <c r="D57" s="307"/>
      <c r="E57" s="308"/>
      <c r="F57" s="309"/>
      <c r="G57" s="310"/>
      <c r="H57" s="305"/>
      <c r="I57" s="303">
        <v>697952</v>
      </c>
    </row>
    <row r="58" spans="1:9" hidden="1" outlineLevel="1">
      <c r="A58" s="292"/>
      <c r="B58" s="300" t="s">
        <v>192</v>
      </c>
      <c r="C58" s="303">
        <v>380958</v>
      </c>
      <c r="D58" s="307"/>
      <c r="E58" s="308"/>
      <c r="F58" s="309"/>
      <c r="G58" s="310"/>
      <c r="H58" s="305"/>
      <c r="I58" s="303">
        <v>380958</v>
      </c>
    </row>
    <row r="59" spans="1:9" hidden="1" outlineLevel="1">
      <c r="A59" s="292"/>
      <c r="B59" s="300" t="s">
        <v>193</v>
      </c>
      <c r="C59" s="303">
        <v>29145901</v>
      </c>
      <c r="D59" s="307"/>
      <c r="E59" s="308"/>
      <c r="F59" s="309"/>
      <c r="G59" s="310"/>
      <c r="H59" s="305"/>
      <c r="I59" s="303">
        <v>29145901</v>
      </c>
    </row>
    <row r="60" spans="1:9" hidden="1" outlineLevel="1">
      <c r="A60" s="292"/>
      <c r="B60" s="300" t="s">
        <v>194</v>
      </c>
      <c r="C60" s="303">
        <v>12339524</v>
      </c>
      <c r="D60" s="307"/>
      <c r="E60" s="308"/>
      <c r="F60" s="309"/>
      <c r="G60" s="310"/>
      <c r="H60" s="305"/>
      <c r="I60" s="303">
        <v>12339524</v>
      </c>
    </row>
    <row r="61" spans="1:9" hidden="1" outlineLevel="1">
      <c r="A61" s="292"/>
      <c r="B61" s="300" t="s">
        <v>195</v>
      </c>
      <c r="C61" s="303">
        <v>1810365</v>
      </c>
      <c r="D61" s="307"/>
      <c r="E61" s="308"/>
      <c r="F61" s="309"/>
      <c r="G61" s="310"/>
      <c r="H61" s="305"/>
      <c r="I61" s="303">
        <v>1810365</v>
      </c>
    </row>
    <row r="62" spans="1:9" hidden="1" outlineLevel="1">
      <c r="A62" s="292"/>
      <c r="B62" s="300" t="s">
        <v>196</v>
      </c>
      <c r="C62" s="303">
        <v>1984022</v>
      </c>
      <c r="D62" s="307"/>
      <c r="E62" s="308"/>
      <c r="F62" s="309"/>
      <c r="G62" s="310"/>
      <c r="H62" s="305"/>
      <c r="I62" s="303">
        <v>1984022</v>
      </c>
    </row>
    <row r="63" spans="1:9" ht="25.5" collapsed="1">
      <c r="A63" s="292">
        <v>3</v>
      </c>
      <c r="B63" s="306" t="s">
        <v>491</v>
      </c>
      <c r="C63" s="303">
        <f>SUM($C$47:$C$62)</f>
        <v>149232974.20450002</v>
      </c>
      <c r="D63" s="307"/>
      <c r="E63" s="308"/>
      <c r="F63" s="309"/>
      <c r="G63" s="310"/>
      <c r="H63" s="305"/>
      <c r="I63" s="303">
        <f>SUM($I$47:$I$62)</f>
        <v>149232974.20450002</v>
      </c>
    </row>
    <row r="64" spans="1:9" hidden="1" outlineLevel="1">
      <c r="A64" s="292"/>
      <c r="B64" s="311" t="s">
        <v>181</v>
      </c>
      <c r="C64" s="303">
        <v>2458463</v>
      </c>
      <c r="D64" s="302"/>
      <c r="E64" s="301"/>
      <c r="F64" s="302"/>
      <c r="G64" s="304"/>
      <c r="H64" s="305"/>
      <c r="I64" s="312">
        <v>2458463</v>
      </c>
    </row>
    <row r="65" spans="1:9" hidden="1" outlineLevel="1">
      <c r="A65" s="292"/>
      <c r="B65" s="311" t="s">
        <v>182</v>
      </c>
      <c r="C65" s="303">
        <v>3414854.05</v>
      </c>
      <c r="D65" s="303">
        <v>0</v>
      </c>
      <c r="E65" s="301"/>
      <c r="F65" s="303">
        <v>0</v>
      </c>
      <c r="G65" s="304"/>
      <c r="H65" s="305"/>
      <c r="I65" s="312">
        <v>3414854.05</v>
      </c>
    </row>
    <row r="66" spans="1:9" hidden="1" outlineLevel="1">
      <c r="A66" s="292"/>
      <c r="B66" s="311" t="s">
        <v>183</v>
      </c>
      <c r="C66" s="303">
        <v>33721602</v>
      </c>
      <c r="D66" s="302"/>
      <c r="E66" s="301"/>
      <c r="F66" s="302"/>
      <c r="G66" s="304"/>
      <c r="H66" s="305"/>
      <c r="I66" s="312">
        <v>33721602</v>
      </c>
    </row>
    <row r="67" spans="1:9" hidden="1" outlineLevel="1">
      <c r="A67" s="292"/>
      <c r="B67" s="311" t="s">
        <v>184</v>
      </c>
      <c r="C67" s="303">
        <v>8201648</v>
      </c>
      <c r="D67" s="302"/>
      <c r="E67" s="301"/>
      <c r="F67" s="302"/>
      <c r="G67" s="304"/>
      <c r="H67" s="305"/>
      <c r="I67" s="312">
        <v>8201648</v>
      </c>
    </row>
    <row r="68" spans="1:9" hidden="1" outlineLevel="1">
      <c r="A68" s="292"/>
      <c r="B68" s="311" t="s">
        <v>185</v>
      </c>
      <c r="C68" s="303">
        <v>51212982</v>
      </c>
      <c r="D68" s="302"/>
      <c r="E68" s="301"/>
      <c r="F68" s="302"/>
      <c r="G68" s="304"/>
      <c r="H68" s="305"/>
      <c r="I68" s="312">
        <v>51212982</v>
      </c>
    </row>
    <row r="69" spans="1:9" hidden="1" outlineLevel="1">
      <c r="A69" s="292"/>
      <c r="B69" s="311" t="s">
        <v>186</v>
      </c>
      <c r="C69" s="303">
        <v>13866487</v>
      </c>
      <c r="D69" s="302"/>
      <c r="E69" s="301"/>
      <c r="F69" s="303">
        <v>14547515</v>
      </c>
      <c r="G69" s="304"/>
      <c r="H69" s="305"/>
      <c r="I69" s="312">
        <v>28414002</v>
      </c>
    </row>
    <row r="70" spans="1:9" hidden="1" outlineLevel="1">
      <c r="A70" s="292"/>
      <c r="B70" s="311" t="s">
        <v>187</v>
      </c>
      <c r="C70" s="302"/>
      <c r="D70" s="302"/>
      <c r="E70" s="301"/>
      <c r="F70" s="302"/>
      <c r="G70" s="304"/>
      <c r="H70" s="305"/>
      <c r="I70" s="312">
        <v>0</v>
      </c>
    </row>
    <row r="71" spans="1:9" hidden="1" outlineLevel="1">
      <c r="A71" s="292"/>
      <c r="B71" s="311" t="s">
        <v>188</v>
      </c>
      <c r="C71" s="302"/>
      <c r="D71" s="302"/>
      <c r="E71" s="301"/>
      <c r="F71" s="302"/>
      <c r="G71" s="304"/>
      <c r="H71" s="305"/>
      <c r="I71" s="312">
        <v>0</v>
      </c>
    </row>
    <row r="72" spans="1:9" hidden="1" outlineLevel="1">
      <c r="A72" s="292"/>
      <c r="B72" s="311" t="s">
        <v>189</v>
      </c>
      <c r="C72" s="303">
        <v>0</v>
      </c>
      <c r="D72" s="303">
        <v>0</v>
      </c>
      <c r="E72" s="301"/>
      <c r="F72" s="303">
        <v>2343900.5699999998</v>
      </c>
      <c r="G72" s="304"/>
      <c r="H72" s="305"/>
      <c r="I72" s="312">
        <v>2343900.5699999998</v>
      </c>
    </row>
    <row r="73" spans="1:9" hidden="1" outlineLevel="1">
      <c r="A73" s="292"/>
      <c r="B73" s="311" t="s">
        <v>190</v>
      </c>
      <c r="C73" s="302"/>
      <c r="D73" s="303">
        <v>1530816</v>
      </c>
      <c r="E73" s="301"/>
      <c r="F73" s="303">
        <v>231137</v>
      </c>
      <c r="G73" s="304"/>
      <c r="H73" s="305"/>
      <c r="I73" s="312">
        <v>1761953</v>
      </c>
    </row>
    <row r="74" spans="1:9" hidden="1" outlineLevel="1">
      <c r="A74" s="292"/>
      <c r="B74" s="311" t="s">
        <v>191</v>
      </c>
      <c r="C74" s="302"/>
      <c r="D74" s="302"/>
      <c r="E74" s="301"/>
      <c r="F74" s="303">
        <v>47902</v>
      </c>
      <c r="G74" s="304"/>
      <c r="H74" s="305"/>
      <c r="I74" s="312">
        <v>47902</v>
      </c>
    </row>
    <row r="75" spans="1:9" hidden="1" outlineLevel="1">
      <c r="A75" s="292"/>
      <c r="B75" s="311" t="s">
        <v>192</v>
      </c>
      <c r="C75" s="302"/>
      <c r="D75" s="302"/>
      <c r="E75" s="301"/>
      <c r="F75" s="302"/>
      <c r="G75" s="304"/>
      <c r="H75" s="305"/>
      <c r="I75" s="312">
        <v>0</v>
      </c>
    </row>
    <row r="76" spans="1:9" hidden="1" outlineLevel="1">
      <c r="A76" s="292"/>
      <c r="B76" s="311" t="s">
        <v>193</v>
      </c>
      <c r="C76" s="303">
        <v>23032887</v>
      </c>
      <c r="D76" s="302"/>
      <c r="E76" s="301"/>
      <c r="F76" s="302"/>
      <c r="G76" s="304"/>
      <c r="H76" s="305"/>
      <c r="I76" s="312">
        <v>23032887</v>
      </c>
    </row>
    <row r="77" spans="1:9" hidden="1" outlineLevel="1">
      <c r="A77" s="292"/>
      <c r="B77" s="311" t="s">
        <v>194</v>
      </c>
      <c r="C77" s="303">
        <v>9080459</v>
      </c>
      <c r="D77" s="302"/>
      <c r="E77" s="301"/>
      <c r="F77" s="302"/>
      <c r="G77" s="304"/>
      <c r="H77" s="305"/>
      <c r="I77" s="312">
        <v>9080459</v>
      </c>
    </row>
    <row r="78" spans="1:9" hidden="1" outlineLevel="1">
      <c r="A78" s="292"/>
      <c r="B78" s="311" t="s">
        <v>195</v>
      </c>
      <c r="C78" s="302"/>
      <c r="D78" s="302"/>
      <c r="E78" s="301"/>
      <c r="F78" s="302"/>
      <c r="G78" s="304"/>
      <c r="H78" s="305"/>
      <c r="I78" s="312">
        <v>0</v>
      </c>
    </row>
    <row r="79" spans="1:9" hidden="1" outlineLevel="1">
      <c r="A79" s="292"/>
      <c r="B79" s="311" t="s">
        <v>196</v>
      </c>
      <c r="C79" s="303">
        <v>1407533</v>
      </c>
      <c r="D79" s="302"/>
      <c r="E79" s="301"/>
      <c r="F79" s="303">
        <v>97451</v>
      </c>
      <c r="G79" s="304"/>
      <c r="H79" s="305"/>
      <c r="I79" s="312">
        <v>1504984</v>
      </c>
    </row>
    <row r="80" spans="1:9" collapsed="1">
      <c r="A80" s="292">
        <v>4</v>
      </c>
      <c r="B80" s="259" t="s">
        <v>492</v>
      </c>
      <c r="C80" s="303">
        <f>SUM($C$64:$C$79)</f>
        <v>146396915.05000001</v>
      </c>
      <c r="D80" s="303">
        <f>SUM($D$64:$D$79)</f>
        <v>1530816</v>
      </c>
      <c r="E80" s="301"/>
      <c r="F80" s="303">
        <f>SUM($F$64:$F$79)</f>
        <v>17267905.57</v>
      </c>
      <c r="G80" s="304"/>
      <c r="H80" s="305"/>
      <c r="I80" s="312">
        <f>SUM($I$64:$I$79)</f>
        <v>165195636.62</v>
      </c>
    </row>
    <row r="81" spans="1:9" hidden="1" outlineLevel="1">
      <c r="A81" s="292"/>
      <c r="B81" s="300" t="s">
        <v>181</v>
      </c>
      <c r="C81" s="301"/>
      <c r="D81" s="302"/>
      <c r="E81" s="313">
        <v>2089693</v>
      </c>
      <c r="F81" s="314"/>
      <c r="G81" s="304"/>
      <c r="H81" s="305"/>
      <c r="I81" s="312">
        <v>2089693</v>
      </c>
    </row>
    <row r="82" spans="1:9" hidden="1" outlineLevel="1">
      <c r="A82" s="292"/>
      <c r="B82" s="300" t="s">
        <v>182</v>
      </c>
      <c r="C82" s="301"/>
      <c r="D82" s="303">
        <v>0</v>
      </c>
      <c r="E82" s="313">
        <v>2902626</v>
      </c>
      <c r="F82" s="315">
        <v>0</v>
      </c>
      <c r="G82" s="304"/>
      <c r="H82" s="305"/>
      <c r="I82" s="312">
        <v>2902626</v>
      </c>
    </row>
    <row r="83" spans="1:9" hidden="1" outlineLevel="1">
      <c r="A83" s="292"/>
      <c r="B83" s="300" t="s">
        <v>183</v>
      </c>
      <c r="C83" s="301"/>
      <c r="D83" s="302"/>
      <c r="E83" s="313">
        <v>28663362</v>
      </c>
      <c r="F83" s="314"/>
      <c r="G83" s="304"/>
      <c r="H83" s="305"/>
      <c r="I83" s="312">
        <v>28663362</v>
      </c>
    </row>
    <row r="84" spans="1:9" hidden="1" outlineLevel="1">
      <c r="A84" s="292"/>
      <c r="B84" s="300" t="s">
        <v>184</v>
      </c>
      <c r="C84" s="301"/>
      <c r="D84" s="302"/>
      <c r="E84" s="313">
        <v>6971401</v>
      </c>
      <c r="F84" s="314"/>
      <c r="G84" s="304"/>
      <c r="H84" s="305"/>
      <c r="I84" s="312">
        <v>6971401</v>
      </c>
    </row>
    <row r="85" spans="1:9" hidden="1" outlineLevel="1">
      <c r="A85" s="292"/>
      <c r="B85" s="300" t="s">
        <v>185</v>
      </c>
      <c r="C85" s="301"/>
      <c r="D85" s="302"/>
      <c r="E85" s="313">
        <v>43531035</v>
      </c>
      <c r="F85" s="314"/>
      <c r="G85" s="304"/>
      <c r="H85" s="305"/>
      <c r="I85" s="312">
        <v>43531035</v>
      </c>
    </row>
    <row r="86" spans="1:9" hidden="1" outlineLevel="1">
      <c r="A86" s="292"/>
      <c r="B86" s="300" t="s">
        <v>186</v>
      </c>
      <c r="C86" s="301"/>
      <c r="D86" s="302"/>
      <c r="E86" s="313">
        <v>11786514</v>
      </c>
      <c r="F86" s="315">
        <v>12365388</v>
      </c>
      <c r="G86" s="304"/>
      <c r="H86" s="305"/>
      <c r="I86" s="312">
        <v>24151902</v>
      </c>
    </row>
    <row r="87" spans="1:9" hidden="1" outlineLevel="1">
      <c r="A87" s="292"/>
      <c r="B87" s="300" t="s">
        <v>187</v>
      </c>
      <c r="C87" s="301"/>
      <c r="D87" s="302"/>
      <c r="E87" s="316"/>
      <c r="F87" s="314"/>
      <c r="G87" s="304"/>
      <c r="H87" s="305"/>
      <c r="I87" s="312">
        <v>0</v>
      </c>
    </row>
    <row r="88" spans="1:9" hidden="1" outlineLevel="1">
      <c r="A88" s="292"/>
      <c r="B88" s="300" t="s">
        <v>188</v>
      </c>
      <c r="C88" s="301"/>
      <c r="D88" s="302"/>
      <c r="E88" s="316"/>
      <c r="F88" s="314"/>
      <c r="G88" s="304"/>
      <c r="H88" s="305"/>
      <c r="I88" s="312">
        <v>0</v>
      </c>
    </row>
    <row r="89" spans="1:9" hidden="1" outlineLevel="1">
      <c r="A89" s="292"/>
      <c r="B89" s="300" t="s">
        <v>189</v>
      </c>
      <c r="C89" s="301"/>
      <c r="D89" s="303">
        <v>0</v>
      </c>
      <c r="E89" s="316"/>
      <c r="F89" s="315">
        <v>1992315.4845</v>
      </c>
      <c r="G89" s="304"/>
      <c r="H89" s="305"/>
      <c r="I89" s="312">
        <v>1992315.4845</v>
      </c>
    </row>
    <row r="90" spans="1:9" hidden="1" outlineLevel="1">
      <c r="A90" s="292"/>
      <c r="B90" s="300" t="s">
        <v>190</v>
      </c>
      <c r="C90" s="301"/>
      <c r="D90" s="303">
        <v>1301194</v>
      </c>
      <c r="E90" s="316"/>
      <c r="F90" s="315">
        <v>196466</v>
      </c>
      <c r="G90" s="304"/>
      <c r="H90" s="305"/>
      <c r="I90" s="312">
        <v>1497660</v>
      </c>
    </row>
    <row r="91" spans="1:9" hidden="1" outlineLevel="1">
      <c r="A91" s="292"/>
      <c r="B91" s="300" t="s">
        <v>191</v>
      </c>
      <c r="C91" s="301"/>
      <c r="D91" s="302"/>
      <c r="E91" s="316"/>
      <c r="F91" s="315">
        <v>40717</v>
      </c>
      <c r="G91" s="304"/>
      <c r="H91" s="305"/>
      <c r="I91" s="312">
        <v>40717</v>
      </c>
    </row>
    <row r="92" spans="1:9" hidden="1" outlineLevel="1">
      <c r="A92" s="292"/>
      <c r="B92" s="300" t="s">
        <v>192</v>
      </c>
      <c r="C92" s="301"/>
      <c r="D92" s="302"/>
      <c r="E92" s="316"/>
      <c r="F92" s="314"/>
      <c r="G92" s="304"/>
      <c r="H92" s="305"/>
      <c r="I92" s="312">
        <v>0</v>
      </c>
    </row>
    <row r="93" spans="1:9" hidden="1" outlineLevel="1">
      <c r="A93" s="292"/>
      <c r="B93" s="300" t="s">
        <v>193</v>
      </c>
      <c r="C93" s="301"/>
      <c r="D93" s="302"/>
      <c r="E93" s="313">
        <v>19217978</v>
      </c>
      <c r="F93" s="314"/>
      <c r="G93" s="304"/>
      <c r="H93" s="305"/>
      <c r="I93" s="312">
        <v>19217978</v>
      </c>
    </row>
    <row r="94" spans="1:9" hidden="1" outlineLevel="1">
      <c r="A94" s="292"/>
      <c r="B94" s="300" t="s">
        <v>194</v>
      </c>
      <c r="C94" s="301"/>
      <c r="D94" s="302"/>
      <c r="E94" s="313">
        <v>7718373</v>
      </c>
      <c r="F94" s="314"/>
      <c r="G94" s="304"/>
      <c r="H94" s="305"/>
      <c r="I94" s="312">
        <v>7718373</v>
      </c>
    </row>
    <row r="95" spans="1:9" hidden="1" outlineLevel="1">
      <c r="A95" s="292"/>
      <c r="B95" s="300" t="s">
        <v>195</v>
      </c>
      <c r="C95" s="301"/>
      <c r="D95" s="302"/>
      <c r="E95" s="316"/>
      <c r="F95" s="314"/>
      <c r="G95" s="304"/>
      <c r="H95" s="305"/>
      <c r="I95" s="312">
        <v>0</v>
      </c>
    </row>
    <row r="96" spans="1:9" hidden="1" outlineLevel="1">
      <c r="A96" s="292"/>
      <c r="B96" s="300" t="s">
        <v>196</v>
      </c>
      <c r="C96" s="301"/>
      <c r="D96" s="302"/>
      <c r="E96" s="313">
        <v>1196403</v>
      </c>
      <c r="F96" s="315">
        <v>82833</v>
      </c>
      <c r="G96" s="304"/>
      <c r="H96" s="305"/>
      <c r="I96" s="312">
        <v>1279236</v>
      </c>
    </row>
    <row r="97" spans="1:9" ht="25.5" collapsed="1">
      <c r="A97" s="292">
        <v>5</v>
      </c>
      <c r="B97" s="306" t="s">
        <v>493</v>
      </c>
      <c r="C97" s="301"/>
      <c r="D97" s="303">
        <f>SUM($D$81:$D$96)</f>
        <v>1301194</v>
      </c>
      <c r="E97" s="313">
        <f>SUM($E$81:$E$96)</f>
        <v>124077385</v>
      </c>
      <c r="F97" s="315">
        <f>SUM($F$81:$F$96)</f>
        <v>14677719.4845</v>
      </c>
      <c r="G97" s="304"/>
      <c r="H97" s="305"/>
      <c r="I97" s="312">
        <f>SUM($I$81:$I$96)</f>
        <v>140056298.48449999</v>
      </c>
    </row>
    <row r="98" spans="1:9" hidden="1" outlineLevel="1">
      <c r="A98" s="292"/>
      <c r="B98" s="300" t="s">
        <v>181</v>
      </c>
      <c r="C98" s="303">
        <v>368770</v>
      </c>
      <c r="D98" s="307"/>
      <c r="E98" s="317"/>
      <c r="F98" s="317"/>
      <c r="G98" s="310"/>
      <c r="H98" s="305"/>
      <c r="I98" s="312">
        <v>368770</v>
      </c>
    </row>
    <row r="99" spans="1:9" hidden="1" outlineLevel="1">
      <c r="A99" s="292"/>
      <c r="B99" s="300" t="s">
        <v>182</v>
      </c>
      <c r="C99" s="303">
        <v>512228.05000000098</v>
      </c>
      <c r="D99" s="307"/>
      <c r="E99" s="317"/>
      <c r="F99" s="317"/>
      <c r="G99" s="310"/>
      <c r="H99" s="305"/>
      <c r="I99" s="312">
        <v>512228.05000000098</v>
      </c>
    </row>
    <row r="100" spans="1:9" hidden="1" outlineLevel="1">
      <c r="A100" s="292"/>
      <c r="B100" s="300" t="s">
        <v>183</v>
      </c>
      <c r="C100" s="303">
        <v>5058240</v>
      </c>
      <c r="D100" s="307"/>
      <c r="E100" s="317"/>
      <c r="F100" s="317"/>
      <c r="G100" s="310"/>
      <c r="H100" s="305"/>
      <c r="I100" s="312">
        <v>5058240</v>
      </c>
    </row>
    <row r="101" spans="1:9" hidden="1" outlineLevel="1">
      <c r="A101" s="292"/>
      <c r="B101" s="300" t="s">
        <v>184</v>
      </c>
      <c r="C101" s="303">
        <v>1230247</v>
      </c>
      <c r="D101" s="307"/>
      <c r="E101" s="317"/>
      <c r="F101" s="317"/>
      <c r="G101" s="310"/>
      <c r="H101" s="305"/>
      <c r="I101" s="312">
        <v>1230247</v>
      </c>
    </row>
    <row r="102" spans="1:9" hidden="1" outlineLevel="1">
      <c r="A102" s="292"/>
      <c r="B102" s="300" t="s">
        <v>185</v>
      </c>
      <c r="C102" s="303">
        <v>7681947</v>
      </c>
      <c r="D102" s="307"/>
      <c r="E102" s="317"/>
      <c r="F102" s="317"/>
      <c r="G102" s="310"/>
      <c r="H102" s="305"/>
      <c r="I102" s="312">
        <v>7681947</v>
      </c>
    </row>
    <row r="103" spans="1:9" hidden="1" outlineLevel="1">
      <c r="A103" s="292"/>
      <c r="B103" s="300" t="s">
        <v>186</v>
      </c>
      <c r="C103" s="303">
        <v>4262100</v>
      </c>
      <c r="D103" s="307"/>
      <c r="E103" s="317"/>
      <c r="F103" s="317"/>
      <c r="G103" s="310"/>
      <c r="H103" s="305"/>
      <c r="I103" s="312">
        <v>4262100</v>
      </c>
    </row>
    <row r="104" spans="1:9" hidden="1" outlineLevel="1">
      <c r="A104" s="292"/>
      <c r="B104" s="300" t="s">
        <v>187</v>
      </c>
      <c r="C104" s="303">
        <v>0</v>
      </c>
      <c r="D104" s="307"/>
      <c r="E104" s="317"/>
      <c r="F104" s="317"/>
      <c r="G104" s="310"/>
      <c r="H104" s="305"/>
      <c r="I104" s="312">
        <v>0</v>
      </c>
    </row>
    <row r="105" spans="1:9" hidden="1" outlineLevel="1">
      <c r="A105" s="292"/>
      <c r="B105" s="300" t="s">
        <v>188</v>
      </c>
      <c r="C105" s="303">
        <v>0</v>
      </c>
      <c r="D105" s="307"/>
      <c r="E105" s="317"/>
      <c r="F105" s="317"/>
      <c r="G105" s="310"/>
      <c r="H105" s="305"/>
      <c r="I105" s="312">
        <v>0</v>
      </c>
    </row>
    <row r="106" spans="1:9" hidden="1" outlineLevel="1">
      <c r="A106" s="292"/>
      <c r="B106" s="300" t="s">
        <v>189</v>
      </c>
      <c r="C106" s="303">
        <v>351585.08549999999</v>
      </c>
      <c r="D106" s="307"/>
      <c r="E106" s="317"/>
      <c r="F106" s="317"/>
      <c r="G106" s="310"/>
      <c r="H106" s="305"/>
      <c r="I106" s="312">
        <v>351585.08549999999</v>
      </c>
    </row>
    <row r="107" spans="1:9" hidden="1" outlineLevel="1">
      <c r="A107" s="292"/>
      <c r="B107" s="300" t="s">
        <v>190</v>
      </c>
      <c r="C107" s="303">
        <v>264293</v>
      </c>
      <c r="D107" s="307"/>
      <c r="E107" s="317"/>
      <c r="F107" s="317"/>
      <c r="G107" s="310"/>
      <c r="H107" s="305"/>
      <c r="I107" s="312">
        <v>264293</v>
      </c>
    </row>
    <row r="108" spans="1:9" hidden="1" outlineLevel="1">
      <c r="A108" s="292"/>
      <c r="B108" s="300" t="s">
        <v>191</v>
      </c>
      <c r="C108" s="303">
        <v>7185</v>
      </c>
      <c r="D108" s="307"/>
      <c r="E108" s="317"/>
      <c r="F108" s="317"/>
      <c r="G108" s="310"/>
      <c r="H108" s="305"/>
      <c r="I108" s="312">
        <v>7185</v>
      </c>
    </row>
    <row r="109" spans="1:9" hidden="1" outlineLevel="1">
      <c r="A109" s="292"/>
      <c r="B109" s="300" t="s">
        <v>192</v>
      </c>
      <c r="C109" s="303">
        <v>0</v>
      </c>
      <c r="D109" s="307"/>
      <c r="E109" s="317"/>
      <c r="F109" s="317"/>
      <c r="G109" s="310"/>
      <c r="H109" s="305"/>
      <c r="I109" s="312">
        <v>0</v>
      </c>
    </row>
    <row r="110" spans="1:9" hidden="1" outlineLevel="1">
      <c r="A110" s="292"/>
      <c r="B110" s="300" t="s">
        <v>193</v>
      </c>
      <c r="C110" s="303">
        <v>3814909</v>
      </c>
      <c r="D110" s="307"/>
      <c r="E110" s="317"/>
      <c r="F110" s="317"/>
      <c r="G110" s="310"/>
      <c r="H110" s="305"/>
      <c r="I110" s="312">
        <v>3814909</v>
      </c>
    </row>
    <row r="111" spans="1:9" hidden="1" outlineLevel="1">
      <c r="A111" s="292"/>
      <c r="B111" s="300" t="s">
        <v>194</v>
      </c>
      <c r="C111" s="303">
        <v>1362086</v>
      </c>
      <c r="D111" s="307"/>
      <c r="E111" s="317"/>
      <c r="F111" s="317"/>
      <c r="G111" s="310"/>
      <c r="H111" s="305"/>
      <c r="I111" s="312">
        <v>1362086</v>
      </c>
    </row>
    <row r="112" spans="1:9" hidden="1" outlineLevel="1">
      <c r="A112" s="292"/>
      <c r="B112" s="300" t="s">
        <v>195</v>
      </c>
      <c r="C112" s="303">
        <v>0</v>
      </c>
      <c r="D112" s="307"/>
      <c r="E112" s="317"/>
      <c r="F112" s="317"/>
      <c r="G112" s="310"/>
      <c r="H112" s="305"/>
      <c r="I112" s="312">
        <v>0</v>
      </c>
    </row>
    <row r="113" spans="1:9" hidden="1" outlineLevel="1">
      <c r="A113" s="292"/>
      <c r="B113" s="300" t="s">
        <v>196</v>
      </c>
      <c r="C113" s="303">
        <v>225748</v>
      </c>
      <c r="D113" s="307"/>
      <c r="E113" s="317"/>
      <c r="F113" s="317"/>
      <c r="G113" s="310"/>
      <c r="H113" s="305"/>
      <c r="I113" s="312">
        <v>225748</v>
      </c>
    </row>
    <row r="114" spans="1:9" ht="25.5" collapsed="1">
      <c r="A114" s="292">
        <v>6</v>
      </c>
      <c r="B114" s="306" t="s">
        <v>494</v>
      </c>
      <c r="C114" s="303">
        <f>SUM($C$98:$C$113)</f>
        <v>25139338.135499999</v>
      </c>
      <c r="D114" s="307"/>
      <c r="E114" s="317"/>
      <c r="F114" s="317"/>
      <c r="G114" s="310"/>
      <c r="H114" s="305"/>
      <c r="I114" s="312">
        <f>SUM($I$98:$I$113)</f>
        <v>25139338.135499999</v>
      </c>
    </row>
    <row r="115" spans="1:9" hidden="1" outlineLevel="1">
      <c r="A115" s="292"/>
      <c r="B115" s="311" t="s">
        <v>181</v>
      </c>
      <c r="C115" s="303">
        <v>2458463</v>
      </c>
      <c r="D115" s="303">
        <v>0</v>
      </c>
      <c r="E115" s="296">
        <v>13052509</v>
      </c>
      <c r="F115" s="296">
        <v>26200737</v>
      </c>
      <c r="G115" s="304"/>
      <c r="H115" s="305"/>
      <c r="I115" s="312">
        <v>41711709</v>
      </c>
    </row>
    <row r="116" spans="1:9" hidden="1" outlineLevel="1">
      <c r="A116" s="292"/>
      <c r="B116" s="311" t="s">
        <v>182</v>
      </c>
      <c r="C116" s="303">
        <v>3414854.05</v>
      </c>
      <c r="D116" s="303">
        <v>0</v>
      </c>
      <c r="E116" s="296">
        <v>27990506.949999999</v>
      </c>
      <c r="F116" s="296">
        <v>0</v>
      </c>
      <c r="G116" s="304"/>
      <c r="H116" s="305"/>
      <c r="I116" s="312">
        <v>31405361</v>
      </c>
    </row>
    <row r="117" spans="1:9" hidden="1" outlineLevel="1">
      <c r="A117" s="292"/>
      <c r="B117" s="311" t="s">
        <v>183</v>
      </c>
      <c r="C117" s="303">
        <v>33721602</v>
      </c>
      <c r="D117" s="303">
        <v>52895691</v>
      </c>
      <c r="E117" s="296">
        <v>54989171</v>
      </c>
      <c r="F117" s="296">
        <v>13049425</v>
      </c>
      <c r="G117" s="304"/>
      <c r="H117" s="305"/>
      <c r="I117" s="312">
        <v>154655889</v>
      </c>
    </row>
    <row r="118" spans="1:9" hidden="1" outlineLevel="1">
      <c r="A118" s="292"/>
      <c r="B118" s="311" t="s">
        <v>184</v>
      </c>
      <c r="C118" s="303">
        <v>8201648</v>
      </c>
      <c r="D118" s="303">
        <v>0</v>
      </c>
      <c r="E118" s="296">
        <v>15042038</v>
      </c>
      <c r="F118" s="296">
        <v>8842828</v>
      </c>
      <c r="G118" s="304"/>
      <c r="H118" s="305"/>
      <c r="I118" s="312">
        <v>32086514</v>
      </c>
    </row>
    <row r="119" spans="1:9" hidden="1" outlineLevel="1">
      <c r="A119" s="292"/>
      <c r="B119" s="311" t="s">
        <v>185</v>
      </c>
      <c r="C119" s="303">
        <v>51212982</v>
      </c>
      <c r="D119" s="303">
        <v>22636774</v>
      </c>
      <c r="E119" s="296">
        <v>55305031</v>
      </c>
      <c r="F119" s="296">
        <v>45111389</v>
      </c>
      <c r="G119" s="304"/>
      <c r="H119" s="305"/>
      <c r="I119" s="312">
        <v>174266176</v>
      </c>
    </row>
    <row r="120" spans="1:9" hidden="1" outlineLevel="1">
      <c r="A120" s="292"/>
      <c r="B120" s="311" t="s">
        <v>186</v>
      </c>
      <c r="C120" s="303">
        <v>13866487</v>
      </c>
      <c r="D120" s="303">
        <v>0</v>
      </c>
      <c r="E120" s="296">
        <v>71273801</v>
      </c>
      <c r="F120" s="296">
        <v>140482071</v>
      </c>
      <c r="G120" s="304"/>
      <c r="H120" s="305"/>
      <c r="I120" s="312">
        <v>225622359</v>
      </c>
    </row>
    <row r="121" spans="1:9" hidden="1" outlineLevel="1">
      <c r="A121" s="292"/>
      <c r="B121" s="311" t="s">
        <v>187</v>
      </c>
      <c r="C121" s="303">
        <v>0</v>
      </c>
      <c r="D121" s="303">
        <v>0</v>
      </c>
      <c r="E121" s="296">
        <v>26321570</v>
      </c>
      <c r="F121" s="296">
        <v>0</v>
      </c>
      <c r="G121" s="304"/>
      <c r="H121" s="305"/>
      <c r="I121" s="312">
        <v>26321570</v>
      </c>
    </row>
    <row r="122" spans="1:9" hidden="1" outlineLevel="1">
      <c r="A122" s="292"/>
      <c r="B122" s="311" t="s">
        <v>188</v>
      </c>
      <c r="C122" s="303">
        <v>0</v>
      </c>
      <c r="D122" s="303">
        <v>0</v>
      </c>
      <c r="E122" s="296">
        <v>0</v>
      </c>
      <c r="F122" s="296">
        <v>25816072</v>
      </c>
      <c r="G122" s="304"/>
      <c r="H122" s="305"/>
      <c r="I122" s="312">
        <v>25816072</v>
      </c>
    </row>
    <row r="123" spans="1:9" hidden="1" outlineLevel="1">
      <c r="A123" s="292"/>
      <c r="B123" s="311" t="s">
        <v>189</v>
      </c>
      <c r="C123" s="303">
        <v>0</v>
      </c>
      <c r="D123" s="303">
        <v>0</v>
      </c>
      <c r="E123" s="296">
        <v>2717651.73</v>
      </c>
      <c r="F123" s="296">
        <v>11704569.26</v>
      </c>
      <c r="G123" s="304"/>
      <c r="H123" s="305"/>
      <c r="I123" s="312">
        <v>14422220.99</v>
      </c>
    </row>
    <row r="124" spans="1:9" hidden="1" outlineLevel="1">
      <c r="A124" s="292"/>
      <c r="B124" s="311" t="s">
        <v>190</v>
      </c>
      <c r="C124" s="303">
        <v>0</v>
      </c>
      <c r="D124" s="303">
        <v>25008257</v>
      </c>
      <c r="E124" s="296">
        <v>63591935</v>
      </c>
      <c r="F124" s="296">
        <v>2394665</v>
      </c>
      <c r="G124" s="304"/>
      <c r="H124" s="305"/>
      <c r="I124" s="312">
        <v>90994857</v>
      </c>
    </row>
    <row r="125" spans="1:9" hidden="1" outlineLevel="1">
      <c r="A125" s="292"/>
      <c r="B125" s="311" t="s">
        <v>191</v>
      </c>
      <c r="C125" s="303">
        <v>0</v>
      </c>
      <c r="D125" s="303">
        <v>0</v>
      </c>
      <c r="E125" s="296">
        <v>0</v>
      </c>
      <c r="F125" s="296">
        <v>4700915</v>
      </c>
      <c r="G125" s="304"/>
      <c r="H125" s="305"/>
      <c r="I125" s="312">
        <v>4700915</v>
      </c>
    </row>
    <row r="126" spans="1:9" hidden="1" outlineLevel="1">
      <c r="A126" s="292"/>
      <c r="B126" s="311" t="s">
        <v>192</v>
      </c>
      <c r="C126" s="303">
        <v>0</v>
      </c>
      <c r="D126" s="303">
        <v>0</v>
      </c>
      <c r="E126" s="296">
        <v>2539556</v>
      </c>
      <c r="F126" s="296">
        <v>0</v>
      </c>
      <c r="G126" s="304"/>
      <c r="H126" s="305"/>
      <c r="I126" s="312">
        <v>2539556</v>
      </c>
    </row>
    <row r="127" spans="1:9" hidden="1" outlineLevel="1">
      <c r="A127" s="292"/>
      <c r="B127" s="311" t="s">
        <v>193</v>
      </c>
      <c r="C127" s="303">
        <v>23032887</v>
      </c>
      <c r="D127" s="303">
        <v>0</v>
      </c>
      <c r="E127" s="296">
        <v>69896129</v>
      </c>
      <c r="F127" s="296">
        <v>124391048</v>
      </c>
      <c r="G127" s="304"/>
      <c r="H127" s="305"/>
      <c r="I127" s="312">
        <v>217320064</v>
      </c>
    </row>
    <row r="128" spans="1:9" hidden="1" outlineLevel="1">
      <c r="A128" s="292"/>
      <c r="B128" s="311" t="s">
        <v>194</v>
      </c>
      <c r="C128" s="303">
        <v>9080459</v>
      </c>
      <c r="D128" s="303">
        <v>0</v>
      </c>
      <c r="E128" s="296">
        <v>82206334</v>
      </c>
      <c r="F128" s="296">
        <v>0</v>
      </c>
      <c r="G128" s="304"/>
      <c r="H128" s="305"/>
      <c r="I128" s="312">
        <v>91286793</v>
      </c>
    </row>
    <row r="129" spans="1:9" hidden="1" outlineLevel="1">
      <c r="A129" s="292"/>
      <c r="B129" s="311" t="s">
        <v>195</v>
      </c>
      <c r="C129" s="303">
        <v>0</v>
      </c>
      <c r="D129" s="303">
        <v>0</v>
      </c>
      <c r="E129" s="296">
        <v>12069101</v>
      </c>
      <c r="F129" s="296">
        <v>0</v>
      </c>
      <c r="G129" s="304"/>
      <c r="H129" s="305"/>
      <c r="I129" s="312">
        <v>12069101</v>
      </c>
    </row>
    <row r="130" spans="1:9" hidden="1" outlineLevel="1">
      <c r="A130" s="292"/>
      <c r="B130" s="311" t="s">
        <v>196</v>
      </c>
      <c r="C130" s="303">
        <v>1407533</v>
      </c>
      <c r="D130" s="303">
        <v>0</v>
      </c>
      <c r="E130" s="296">
        <v>12246488</v>
      </c>
      <c r="F130" s="296">
        <v>1077774</v>
      </c>
      <c r="G130" s="304"/>
      <c r="H130" s="305"/>
      <c r="I130" s="312">
        <v>14731795</v>
      </c>
    </row>
    <row r="131" spans="1:9" collapsed="1">
      <c r="A131" s="292">
        <v>7</v>
      </c>
      <c r="B131" s="318" t="s">
        <v>568</v>
      </c>
      <c r="C131" s="303">
        <f>SUM($C$115:$C$130)</f>
        <v>146396915.05000001</v>
      </c>
      <c r="D131" s="303">
        <f>SUM($D$115:$D$130)</f>
        <v>100540722</v>
      </c>
      <c r="E131" s="296">
        <f>SUM($E$115:$E$130)</f>
        <v>509241821.67999995</v>
      </c>
      <c r="F131" s="296">
        <f>SUM($F$115:$F$130)</f>
        <v>403771493.25999999</v>
      </c>
      <c r="G131" s="304"/>
      <c r="H131" s="305"/>
      <c r="I131" s="312">
        <f>SUM($I$115:$I$130)</f>
        <v>1159950951.99</v>
      </c>
    </row>
    <row r="132" spans="1:9" hidden="1" outlineLevel="1">
      <c r="A132" s="292"/>
      <c r="B132" s="300" t="s">
        <v>181</v>
      </c>
      <c r="C132" s="301"/>
      <c r="D132" s="303">
        <v>0</v>
      </c>
      <c r="E132" s="319"/>
      <c r="F132" s="315">
        <v>22270625</v>
      </c>
      <c r="G132" s="304"/>
      <c r="H132" s="305"/>
      <c r="I132" s="312">
        <v>22270625</v>
      </c>
    </row>
    <row r="133" spans="1:9" hidden="1" outlineLevel="1">
      <c r="A133" s="292"/>
      <c r="B133" s="300" t="s">
        <v>182</v>
      </c>
      <c r="C133" s="301"/>
      <c r="D133" s="303">
        <v>0</v>
      </c>
      <c r="E133" s="319"/>
      <c r="F133" s="315">
        <v>0</v>
      </c>
      <c r="G133" s="304"/>
      <c r="H133" s="305"/>
      <c r="I133" s="312">
        <v>0</v>
      </c>
    </row>
    <row r="134" spans="1:9" hidden="1" outlineLevel="1">
      <c r="A134" s="292"/>
      <c r="B134" s="300" t="s">
        <v>183</v>
      </c>
      <c r="C134" s="301"/>
      <c r="D134" s="303">
        <v>44961337</v>
      </c>
      <c r="E134" s="319"/>
      <c r="F134" s="315">
        <v>11092011</v>
      </c>
      <c r="G134" s="304"/>
      <c r="H134" s="305"/>
      <c r="I134" s="312">
        <v>56053348</v>
      </c>
    </row>
    <row r="135" spans="1:9" hidden="1" outlineLevel="1">
      <c r="A135" s="292"/>
      <c r="B135" s="300" t="s">
        <v>184</v>
      </c>
      <c r="C135" s="301"/>
      <c r="D135" s="303">
        <v>0</v>
      </c>
      <c r="E135" s="319"/>
      <c r="F135" s="315">
        <v>7516404</v>
      </c>
      <c r="G135" s="304"/>
      <c r="H135" s="305"/>
      <c r="I135" s="312">
        <v>7516404</v>
      </c>
    </row>
    <row r="136" spans="1:9" hidden="1" outlineLevel="1">
      <c r="A136" s="292"/>
      <c r="B136" s="300" t="s">
        <v>185</v>
      </c>
      <c r="C136" s="301"/>
      <c r="D136" s="303">
        <v>19241258</v>
      </c>
      <c r="E136" s="319"/>
      <c r="F136" s="315">
        <v>38344681</v>
      </c>
      <c r="G136" s="304"/>
      <c r="H136" s="305"/>
      <c r="I136" s="312">
        <v>57585939</v>
      </c>
    </row>
    <row r="137" spans="1:9" hidden="1" outlineLevel="1">
      <c r="A137" s="292"/>
      <c r="B137" s="300" t="s">
        <v>186</v>
      </c>
      <c r="C137" s="301"/>
      <c r="D137" s="303">
        <v>0</v>
      </c>
      <c r="E137" s="319"/>
      <c r="F137" s="315">
        <v>119409755</v>
      </c>
      <c r="G137" s="304"/>
      <c r="H137" s="305"/>
      <c r="I137" s="312">
        <v>119409755</v>
      </c>
    </row>
    <row r="138" spans="1:9" hidden="1" outlineLevel="1">
      <c r="A138" s="292"/>
      <c r="B138" s="300" t="s">
        <v>187</v>
      </c>
      <c r="C138" s="301"/>
      <c r="D138" s="303">
        <v>0</v>
      </c>
      <c r="E138" s="319"/>
      <c r="F138" s="315">
        <v>0</v>
      </c>
      <c r="G138" s="304"/>
      <c r="H138" s="305"/>
      <c r="I138" s="312">
        <v>0</v>
      </c>
    </row>
    <row r="139" spans="1:9" hidden="1" outlineLevel="1">
      <c r="A139" s="292"/>
      <c r="B139" s="300" t="s">
        <v>188</v>
      </c>
      <c r="C139" s="301"/>
      <c r="D139" s="303">
        <v>0</v>
      </c>
      <c r="E139" s="319"/>
      <c r="F139" s="315">
        <v>21943661</v>
      </c>
      <c r="G139" s="304"/>
      <c r="H139" s="305"/>
      <c r="I139" s="312">
        <v>21943661</v>
      </c>
    </row>
    <row r="140" spans="1:9" hidden="1" outlineLevel="1">
      <c r="A140" s="292"/>
      <c r="B140" s="300" t="s">
        <v>189</v>
      </c>
      <c r="C140" s="301"/>
      <c r="D140" s="303">
        <v>0</v>
      </c>
      <c r="E140" s="319"/>
      <c r="F140" s="315">
        <v>9948905.4199999999</v>
      </c>
      <c r="G140" s="304"/>
      <c r="H140" s="305"/>
      <c r="I140" s="312">
        <v>9948905.4199999999</v>
      </c>
    </row>
    <row r="141" spans="1:9" hidden="1" outlineLevel="1">
      <c r="A141" s="292"/>
      <c r="B141" s="300" t="s">
        <v>190</v>
      </c>
      <c r="C141" s="301"/>
      <c r="D141" s="303">
        <v>21257020</v>
      </c>
      <c r="E141" s="319"/>
      <c r="F141" s="315">
        <v>2035464</v>
      </c>
      <c r="G141" s="304"/>
      <c r="H141" s="305"/>
      <c r="I141" s="312">
        <v>23292484</v>
      </c>
    </row>
    <row r="142" spans="1:9" hidden="1" outlineLevel="1">
      <c r="A142" s="292"/>
      <c r="B142" s="300" t="s">
        <v>191</v>
      </c>
      <c r="C142" s="301"/>
      <c r="D142" s="303">
        <v>0</v>
      </c>
      <c r="E142" s="319"/>
      <c r="F142" s="315">
        <v>3995778</v>
      </c>
      <c r="G142" s="304"/>
      <c r="H142" s="305"/>
      <c r="I142" s="312">
        <v>3995778</v>
      </c>
    </row>
    <row r="143" spans="1:9" hidden="1" outlineLevel="1">
      <c r="A143" s="292"/>
      <c r="B143" s="300" t="s">
        <v>192</v>
      </c>
      <c r="C143" s="301"/>
      <c r="D143" s="303">
        <v>0</v>
      </c>
      <c r="E143" s="319"/>
      <c r="F143" s="315">
        <v>0</v>
      </c>
      <c r="G143" s="304"/>
      <c r="H143" s="305"/>
      <c r="I143" s="312">
        <v>0</v>
      </c>
    </row>
    <row r="144" spans="1:9" hidden="1" outlineLevel="1">
      <c r="A144" s="292"/>
      <c r="B144" s="300" t="s">
        <v>193</v>
      </c>
      <c r="C144" s="301"/>
      <c r="D144" s="303">
        <v>0</v>
      </c>
      <c r="E144" s="319"/>
      <c r="F144" s="315">
        <v>105730075</v>
      </c>
      <c r="G144" s="304"/>
      <c r="H144" s="305"/>
      <c r="I144" s="312">
        <v>105730075</v>
      </c>
    </row>
    <row r="145" spans="1:9" hidden="1" outlineLevel="1">
      <c r="A145" s="292"/>
      <c r="B145" s="300" t="s">
        <v>194</v>
      </c>
      <c r="C145" s="301"/>
      <c r="D145" s="303">
        <v>0</v>
      </c>
      <c r="E145" s="319"/>
      <c r="F145" s="315">
        <v>0</v>
      </c>
      <c r="G145" s="304"/>
      <c r="H145" s="305"/>
      <c r="I145" s="312">
        <v>0</v>
      </c>
    </row>
    <row r="146" spans="1:9" hidden="1" outlineLevel="1">
      <c r="A146" s="292"/>
      <c r="B146" s="300" t="s">
        <v>195</v>
      </c>
      <c r="C146" s="301"/>
      <c r="D146" s="303">
        <v>0</v>
      </c>
      <c r="E146" s="319"/>
      <c r="F146" s="315">
        <v>0</v>
      </c>
      <c r="G146" s="304"/>
      <c r="H146" s="305"/>
      <c r="I146" s="312">
        <v>0</v>
      </c>
    </row>
    <row r="147" spans="1:9" hidden="1" outlineLevel="1">
      <c r="A147" s="292"/>
      <c r="B147" s="300" t="s">
        <v>196</v>
      </c>
      <c r="C147" s="301"/>
      <c r="D147" s="303">
        <v>0</v>
      </c>
      <c r="E147" s="319"/>
      <c r="F147" s="315">
        <v>916108</v>
      </c>
      <c r="G147" s="304"/>
      <c r="H147" s="305"/>
      <c r="I147" s="312">
        <v>916108</v>
      </c>
    </row>
    <row r="148" spans="1:9" ht="25.5" collapsed="1">
      <c r="A148" s="292">
        <v>8</v>
      </c>
      <c r="B148" s="320" t="s">
        <v>569</v>
      </c>
      <c r="C148" s="301"/>
      <c r="D148" s="303">
        <f>SUM($D$132:$D$147)</f>
        <v>85459615</v>
      </c>
      <c r="E148" s="319"/>
      <c r="F148" s="315">
        <f>SUM($F$132:$F$147)</f>
        <v>343203467.41999996</v>
      </c>
      <c r="G148" s="304"/>
      <c r="H148" s="305"/>
      <c r="I148" s="312">
        <f>SUM($I$132:$I$147)</f>
        <v>428663082.42000002</v>
      </c>
    </row>
    <row r="149" spans="1:9" hidden="1" outlineLevel="1">
      <c r="A149" s="292"/>
      <c r="B149" s="321" t="s">
        <v>181</v>
      </c>
      <c r="C149" s="313">
        <v>6256759</v>
      </c>
      <c r="D149" s="307"/>
      <c r="E149" s="309"/>
      <c r="F149" s="309"/>
      <c r="G149" s="309"/>
      <c r="H149" s="322"/>
      <c r="I149" s="313">
        <v>6256759</v>
      </c>
    </row>
    <row r="150" spans="1:9" hidden="1" outlineLevel="1">
      <c r="A150" s="292"/>
      <c r="B150" s="321" t="s">
        <v>182</v>
      </c>
      <c r="C150" s="313">
        <v>4707143.83</v>
      </c>
      <c r="D150" s="307"/>
      <c r="E150" s="309"/>
      <c r="F150" s="309"/>
      <c r="G150" s="309"/>
      <c r="H150" s="322"/>
      <c r="I150" s="313">
        <v>4707143.83</v>
      </c>
    </row>
    <row r="151" spans="1:9" hidden="1" outlineLevel="1">
      <c r="A151" s="292"/>
      <c r="B151" s="321" t="s">
        <v>183</v>
      </c>
      <c r="C151" s="313">
        <v>23198384</v>
      </c>
      <c r="D151" s="307"/>
      <c r="E151" s="309"/>
      <c r="F151" s="309"/>
      <c r="G151" s="309"/>
      <c r="H151" s="322"/>
      <c r="I151" s="313">
        <v>23198384</v>
      </c>
    </row>
    <row r="152" spans="1:9" hidden="1" outlineLevel="1">
      <c r="A152" s="292"/>
      <c r="B152" s="321" t="s">
        <v>184</v>
      </c>
      <c r="C152" s="313">
        <v>4812986</v>
      </c>
      <c r="D152" s="307"/>
      <c r="E152" s="309"/>
      <c r="F152" s="309"/>
      <c r="G152" s="309"/>
      <c r="H152" s="322"/>
      <c r="I152" s="313">
        <v>4812986</v>
      </c>
    </row>
    <row r="153" spans="1:9" hidden="1" outlineLevel="1">
      <c r="A153" s="292"/>
      <c r="B153" s="321" t="s">
        <v>185</v>
      </c>
      <c r="C153" s="313">
        <v>26139926</v>
      </c>
      <c r="D153" s="307"/>
      <c r="E153" s="309"/>
      <c r="F153" s="309"/>
      <c r="G153" s="309"/>
      <c r="H153" s="322"/>
      <c r="I153" s="313">
        <v>26139926</v>
      </c>
    </row>
    <row r="154" spans="1:9" hidden="1" outlineLevel="1">
      <c r="A154" s="292"/>
      <c r="B154" s="321" t="s">
        <v>186</v>
      </c>
      <c r="C154" s="313">
        <v>33843353</v>
      </c>
      <c r="D154" s="307"/>
      <c r="E154" s="309"/>
      <c r="F154" s="309"/>
      <c r="G154" s="309"/>
      <c r="H154" s="322"/>
      <c r="I154" s="313">
        <v>33843353</v>
      </c>
    </row>
    <row r="155" spans="1:9" hidden="1" outlineLevel="1">
      <c r="A155" s="292"/>
      <c r="B155" s="321" t="s">
        <v>187</v>
      </c>
      <c r="C155" s="313">
        <v>3948283</v>
      </c>
      <c r="D155" s="307"/>
      <c r="E155" s="309"/>
      <c r="F155" s="309"/>
      <c r="G155" s="309"/>
      <c r="H155" s="322"/>
      <c r="I155" s="313">
        <v>3948283</v>
      </c>
    </row>
    <row r="156" spans="1:9" hidden="1" outlineLevel="1">
      <c r="A156" s="292"/>
      <c r="B156" s="321" t="s">
        <v>188</v>
      </c>
      <c r="C156" s="313">
        <v>3872411</v>
      </c>
      <c r="D156" s="307"/>
      <c r="E156" s="309"/>
      <c r="F156" s="309"/>
      <c r="G156" s="309"/>
      <c r="H156" s="322"/>
      <c r="I156" s="313">
        <v>3872411</v>
      </c>
    </row>
    <row r="157" spans="1:9" hidden="1" outlineLevel="1">
      <c r="A157" s="292"/>
      <c r="B157" s="321" t="s">
        <v>189</v>
      </c>
      <c r="C157" s="313">
        <v>2163305.5099999998</v>
      </c>
      <c r="D157" s="307"/>
      <c r="E157" s="309"/>
      <c r="F157" s="309"/>
      <c r="G157" s="309"/>
      <c r="H157" s="322"/>
      <c r="I157" s="313">
        <v>2163305.5099999998</v>
      </c>
    </row>
    <row r="158" spans="1:9" hidden="1" outlineLevel="1">
      <c r="A158" s="292"/>
      <c r="B158" s="321" t="s">
        <v>190</v>
      </c>
      <c r="C158" s="313">
        <v>13661111</v>
      </c>
      <c r="D158" s="307"/>
      <c r="E158" s="309"/>
      <c r="F158" s="309"/>
      <c r="G158" s="309"/>
      <c r="H158" s="322"/>
      <c r="I158" s="313">
        <v>13661111</v>
      </c>
    </row>
    <row r="159" spans="1:9" hidden="1" outlineLevel="1">
      <c r="A159" s="292"/>
      <c r="B159" s="321" t="s">
        <v>191</v>
      </c>
      <c r="C159" s="313">
        <v>705137</v>
      </c>
      <c r="D159" s="307"/>
      <c r="E159" s="309"/>
      <c r="F159" s="309"/>
      <c r="G159" s="309"/>
      <c r="H159" s="322"/>
      <c r="I159" s="313">
        <v>705137</v>
      </c>
    </row>
    <row r="160" spans="1:9" hidden="1" outlineLevel="1">
      <c r="A160" s="292"/>
      <c r="B160" s="321" t="s">
        <v>192</v>
      </c>
      <c r="C160" s="313">
        <v>380958</v>
      </c>
      <c r="D160" s="307"/>
      <c r="E160" s="309"/>
      <c r="F160" s="309"/>
      <c r="G160" s="309"/>
      <c r="H160" s="322"/>
      <c r="I160" s="313">
        <v>380958</v>
      </c>
    </row>
    <row r="161" spans="1:9" hidden="1" outlineLevel="1">
      <c r="A161" s="292"/>
      <c r="B161" s="321" t="s">
        <v>193</v>
      </c>
      <c r="C161" s="313">
        <v>32960810</v>
      </c>
      <c r="D161" s="307"/>
      <c r="E161" s="309"/>
      <c r="F161" s="309"/>
      <c r="G161" s="309"/>
      <c r="H161" s="322"/>
      <c r="I161" s="313">
        <v>32960810</v>
      </c>
    </row>
    <row r="162" spans="1:9" hidden="1" outlineLevel="1">
      <c r="A162" s="292"/>
      <c r="B162" s="321" t="s">
        <v>194</v>
      </c>
      <c r="C162" s="313">
        <v>13701610</v>
      </c>
      <c r="D162" s="307"/>
      <c r="E162" s="309"/>
      <c r="F162" s="309"/>
      <c r="G162" s="309"/>
      <c r="H162" s="322"/>
      <c r="I162" s="313">
        <v>13701610</v>
      </c>
    </row>
    <row r="163" spans="1:9" hidden="1" outlineLevel="1">
      <c r="A163" s="292"/>
      <c r="B163" s="321" t="s">
        <v>195</v>
      </c>
      <c r="C163" s="313">
        <v>1810365</v>
      </c>
      <c r="D163" s="307"/>
      <c r="E163" s="309"/>
      <c r="F163" s="309"/>
      <c r="G163" s="309"/>
      <c r="H163" s="322"/>
      <c r="I163" s="313">
        <v>1810365</v>
      </c>
    </row>
    <row r="164" spans="1:9" hidden="1" outlineLevel="1">
      <c r="A164" s="292"/>
      <c r="B164" s="321" t="s">
        <v>196</v>
      </c>
      <c r="C164" s="313">
        <v>2209770</v>
      </c>
      <c r="D164" s="307"/>
      <c r="E164" s="309"/>
      <c r="F164" s="309"/>
      <c r="G164" s="309"/>
      <c r="H164" s="322"/>
      <c r="I164" s="313">
        <v>2209770</v>
      </c>
    </row>
    <row r="165" spans="1:9" ht="25.5" collapsed="1">
      <c r="A165" s="292">
        <v>9</v>
      </c>
      <c r="B165" s="323" t="s">
        <v>570</v>
      </c>
      <c r="C165" s="313">
        <f>SUM($C$149:$C$164)</f>
        <v>174372312.34</v>
      </c>
      <c r="D165" s="307"/>
      <c r="E165" s="309"/>
      <c r="F165" s="309"/>
      <c r="G165" s="309"/>
      <c r="H165" s="322"/>
      <c r="I165" s="313">
        <f>SUM($I$149:$I$164)</f>
        <v>174372312.34</v>
      </c>
    </row>
    <row r="166" spans="1:9" ht="12.75" customHeight="1">
      <c r="A166" s="324" t="s">
        <v>495</v>
      </c>
      <c r="B166" s="325" t="s">
        <v>496</v>
      </c>
      <c r="C166" s="507"/>
      <c r="D166" s="507"/>
      <c r="E166" s="507"/>
      <c r="F166" s="507"/>
      <c r="G166" s="507"/>
      <c r="H166" s="507"/>
      <c r="I166" s="507"/>
    </row>
    <row r="167" spans="1:9" ht="12.75" hidden="1" customHeight="1" outlineLevel="1">
      <c r="A167" s="292"/>
      <c r="B167" s="326" t="s">
        <v>181</v>
      </c>
      <c r="C167" s="297"/>
      <c r="D167" s="308"/>
      <c r="E167" s="308"/>
      <c r="F167" s="298"/>
      <c r="G167" s="327">
        <v>595324</v>
      </c>
      <c r="H167" s="294"/>
      <c r="I167" s="328">
        <v>595324</v>
      </c>
    </row>
    <row r="168" spans="1:9" ht="12.75" hidden="1" customHeight="1" outlineLevel="1">
      <c r="A168" s="292"/>
      <c r="B168" s="326" t="s">
        <v>182</v>
      </c>
      <c r="C168" s="297"/>
      <c r="D168" s="308"/>
      <c r="E168" s="308"/>
      <c r="F168" s="298"/>
      <c r="G168" s="327">
        <v>0</v>
      </c>
      <c r="H168" s="294"/>
      <c r="I168" s="328">
        <v>0</v>
      </c>
    </row>
    <row r="169" spans="1:9" ht="12.75" hidden="1" customHeight="1" outlineLevel="1">
      <c r="A169" s="292"/>
      <c r="B169" s="326" t="s">
        <v>183</v>
      </c>
      <c r="C169" s="297"/>
      <c r="D169" s="308"/>
      <c r="E169" s="308"/>
      <c r="F169" s="298"/>
      <c r="G169" s="327">
        <v>1074232</v>
      </c>
      <c r="H169" s="294"/>
      <c r="I169" s="328">
        <v>1074232</v>
      </c>
    </row>
    <row r="170" spans="1:9" ht="12.75" hidden="1" customHeight="1" outlineLevel="1">
      <c r="A170" s="292"/>
      <c r="B170" s="326" t="s">
        <v>184</v>
      </c>
      <c r="C170" s="297"/>
      <c r="D170" s="308"/>
      <c r="E170" s="308"/>
      <c r="F170" s="298"/>
      <c r="G170" s="327">
        <v>253486</v>
      </c>
      <c r="H170" s="294"/>
      <c r="I170" s="328">
        <v>253486</v>
      </c>
    </row>
    <row r="171" spans="1:9" ht="12.75" hidden="1" customHeight="1" outlineLevel="1">
      <c r="A171" s="292"/>
      <c r="B171" s="326" t="s">
        <v>185</v>
      </c>
      <c r="C171" s="297"/>
      <c r="D171" s="308"/>
      <c r="E171" s="308"/>
      <c r="F171" s="298"/>
      <c r="G171" s="327">
        <v>1228469</v>
      </c>
      <c r="H171" s="294"/>
      <c r="I171" s="328">
        <v>1228469</v>
      </c>
    </row>
    <row r="172" spans="1:9" ht="12.75" hidden="1" customHeight="1" outlineLevel="1">
      <c r="A172" s="292"/>
      <c r="B172" s="326" t="s">
        <v>186</v>
      </c>
      <c r="C172" s="297"/>
      <c r="D172" s="308"/>
      <c r="E172" s="308"/>
      <c r="F172" s="298"/>
      <c r="G172" s="327">
        <v>0</v>
      </c>
      <c r="H172" s="294"/>
      <c r="I172" s="328">
        <v>0</v>
      </c>
    </row>
    <row r="173" spans="1:9" ht="12.75" hidden="1" customHeight="1" outlineLevel="1">
      <c r="A173" s="292"/>
      <c r="B173" s="326" t="s">
        <v>187</v>
      </c>
      <c r="C173" s="297"/>
      <c r="D173" s="308"/>
      <c r="E173" s="308"/>
      <c r="F173" s="298"/>
      <c r="G173" s="327">
        <v>127616</v>
      </c>
      <c r="H173" s="294"/>
      <c r="I173" s="328">
        <v>127616</v>
      </c>
    </row>
    <row r="174" spans="1:9" ht="12.75" hidden="1" customHeight="1" outlineLevel="1">
      <c r="A174" s="292"/>
      <c r="B174" s="326" t="s">
        <v>188</v>
      </c>
      <c r="C174" s="297"/>
      <c r="D174" s="308"/>
      <c r="E174" s="308"/>
      <c r="F174" s="298"/>
      <c r="G174" s="327">
        <v>20304</v>
      </c>
      <c r="H174" s="294"/>
      <c r="I174" s="328">
        <v>20304</v>
      </c>
    </row>
    <row r="175" spans="1:9" ht="12.75" hidden="1" customHeight="1" outlineLevel="1">
      <c r="A175" s="292"/>
      <c r="B175" s="326" t="s">
        <v>189</v>
      </c>
      <c r="C175" s="297"/>
      <c r="D175" s="308"/>
      <c r="E175" s="308"/>
      <c r="F175" s="298"/>
      <c r="G175" s="327">
        <v>0</v>
      </c>
      <c r="H175" s="294"/>
      <c r="I175" s="328">
        <v>0</v>
      </c>
    </row>
    <row r="176" spans="1:9" ht="12.75" hidden="1" customHeight="1" outlineLevel="1">
      <c r="A176" s="292"/>
      <c r="B176" s="326" t="s">
        <v>190</v>
      </c>
      <c r="C176" s="297"/>
      <c r="D176" s="308"/>
      <c r="E176" s="308"/>
      <c r="F176" s="298"/>
      <c r="G176" s="327">
        <v>222953</v>
      </c>
      <c r="H176" s="294"/>
      <c r="I176" s="328">
        <v>222953</v>
      </c>
    </row>
    <row r="177" spans="1:9" ht="12.75" hidden="1" customHeight="1" outlineLevel="1">
      <c r="A177" s="292"/>
      <c r="B177" s="326" t="s">
        <v>191</v>
      </c>
      <c r="C177" s="297"/>
      <c r="D177" s="308"/>
      <c r="E177" s="308"/>
      <c r="F177" s="298"/>
      <c r="G177" s="329"/>
      <c r="H177" s="294"/>
      <c r="I177" s="328">
        <v>0</v>
      </c>
    </row>
    <row r="178" spans="1:9" ht="12.75" hidden="1" customHeight="1" outlineLevel="1">
      <c r="A178" s="292"/>
      <c r="B178" s="326" t="s">
        <v>192</v>
      </c>
      <c r="C178" s="297"/>
      <c r="D178" s="308"/>
      <c r="E178" s="308"/>
      <c r="F178" s="298"/>
      <c r="G178" s="329"/>
      <c r="H178" s="294"/>
      <c r="I178" s="328">
        <v>0</v>
      </c>
    </row>
    <row r="179" spans="1:9" ht="12.75" hidden="1" customHeight="1" outlineLevel="1">
      <c r="A179" s="292"/>
      <c r="B179" s="326" t="s">
        <v>193</v>
      </c>
      <c r="C179" s="297"/>
      <c r="D179" s="308"/>
      <c r="E179" s="308"/>
      <c r="F179" s="298"/>
      <c r="G179" s="327">
        <v>342338</v>
      </c>
      <c r="H179" s="294"/>
      <c r="I179" s="328">
        <v>342338</v>
      </c>
    </row>
    <row r="180" spans="1:9" ht="12.75" hidden="1" customHeight="1" outlineLevel="1">
      <c r="A180" s="292"/>
      <c r="B180" s="326" t="s">
        <v>194</v>
      </c>
      <c r="C180" s="297"/>
      <c r="D180" s="308"/>
      <c r="E180" s="308"/>
      <c r="F180" s="298"/>
      <c r="G180" s="329"/>
      <c r="H180" s="294"/>
      <c r="I180" s="328">
        <v>0</v>
      </c>
    </row>
    <row r="181" spans="1:9" ht="12.75" hidden="1" customHeight="1" outlineLevel="1">
      <c r="A181" s="292"/>
      <c r="B181" s="326" t="s">
        <v>195</v>
      </c>
      <c r="C181" s="297"/>
      <c r="D181" s="308"/>
      <c r="E181" s="308"/>
      <c r="F181" s="298"/>
      <c r="G181" s="327">
        <v>27535.5638691118</v>
      </c>
      <c r="H181" s="294"/>
      <c r="I181" s="328">
        <v>27535.5638691118</v>
      </c>
    </row>
    <row r="182" spans="1:9" ht="12.75" hidden="1" customHeight="1" outlineLevel="1">
      <c r="A182" s="292"/>
      <c r="B182" s="326" t="s">
        <v>196</v>
      </c>
      <c r="C182" s="297"/>
      <c r="D182" s="308"/>
      <c r="E182" s="308"/>
      <c r="F182" s="298"/>
      <c r="G182" s="329"/>
      <c r="H182" s="294"/>
      <c r="I182" s="328">
        <v>0</v>
      </c>
    </row>
    <row r="183" spans="1:9" ht="12.75" customHeight="1" collapsed="1">
      <c r="A183" s="292">
        <v>10</v>
      </c>
      <c r="B183" s="330" t="s">
        <v>497</v>
      </c>
      <c r="C183" s="297"/>
      <c r="D183" s="308"/>
      <c r="E183" s="308"/>
      <c r="F183" s="298"/>
      <c r="G183" s="327">
        <f>SUM($G$167:$G$182)</f>
        <v>3892257.5638691117</v>
      </c>
      <c r="H183" s="294"/>
      <c r="I183" s="328">
        <f>SUM($I$167:$I$182)</f>
        <v>3892257.5638691117</v>
      </c>
    </row>
    <row r="184" spans="1:9" ht="12.75" hidden="1" customHeight="1" outlineLevel="1">
      <c r="A184" s="292"/>
      <c r="B184" s="331" t="s">
        <v>181</v>
      </c>
      <c r="C184" s="304"/>
      <c r="D184" s="310"/>
      <c r="E184" s="310"/>
      <c r="F184" s="305"/>
      <c r="G184" s="332">
        <v>-666</v>
      </c>
      <c r="H184" s="319"/>
      <c r="I184" s="312">
        <v>-666</v>
      </c>
    </row>
    <row r="185" spans="1:9" ht="12.75" hidden="1" customHeight="1" outlineLevel="1">
      <c r="A185" s="292"/>
      <c r="B185" s="331" t="s">
        <v>182</v>
      </c>
      <c r="C185" s="304"/>
      <c r="D185" s="310"/>
      <c r="E185" s="310"/>
      <c r="F185" s="305"/>
      <c r="G185" s="332">
        <v>12500</v>
      </c>
      <c r="H185" s="319"/>
      <c r="I185" s="312">
        <v>12500</v>
      </c>
    </row>
    <row r="186" spans="1:9" ht="12.75" hidden="1" customHeight="1" outlineLevel="1">
      <c r="A186" s="292"/>
      <c r="B186" s="331" t="s">
        <v>183</v>
      </c>
      <c r="C186" s="304"/>
      <c r="D186" s="310"/>
      <c r="E186" s="310"/>
      <c r="F186" s="305"/>
      <c r="G186" s="332">
        <v>1072983</v>
      </c>
      <c r="H186" s="319"/>
      <c r="I186" s="312">
        <v>1072983</v>
      </c>
    </row>
    <row r="187" spans="1:9" ht="12.75" hidden="1" customHeight="1" outlineLevel="1">
      <c r="A187" s="292"/>
      <c r="B187" s="331" t="s">
        <v>184</v>
      </c>
      <c r="C187" s="304"/>
      <c r="D187" s="310"/>
      <c r="E187" s="310"/>
      <c r="F187" s="305"/>
      <c r="G187" s="332">
        <v>28158</v>
      </c>
      <c r="H187" s="319"/>
      <c r="I187" s="312">
        <v>28158</v>
      </c>
    </row>
    <row r="188" spans="1:9" ht="12.75" hidden="1" customHeight="1" outlineLevel="1">
      <c r="A188" s="292"/>
      <c r="B188" s="331" t="s">
        <v>185</v>
      </c>
      <c r="C188" s="304"/>
      <c r="D188" s="310"/>
      <c r="E188" s="310"/>
      <c r="F188" s="305"/>
      <c r="G188" s="332">
        <v>416111</v>
      </c>
      <c r="H188" s="319"/>
      <c r="I188" s="312">
        <v>416111</v>
      </c>
    </row>
    <row r="189" spans="1:9" ht="12.75" hidden="1" customHeight="1" outlineLevel="1">
      <c r="A189" s="292"/>
      <c r="B189" s="331" t="s">
        <v>186</v>
      </c>
      <c r="C189" s="304"/>
      <c r="D189" s="310"/>
      <c r="E189" s="310"/>
      <c r="F189" s="305"/>
      <c r="G189" s="332">
        <v>7482353</v>
      </c>
      <c r="H189" s="319"/>
      <c r="I189" s="312">
        <v>7482353</v>
      </c>
    </row>
    <row r="190" spans="1:9" ht="12.75" hidden="1" customHeight="1" outlineLevel="1">
      <c r="A190" s="292"/>
      <c r="B190" s="331" t="s">
        <v>187</v>
      </c>
      <c r="C190" s="304"/>
      <c r="D190" s="310"/>
      <c r="E190" s="310"/>
      <c r="F190" s="305"/>
      <c r="G190" s="332">
        <v>35247</v>
      </c>
      <c r="H190" s="319"/>
      <c r="I190" s="312">
        <v>35247</v>
      </c>
    </row>
    <row r="191" spans="1:9" ht="12.75" hidden="1" customHeight="1" outlineLevel="1">
      <c r="A191" s="292"/>
      <c r="B191" s="331" t="s">
        <v>188</v>
      </c>
      <c r="C191" s="304"/>
      <c r="D191" s="310"/>
      <c r="E191" s="310"/>
      <c r="F191" s="305"/>
      <c r="G191" s="333"/>
      <c r="H191" s="319"/>
      <c r="I191" s="312">
        <v>0</v>
      </c>
    </row>
    <row r="192" spans="1:9" ht="12.75" hidden="1" customHeight="1" outlineLevel="1">
      <c r="A192" s="292"/>
      <c r="B192" s="331" t="s">
        <v>189</v>
      </c>
      <c r="C192" s="304"/>
      <c r="D192" s="310"/>
      <c r="E192" s="310"/>
      <c r="F192" s="305"/>
      <c r="G192" s="332">
        <v>0</v>
      </c>
      <c r="H192" s="319"/>
      <c r="I192" s="312">
        <v>0</v>
      </c>
    </row>
    <row r="193" spans="1:9" ht="12.75" hidden="1" customHeight="1" outlineLevel="1">
      <c r="A193" s="292"/>
      <c r="B193" s="331" t="s">
        <v>190</v>
      </c>
      <c r="C193" s="304"/>
      <c r="D193" s="310"/>
      <c r="E193" s="310"/>
      <c r="F193" s="305"/>
      <c r="G193" s="332">
        <v>62541</v>
      </c>
      <c r="H193" s="319"/>
      <c r="I193" s="312">
        <v>62541</v>
      </c>
    </row>
    <row r="194" spans="1:9" ht="12.75" hidden="1" customHeight="1" outlineLevel="1">
      <c r="A194" s="292"/>
      <c r="B194" s="331" t="s">
        <v>191</v>
      </c>
      <c r="C194" s="304"/>
      <c r="D194" s="310"/>
      <c r="E194" s="310"/>
      <c r="F194" s="305"/>
      <c r="G194" s="333"/>
      <c r="H194" s="319"/>
      <c r="I194" s="312">
        <v>0</v>
      </c>
    </row>
    <row r="195" spans="1:9" ht="12.75" hidden="1" customHeight="1" outlineLevel="1">
      <c r="A195" s="292"/>
      <c r="B195" s="331" t="s">
        <v>192</v>
      </c>
      <c r="C195" s="304"/>
      <c r="D195" s="310"/>
      <c r="E195" s="310"/>
      <c r="F195" s="305"/>
      <c r="G195" s="333"/>
      <c r="H195" s="319"/>
      <c r="I195" s="312">
        <v>0</v>
      </c>
    </row>
    <row r="196" spans="1:9" ht="12.75" hidden="1" customHeight="1" outlineLevel="1">
      <c r="A196" s="292"/>
      <c r="B196" s="331" t="s">
        <v>193</v>
      </c>
      <c r="C196" s="304"/>
      <c r="D196" s="310"/>
      <c r="E196" s="310"/>
      <c r="F196" s="305"/>
      <c r="G196" s="332">
        <v>8300764</v>
      </c>
      <c r="H196" s="319"/>
      <c r="I196" s="312">
        <v>8300764</v>
      </c>
    </row>
    <row r="197" spans="1:9" ht="12.75" hidden="1" customHeight="1" outlineLevel="1">
      <c r="A197" s="292"/>
      <c r="B197" s="331" t="s">
        <v>194</v>
      </c>
      <c r="C197" s="304"/>
      <c r="D197" s="310"/>
      <c r="E197" s="310"/>
      <c r="F197" s="305"/>
      <c r="G197" s="333"/>
      <c r="H197" s="319"/>
      <c r="I197" s="312">
        <v>0</v>
      </c>
    </row>
    <row r="198" spans="1:9" ht="12.75" hidden="1" customHeight="1" outlineLevel="1">
      <c r="A198" s="292"/>
      <c r="B198" s="331" t="s">
        <v>195</v>
      </c>
      <c r="C198" s="304"/>
      <c r="D198" s="310"/>
      <c r="E198" s="310"/>
      <c r="F198" s="305"/>
      <c r="G198" s="333"/>
      <c r="H198" s="319"/>
      <c r="I198" s="312">
        <v>0</v>
      </c>
    </row>
    <row r="199" spans="1:9" ht="12.75" hidden="1" customHeight="1" outlineLevel="1">
      <c r="A199" s="292"/>
      <c r="B199" s="331" t="s">
        <v>196</v>
      </c>
      <c r="C199" s="304"/>
      <c r="D199" s="310"/>
      <c r="E199" s="310"/>
      <c r="F199" s="305"/>
      <c r="G199" s="333"/>
      <c r="H199" s="319"/>
      <c r="I199" s="312">
        <v>0</v>
      </c>
    </row>
    <row r="200" spans="1:9" ht="12.75" customHeight="1" collapsed="1">
      <c r="A200" s="292">
        <v>11</v>
      </c>
      <c r="B200" s="334" t="s">
        <v>498</v>
      </c>
      <c r="C200" s="304"/>
      <c r="D200" s="310"/>
      <c r="E200" s="310"/>
      <c r="F200" s="305"/>
      <c r="G200" s="332">
        <f>SUM($G$184:$G$199)</f>
        <v>17409991</v>
      </c>
      <c r="H200" s="319"/>
      <c r="I200" s="312">
        <f>SUM($I$184:$I$199)</f>
        <v>17409991</v>
      </c>
    </row>
    <row r="201" spans="1:9" ht="12.75" hidden="1" customHeight="1" outlineLevel="1">
      <c r="A201" s="292"/>
      <c r="B201" s="331" t="s">
        <v>181</v>
      </c>
      <c r="C201" s="304"/>
      <c r="D201" s="310"/>
      <c r="E201" s="310"/>
      <c r="F201" s="305"/>
      <c r="G201" s="332">
        <v>616275</v>
      </c>
      <c r="H201" s="319"/>
      <c r="I201" s="312">
        <v>616275</v>
      </c>
    </row>
    <row r="202" spans="1:9" ht="12.75" hidden="1" customHeight="1" outlineLevel="1">
      <c r="A202" s="292"/>
      <c r="B202" s="331" t="s">
        <v>182</v>
      </c>
      <c r="C202" s="304"/>
      <c r="D202" s="310"/>
      <c r="E202" s="310"/>
      <c r="F202" s="305"/>
      <c r="G202" s="332">
        <v>0</v>
      </c>
      <c r="H202" s="319"/>
      <c r="I202" s="312">
        <v>0</v>
      </c>
    </row>
    <row r="203" spans="1:9" ht="12.75" hidden="1" customHeight="1" outlineLevel="1">
      <c r="A203" s="292"/>
      <c r="B203" s="331" t="s">
        <v>183</v>
      </c>
      <c r="C203" s="304"/>
      <c r="D203" s="310"/>
      <c r="E203" s="310"/>
      <c r="F203" s="305"/>
      <c r="G203" s="332">
        <v>2853283</v>
      </c>
      <c r="H203" s="319"/>
      <c r="I203" s="312">
        <v>2853283</v>
      </c>
    </row>
    <row r="204" spans="1:9" ht="12.75" hidden="1" customHeight="1" outlineLevel="1">
      <c r="A204" s="292"/>
      <c r="B204" s="331" t="s">
        <v>184</v>
      </c>
      <c r="C204" s="304"/>
      <c r="D204" s="310"/>
      <c r="E204" s="310"/>
      <c r="F204" s="305"/>
      <c r="G204" s="332">
        <v>666239</v>
      </c>
      <c r="H204" s="319"/>
      <c r="I204" s="312">
        <v>666239</v>
      </c>
    </row>
    <row r="205" spans="1:9" ht="12.75" hidden="1" customHeight="1" outlineLevel="1">
      <c r="A205" s="292"/>
      <c r="B205" s="331" t="s">
        <v>185</v>
      </c>
      <c r="C205" s="304"/>
      <c r="D205" s="310"/>
      <c r="E205" s="310"/>
      <c r="F205" s="305"/>
      <c r="G205" s="332">
        <v>3204980</v>
      </c>
      <c r="H205" s="319"/>
      <c r="I205" s="312">
        <v>3204980</v>
      </c>
    </row>
    <row r="206" spans="1:9" ht="12.75" hidden="1" customHeight="1" outlineLevel="1">
      <c r="A206" s="292"/>
      <c r="B206" s="331" t="s">
        <v>186</v>
      </c>
      <c r="C206" s="304"/>
      <c r="D206" s="310"/>
      <c r="E206" s="310"/>
      <c r="F206" s="305"/>
      <c r="G206" s="332">
        <v>3564904</v>
      </c>
      <c r="H206" s="319"/>
      <c r="I206" s="312">
        <v>3564904</v>
      </c>
    </row>
    <row r="207" spans="1:9" ht="12.75" hidden="1" customHeight="1" outlineLevel="1">
      <c r="A207" s="292"/>
      <c r="B207" s="331" t="s">
        <v>187</v>
      </c>
      <c r="C207" s="304"/>
      <c r="D207" s="310"/>
      <c r="E207" s="310"/>
      <c r="F207" s="305"/>
      <c r="G207" s="332">
        <v>14468</v>
      </c>
      <c r="H207" s="319"/>
      <c r="I207" s="312">
        <v>14468</v>
      </c>
    </row>
    <row r="208" spans="1:9" ht="12.75" hidden="1" customHeight="1" outlineLevel="1">
      <c r="A208" s="292"/>
      <c r="B208" s="331" t="s">
        <v>188</v>
      </c>
      <c r="C208" s="304"/>
      <c r="D208" s="310"/>
      <c r="E208" s="310"/>
      <c r="F208" s="305"/>
      <c r="G208" s="332">
        <v>37059</v>
      </c>
      <c r="H208" s="319"/>
      <c r="I208" s="312">
        <v>37059</v>
      </c>
    </row>
    <row r="209" spans="1:9" ht="12.75" hidden="1" customHeight="1" outlineLevel="1">
      <c r="A209" s="292"/>
      <c r="B209" s="331" t="s">
        <v>189</v>
      </c>
      <c r="C209" s="304"/>
      <c r="D209" s="310"/>
      <c r="E209" s="310"/>
      <c r="F209" s="305"/>
      <c r="G209" s="332">
        <v>67282.1113187835</v>
      </c>
      <c r="H209" s="319"/>
      <c r="I209" s="312">
        <v>67282.1113187835</v>
      </c>
    </row>
    <row r="210" spans="1:9" ht="12.75" hidden="1" customHeight="1" outlineLevel="1">
      <c r="A210" s="292"/>
      <c r="B210" s="331" t="s">
        <v>190</v>
      </c>
      <c r="C210" s="304"/>
      <c r="D210" s="310"/>
      <c r="E210" s="310"/>
      <c r="F210" s="305"/>
      <c r="G210" s="332">
        <v>1305191</v>
      </c>
      <c r="H210" s="319"/>
      <c r="I210" s="312">
        <v>1305191</v>
      </c>
    </row>
    <row r="211" spans="1:9" ht="12.75" hidden="1" customHeight="1" outlineLevel="1">
      <c r="A211" s="292"/>
      <c r="B211" s="331" t="s">
        <v>191</v>
      </c>
      <c r="C211" s="304"/>
      <c r="D211" s="310"/>
      <c r="E211" s="310"/>
      <c r="F211" s="305"/>
      <c r="G211" s="333"/>
      <c r="H211" s="319"/>
      <c r="I211" s="312">
        <v>0</v>
      </c>
    </row>
    <row r="212" spans="1:9" ht="12.75" hidden="1" customHeight="1" outlineLevel="1">
      <c r="A212" s="292"/>
      <c r="B212" s="331" t="s">
        <v>192</v>
      </c>
      <c r="C212" s="304"/>
      <c r="D212" s="310"/>
      <c r="E212" s="310"/>
      <c r="F212" s="305"/>
      <c r="G212" s="332">
        <v>31148</v>
      </c>
      <c r="H212" s="319"/>
      <c r="I212" s="312">
        <v>31148</v>
      </c>
    </row>
    <row r="213" spans="1:9" ht="12.75" hidden="1" customHeight="1" outlineLevel="1">
      <c r="A213" s="292"/>
      <c r="B213" s="331" t="s">
        <v>193</v>
      </c>
      <c r="C213" s="304"/>
      <c r="D213" s="310"/>
      <c r="E213" s="310"/>
      <c r="F213" s="305"/>
      <c r="G213" s="332">
        <v>4795546</v>
      </c>
      <c r="H213" s="319"/>
      <c r="I213" s="312">
        <v>4795546</v>
      </c>
    </row>
    <row r="214" spans="1:9" ht="12.75" hidden="1" customHeight="1" outlineLevel="1">
      <c r="A214" s="292"/>
      <c r="B214" s="331" t="s">
        <v>194</v>
      </c>
      <c r="C214" s="304"/>
      <c r="D214" s="310"/>
      <c r="E214" s="310"/>
      <c r="F214" s="305"/>
      <c r="G214" s="332">
        <v>91286</v>
      </c>
      <c r="H214" s="319"/>
      <c r="I214" s="312">
        <v>91286</v>
      </c>
    </row>
    <row r="215" spans="1:9" ht="12.75" hidden="1" customHeight="1" outlineLevel="1">
      <c r="A215" s="292"/>
      <c r="B215" s="331" t="s">
        <v>195</v>
      </c>
      <c r="C215" s="304"/>
      <c r="D215" s="310"/>
      <c r="E215" s="310"/>
      <c r="F215" s="305"/>
      <c r="G215" s="332">
        <v>-659.16213284230003</v>
      </c>
      <c r="H215" s="319"/>
      <c r="I215" s="312">
        <v>-659.16213284230003</v>
      </c>
    </row>
    <row r="216" spans="1:9" ht="12.75" hidden="1" customHeight="1" outlineLevel="1">
      <c r="A216" s="292"/>
      <c r="B216" s="331" t="s">
        <v>196</v>
      </c>
      <c r="C216" s="304"/>
      <c r="D216" s="310"/>
      <c r="E216" s="310"/>
      <c r="F216" s="305"/>
      <c r="G216" s="332">
        <v>7189</v>
      </c>
      <c r="H216" s="319"/>
      <c r="I216" s="312">
        <v>7189</v>
      </c>
    </row>
    <row r="217" spans="1:9" ht="12.75" customHeight="1" collapsed="1">
      <c r="A217" s="292">
        <v>12</v>
      </c>
      <c r="B217" s="334" t="s">
        <v>499</v>
      </c>
      <c r="C217" s="304"/>
      <c r="D217" s="310"/>
      <c r="E217" s="310"/>
      <c r="F217" s="305"/>
      <c r="G217" s="332">
        <f>SUM($G$201:$G$216)</f>
        <v>17254190.949185941</v>
      </c>
      <c r="H217" s="319"/>
      <c r="I217" s="312">
        <f>SUM($I$201:$I$216)</f>
        <v>17254190.949185941</v>
      </c>
    </row>
    <row r="218" spans="1:9" ht="12.75" hidden="1" customHeight="1" outlineLevel="1">
      <c r="A218" s="292"/>
      <c r="B218" s="331" t="s">
        <v>181</v>
      </c>
      <c r="C218" s="304"/>
      <c r="D218" s="310"/>
      <c r="E218" s="310"/>
      <c r="F218" s="305"/>
      <c r="G218" s="332">
        <v>370614</v>
      </c>
      <c r="H218" s="319"/>
      <c r="I218" s="312">
        <v>370614</v>
      </c>
    </row>
    <row r="219" spans="1:9" ht="12.75" hidden="1" customHeight="1" outlineLevel="1">
      <c r="A219" s="292"/>
      <c r="B219" s="331" t="s">
        <v>182</v>
      </c>
      <c r="C219" s="304"/>
      <c r="D219" s="310"/>
      <c r="E219" s="310"/>
      <c r="F219" s="305"/>
      <c r="G219" s="332">
        <v>0</v>
      </c>
      <c r="H219" s="319"/>
      <c r="I219" s="312">
        <v>0</v>
      </c>
    </row>
    <row r="220" spans="1:9" ht="12.75" hidden="1" customHeight="1" outlineLevel="1">
      <c r="A220" s="292"/>
      <c r="B220" s="331" t="s">
        <v>183</v>
      </c>
      <c r="C220" s="304"/>
      <c r="D220" s="310"/>
      <c r="E220" s="310"/>
      <c r="F220" s="305"/>
      <c r="G220" s="332">
        <v>59958</v>
      </c>
      <c r="H220" s="319"/>
      <c r="I220" s="312">
        <v>59958</v>
      </c>
    </row>
    <row r="221" spans="1:9" ht="12.75" hidden="1" customHeight="1" outlineLevel="1">
      <c r="A221" s="292"/>
      <c r="B221" s="331" t="s">
        <v>184</v>
      </c>
      <c r="C221" s="304"/>
      <c r="D221" s="310"/>
      <c r="E221" s="310"/>
      <c r="F221" s="305"/>
      <c r="G221" s="332">
        <v>107285</v>
      </c>
      <c r="H221" s="319"/>
      <c r="I221" s="312">
        <v>107285</v>
      </c>
    </row>
    <row r="222" spans="1:9" ht="12.75" hidden="1" customHeight="1" outlineLevel="1">
      <c r="A222" s="292"/>
      <c r="B222" s="331" t="s">
        <v>185</v>
      </c>
      <c r="C222" s="304"/>
      <c r="D222" s="310"/>
      <c r="E222" s="310"/>
      <c r="F222" s="305"/>
      <c r="G222" s="332">
        <v>1843964</v>
      </c>
      <c r="H222" s="319"/>
      <c r="I222" s="312">
        <v>1843964</v>
      </c>
    </row>
    <row r="223" spans="1:9" ht="12.75" hidden="1" customHeight="1" outlineLevel="1">
      <c r="A223" s="292"/>
      <c r="B223" s="331" t="s">
        <v>186</v>
      </c>
      <c r="C223" s="304"/>
      <c r="D223" s="310"/>
      <c r="E223" s="310"/>
      <c r="F223" s="305"/>
      <c r="G223" s="332">
        <v>188356</v>
      </c>
      <c r="H223" s="319"/>
      <c r="I223" s="312">
        <v>188356</v>
      </c>
    </row>
    <row r="224" spans="1:9" ht="12.75" hidden="1" customHeight="1" outlineLevel="1">
      <c r="A224" s="292"/>
      <c r="B224" s="331" t="s">
        <v>187</v>
      </c>
      <c r="C224" s="304"/>
      <c r="D224" s="310"/>
      <c r="E224" s="310"/>
      <c r="F224" s="305"/>
      <c r="G224" s="332">
        <v>4565</v>
      </c>
      <c r="H224" s="319"/>
      <c r="I224" s="312">
        <v>4565</v>
      </c>
    </row>
    <row r="225" spans="1:9" ht="12.75" hidden="1" customHeight="1" outlineLevel="1">
      <c r="A225" s="292"/>
      <c r="B225" s="331" t="s">
        <v>188</v>
      </c>
      <c r="C225" s="304"/>
      <c r="D225" s="310"/>
      <c r="E225" s="310"/>
      <c r="F225" s="305"/>
      <c r="G225" s="332">
        <v>318</v>
      </c>
      <c r="H225" s="319"/>
      <c r="I225" s="312">
        <v>318</v>
      </c>
    </row>
    <row r="226" spans="1:9" ht="12.75" hidden="1" customHeight="1" outlineLevel="1">
      <c r="A226" s="292"/>
      <c r="B226" s="331" t="s">
        <v>189</v>
      </c>
      <c r="C226" s="304"/>
      <c r="D226" s="310"/>
      <c r="E226" s="310"/>
      <c r="F226" s="305"/>
      <c r="G226" s="332">
        <v>0</v>
      </c>
      <c r="H226" s="319"/>
      <c r="I226" s="312">
        <v>0</v>
      </c>
    </row>
    <row r="227" spans="1:9" ht="12.75" hidden="1" customHeight="1" outlineLevel="1">
      <c r="A227" s="292"/>
      <c r="B227" s="331" t="s">
        <v>190</v>
      </c>
      <c r="C227" s="304"/>
      <c r="D227" s="310"/>
      <c r="E227" s="310"/>
      <c r="F227" s="305"/>
      <c r="G227" s="332">
        <v>286327</v>
      </c>
      <c r="H227" s="319"/>
      <c r="I227" s="312">
        <v>286327</v>
      </c>
    </row>
    <row r="228" spans="1:9" ht="12.75" hidden="1" customHeight="1" outlineLevel="1">
      <c r="A228" s="292"/>
      <c r="B228" s="331" t="s">
        <v>191</v>
      </c>
      <c r="C228" s="304"/>
      <c r="D228" s="310"/>
      <c r="E228" s="310"/>
      <c r="F228" s="305"/>
      <c r="G228" s="333"/>
      <c r="H228" s="319"/>
      <c r="I228" s="312">
        <v>0</v>
      </c>
    </row>
    <row r="229" spans="1:9" ht="12.75" hidden="1" customHeight="1" outlineLevel="1">
      <c r="A229" s="292"/>
      <c r="B229" s="331" t="s">
        <v>192</v>
      </c>
      <c r="C229" s="304"/>
      <c r="D229" s="310"/>
      <c r="E229" s="310"/>
      <c r="F229" s="305"/>
      <c r="G229" s="333"/>
      <c r="H229" s="319"/>
      <c r="I229" s="312">
        <v>0</v>
      </c>
    </row>
    <row r="230" spans="1:9" ht="12.75" hidden="1" customHeight="1" outlineLevel="1">
      <c r="A230" s="292"/>
      <c r="B230" s="331" t="s">
        <v>193</v>
      </c>
      <c r="C230" s="304"/>
      <c r="D230" s="310"/>
      <c r="E230" s="310"/>
      <c r="F230" s="305"/>
      <c r="G230" s="332">
        <v>2283891</v>
      </c>
      <c r="H230" s="319"/>
      <c r="I230" s="312">
        <v>2283891</v>
      </c>
    </row>
    <row r="231" spans="1:9" ht="12.75" hidden="1" customHeight="1" outlineLevel="1">
      <c r="A231" s="292"/>
      <c r="B231" s="331" t="s">
        <v>194</v>
      </c>
      <c r="C231" s="304"/>
      <c r="D231" s="310"/>
      <c r="E231" s="310"/>
      <c r="F231" s="305"/>
      <c r="G231" s="333"/>
      <c r="H231" s="319"/>
      <c r="I231" s="312">
        <v>0</v>
      </c>
    </row>
    <row r="232" spans="1:9" ht="12.75" hidden="1" customHeight="1" outlineLevel="1">
      <c r="A232" s="292"/>
      <c r="B232" s="331" t="s">
        <v>195</v>
      </c>
      <c r="C232" s="304"/>
      <c r="D232" s="310"/>
      <c r="E232" s="310"/>
      <c r="F232" s="305"/>
      <c r="G232" s="333"/>
      <c r="H232" s="319"/>
      <c r="I232" s="312">
        <v>0</v>
      </c>
    </row>
    <row r="233" spans="1:9" ht="12.75" hidden="1" customHeight="1" outlineLevel="1">
      <c r="A233" s="292"/>
      <c r="B233" s="331" t="s">
        <v>196</v>
      </c>
      <c r="C233" s="304"/>
      <c r="D233" s="310"/>
      <c r="E233" s="310"/>
      <c r="F233" s="305"/>
      <c r="G233" s="333"/>
      <c r="H233" s="319"/>
      <c r="I233" s="312">
        <v>0</v>
      </c>
    </row>
    <row r="234" spans="1:9" ht="12.75" customHeight="1" collapsed="1">
      <c r="A234" s="292">
        <v>13</v>
      </c>
      <c r="B234" s="334" t="s">
        <v>500</v>
      </c>
      <c r="C234" s="304"/>
      <c r="D234" s="310"/>
      <c r="E234" s="310"/>
      <c r="F234" s="305"/>
      <c r="G234" s="332">
        <f>SUM($G$218:$G$233)</f>
        <v>5145278</v>
      </c>
      <c r="H234" s="319"/>
      <c r="I234" s="312">
        <f>SUM($I$218:$I$233)</f>
        <v>5145278</v>
      </c>
    </row>
    <row r="235" spans="1:9" ht="12.75" hidden="1" customHeight="1" outlineLevel="1">
      <c r="A235" s="292"/>
      <c r="B235" s="331" t="s">
        <v>181</v>
      </c>
      <c r="C235" s="304"/>
      <c r="D235" s="310"/>
      <c r="E235" s="310"/>
      <c r="F235" s="305"/>
      <c r="G235" s="332">
        <v>0</v>
      </c>
      <c r="H235" s="319"/>
      <c r="I235" s="312">
        <v>0</v>
      </c>
    </row>
    <row r="236" spans="1:9" ht="12.75" hidden="1" customHeight="1" outlineLevel="1">
      <c r="A236" s="292"/>
      <c r="B236" s="331" t="s">
        <v>182</v>
      </c>
      <c r="C236" s="304"/>
      <c r="D236" s="310"/>
      <c r="E236" s="310"/>
      <c r="F236" s="305"/>
      <c r="G236" s="332">
        <v>0</v>
      </c>
      <c r="H236" s="319"/>
      <c r="I236" s="312">
        <v>0</v>
      </c>
    </row>
    <row r="237" spans="1:9" ht="12.75" hidden="1" customHeight="1" outlineLevel="1">
      <c r="A237" s="292"/>
      <c r="B237" s="331" t="s">
        <v>183</v>
      </c>
      <c r="C237" s="304"/>
      <c r="D237" s="310"/>
      <c r="E237" s="310"/>
      <c r="F237" s="305"/>
      <c r="G237" s="332">
        <v>-1774181</v>
      </c>
      <c r="H237" s="319"/>
      <c r="I237" s="312">
        <v>-1774181</v>
      </c>
    </row>
    <row r="238" spans="1:9" ht="12.75" hidden="1" customHeight="1" outlineLevel="1">
      <c r="A238" s="292"/>
      <c r="B238" s="331" t="s">
        <v>184</v>
      </c>
      <c r="C238" s="304"/>
      <c r="D238" s="310"/>
      <c r="E238" s="310"/>
      <c r="F238" s="305"/>
      <c r="G238" s="332">
        <v>-151515</v>
      </c>
      <c r="H238" s="319"/>
      <c r="I238" s="312">
        <v>-151515</v>
      </c>
    </row>
    <row r="239" spans="1:9" ht="12.75" hidden="1" customHeight="1" outlineLevel="1">
      <c r="A239" s="292"/>
      <c r="B239" s="331" t="s">
        <v>185</v>
      </c>
      <c r="C239" s="304"/>
      <c r="D239" s="310"/>
      <c r="E239" s="310"/>
      <c r="F239" s="305"/>
      <c r="G239" s="332">
        <v>-689353</v>
      </c>
      <c r="H239" s="319"/>
      <c r="I239" s="312">
        <v>-689353</v>
      </c>
    </row>
    <row r="240" spans="1:9" ht="12.75" hidden="1" customHeight="1" outlineLevel="1">
      <c r="A240" s="292"/>
      <c r="B240" s="331" t="s">
        <v>186</v>
      </c>
      <c r="C240" s="304"/>
      <c r="D240" s="310"/>
      <c r="E240" s="310"/>
      <c r="F240" s="305"/>
      <c r="G240" s="332">
        <v>-4191912</v>
      </c>
      <c r="H240" s="319"/>
      <c r="I240" s="312">
        <v>-4191912</v>
      </c>
    </row>
    <row r="241" spans="1:9" ht="12.75" hidden="1" customHeight="1" outlineLevel="1">
      <c r="A241" s="292"/>
      <c r="B241" s="331" t="s">
        <v>187</v>
      </c>
      <c r="C241" s="304"/>
      <c r="D241" s="310"/>
      <c r="E241" s="310"/>
      <c r="F241" s="305"/>
      <c r="G241" s="332">
        <v>27109</v>
      </c>
      <c r="H241" s="319"/>
      <c r="I241" s="312">
        <v>27109</v>
      </c>
    </row>
    <row r="242" spans="1:9" ht="12.75" hidden="1" customHeight="1" outlineLevel="1">
      <c r="A242" s="292"/>
      <c r="B242" s="331" t="s">
        <v>188</v>
      </c>
      <c r="C242" s="304"/>
      <c r="D242" s="310"/>
      <c r="E242" s="310"/>
      <c r="F242" s="305"/>
      <c r="G242" s="333"/>
      <c r="H242" s="319"/>
      <c r="I242" s="312">
        <v>0</v>
      </c>
    </row>
    <row r="243" spans="1:9" ht="12.75" hidden="1" customHeight="1" outlineLevel="1">
      <c r="A243" s="292"/>
      <c r="B243" s="331" t="s">
        <v>189</v>
      </c>
      <c r="C243" s="304"/>
      <c r="D243" s="310"/>
      <c r="E243" s="310"/>
      <c r="F243" s="305"/>
      <c r="G243" s="332">
        <v>0</v>
      </c>
      <c r="H243" s="319"/>
      <c r="I243" s="312">
        <v>0</v>
      </c>
    </row>
    <row r="244" spans="1:9" ht="12.75" hidden="1" customHeight="1" outlineLevel="1">
      <c r="A244" s="292"/>
      <c r="B244" s="331" t="s">
        <v>190</v>
      </c>
      <c r="C244" s="304"/>
      <c r="D244" s="310"/>
      <c r="E244" s="310"/>
      <c r="F244" s="305"/>
      <c r="G244" s="332">
        <v>-1430609</v>
      </c>
      <c r="H244" s="319"/>
      <c r="I244" s="312">
        <v>-1430609</v>
      </c>
    </row>
    <row r="245" spans="1:9" ht="12.75" hidden="1" customHeight="1" outlineLevel="1">
      <c r="A245" s="292"/>
      <c r="B245" s="331" t="s">
        <v>191</v>
      </c>
      <c r="C245" s="304"/>
      <c r="D245" s="310"/>
      <c r="E245" s="310"/>
      <c r="F245" s="305"/>
      <c r="G245" s="333"/>
      <c r="H245" s="319"/>
      <c r="I245" s="312">
        <v>0</v>
      </c>
    </row>
    <row r="246" spans="1:9" ht="12.75" hidden="1" customHeight="1" outlineLevel="1">
      <c r="A246" s="292"/>
      <c r="B246" s="331" t="s">
        <v>192</v>
      </c>
      <c r="C246" s="304"/>
      <c r="D246" s="310"/>
      <c r="E246" s="310"/>
      <c r="F246" s="305"/>
      <c r="G246" s="333"/>
      <c r="H246" s="319"/>
      <c r="I246" s="312">
        <v>0</v>
      </c>
    </row>
    <row r="247" spans="1:9" ht="12.75" hidden="1" customHeight="1" outlineLevel="1">
      <c r="A247" s="292"/>
      <c r="B247" s="331" t="s">
        <v>193</v>
      </c>
      <c r="C247" s="304"/>
      <c r="D247" s="310"/>
      <c r="E247" s="310"/>
      <c r="F247" s="305"/>
      <c r="G247" s="332">
        <v>-989719</v>
      </c>
      <c r="H247" s="319"/>
      <c r="I247" s="312">
        <v>-989719</v>
      </c>
    </row>
    <row r="248" spans="1:9" ht="12.75" hidden="1" customHeight="1" outlineLevel="1">
      <c r="A248" s="292"/>
      <c r="B248" s="331" t="s">
        <v>194</v>
      </c>
      <c r="C248" s="304"/>
      <c r="D248" s="310"/>
      <c r="E248" s="310"/>
      <c r="F248" s="305"/>
      <c r="G248" s="333"/>
      <c r="H248" s="319"/>
      <c r="I248" s="312">
        <v>0</v>
      </c>
    </row>
    <row r="249" spans="1:9" ht="12.75" hidden="1" customHeight="1" outlineLevel="1">
      <c r="A249" s="292"/>
      <c r="B249" s="331" t="s">
        <v>195</v>
      </c>
      <c r="C249" s="304"/>
      <c r="D249" s="310"/>
      <c r="E249" s="310"/>
      <c r="F249" s="305"/>
      <c r="G249" s="333"/>
      <c r="H249" s="319"/>
      <c r="I249" s="312">
        <v>0</v>
      </c>
    </row>
    <row r="250" spans="1:9" ht="12.75" hidden="1" customHeight="1" outlineLevel="1">
      <c r="A250" s="292"/>
      <c r="B250" s="331" t="s">
        <v>196</v>
      </c>
      <c r="C250" s="304"/>
      <c r="D250" s="310"/>
      <c r="E250" s="310"/>
      <c r="F250" s="305"/>
      <c r="G250" s="333"/>
      <c r="H250" s="319"/>
      <c r="I250" s="312">
        <v>0</v>
      </c>
    </row>
    <row r="251" spans="1:9" ht="12.75" customHeight="1" collapsed="1">
      <c r="A251" s="292">
        <v>14</v>
      </c>
      <c r="B251" s="334" t="s">
        <v>501</v>
      </c>
      <c r="C251" s="304"/>
      <c r="D251" s="310"/>
      <c r="E251" s="310"/>
      <c r="F251" s="305"/>
      <c r="G251" s="332">
        <f>SUM($G$235:$G$250)</f>
        <v>-9200180</v>
      </c>
      <c r="H251" s="319"/>
      <c r="I251" s="312">
        <f>SUM($I$235:$I$250)</f>
        <v>-9200180</v>
      </c>
    </row>
    <row r="252" spans="1:9" ht="12.75" hidden="1" customHeight="1" outlineLevel="1">
      <c r="A252" s="292"/>
      <c r="B252" s="335" t="s">
        <v>181</v>
      </c>
      <c r="C252" s="307"/>
      <c r="D252" s="309"/>
      <c r="E252" s="309"/>
      <c r="F252" s="322"/>
      <c r="G252" s="336">
        <v>1581547</v>
      </c>
      <c r="H252" s="301"/>
      <c r="I252" s="337">
        <v>1581547</v>
      </c>
    </row>
    <row r="253" spans="1:9" ht="12.75" hidden="1" customHeight="1" outlineLevel="1">
      <c r="A253" s="292"/>
      <c r="B253" s="335" t="s">
        <v>182</v>
      </c>
      <c r="C253" s="307"/>
      <c r="D253" s="309"/>
      <c r="E253" s="309"/>
      <c r="F253" s="322"/>
      <c r="G253" s="336">
        <v>12500</v>
      </c>
      <c r="H253" s="301"/>
      <c r="I253" s="337">
        <v>12500</v>
      </c>
    </row>
    <row r="254" spans="1:9" ht="12.75" hidden="1" customHeight="1" outlineLevel="1">
      <c r="A254" s="292"/>
      <c r="B254" s="335" t="s">
        <v>183</v>
      </c>
      <c r="C254" s="307"/>
      <c r="D254" s="309"/>
      <c r="E254" s="309"/>
      <c r="F254" s="322"/>
      <c r="G254" s="336">
        <v>3286275</v>
      </c>
      <c r="H254" s="301"/>
      <c r="I254" s="337">
        <v>3286275</v>
      </c>
    </row>
    <row r="255" spans="1:9" ht="12.75" hidden="1" customHeight="1" outlineLevel="1">
      <c r="A255" s="292"/>
      <c r="B255" s="335" t="s">
        <v>184</v>
      </c>
      <c r="C255" s="307"/>
      <c r="D255" s="309"/>
      <c r="E255" s="309"/>
      <c r="F255" s="322"/>
      <c r="G255" s="336">
        <v>903653</v>
      </c>
      <c r="H255" s="301"/>
      <c r="I255" s="337">
        <v>903653</v>
      </c>
    </row>
    <row r="256" spans="1:9" ht="12.75" hidden="1" customHeight="1" outlineLevel="1">
      <c r="A256" s="292"/>
      <c r="B256" s="335" t="s">
        <v>185</v>
      </c>
      <c r="C256" s="307"/>
      <c r="D256" s="309"/>
      <c r="E256" s="309"/>
      <c r="F256" s="322"/>
      <c r="G256" s="336">
        <v>6004171</v>
      </c>
      <c r="H256" s="301"/>
      <c r="I256" s="337">
        <v>6004171</v>
      </c>
    </row>
    <row r="257" spans="1:9" ht="12.75" hidden="1" customHeight="1" outlineLevel="1">
      <c r="A257" s="292"/>
      <c r="B257" s="335" t="s">
        <v>186</v>
      </c>
      <c r="C257" s="307"/>
      <c r="D257" s="309"/>
      <c r="E257" s="309"/>
      <c r="F257" s="322"/>
      <c r="G257" s="336">
        <v>7043701</v>
      </c>
      <c r="H257" s="301"/>
      <c r="I257" s="337">
        <v>7043701</v>
      </c>
    </row>
    <row r="258" spans="1:9" ht="12.75" hidden="1" customHeight="1" outlineLevel="1">
      <c r="A258" s="292"/>
      <c r="B258" s="335" t="s">
        <v>187</v>
      </c>
      <c r="C258" s="307"/>
      <c r="D258" s="309"/>
      <c r="E258" s="309"/>
      <c r="F258" s="322"/>
      <c r="G258" s="336">
        <v>209005</v>
      </c>
      <c r="H258" s="301"/>
      <c r="I258" s="337">
        <v>209005</v>
      </c>
    </row>
    <row r="259" spans="1:9" ht="12.75" hidden="1" customHeight="1" outlineLevel="1">
      <c r="A259" s="292"/>
      <c r="B259" s="335" t="s">
        <v>188</v>
      </c>
      <c r="C259" s="307"/>
      <c r="D259" s="309"/>
      <c r="E259" s="309"/>
      <c r="F259" s="322"/>
      <c r="G259" s="336">
        <v>57681</v>
      </c>
      <c r="H259" s="301"/>
      <c r="I259" s="337">
        <v>57681</v>
      </c>
    </row>
    <row r="260" spans="1:9" ht="12.75" hidden="1" customHeight="1" outlineLevel="1">
      <c r="A260" s="292"/>
      <c r="B260" s="335" t="s">
        <v>189</v>
      </c>
      <c r="C260" s="307"/>
      <c r="D260" s="309"/>
      <c r="E260" s="309"/>
      <c r="F260" s="322"/>
      <c r="G260" s="336">
        <v>67282.1113187835</v>
      </c>
      <c r="H260" s="301"/>
      <c r="I260" s="337">
        <v>67282.1113187835</v>
      </c>
    </row>
    <row r="261" spans="1:9" ht="12.75" hidden="1" customHeight="1" outlineLevel="1">
      <c r="A261" s="292"/>
      <c r="B261" s="335" t="s">
        <v>190</v>
      </c>
      <c r="C261" s="307"/>
      <c r="D261" s="309"/>
      <c r="E261" s="309"/>
      <c r="F261" s="322"/>
      <c r="G261" s="336">
        <v>446403</v>
      </c>
      <c r="H261" s="301"/>
      <c r="I261" s="337">
        <v>446403</v>
      </c>
    </row>
    <row r="262" spans="1:9" ht="12.75" hidden="1" customHeight="1" outlineLevel="1">
      <c r="A262" s="292"/>
      <c r="B262" s="335" t="s">
        <v>191</v>
      </c>
      <c r="C262" s="307"/>
      <c r="D262" s="309"/>
      <c r="E262" s="309"/>
      <c r="F262" s="322"/>
      <c r="G262" s="336">
        <v>0</v>
      </c>
      <c r="H262" s="301"/>
      <c r="I262" s="337">
        <v>0</v>
      </c>
    </row>
    <row r="263" spans="1:9" ht="12.75" hidden="1" customHeight="1" outlineLevel="1">
      <c r="A263" s="292"/>
      <c r="B263" s="335" t="s">
        <v>192</v>
      </c>
      <c r="C263" s="307"/>
      <c r="D263" s="309"/>
      <c r="E263" s="309"/>
      <c r="F263" s="322"/>
      <c r="G263" s="336">
        <v>31148</v>
      </c>
      <c r="H263" s="301"/>
      <c r="I263" s="337">
        <v>31148</v>
      </c>
    </row>
    <row r="264" spans="1:9" ht="12.75" hidden="1" customHeight="1" outlineLevel="1">
      <c r="A264" s="292"/>
      <c r="B264" s="335" t="s">
        <v>193</v>
      </c>
      <c r="C264" s="307"/>
      <c r="D264" s="309"/>
      <c r="E264" s="309"/>
      <c r="F264" s="322"/>
      <c r="G264" s="336">
        <v>14732820</v>
      </c>
      <c r="H264" s="301"/>
      <c r="I264" s="337">
        <v>14732820</v>
      </c>
    </row>
    <row r="265" spans="1:9" ht="12.75" hidden="1" customHeight="1" outlineLevel="1">
      <c r="A265" s="292"/>
      <c r="B265" s="335" t="s">
        <v>194</v>
      </c>
      <c r="C265" s="307"/>
      <c r="D265" s="309"/>
      <c r="E265" s="309"/>
      <c r="F265" s="322"/>
      <c r="G265" s="336">
        <v>91286</v>
      </c>
      <c r="H265" s="301"/>
      <c r="I265" s="337">
        <v>91286</v>
      </c>
    </row>
    <row r="266" spans="1:9" ht="12.75" hidden="1" customHeight="1" outlineLevel="1">
      <c r="A266" s="292"/>
      <c r="B266" s="335" t="s">
        <v>195</v>
      </c>
      <c r="C266" s="307"/>
      <c r="D266" s="309"/>
      <c r="E266" s="309"/>
      <c r="F266" s="322"/>
      <c r="G266" s="336">
        <v>26876.401736269501</v>
      </c>
      <c r="H266" s="301"/>
      <c r="I266" s="337">
        <v>26876.401736269501</v>
      </c>
    </row>
    <row r="267" spans="1:9" ht="12.75" hidden="1" customHeight="1" outlineLevel="1">
      <c r="A267" s="292"/>
      <c r="B267" s="335" t="s">
        <v>196</v>
      </c>
      <c r="C267" s="307"/>
      <c r="D267" s="309"/>
      <c r="E267" s="309"/>
      <c r="F267" s="322"/>
      <c r="G267" s="336">
        <v>7189</v>
      </c>
      <c r="H267" s="301"/>
      <c r="I267" s="337">
        <v>7189</v>
      </c>
    </row>
    <row r="268" spans="1:9" ht="12.75" customHeight="1" collapsed="1">
      <c r="A268" s="292">
        <v>15</v>
      </c>
      <c r="B268" s="338" t="s">
        <v>571</v>
      </c>
      <c r="C268" s="307"/>
      <c r="D268" s="309"/>
      <c r="E268" s="309"/>
      <c r="F268" s="322"/>
      <c r="G268" s="336">
        <f>SUM($G$252:$G$267)</f>
        <v>34501537.513055049</v>
      </c>
      <c r="H268" s="301"/>
      <c r="I268" s="337">
        <f>SUM($I$252:$I$267)</f>
        <v>34501537.513055049</v>
      </c>
    </row>
    <row r="269" spans="1:9" ht="12.75" customHeight="1">
      <c r="A269" s="339" t="s">
        <v>502</v>
      </c>
      <c r="B269" s="340" t="s">
        <v>503</v>
      </c>
      <c r="C269" s="508"/>
      <c r="D269" s="508"/>
      <c r="E269" s="508"/>
      <c r="F269" s="508"/>
      <c r="G269" s="508"/>
      <c r="H269" s="508"/>
      <c r="I269" s="508"/>
    </row>
    <row r="270" spans="1:9" ht="12.75" hidden="1" customHeight="1" outlineLevel="1">
      <c r="A270" s="292"/>
      <c r="B270" s="326" t="s">
        <v>181</v>
      </c>
      <c r="C270" s="341"/>
      <c r="D270" s="317"/>
      <c r="E270" s="308"/>
      <c r="F270" s="317"/>
      <c r="G270" s="342"/>
      <c r="H270" s="328">
        <v>22394</v>
      </c>
      <c r="I270" s="296">
        <v>22394</v>
      </c>
    </row>
    <row r="271" spans="1:9" ht="12.75" hidden="1" customHeight="1" outlineLevel="1">
      <c r="A271" s="292"/>
      <c r="B271" s="326" t="s">
        <v>182</v>
      </c>
      <c r="C271" s="341"/>
      <c r="D271" s="317"/>
      <c r="E271" s="308"/>
      <c r="F271" s="317"/>
      <c r="G271" s="342"/>
      <c r="H271" s="343"/>
      <c r="I271" s="296">
        <v>0</v>
      </c>
    </row>
    <row r="272" spans="1:9" ht="12.75" hidden="1" customHeight="1" outlineLevel="1">
      <c r="A272" s="292"/>
      <c r="B272" s="326" t="s">
        <v>183</v>
      </c>
      <c r="C272" s="341"/>
      <c r="D272" s="317"/>
      <c r="E272" s="308"/>
      <c r="F272" s="317"/>
      <c r="G272" s="342"/>
      <c r="H272" s="328">
        <v>599138</v>
      </c>
      <c r="I272" s="296">
        <v>599138</v>
      </c>
    </row>
    <row r="273" spans="1:9" ht="12.75" hidden="1" customHeight="1" outlineLevel="1">
      <c r="A273" s="292"/>
      <c r="B273" s="326" t="s">
        <v>184</v>
      </c>
      <c r="C273" s="341"/>
      <c r="D273" s="317"/>
      <c r="E273" s="308"/>
      <c r="F273" s="317"/>
      <c r="G273" s="342"/>
      <c r="H273" s="328">
        <v>221196</v>
      </c>
      <c r="I273" s="296">
        <v>221196</v>
      </c>
    </row>
    <row r="274" spans="1:9" ht="12.75" hidden="1" customHeight="1" outlineLevel="1">
      <c r="A274" s="292"/>
      <c r="B274" s="326" t="s">
        <v>185</v>
      </c>
      <c r="C274" s="341"/>
      <c r="D274" s="317"/>
      <c r="E274" s="308"/>
      <c r="F274" s="317"/>
      <c r="G274" s="342"/>
      <c r="H274" s="328">
        <v>62065</v>
      </c>
      <c r="I274" s="296">
        <v>62065</v>
      </c>
    </row>
    <row r="275" spans="1:9" ht="12.75" hidden="1" customHeight="1" outlineLevel="1">
      <c r="A275" s="292"/>
      <c r="B275" s="326" t="s">
        <v>186</v>
      </c>
      <c r="C275" s="341"/>
      <c r="D275" s="317"/>
      <c r="E275" s="308"/>
      <c r="F275" s="317"/>
      <c r="G275" s="342"/>
      <c r="H275" s="328">
        <v>702268</v>
      </c>
      <c r="I275" s="296">
        <v>702268</v>
      </c>
    </row>
    <row r="276" spans="1:9" ht="12.75" hidden="1" customHeight="1" outlineLevel="1">
      <c r="A276" s="292"/>
      <c r="B276" s="326" t="s">
        <v>187</v>
      </c>
      <c r="C276" s="341"/>
      <c r="D276" s="317"/>
      <c r="E276" s="308"/>
      <c r="F276" s="317"/>
      <c r="G276" s="342"/>
      <c r="H276" s="343"/>
      <c r="I276" s="296">
        <v>0</v>
      </c>
    </row>
    <row r="277" spans="1:9" ht="12.75" hidden="1" customHeight="1" outlineLevel="1">
      <c r="A277" s="292"/>
      <c r="B277" s="326" t="s">
        <v>188</v>
      </c>
      <c r="C277" s="341"/>
      <c r="D277" s="317"/>
      <c r="E277" s="308"/>
      <c r="F277" s="317"/>
      <c r="G277" s="342"/>
      <c r="H277" s="343"/>
      <c r="I277" s="296">
        <v>0</v>
      </c>
    </row>
    <row r="278" spans="1:9" ht="12.75" hidden="1" customHeight="1" outlineLevel="1">
      <c r="A278" s="292"/>
      <c r="B278" s="326" t="s">
        <v>189</v>
      </c>
      <c r="C278" s="341"/>
      <c r="D278" s="317"/>
      <c r="E278" s="308"/>
      <c r="F278" s="317"/>
      <c r="G278" s="342"/>
      <c r="H278" s="328">
        <v>0</v>
      </c>
      <c r="I278" s="296">
        <v>0</v>
      </c>
    </row>
    <row r="279" spans="1:9" ht="12.75" hidden="1" customHeight="1" outlineLevel="1">
      <c r="A279" s="292"/>
      <c r="B279" s="326" t="s">
        <v>190</v>
      </c>
      <c r="C279" s="341"/>
      <c r="D279" s="317"/>
      <c r="E279" s="308"/>
      <c r="F279" s="317"/>
      <c r="G279" s="342"/>
      <c r="H279" s="328">
        <v>710611</v>
      </c>
      <c r="I279" s="296">
        <v>710611</v>
      </c>
    </row>
    <row r="280" spans="1:9" ht="12.75" hidden="1" customHeight="1" outlineLevel="1">
      <c r="A280" s="292"/>
      <c r="B280" s="326" t="s">
        <v>191</v>
      </c>
      <c r="C280" s="341"/>
      <c r="D280" s="317"/>
      <c r="E280" s="308"/>
      <c r="F280" s="317"/>
      <c r="G280" s="342"/>
      <c r="H280" s="343"/>
      <c r="I280" s="296">
        <v>0</v>
      </c>
    </row>
    <row r="281" spans="1:9" ht="12.75" hidden="1" customHeight="1" outlineLevel="1">
      <c r="A281" s="292"/>
      <c r="B281" s="326" t="s">
        <v>192</v>
      </c>
      <c r="C281" s="341"/>
      <c r="D281" s="317"/>
      <c r="E281" s="308"/>
      <c r="F281" s="317"/>
      <c r="G281" s="342"/>
      <c r="H281" s="343"/>
      <c r="I281" s="296">
        <v>0</v>
      </c>
    </row>
    <row r="282" spans="1:9" ht="12.75" hidden="1" customHeight="1" outlineLevel="1">
      <c r="A282" s="292"/>
      <c r="B282" s="326" t="s">
        <v>193</v>
      </c>
      <c r="C282" s="341"/>
      <c r="D282" s="317"/>
      <c r="E282" s="308"/>
      <c r="F282" s="317"/>
      <c r="G282" s="342"/>
      <c r="H282" s="328">
        <v>402590</v>
      </c>
      <c r="I282" s="296">
        <v>402590</v>
      </c>
    </row>
    <row r="283" spans="1:9" ht="12.75" hidden="1" customHeight="1" outlineLevel="1">
      <c r="A283" s="292"/>
      <c r="B283" s="326" t="s">
        <v>194</v>
      </c>
      <c r="C283" s="341"/>
      <c r="D283" s="317"/>
      <c r="E283" s="308"/>
      <c r="F283" s="317"/>
      <c r="G283" s="342"/>
      <c r="H283" s="343"/>
      <c r="I283" s="296">
        <v>0</v>
      </c>
    </row>
    <row r="284" spans="1:9" ht="12.75" hidden="1" customHeight="1" outlineLevel="1">
      <c r="A284" s="292"/>
      <c r="B284" s="326" t="s">
        <v>195</v>
      </c>
      <c r="C284" s="341"/>
      <c r="D284" s="317"/>
      <c r="E284" s="308"/>
      <c r="F284" s="317"/>
      <c r="G284" s="342"/>
      <c r="H284" s="343"/>
      <c r="I284" s="296">
        <v>0</v>
      </c>
    </row>
    <row r="285" spans="1:9" ht="12.75" hidden="1" customHeight="1" outlineLevel="1">
      <c r="A285" s="292"/>
      <c r="B285" s="326" t="s">
        <v>196</v>
      </c>
      <c r="C285" s="341"/>
      <c r="D285" s="317"/>
      <c r="E285" s="308"/>
      <c r="F285" s="317"/>
      <c r="G285" s="342"/>
      <c r="H285" s="343"/>
      <c r="I285" s="296">
        <v>0</v>
      </c>
    </row>
    <row r="286" spans="1:9" ht="12.75" customHeight="1" collapsed="1">
      <c r="A286" s="292">
        <v>16</v>
      </c>
      <c r="B286" s="330" t="s">
        <v>504</v>
      </c>
      <c r="C286" s="341"/>
      <c r="D286" s="317"/>
      <c r="E286" s="308"/>
      <c r="F286" s="317"/>
      <c r="G286" s="342"/>
      <c r="H286" s="328">
        <f>SUM($H$270:$H$285)</f>
        <v>2720262</v>
      </c>
      <c r="I286" s="296">
        <f>SUM($I$270:$I$285)</f>
        <v>2720262</v>
      </c>
    </row>
    <row r="287" spans="1:9" ht="12.75" hidden="1" customHeight="1" outlineLevel="1">
      <c r="A287" s="292"/>
      <c r="B287" s="311" t="s">
        <v>181</v>
      </c>
      <c r="C287" s="296">
        <v>0</v>
      </c>
      <c r="D287" s="296">
        <v>0</v>
      </c>
      <c r="E287" s="344"/>
      <c r="F287" s="345">
        <v>8635388</v>
      </c>
      <c r="G287" s="345">
        <v>0</v>
      </c>
      <c r="H287" s="345">
        <v>0</v>
      </c>
      <c r="I287" s="303">
        <v>8635388</v>
      </c>
    </row>
    <row r="288" spans="1:9" ht="12.75" hidden="1" customHeight="1" outlineLevel="1">
      <c r="A288" s="292"/>
      <c r="B288" s="311" t="s">
        <v>182</v>
      </c>
      <c r="C288" s="296">
        <v>0</v>
      </c>
      <c r="D288" s="296">
        <v>0</v>
      </c>
      <c r="E288" s="344"/>
      <c r="F288" s="345">
        <v>0</v>
      </c>
      <c r="G288" s="345">
        <v>0</v>
      </c>
      <c r="H288" s="345">
        <v>0</v>
      </c>
      <c r="I288" s="303">
        <v>0</v>
      </c>
    </row>
    <row r="289" spans="1:9" ht="12.75" hidden="1" customHeight="1" outlineLevel="1">
      <c r="A289" s="292"/>
      <c r="B289" s="311" t="s">
        <v>183</v>
      </c>
      <c r="C289" s="296">
        <v>0</v>
      </c>
      <c r="D289" s="296">
        <v>26335031</v>
      </c>
      <c r="E289" s="344"/>
      <c r="F289" s="345">
        <v>2224033</v>
      </c>
      <c r="G289" s="345">
        <v>0</v>
      </c>
      <c r="H289" s="345">
        <v>0</v>
      </c>
      <c r="I289" s="303">
        <v>28559064</v>
      </c>
    </row>
    <row r="290" spans="1:9" ht="12.75" hidden="1" customHeight="1" outlineLevel="1">
      <c r="A290" s="292"/>
      <c r="B290" s="311" t="s">
        <v>184</v>
      </c>
      <c r="C290" s="296">
        <v>8536.35</v>
      </c>
      <c r="D290" s="296">
        <v>0</v>
      </c>
      <c r="E290" s="344"/>
      <c r="F290" s="345">
        <v>4298643</v>
      </c>
      <c r="G290" s="345">
        <v>0</v>
      </c>
      <c r="H290" s="345">
        <v>0</v>
      </c>
      <c r="I290" s="303">
        <v>4307179.3499999996</v>
      </c>
    </row>
    <row r="291" spans="1:9" ht="12.75" hidden="1" customHeight="1" outlineLevel="1">
      <c r="A291" s="292"/>
      <c r="B291" s="311" t="s">
        <v>185</v>
      </c>
      <c r="C291" s="296">
        <v>927991</v>
      </c>
      <c r="D291" s="296">
        <v>7615725</v>
      </c>
      <c r="E291" s="344"/>
      <c r="F291" s="345">
        <v>15159694</v>
      </c>
      <c r="G291" s="345">
        <v>0</v>
      </c>
      <c r="H291" s="345">
        <v>0</v>
      </c>
      <c r="I291" s="303">
        <v>23703410</v>
      </c>
    </row>
    <row r="292" spans="1:9" ht="12.75" hidden="1" customHeight="1" outlineLevel="1">
      <c r="A292" s="292"/>
      <c r="B292" s="311" t="s">
        <v>186</v>
      </c>
      <c r="C292" s="296">
        <v>0</v>
      </c>
      <c r="D292" s="296">
        <v>0</v>
      </c>
      <c r="E292" s="344"/>
      <c r="F292" s="345">
        <v>25201975</v>
      </c>
      <c r="G292" s="345">
        <v>0</v>
      </c>
      <c r="H292" s="345">
        <v>25695060</v>
      </c>
      <c r="I292" s="303">
        <v>50897035</v>
      </c>
    </row>
    <row r="293" spans="1:9" ht="12.75" hidden="1" customHeight="1" outlineLevel="1">
      <c r="A293" s="292"/>
      <c r="B293" s="311" t="s">
        <v>187</v>
      </c>
      <c r="C293" s="296">
        <v>0</v>
      </c>
      <c r="D293" s="296">
        <v>0</v>
      </c>
      <c r="E293" s="344"/>
      <c r="F293" s="345">
        <v>0</v>
      </c>
      <c r="G293" s="345">
        <v>0</v>
      </c>
      <c r="H293" s="345">
        <v>0</v>
      </c>
      <c r="I293" s="303">
        <v>0</v>
      </c>
    </row>
    <row r="294" spans="1:9" ht="12.75" hidden="1" customHeight="1" outlineLevel="1">
      <c r="A294" s="292"/>
      <c r="B294" s="311" t="s">
        <v>188</v>
      </c>
      <c r="C294" s="296">
        <v>0</v>
      </c>
      <c r="D294" s="296">
        <v>0</v>
      </c>
      <c r="E294" s="344"/>
      <c r="F294" s="345">
        <v>5922128</v>
      </c>
      <c r="G294" s="345">
        <v>0</v>
      </c>
      <c r="H294" s="345">
        <v>0</v>
      </c>
      <c r="I294" s="303">
        <v>5922128</v>
      </c>
    </row>
    <row r="295" spans="1:9" ht="12.75" hidden="1" customHeight="1" outlineLevel="1">
      <c r="A295" s="292"/>
      <c r="B295" s="311" t="s">
        <v>189</v>
      </c>
      <c r="C295" s="296">
        <v>0</v>
      </c>
      <c r="D295" s="296">
        <v>0</v>
      </c>
      <c r="E295" s="344"/>
      <c r="F295" s="345">
        <v>3058862</v>
      </c>
      <c r="G295" s="345">
        <v>0</v>
      </c>
      <c r="H295" s="345">
        <v>0</v>
      </c>
      <c r="I295" s="303">
        <v>3058862</v>
      </c>
    </row>
    <row r="296" spans="1:9" ht="12.75" hidden="1" customHeight="1" outlineLevel="1">
      <c r="A296" s="292"/>
      <c r="B296" s="311" t="s">
        <v>190</v>
      </c>
      <c r="C296" s="296">
        <v>4425966</v>
      </c>
      <c r="D296" s="296">
        <v>1986813</v>
      </c>
      <c r="E296" s="344"/>
      <c r="F296" s="345">
        <v>287457</v>
      </c>
      <c r="G296" s="345">
        <v>0</v>
      </c>
      <c r="H296" s="345">
        <v>0</v>
      </c>
      <c r="I296" s="303">
        <v>6700236</v>
      </c>
    </row>
    <row r="297" spans="1:9" ht="12.75" hidden="1" customHeight="1" outlineLevel="1">
      <c r="A297" s="292"/>
      <c r="B297" s="311" t="s">
        <v>191</v>
      </c>
      <c r="C297" s="296">
        <v>0</v>
      </c>
      <c r="D297" s="296">
        <v>0</v>
      </c>
      <c r="E297" s="344"/>
      <c r="F297" s="345">
        <v>531856</v>
      </c>
      <c r="G297" s="345">
        <v>0</v>
      </c>
      <c r="H297" s="345">
        <v>0</v>
      </c>
      <c r="I297" s="303">
        <v>531856</v>
      </c>
    </row>
    <row r="298" spans="1:9" ht="12.75" hidden="1" customHeight="1" outlineLevel="1">
      <c r="A298" s="292"/>
      <c r="B298" s="311" t="s">
        <v>192</v>
      </c>
      <c r="C298" s="296">
        <v>0</v>
      </c>
      <c r="D298" s="296">
        <v>0</v>
      </c>
      <c r="E298" s="344"/>
      <c r="F298" s="345">
        <v>0</v>
      </c>
      <c r="G298" s="345">
        <v>0</v>
      </c>
      <c r="H298" s="345">
        <v>0</v>
      </c>
      <c r="I298" s="303">
        <v>0</v>
      </c>
    </row>
    <row r="299" spans="1:9" ht="12.75" hidden="1" customHeight="1" outlineLevel="1">
      <c r="A299" s="292"/>
      <c r="B299" s="311" t="s">
        <v>193</v>
      </c>
      <c r="C299" s="296">
        <v>2206896</v>
      </c>
      <c r="D299" s="296">
        <v>198502</v>
      </c>
      <c r="E299" s="344"/>
      <c r="F299" s="345">
        <v>30259051</v>
      </c>
      <c r="G299" s="345">
        <v>0</v>
      </c>
      <c r="H299" s="345">
        <v>0</v>
      </c>
      <c r="I299" s="303">
        <v>32664449</v>
      </c>
    </row>
    <row r="300" spans="1:9" ht="12.75" hidden="1" customHeight="1" outlineLevel="1">
      <c r="A300" s="292"/>
      <c r="B300" s="311" t="s">
        <v>194</v>
      </c>
      <c r="C300" s="296">
        <v>0</v>
      </c>
      <c r="D300" s="296">
        <v>0</v>
      </c>
      <c r="E300" s="344"/>
      <c r="F300" s="345">
        <v>0</v>
      </c>
      <c r="G300" s="345">
        <v>0</v>
      </c>
      <c r="H300" s="345">
        <v>0</v>
      </c>
      <c r="I300" s="303">
        <v>0</v>
      </c>
    </row>
    <row r="301" spans="1:9" ht="12.75" hidden="1" customHeight="1" outlineLevel="1">
      <c r="A301" s="292"/>
      <c r="B301" s="311" t="s">
        <v>195</v>
      </c>
      <c r="C301" s="296">
        <v>0</v>
      </c>
      <c r="D301" s="296">
        <v>0</v>
      </c>
      <c r="E301" s="344"/>
      <c r="F301" s="345">
        <v>0</v>
      </c>
      <c r="G301" s="345">
        <v>0</v>
      </c>
      <c r="H301" s="345">
        <v>0</v>
      </c>
      <c r="I301" s="303">
        <v>0</v>
      </c>
    </row>
    <row r="302" spans="1:9" ht="12.75" hidden="1" customHeight="1" outlineLevel="1">
      <c r="A302" s="292"/>
      <c r="B302" s="311" t="s">
        <v>196</v>
      </c>
      <c r="C302" s="296">
        <v>0</v>
      </c>
      <c r="D302" s="296">
        <v>0</v>
      </c>
      <c r="E302" s="344"/>
      <c r="F302" s="345">
        <v>314458</v>
      </c>
      <c r="G302" s="345">
        <v>0</v>
      </c>
      <c r="H302" s="345">
        <v>0</v>
      </c>
      <c r="I302" s="303">
        <v>314458</v>
      </c>
    </row>
    <row r="303" spans="1:9" ht="12.75" customHeight="1" collapsed="1">
      <c r="A303" s="292">
        <v>17</v>
      </c>
      <c r="B303" s="259" t="s">
        <v>572</v>
      </c>
      <c r="C303" s="296">
        <f>SUM($C$287:$C$302)</f>
        <v>7569389.3499999996</v>
      </c>
      <c r="D303" s="296">
        <f>SUM($D$287:$D$302)</f>
        <v>36136071</v>
      </c>
      <c r="E303" s="344"/>
      <c r="F303" s="345">
        <f>SUM($F$287:$F$302)</f>
        <v>95893545</v>
      </c>
      <c r="G303" s="345">
        <f>SUM($G$287:$G$302)</f>
        <v>0</v>
      </c>
      <c r="H303" s="345">
        <f>SUM($H$287:$H$302)</f>
        <v>25695060</v>
      </c>
      <c r="I303" s="303">
        <f>SUM($I$287:$I$302)</f>
        <v>165294065.34999999</v>
      </c>
    </row>
    <row r="304" spans="1:9" ht="12.75" hidden="1" customHeight="1" outlineLevel="1">
      <c r="A304" s="292"/>
      <c r="B304" s="311" t="s">
        <v>181</v>
      </c>
      <c r="C304" s="346"/>
      <c r="D304" s="347"/>
      <c r="E304" s="348"/>
      <c r="F304" s="347"/>
      <c r="G304" s="349"/>
      <c r="H304" s="303">
        <v>6781977</v>
      </c>
      <c r="I304" s="303">
        <v>6781977</v>
      </c>
    </row>
    <row r="305" spans="1:9" ht="12.75" hidden="1" customHeight="1" outlineLevel="1">
      <c r="A305" s="292"/>
      <c r="B305" s="311" t="s">
        <v>182</v>
      </c>
      <c r="C305" s="346"/>
      <c r="D305" s="347"/>
      <c r="E305" s="348"/>
      <c r="F305" s="347"/>
      <c r="G305" s="349"/>
      <c r="H305" s="302"/>
      <c r="I305" s="303">
        <v>0</v>
      </c>
    </row>
    <row r="306" spans="1:9" ht="12.75" hidden="1" customHeight="1" outlineLevel="1">
      <c r="A306" s="292"/>
      <c r="B306" s="311" t="s">
        <v>183</v>
      </c>
      <c r="C306" s="346"/>
      <c r="D306" s="347"/>
      <c r="E306" s="348"/>
      <c r="F306" s="347"/>
      <c r="G306" s="349"/>
      <c r="H306" s="303">
        <v>9013035</v>
      </c>
      <c r="I306" s="303">
        <v>9013035</v>
      </c>
    </row>
    <row r="307" spans="1:9" ht="12.75" hidden="1" customHeight="1" outlineLevel="1">
      <c r="A307" s="292"/>
      <c r="B307" s="311" t="s">
        <v>184</v>
      </c>
      <c r="C307" s="346"/>
      <c r="D307" s="347"/>
      <c r="E307" s="348"/>
      <c r="F307" s="347"/>
      <c r="G307" s="349"/>
      <c r="H307" s="303">
        <v>651394</v>
      </c>
      <c r="I307" s="303">
        <v>651394</v>
      </c>
    </row>
    <row r="308" spans="1:9" ht="12.75" hidden="1" customHeight="1" outlineLevel="1">
      <c r="A308" s="292"/>
      <c r="B308" s="311" t="s">
        <v>185</v>
      </c>
      <c r="C308" s="346"/>
      <c r="D308" s="347"/>
      <c r="E308" s="348"/>
      <c r="F308" s="347"/>
      <c r="G308" s="349"/>
      <c r="H308" s="303">
        <v>10691923</v>
      </c>
      <c r="I308" s="303">
        <v>10691923</v>
      </c>
    </row>
    <row r="309" spans="1:9" ht="12.75" hidden="1" customHeight="1" outlineLevel="1">
      <c r="A309" s="292"/>
      <c r="B309" s="311" t="s">
        <v>186</v>
      </c>
      <c r="C309" s="346"/>
      <c r="D309" s="347"/>
      <c r="E309" s="348"/>
      <c r="F309" s="347"/>
      <c r="G309" s="349"/>
      <c r="H309" s="302"/>
      <c r="I309" s="303">
        <v>0</v>
      </c>
    </row>
    <row r="310" spans="1:9" ht="12.75" hidden="1" customHeight="1" outlineLevel="1">
      <c r="A310" s="292"/>
      <c r="B310" s="311" t="s">
        <v>187</v>
      </c>
      <c r="C310" s="346"/>
      <c r="D310" s="347"/>
      <c r="E310" s="348"/>
      <c r="F310" s="347"/>
      <c r="G310" s="349"/>
      <c r="H310" s="302"/>
      <c r="I310" s="303">
        <v>0</v>
      </c>
    </row>
    <row r="311" spans="1:9" ht="12.75" hidden="1" customHeight="1" outlineLevel="1">
      <c r="A311" s="292"/>
      <c r="B311" s="311" t="s">
        <v>188</v>
      </c>
      <c r="C311" s="346"/>
      <c r="D311" s="347"/>
      <c r="E311" s="348"/>
      <c r="F311" s="347"/>
      <c r="G311" s="349"/>
      <c r="H311" s="302"/>
      <c r="I311" s="303">
        <v>0</v>
      </c>
    </row>
    <row r="312" spans="1:9" ht="12.75" hidden="1" customHeight="1" outlineLevel="1">
      <c r="A312" s="292"/>
      <c r="B312" s="311" t="s">
        <v>189</v>
      </c>
      <c r="C312" s="346"/>
      <c r="D312" s="347"/>
      <c r="E312" s="348"/>
      <c r="F312" s="347"/>
      <c r="G312" s="349"/>
      <c r="H312" s="303">
        <v>0</v>
      </c>
      <c r="I312" s="303">
        <v>0</v>
      </c>
    </row>
    <row r="313" spans="1:9" ht="12.75" hidden="1" customHeight="1" outlineLevel="1">
      <c r="A313" s="292"/>
      <c r="B313" s="311" t="s">
        <v>190</v>
      </c>
      <c r="C313" s="346"/>
      <c r="D313" s="347"/>
      <c r="E313" s="348"/>
      <c r="F313" s="347"/>
      <c r="G313" s="349"/>
      <c r="H313" s="302"/>
      <c r="I313" s="303">
        <v>0</v>
      </c>
    </row>
    <row r="314" spans="1:9" ht="12.75" hidden="1" customHeight="1" outlineLevel="1">
      <c r="A314" s="292"/>
      <c r="B314" s="311" t="s">
        <v>191</v>
      </c>
      <c r="C314" s="346"/>
      <c r="D314" s="347"/>
      <c r="E314" s="348"/>
      <c r="F314" s="347"/>
      <c r="G314" s="349"/>
      <c r="H314" s="302"/>
      <c r="I314" s="303">
        <v>0</v>
      </c>
    </row>
    <row r="315" spans="1:9" ht="12.75" hidden="1" customHeight="1" outlineLevel="1">
      <c r="A315" s="292"/>
      <c r="B315" s="311" t="s">
        <v>192</v>
      </c>
      <c r="C315" s="346"/>
      <c r="D315" s="347"/>
      <c r="E315" s="348"/>
      <c r="F315" s="347"/>
      <c r="G315" s="349"/>
      <c r="H315" s="302"/>
      <c r="I315" s="303">
        <v>0</v>
      </c>
    </row>
    <row r="316" spans="1:9" ht="12.75" hidden="1" customHeight="1" outlineLevel="1">
      <c r="A316" s="292"/>
      <c r="B316" s="311" t="s">
        <v>193</v>
      </c>
      <c r="C316" s="346"/>
      <c r="D316" s="347"/>
      <c r="E316" s="348"/>
      <c r="F316" s="347"/>
      <c r="G316" s="349"/>
      <c r="H316" s="303">
        <v>28136349</v>
      </c>
      <c r="I316" s="303">
        <v>28136349</v>
      </c>
    </row>
    <row r="317" spans="1:9" ht="12.75" hidden="1" customHeight="1" outlineLevel="1">
      <c r="A317" s="292"/>
      <c r="B317" s="311" t="s">
        <v>194</v>
      </c>
      <c r="C317" s="346"/>
      <c r="D317" s="347"/>
      <c r="E317" s="348"/>
      <c r="F317" s="347"/>
      <c r="G317" s="349"/>
      <c r="H317" s="302"/>
      <c r="I317" s="303">
        <v>0</v>
      </c>
    </row>
    <row r="318" spans="1:9" ht="12.75" hidden="1" customHeight="1" outlineLevel="1">
      <c r="A318" s="292"/>
      <c r="B318" s="311" t="s">
        <v>195</v>
      </c>
      <c r="C318" s="346"/>
      <c r="D318" s="347"/>
      <c r="E318" s="348"/>
      <c r="F318" s="347"/>
      <c r="G318" s="349"/>
      <c r="H318" s="302"/>
      <c r="I318" s="303">
        <v>0</v>
      </c>
    </row>
    <row r="319" spans="1:9" ht="12.75" hidden="1" customHeight="1" outlineLevel="1">
      <c r="A319" s="292"/>
      <c r="B319" s="311" t="s">
        <v>196</v>
      </c>
      <c r="C319" s="346"/>
      <c r="D319" s="347"/>
      <c r="E319" s="348"/>
      <c r="F319" s="347"/>
      <c r="G319" s="349"/>
      <c r="H319" s="303">
        <v>5380</v>
      </c>
      <c r="I319" s="303">
        <v>5380</v>
      </c>
    </row>
    <row r="320" spans="1:9" ht="12.75" customHeight="1" collapsed="1">
      <c r="A320" s="292">
        <v>18</v>
      </c>
      <c r="B320" s="259" t="s">
        <v>505</v>
      </c>
      <c r="C320" s="346"/>
      <c r="D320" s="347"/>
      <c r="E320" s="348"/>
      <c r="F320" s="347"/>
      <c r="G320" s="349"/>
      <c r="H320" s="303">
        <f>SUM($H$304:$H$319)</f>
        <v>55280058</v>
      </c>
      <c r="I320" s="303">
        <f>SUM($I$304:$I$319)</f>
        <v>55280058</v>
      </c>
    </row>
    <row r="321" spans="1:9" ht="12.75" hidden="1" customHeight="1" outlineLevel="1">
      <c r="A321" s="292"/>
      <c r="B321" s="311" t="s">
        <v>181</v>
      </c>
      <c r="C321" s="303">
        <v>0</v>
      </c>
      <c r="D321" s="303">
        <v>0</v>
      </c>
      <c r="E321" s="344"/>
      <c r="F321" s="328">
        <v>3513009</v>
      </c>
      <c r="G321" s="328">
        <v>0</v>
      </c>
      <c r="H321" s="328">
        <v>500134</v>
      </c>
      <c r="I321" s="303">
        <v>4013143</v>
      </c>
    </row>
    <row r="322" spans="1:9" ht="12.75" hidden="1" customHeight="1" outlineLevel="1">
      <c r="A322" s="292"/>
      <c r="B322" s="311" t="s">
        <v>182</v>
      </c>
      <c r="C322" s="303">
        <v>0</v>
      </c>
      <c r="D322" s="303">
        <v>0</v>
      </c>
      <c r="E322" s="344"/>
      <c r="F322" s="328">
        <v>0</v>
      </c>
      <c r="G322" s="328">
        <v>0</v>
      </c>
      <c r="H322" s="328">
        <v>0</v>
      </c>
      <c r="I322" s="303">
        <v>0</v>
      </c>
    </row>
    <row r="323" spans="1:9" ht="12.75" hidden="1" customHeight="1" outlineLevel="1">
      <c r="A323" s="292"/>
      <c r="B323" s="311" t="s">
        <v>183</v>
      </c>
      <c r="C323" s="303">
        <v>343237</v>
      </c>
      <c r="D323" s="303">
        <v>410032</v>
      </c>
      <c r="E323" s="344"/>
      <c r="F323" s="328">
        <v>141475</v>
      </c>
      <c r="G323" s="328">
        <v>0</v>
      </c>
      <c r="H323" s="328">
        <v>1067176</v>
      </c>
      <c r="I323" s="303">
        <v>1961920</v>
      </c>
    </row>
    <row r="324" spans="1:9" ht="12.75" hidden="1" customHeight="1" outlineLevel="1">
      <c r="A324" s="292"/>
      <c r="B324" s="311" t="s">
        <v>184</v>
      </c>
      <c r="C324" s="303">
        <v>226920.38</v>
      </c>
      <c r="D324" s="303">
        <v>0</v>
      </c>
      <c r="E324" s="344"/>
      <c r="F324" s="328">
        <v>625206</v>
      </c>
      <c r="G324" s="328">
        <v>0</v>
      </c>
      <c r="H324" s="328">
        <v>104895</v>
      </c>
      <c r="I324" s="303">
        <v>957021.38</v>
      </c>
    </row>
    <row r="325" spans="1:9" ht="12.75" hidden="1" customHeight="1" outlineLevel="1">
      <c r="A325" s="292"/>
      <c r="B325" s="311" t="s">
        <v>185</v>
      </c>
      <c r="C325" s="303">
        <v>679920</v>
      </c>
      <c r="D325" s="303">
        <v>301785</v>
      </c>
      <c r="E325" s="344"/>
      <c r="F325" s="328">
        <v>2212438</v>
      </c>
      <c r="G325" s="328">
        <v>0</v>
      </c>
      <c r="H325" s="328">
        <v>1091441</v>
      </c>
      <c r="I325" s="303">
        <v>4285584</v>
      </c>
    </row>
    <row r="326" spans="1:9" ht="12.75" hidden="1" customHeight="1" outlineLevel="1">
      <c r="A326" s="292"/>
      <c r="B326" s="311" t="s">
        <v>186</v>
      </c>
      <c r="C326" s="303">
        <v>0</v>
      </c>
      <c r="D326" s="303">
        <v>0</v>
      </c>
      <c r="E326" s="344"/>
      <c r="F326" s="328">
        <v>6328676</v>
      </c>
      <c r="G326" s="328">
        <v>0</v>
      </c>
      <c r="H326" s="328">
        <v>0</v>
      </c>
      <c r="I326" s="303">
        <v>6328676</v>
      </c>
    </row>
    <row r="327" spans="1:9" ht="12.75" hidden="1" customHeight="1" outlineLevel="1">
      <c r="A327" s="292"/>
      <c r="B327" s="311" t="s">
        <v>187</v>
      </c>
      <c r="C327" s="303">
        <v>0</v>
      </c>
      <c r="D327" s="303">
        <v>0</v>
      </c>
      <c r="E327" s="344"/>
      <c r="F327" s="328">
        <v>0</v>
      </c>
      <c r="G327" s="328">
        <v>0</v>
      </c>
      <c r="H327" s="328">
        <v>0</v>
      </c>
      <c r="I327" s="303">
        <v>0</v>
      </c>
    </row>
    <row r="328" spans="1:9" ht="12.75" hidden="1" customHeight="1" outlineLevel="1">
      <c r="A328" s="292"/>
      <c r="B328" s="311" t="s">
        <v>188</v>
      </c>
      <c r="C328" s="303">
        <v>0</v>
      </c>
      <c r="D328" s="303">
        <v>0</v>
      </c>
      <c r="E328" s="344"/>
      <c r="F328" s="328">
        <v>1887560</v>
      </c>
      <c r="G328" s="328">
        <v>0</v>
      </c>
      <c r="H328" s="328">
        <v>0</v>
      </c>
      <c r="I328" s="303">
        <v>1887560</v>
      </c>
    </row>
    <row r="329" spans="1:9" ht="12.75" hidden="1" customHeight="1" outlineLevel="1">
      <c r="A329" s="292"/>
      <c r="B329" s="311" t="s">
        <v>189</v>
      </c>
      <c r="C329" s="303">
        <v>0</v>
      </c>
      <c r="D329" s="303">
        <v>0</v>
      </c>
      <c r="E329" s="344"/>
      <c r="F329" s="328">
        <v>5508637</v>
      </c>
      <c r="G329" s="328">
        <v>0</v>
      </c>
      <c r="H329" s="328">
        <v>4108903</v>
      </c>
      <c r="I329" s="303">
        <v>9617540</v>
      </c>
    </row>
    <row r="330" spans="1:9" ht="12.75" hidden="1" customHeight="1" outlineLevel="1">
      <c r="A330" s="292"/>
      <c r="B330" s="311" t="s">
        <v>190</v>
      </c>
      <c r="C330" s="303">
        <v>-8089</v>
      </c>
      <c r="D330" s="303">
        <v>79676</v>
      </c>
      <c r="E330" s="344"/>
      <c r="F330" s="328">
        <v>264</v>
      </c>
      <c r="G330" s="328">
        <v>0</v>
      </c>
      <c r="H330" s="328">
        <v>5121578</v>
      </c>
      <c r="I330" s="303">
        <v>5193429</v>
      </c>
    </row>
    <row r="331" spans="1:9" ht="12.75" hidden="1" customHeight="1" outlineLevel="1">
      <c r="A331" s="292"/>
      <c r="B331" s="311" t="s">
        <v>191</v>
      </c>
      <c r="C331" s="303">
        <v>0</v>
      </c>
      <c r="D331" s="303">
        <v>0</v>
      </c>
      <c r="E331" s="344"/>
      <c r="F331" s="328">
        <v>644150</v>
      </c>
      <c r="G331" s="328">
        <v>0</v>
      </c>
      <c r="H331" s="328">
        <v>1317222</v>
      </c>
      <c r="I331" s="303">
        <v>1961372</v>
      </c>
    </row>
    <row r="332" spans="1:9" ht="12.75" hidden="1" customHeight="1" outlineLevel="1">
      <c r="A332" s="292"/>
      <c r="B332" s="311" t="s">
        <v>192</v>
      </c>
      <c r="C332" s="303">
        <v>0</v>
      </c>
      <c r="D332" s="303">
        <v>0</v>
      </c>
      <c r="E332" s="344"/>
      <c r="F332" s="328">
        <v>0</v>
      </c>
      <c r="G332" s="328">
        <v>0</v>
      </c>
      <c r="H332" s="328">
        <v>0</v>
      </c>
      <c r="I332" s="303">
        <v>0</v>
      </c>
    </row>
    <row r="333" spans="1:9" ht="12.75" hidden="1" customHeight="1" outlineLevel="1">
      <c r="A333" s="292"/>
      <c r="B333" s="311" t="s">
        <v>193</v>
      </c>
      <c r="C333" s="303">
        <v>1374074</v>
      </c>
      <c r="D333" s="303">
        <v>1653</v>
      </c>
      <c r="E333" s="344"/>
      <c r="F333" s="328">
        <v>5770458</v>
      </c>
      <c r="G333" s="328">
        <v>0</v>
      </c>
      <c r="H333" s="328">
        <v>52196</v>
      </c>
      <c r="I333" s="303">
        <v>7198381</v>
      </c>
    </row>
    <row r="334" spans="1:9" ht="12.75" hidden="1" customHeight="1" outlineLevel="1">
      <c r="A334" s="292"/>
      <c r="B334" s="311" t="s">
        <v>194</v>
      </c>
      <c r="C334" s="303">
        <v>0</v>
      </c>
      <c r="D334" s="303">
        <v>0</v>
      </c>
      <c r="E334" s="344"/>
      <c r="F334" s="328">
        <v>0</v>
      </c>
      <c r="G334" s="328">
        <v>0</v>
      </c>
      <c r="H334" s="328">
        <v>499</v>
      </c>
      <c r="I334" s="303">
        <v>499</v>
      </c>
    </row>
    <row r="335" spans="1:9" ht="12.75" hidden="1" customHeight="1" outlineLevel="1">
      <c r="A335" s="292"/>
      <c r="B335" s="311" t="s">
        <v>195</v>
      </c>
      <c r="C335" s="303">
        <v>0</v>
      </c>
      <c r="D335" s="303">
        <v>0</v>
      </c>
      <c r="E335" s="344"/>
      <c r="F335" s="328">
        <v>0</v>
      </c>
      <c r="G335" s="328">
        <v>0</v>
      </c>
      <c r="H335" s="328">
        <v>0</v>
      </c>
      <c r="I335" s="303">
        <v>0</v>
      </c>
    </row>
    <row r="336" spans="1:9" ht="12.75" hidden="1" customHeight="1" outlineLevel="1">
      <c r="A336" s="292"/>
      <c r="B336" s="311" t="s">
        <v>196</v>
      </c>
      <c r="C336" s="303">
        <v>0</v>
      </c>
      <c r="D336" s="303">
        <v>0</v>
      </c>
      <c r="E336" s="344"/>
      <c r="F336" s="328">
        <v>74073</v>
      </c>
      <c r="G336" s="328">
        <v>0</v>
      </c>
      <c r="H336" s="328">
        <v>0</v>
      </c>
      <c r="I336" s="303">
        <v>74073</v>
      </c>
    </row>
    <row r="337" spans="1:9" ht="12.75" customHeight="1" collapsed="1">
      <c r="A337" s="292">
        <v>19</v>
      </c>
      <c r="B337" s="259" t="s">
        <v>573</v>
      </c>
      <c r="C337" s="303">
        <f>SUM($C$321:$C$336)</f>
        <v>2616062.38</v>
      </c>
      <c r="D337" s="303">
        <f>SUM($D$321:$D$336)</f>
        <v>793146</v>
      </c>
      <c r="E337" s="344"/>
      <c r="F337" s="328">
        <f>SUM($F$321:$F$336)</f>
        <v>26705946</v>
      </c>
      <c r="G337" s="328">
        <f>SUM($G$321:$G$336)</f>
        <v>0</v>
      </c>
      <c r="H337" s="328">
        <f>SUM($H$321:$H$336)</f>
        <v>13364044</v>
      </c>
      <c r="I337" s="303">
        <f>SUM($I$321:$I$336)</f>
        <v>43479198.379999995</v>
      </c>
    </row>
    <row r="338" spans="1:9" ht="12.75" hidden="1" customHeight="1" outlineLevel="1">
      <c r="A338" s="292"/>
      <c r="B338" s="311" t="s">
        <v>181</v>
      </c>
      <c r="C338" s="315">
        <v>0</v>
      </c>
      <c r="D338" s="315">
        <v>0</v>
      </c>
      <c r="E338" s="319"/>
      <c r="F338" s="312">
        <v>12148397</v>
      </c>
      <c r="G338" s="303">
        <v>0</v>
      </c>
      <c r="H338" s="303">
        <v>7304505</v>
      </c>
      <c r="I338" s="303">
        <v>19452902</v>
      </c>
    </row>
    <row r="339" spans="1:9" ht="12.75" hidden="1" customHeight="1" outlineLevel="1">
      <c r="A339" s="292"/>
      <c r="B339" s="311" t="s">
        <v>182</v>
      </c>
      <c r="C339" s="315">
        <v>0</v>
      </c>
      <c r="D339" s="315">
        <v>0</v>
      </c>
      <c r="E339" s="319"/>
      <c r="F339" s="312">
        <v>0</v>
      </c>
      <c r="G339" s="303">
        <v>0</v>
      </c>
      <c r="H339" s="303">
        <v>0</v>
      </c>
      <c r="I339" s="303">
        <v>0</v>
      </c>
    </row>
    <row r="340" spans="1:9" ht="12.75" hidden="1" customHeight="1" outlineLevel="1">
      <c r="A340" s="292"/>
      <c r="B340" s="311" t="s">
        <v>183</v>
      </c>
      <c r="C340" s="315">
        <v>343237</v>
      </c>
      <c r="D340" s="315">
        <v>26745063</v>
      </c>
      <c r="E340" s="319"/>
      <c r="F340" s="312">
        <v>2365508</v>
      </c>
      <c r="G340" s="303">
        <v>0</v>
      </c>
      <c r="H340" s="303">
        <v>10679349</v>
      </c>
      <c r="I340" s="303">
        <v>40133157</v>
      </c>
    </row>
    <row r="341" spans="1:9" ht="12.75" hidden="1" customHeight="1" outlineLevel="1">
      <c r="A341" s="292"/>
      <c r="B341" s="311" t="s">
        <v>184</v>
      </c>
      <c r="C341" s="315">
        <v>235456.73</v>
      </c>
      <c r="D341" s="315">
        <v>0</v>
      </c>
      <c r="E341" s="319"/>
      <c r="F341" s="312">
        <v>4923849</v>
      </c>
      <c r="G341" s="303">
        <v>0</v>
      </c>
      <c r="H341" s="303">
        <v>977485</v>
      </c>
      <c r="I341" s="303">
        <v>6136790.7300000004</v>
      </c>
    </row>
    <row r="342" spans="1:9" ht="12.75" hidden="1" customHeight="1" outlineLevel="1">
      <c r="A342" s="292"/>
      <c r="B342" s="311" t="s">
        <v>185</v>
      </c>
      <c r="C342" s="315">
        <v>1607911</v>
      </c>
      <c r="D342" s="315">
        <v>7917510</v>
      </c>
      <c r="E342" s="319"/>
      <c r="F342" s="312">
        <v>17372132</v>
      </c>
      <c r="G342" s="303">
        <v>0</v>
      </c>
      <c r="H342" s="303">
        <v>11845429</v>
      </c>
      <c r="I342" s="303">
        <v>38742982</v>
      </c>
    </row>
    <row r="343" spans="1:9" ht="12.75" hidden="1" customHeight="1" outlineLevel="1">
      <c r="A343" s="292"/>
      <c r="B343" s="311" t="s">
        <v>186</v>
      </c>
      <c r="C343" s="315">
        <v>0</v>
      </c>
      <c r="D343" s="315">
        <v>0</v>
      </c>
      <c r="E343" s="319"/>
      <c r="F343" s="312">
        <v>31530651</v>
      </c>
      <c r="G343" s="303">
        <v>0</v>
      </c>
      <c r="H343" s="303">
        <v>26397328</v>
      </c>
      <c r="I343" s="303">
        <v>57927979</v>
      </c>
    </row>
    <row r="344" spans="1:9" ht="12.75" hidden="1" customHeight="1" outlineLevel="1">
      <c r="A344" s="292"/>
      <c r="B344" s="311" t="s">
        <v>187</v>
      </c>
      <c r="C344" s="315">
        <v>0</v>
      </c>
      <c r="D344" s="315">
        <v>0</v>
      </c>
      <c r="E344" s="319"/>
      <c r="F344" s="312">
        <v>0</v>
      </c>
      <c r="G344" s="303">
        <v>0</v>
      </c>
      <c r="H344" s="303">
        <v>0</v>
      </c>
      <c r="I344" s="303">
        <v>0</v>
      </c>
    </row>
    <row r="345" spans="1:9" ht="12.75" hidden="1" customHeight="1" outlineLevel="1">
      <c r="A345" s="292"/>
      <c r="B345" s="311" t="s">
        <v>188</v>
      </c>
      <c r="C345" s="315">
        <v>0</v>
      </c>
      <c r="D345" s="315">
        <v>0</v>
      </c>
      <c r="E345" s="319"/>
      <c r="F345" s="312">
        <v>7809688</v>
      </c>
      <c r="G345" s="303">
        <v>0</v>
      </c>
      <c r="H345" s="303">
        <v>0</v>
      </c>
      <c r="I345" s="303">
        <v>7809688</v>
      </c>
    </row>
    <row r="346" spans="1:9" ht="12.75" hidden="1" customHeight="1" outlineLevel="1">
      <c r="A346" s="292"/>
      <c r="B346" s="311" t="s">
        <v>189</v>
      </c>
      <c r="C346" s="315">
        <v>0</v>
      </c>
      <c r="D346" s="315">
        <v>0</v>
      </c>
      <c r="E346" s="319"/>
      <c r="F346" s="312">
        <v>8567499</v>
      </c>
      <c r="G346" s="303">
        <v>0</v>
      </c>
      <c r="H346" s="303">
        <v>4108903</v>
      </c>
      <c r="I346" s="303">
        <v>12676402</v>
      </c>
    </row>
    <row r="347" spans="1:9" ht="12.75" hidden="1" customHeight="1" outlineLevel="1">
      <c r="A347" s="292"/>
      <c r="B347" s="311" t="s">
        <v>190</v>
      </c>
      <c r="C347" s="315">
        <v>4417877</v>
      </c>
      <c r="D347" s="315">
        <v>2066489</v>
      </c>
      <c r="E347" s="319"/>
      <c r="F347" s="312">
        <v>287721</v>
      </c>
      <c r="G347" s="303">
        <v>0</v>
      </c>
      <c r="H347" s="303">
        <v>5832189</v>
      </c>
      <c r="I347" s="303">
        <v>12604276</v>
      </c>
    </row>
    <row r="348" spans="1:9" ht="12.75" hidden="1" customHeight="1" outlineLevel="1">
      <c r="A348" s="292"/>
      <c r="B348" s="311" t="s">
        <v>191</v>
      </c>
      <c r="C348" s="315">
        <v>0</v>
      </c>
      <c r="D348" s="315">
        <v>0</v>
      </c>
      <c r="E348" s="319"/>
      <c r="F348" s="312">
        <v>1176006</v>
      </c>
      <c r="G348" s="303">
        <v>0</v>
      </c>
      <c r="H348" s="303">
        <v>1317222</v>
      </c>
      <c r="I348" s="303">
        <v>2493228</v>
      </c>
    </row>
    <row r="349" spans="1:9" ht="12.75" hidden="1" customHeight="1" outlineLevel="1">
      <c r="A349" s="292"/>
      <c r="B349" s="311" t="s">
        <v>192</v>
      </c>
      <c r="C349" s="315">
        <v>0</v>
      </c>
      <c r="D349" s="315">
        <v>0</v>
      </c>
      <c r="E349" s="319"/>
      <c r="F349" s="312">
        <v>0</v>
      </c>
      <c r="G349" s="303">
        <v>0</v>
      </c>
      <c r="H349" s="303">
        <v>0</v>
      </c>
      <c r="I349" s="303">
        <v>0</v>
      </c>
    </row>
    <row r="350" spans="1:9" ht="12.75" hidden="1" customHeight="1" outlineLevel="1">
      <c r="A350" s="292"/>
      <c r="B350" s="311" t="s">
        <v>193</v>
      </c>
      <c r="C350" s="315">
        <v>3580970</v>
      </c>
      <c r="D350" s="315">
        <v>200155</v>
      </c>
      <c r="E350" s="319"/>
      <c r="F350" s="312">
        <v>36029509</v>
      </c>
      <c r="G350" s="303">
        <v>0</v>
      </c>
      <c r="H350" s="303">
        <v>28591135</v>
      </c>
      <c r="I350" s="303">
        <v>68401769</v>
      </c>
    </row>
    <row r="351" spans="1:9" ht="12.75" hidden="1" customHeight="1" outlineLevel="1">
      <c r="A351" s="292"/>
      <c r="B351" s="311" t="s">
        <v>194</v>
      </c>
      <c r="C351" s="315">
        <v>0</v>
      </c>
      <c r="D351" s="315">
        <v>0</v>
      </c>
      <c r="E351" s="319"/>
      <c r="F351" s="312">
        <v>0</v>
      </c>
      <c r="G351" s="303">
        <v>0</v>
      </c>
      <c r="H351" s="303">
        <v>499</v>
      </c>
      <c r="I351" s="303">
        <v>499</v>
      </c>
    </row>
    <row r="352" spans="1:9" ht="12.75" hidden="1" customHeight="1" outlineLevel="1">
      <c r="A352" s="292"/>
      <c r="B352" s="311" t="s">
        <v>195</v>
      </c>
      <c r="C352" s="315">
        <v>0</v>
      </c>
      <c r="D352" s="315">
        <v>0</v>
      </c>
      <c r="E352" s="319"/>
      <c r="F352" s="312">
        <v>0</v>
      </c>
      <c r="G352" s="303">
        <v>0</v>
      </c>
      <c r="H352" s="303">
        <v>0</v>
      </c>
      <c r="I352" s="303">
        <v>0</v>
      </c>
    </row>
    <row r="353" spans="1:9" ht="12.75" hidden="1" customHeight="1" outlineLevel="1">
      <c r="A353" s="292"/>
      <c r="B353" s="311" t="s">
        <v>196</v>
      </c>
      <c r="C353" s="315">
        <v>0</v>
      </c>
      <c r="D353" s="315">
        <v>0</v>
      </c>
      <c r="E353" s="319"/>
      <c r="F353" s="312">
        <v>388531</v>
      </c>
      <c r="G353" s="303">
        <v>0</v>
      </c>
      <c r="H353" s="303">
        <v>5380</v>
      </c>
      <c r="I353" s="303">
        <v>393911</v>
      </c>
    </row>
    <row r="354" spans="1:9" ht="12.75" customHeight="1" collapsed="1">
      <c r="A354" s="292">
        <v>20</v>
      </c>
      <c r="B354" s="318" t="s">
        <v>574</v>
      </c>
      <c r="C354" s="315">
        <f>SUM($C$338:$C$353)</f>
        <v>10185451.73</v>
      </c>
      <c r="D354" s="315">
        <f>SUM($D$338:$D$353)</f>
        <v>36929217</v>
      </c>
      <c r="E354" s="319"/>
      <c r="F354" s="312">
        <f>SUM($F$338:$F$353)</f>
        <v>122599491</v>
      </c>
      <c r="G354" s="303">
        <f>SUM($G$338:$G$353)</f>
        <v>0</v>
      </c>
      <c r="H354" s="303">
        <f>SUM($H$338:$H$353)</f>
        <v>97059424</v>
      </c>
      <c r="I354" s="303">
        <f>SUM($I$338:$I$353)</f>
        <v>266773583.73000002</v>
      </c>
    </row>
    <row r="355" spans="1:9" ht="15.75" hidden="1" customHeight="1" outlineLevel="1">
      <c r="A355" s="274"/>
      <c r="B355" s="350" t="s">
        <v>181</v>
      </c>
      <c r="C355" s="303">
        <v>6256759</v>
      </c>
      <c r="D355" s="351">
        <v>0</v>
      </c>
      <c r="E355" s="301"/>
      <c r="F355" s="337">
        <v>34419022</v>
      </c>
      <c r="G355" s="313">
        <v>1581547</v>
      </c>
      <c r="H355" s="313">
        <v>7304505</v>
      </c>
      <c r="I355" s="303">
        <v>49561833</v>
      </c>
    </row>
    <row r="356" spans="1:9" ht="15.75" hidden="1" customHeight="1" outlineLevel="1">
      <c r="A356" s="274"/>
      <c r="B356" s="350" t="s">
        <v>182</v>
      </c>
      <c r="C356" s="303">
        <v>4707143.83</v>
      </c>
      <c r="D356" s="351">
        <v>0</v>
      </c>
      <c r="E356" s="301"/>
      <c r="F356" s="337">
        <v>0</v>
      </c>
      <c r="G356" s="313">
        <v>12500</v>
      </c>
      <c r="H356" s="313">
        <v>0</v>
      </c>
      <c r="I356" s="303">
        <v>4719643.83</v>
      </c>
    </row>
    <row r="357" spans="1:9" ht="15.75" hidden="1" customHeight="1" outlineLevel="1">
      <c r="A357" s="274"/>
      <c r="B357" s="350" t="s">
        <v>183</v>
      </c>
      <c r="C357" s="303">
        <v>23541621</v>
      </c>
      <c r="D357" s="351">
        <v>71706400</v>
      </c>
      <c r="E357" s="301"/>
      <c r="F357" s="337">
        <v>13457519</v>
      </c>
      <c r="G357" s="313">
        <v>3286275</v>
      </c>
      <c r="H357" s="313">
        <v>10679349</v>
      </c>
      <c r="I357" s="303">
        <v>122671164</v>
      </c>
    </row>
    <row r="358" spans="1:9" ht="15.75" hidden="1" customHeight="1" outlineLevel="1">
      <c r="A358" s="274"/>
      <c r="B358" s="350" t="s">
        <v>184</v>
      </c>
      <c r="C358" s="303">
        <v>5048442.7300000004</v>
      </c>
      <c r="D358" s="351">
        <v>0</v>
      </c>
      <c r="E358" s="301"/>
      <c r="F358" s="337">
        <v>12440253</v>
      </c>
      <c r="G358" s="313">
        <v>903653</v>
      </c>
      <c r="H358" s="313">
        <v>977485</v>
      </c>
      <c r="I358" s="303">
        <v>19369833.73</v>
      </c>
    </row>
    <row r="359" spans="1:9" ht="15.75" hidden="1" customHeight="1" outlineLevel="1">
      <c r="A359" s="274"/>
      <c r="B359" s="350" t="s">
        <v>185</v>
      </c>
      <c r="C359" s="303">
        <v>27747837</v>
      </c>
      <c r="D359" s="351">
        <v>27158768</v>
      </c>
      <c r="E359" s="301"/>
      <c r="F359" s="337">
        <v>55716813</v>
      </c>
      <c r="G359" s="313">
        <v>6004171</v>
      </c>
      <c r="H359" s="313">
        <v>11845429</v>
      </c>
      <c r="I359" s="303">
        <v>128473018</v>
      </c>
    </row>
    <row r="360" spans="1:9" ht="15.75" hidden="1" customHeight="1" outlineLevel="1">
      <c r="A360" s="274"/>
      <c r="B360" s="350" t="s">
        <v>186</v>
      </c>
      <c r="C360" s="303">
        <v>33843353</v>
      </c>
      <c r="D360" s="351">
        <v>0</v>
      </c>
      <c r="E360" s="301"/>
      <c r="F360" s="337">
        <v>150940406</v>
      </c>
      <c r="G360" s="313">
        <v>7043701</v>
      </c>
      <c r="H360" s="313">
        <v>26397328</v>
      </c>
      <c r="I360" s="303">
        <v>218224788</v>
      </c>
    </row>
    <row r="361" spans="1:9" ht="15.75" hidden="1" customHeight="1" outlineLevel="1">
      <c r="A361" s="274"/>
      <c r="B361" s="350" t="s">
        <v>187</v>
      </c>
      <c r="C361" s="303">
        <v>3948283</v>
      </c>
      <c r="D361" s="351">
        <v>0</v>
      </c>
      <c r="E361" s="301"/>
      <c r="F361" s="337">
        <v>0</v>
      </c>
      <c r="G361" s="313">
        <v>209005</v>
      </c>
      <c r="H361" s="313">
        <v>0</v>
      </c>
      <c r="I361" s="303">
        <v>4157288</v>
      </c>
    </row>
    <row r="362" spans="1:9" ht="15.75" hidden="1" customHeight="1" outlineLevel="1">
      <c r="A362" s="274"/>
      <c r="B362" s="350" t="s">
        <v>188</v>
      </c>
      <c r="C362" s="303">
        <v>3872411</v>
      </c>
      <c r="D362" s="351">
        <v>0</v>
      </c>
      <c r="E362" s="301"/>
      <c r="F362" s="337">
        <v>29753349</v>
      </c>
      <c r="G362" s="313">
        <v>57681</v>
      </c>
      <c r="H362" s="313">
        <v>0</v>
      </c>
      <c r="I362" s="303">
        <v>33683441</v>
      </c>
    </row>
    <row r="363" spans="1:9" ht="15.75" hidden="1" customHeight="1" outlineLevel="1">
      <c r="A363" s="274"/>
      <c r="B363" s="350" t="s">
        <v>189</v>
      </c>
      <c r="C363" s="303">
        <v>2163305.5099999998</v>
      </c>
      <c r="D363" s="351">
        <v>0</v>
      </c>
      <c r="E363" s="301"/>
      <c r="F363" s="337">
        <v>18516404.420000002</v>
      </c>
      <c r="G363" s="313">
        <v>67282.1113187835</v>
      </c>
      <c r="H363" s="313">
        <v>4108903</v>
      </c>
      <c r="I363" s="303">
        <v>24855895.0413188</v>
      </c>
    </row>
    <row r="364" spans="1:9" ht="15.75" hidden="1" customHeight="1" outlineLevel="1">
      <c r="A364" s="274"/>
      <c r="B364" s="350" t="s">
        <v>190</v>
      </c>
      <c r="C364" s="303">
        <v>18078988</v>
      </c>
      <c r="D364" s="351">
        <v>23323509</v>
      </c>
      <c r="E364" s="301"/>
      <c r="F364" s="337">
        <v>2323185</v>
      </c>
      <c r="G364" s="313">
        <v>446403</v>
      </c>
      <c r="H364" s="313">
        <v>5832189</v>
      </c>
      <c r="I364" s="303">
        <v>50004274</v>
      </c>
    </row>
    <row r="365" spans="1:9" ht="15.75" hidden="1" customHeight="1" outlineLevel="1">
      <c r="A365" s="274"/>
      <c r="B365" s="350" t="s">
        <v>191</v>
      </c>
      <c r="C365" s="303">
        <v>705137</v>
      </c>
      <c r="D365" s="351">
        <v>0</v>
      </c>
      <c r="E365" s="301"/>
      <c r="F365" s="337">
        <v>5171784</v>
      </c>
      <c r="G365" s="313">
        <v>0</v>
      </c>
      <c r="H365" s="313">
        <v>1317222</v>
      </c>
      <c r="I365" s="303">
        <v>7194143</v>
      </c>
    </row>
    <row r="366" spans="1:9" ht="15.75" hidden="1" customHeight="1" outlineLevel="1">
      <c r="A366" s="274"/>
      <c r="B366" s="350" t="s">
        <v>192</v>
      </c>
      <c r="C366" s="303">
        <v>380958</v>
      </c>
      <c r="D366" s="351">
        <v>0</v>
      </c>
      <c r="E366" s="301"/>
      <c r="F366" s="337">
        <v>0</v>
      </c>
      <c r="G366" s="313">
        <v>31148</v>
      </c>
      <c r="H366" s="313">
        <v>0</v>
      </c>
      <c r="I366" s="303">
        <v>412106</v>
      </c>
    </row>
    <row r="367" spans="1:9" ht="15.75" hidden="1" customHeight="1" outlineLevel="1">
      <c r="A367" s="274"/>
      <c r="B367" s="350" t="s">
        <v>193</v>
      </c>
      <c r="C367" s="303">
        <v>36541780</v>
      </c>
      <c r="D367" s="351">
        <v>200155</v>
      </c>
      <c r="E367" s="301"/>
      <c r="F367" s="337">
        <v>141759584</v>
      </c>
      <c r="G367" s="313">
        <v>14732820</v>
      </c>
      <c r="H367" s="313">
        <v>28591135</v>
      </c>
      <c r="I367" s="303">
        <v>221825474</v>
      </c>
    </row>
    <row r="368" spans="1:9" ht="15.75" hidden="1" customHeight="1" outlineLevel="1">
      <c r="A368" s="274"/>
      <c r="B368" s="350" t="s">
        <v>194</v>
      </c>
      <c r="C368" s="303">
        <v>13701610</v>
      </c>
      <c r="D368" s="351">
        <v>0</v>
      </c>
      <c r="E368" s="301"/>
      <c r="F368" s="337">
        <v>0</v>
      </c>
      <c r="G368" s="313">
        <v>91286</v>
      </c>
      <c r="H368" s="313">
        <v>499</v>
      </c>
      <c r="I368" s="303">
        <v>13793395</v>
      </c>
    </row>
    <row r="369" spans="1:9" ht="15.75" hidden="1" customHeight="1" outlineLevel="1">
      <c r="A369" s="274"/>
      <c r="B369" s="350" t="s">
        <v>195</v>
      </c>
      <c r="C369" s="303">
        <v>1810365</v>
      </c>
      <c r="D369" s="351">
        <v>0</v>
      </c>
      <c r="E369" s="301"/>
      <c r="F369" s="337">
        <v>0</v>
      </c>
      <c r="G369" s="313">
        <v>26876.401736269501</v>
      </c>
      <c r="H369" s="313">
        <v>0</v>
      </c>
      <c r="I369" s="303">
        <v>1837241.4017362699</v>
      </c>
    </row>
    <row r="370" spans="1:9" ht="15.75" hidden="1" customHeight="1" outlineLevel="1">
      <c r="A370" s="274"/>
      <c r="B370" s="350" t="s">
        <v>196</v>
      </c>
      <c r="C370" s="303">
        <v>2209770</v>
      </c>
      <c r="D370" s="351">
        <v>0</v>
      </c>
      <c r="E370" s="301"/>
      <c r="F370" s="337">
        <v>1304639</v>
      </c>
      <c r="G370" s="313">
        <v>7189</v>
      </c>
      <c r="H370" s="313">
        <v>5380</v>
      </c>
      <c r="I370" s="303">
        <v>3526978</v>
      </c>
    </row>
    <row r="371" spans="1:9" ht="15.75" customHeight="1" collapsed="1">
      <c r="A371" s="274">
        <v>21</v>
      </c>
      <c r="B371" s="352" t="s">
        <v>506</v>
      </c>
      <c r="C371" s="303">
        <f>SUM($C$355:$C$370)</f>
        <v>184557764.06999999</v>
      </c>
      <c r="D371" s="351">
        <f>SUM($D$355:$D$370)</f>
        <v>122388832</v>
      </c>
      <c r="E371" s="301"/>
      <c r="F371" s="337">
        <f>SUM($F$355:$F$370)</f>
        <v>465802958.42000002</v>
      </c>
      <c r="G371" s="313">
        <f>SUM($G$355:$G$370)</f>
        <v>34501537.513055049</v>
      </c>
      <c r="H371" s="313">
        <f>SUM($H$355:$H$370)</f>
        <v>97059424</v>
      </c>
      <c r="I371" s="303">
        <f>SUM($I$355:$I$370)</f>
        <v>904310516.00305498</v>
      </c>
    </row>
    <row r="372" spans="1:9" ht="9.75" customHeight="1">
      <c r="A372" s="509"/>
      <c r="B372" s="509"/>
      <c r="C372" s="509"/>
      <c r="D372" s="509"/>
      <c r="E372" s="509"/>
      <c r="F372" s="509"/>
      <c r="G372" s="509"/>
      <c r="H372" s="509"/>
      <c r="I372" s="509"/>
    </row>
    <row r="373" spans="1:9" ht="50.25" customHeight="1">
      <c r="A373" s="353"/>
      <c r="B373" s="354"/>
      <c r="C373" s="355" t="s">
        <v>507</v>
      </c>
      <c r="D373" s="356" t="s">
        <v>508</v>
      </c>
      <c r="E373" s="357" t="s">
        <v>509</v>
      </c>
      <c r="F373" s="510" t="s">
        <v>510</v>
      </c>
      <c r="G373" s="511"/>
      <c r="H373" s="512"/>
      <c r="I373" s="358" t="s">
        <v>171</v>
      </c>
    </row>
    <row r="374" spans="1:9" ht="13.5" hidden="1" customHeight="1" outlineLevel="1">
      <c r="A374" s="359"/>
      <c r="B374" s="360" t="s">
        <v>181</v>
      </c>
      <c r="C374" s="328">
        <v>17472</v>
      </c>
      <c r="D374" s="312">
        <v>3708</v>
      </c>
      <c r="E374" s="303">
        <v>12988</v>
      </c>
      <c r="F374" s="504">
        <v>116574</v>
      </c>
      <c r="G374" s="505"/>
      <c r="H374" s="506"/>
      <c r="I374" s="361">
        <v>150742</v>
      </c>
    </row>
    <row r="375" spans="1:9" ht="13.5" hidden="1" customHeight="1" outlineLevel="1">
      <c r="A375" s="359"/>
      <c r="B375" s="360" t="s">
        <v>182</v>
      </c>
      <c r="C375" s="328">
        <v>8452</v>
      </c>
      <c r="D375" s="312">
        <v>0</v>
      </c>
      <c r="E375" s="303">
        <v>8617</v>
      </c>
      <c r="F375" s="504">
        <v>103646</v>
      </c>
      <c r="G375" s="505"/>
      <c r="H375" s="506"/>
      <c r="I375" s="361">
        <v>120715</v>
      </c>
    </row>
    <row r="376" spans="1:9" ht="13.5" hidden="1" customHeight="1" outlineLevel="1">
      <c r="A376" s="359"/>
      <c r="B376" s="360" t="s">
        <v>183</v>
      </c>
      <c r="C376" s="328">
        <v>31105</v>
      </c>
      <c r="D376" s="312">
        <v>32916</v>
      </c>
      <c r="E376" s="303">
        <v>20522</v>
      </c>
      <c r="F376" s="504">
        <v>306944</v>
      </c>
      <c r="G376" s="505"/>
      <c r="H376" s="506"/>
      <c r="I376" s="361">
        <v>391487</v>
      </c>
    </row>
    <row r="377" spans="1:9" ht="13.5" hidden="1" customHeight="1" outlineLevel="1">
      <c r="A377" s="359"/>
      <c r="B377" s="360" t="s">
        <v>184</v>
      </c>
      <c r="C377" s="328">
        <v>9822</v>
      </c>
      <c r="D377" s="312">
        <v>1829</v>
      </c>
      <c r="E377" s="303">
        <v>6497</v>
      </c>
      <c r="F377" s="504">
        <v>60710</v>
      </c>
      <c r="G377" s="505"/>
      <c r="H377" s="506"/>
      <c r="I377" s="361">
        <v>78858</v>
      </c>
    </row>
    <row r="378" spans="1:9" ht="13.5" hidden="1" customHeight="1" outlineLevel="1">
      <c r="A378" s="359"/>
      <c r="B378" s="360" t="s">
        <v>185</v>
      </c>
      <c r="C378" s="328">
        <v>50314</v>
      </c>
      <c r="D378" s="312">
        <v>13328</v>
      </c>
      <c r="E378" s="303">
        <v>31163</v>
      </c>
      <c r="F378" s="504">
        <v>344031</v>
      </c>
      <c r="G378" s="505"/>
      <c r="H378" s="506"/>
      <c r="I378" s="361">
        <v>438836</v>
      </c>
    </row>
    <row r="379" spans="1:9" ht="13.5" hidden="1" customHeight="1" outlineLevel="1">
      <c r="A379" s="359"/>
      <c r="B379" s="360" t="s">
        <v>186</v>
      </c>
      <c r="C379" s="328">
        <v>70448</v>
      </c>
      <c r="D379" s="312">
        <v>43492</v>
      </c>
      <c r="E379" s="303">
        <v>45383</v>
      </c>
      <c r="F379" s="504">
        <v>499250</v>
      </c>
      <c r="G379" s="505"/>
      <c r="H379" s="506"/>
      <c r="I379" s="361">
        <v>658573</v>
      </c>
    </row>
    <row r="380" spans="1:9" ht="13.5" hidden="1" customHeight="1" outlineLevel="1">
      <c r="A380" s="359"/>
      <c r="B380" s="360" t="s">
        <v>187</v>
      </c>
      <c r="C380" s="328">
        <v>8817</v>
      </c>
      <c r="D380" s="312">
        <v>4899</v>
      </c>
      <c r="E380" s="303">
        <v>47</v>
      </c>
      <c r="F380" s="504">
        <v>245</v>
      </c>
      <c r="G380" s="505"/>
      <c r="H380" s="506"/>
      <c r="I380" s="361">
        <v>14008</v>
      </c>
    </row>
    <row r="381" spans="1:9" ht="13.5" hidden="1" customHeight="1" outlineLevel="1">
      <c r="A381" s="359"/>
      <c r="B381" s="360" t="s">
        <v>188</v>
      </c>
      <c r="C381" s="328">
        <v>5257</v>
      </c>
      <c r="D381" s="362"/>
      <c r="E381" s="303">
        <v>1864</v>
      </c>
      <c r="F381" s="504">
        <v>22451</v>
      </c>
      <c r="G381" s="505"/>
      <c r="H381" s="506"/>
      <c r="I381" s="361">
        <v>29572</v>
      </c>
    </row>
    <row r="382" spans="1:9" ht="13.5" hidden="1" customHeight="1" outlineLevel="1">
      <c r="A382" s="359"/>
      <c r="B382" s="360" t="s">
        <v>189</v>
      </c>
      <c r="C382" s="328">
        <v>1336</v>
      </c>
      <c r="D382" s="312">
        <v>1738</v>
      </c>
      <c r="E382" s="303">
        <v>9486</v>
      </c>
      <c r="F382" s="504">
        <v>2185</v>
      </c>
      <c r="G382" s="505"/>
      <c r="H382" s="506"/>
      <c r="I382" s="361">
        <v>14745</v>
      </c>
    </row>
    <row r="383" spans="1:9" ht="13.5" hidden="1" customHeight="1" outlineLevel="1">
      <c r="A383" s="359"/>
      <c r="B383" s="360" t="s">
        <v>190</v>
      </c>
      <c r="C383" s="328">
        <v>33507</v>
      </c>
      <c r="D383" s="312">
        <v>7193</v>
      </c>
      <c r="E383" s="303">
        <v>21949</v>
      </c>
      <c r="F383" s="504">
        <v>11827</v>
      </c>
      <c r="G383" s="505"/>
      <c r="H383" s="506"/>
      <c r="I383" s="361">
        <v>74476</v>
      </c>
    </row>
    <row r="384" spans="1:9" ht="13.5" hidden="1" customHeight="1" outlineLevel="1">
      <c r="A384" s="359"/>
      <c r="B384" s="360" t="s">
        <v>191</v>
      </c>
      <c r="C384" s="328">
        <v>3029</v>
      </c>
      <c r="D384" s="312">
        <v>4</v>
      </c>
      <c r="E384" s="303">
        <v>2570</v>
      </c>
      <c r="F384" s="504">
        <v>5</v>
      </c>
      <c r="G384" s="505"/>
      <c r="H384" s="506"/>
      <c r="I384" s="361">
        <v>5608</v>
      </c>
    </row>
    <row r="385" spans="1:9" ht="13.5" hidden="1" customHeight="1" outlineLevel="1">
      <c r="A385" s="359"/>
      <c r="B385" s="360" t="s">
        <v>192</v>
      </c>
      <c r="C385" s="328">
        <v>1878</v>
      </c>
      <c r="D385" s="312">
        <v>309</v>
      </c>
      <c r="E385" s="303">
        <v>1132</v>
      </c>
      <c r="F385" s="504">
        <v>230</v>
      </c>
      <c r="G385" s="505"/>
      <c r="H385" s="506"/>
      <c r="I385" s="361">
        <v>3549</v>
      </c>
    </row>
    <row r="386" spans="1:9" ht="13.5" hidden="1" customHeight="1" outlineLevel="1">
      <c r="A386" s="359"/>
      <c r="B386" s="360" t="s">
        <v>193</v>
      </c>
      <c r="C386" s="328">
        <v>75164</v>
      </c>
      <c r="D386" s="312">
        <v>16429</v>
      </c>
      <c r="E386" s="303">
        <v>49744</v>
      </c>
      <c r="F386" s="504">
        <v>322241</v>
      </c>
      <c r="G386" s="505"/>
      <c r="H386" s="506"/>
      <c r="I386" s="361">
        <v>463578</v>
      </c>
    </row>
    <row r="387" spans="1:9" ht="13.5" hidden="1" customHeight="1" outlineLevel="1">
      <c r="A387" s="359"/>
      <c r="B387" s="360" t="s">
        <v>194</v>
      </c>
      <c r="C387" s="328">
        <v>38062</v>
      </c>
      <c r="D387" s="312">
        <v>8905</v>
      </c>
      <c r="E387" s="303">
        <v>26727</v>
      </c>
      <c r="F387" s="504">
        <v>17621</v>
      </c>
      <c r="G387" s="505"/>
      <c r="H387" s="506"/>
      <c r="I387" s="361">
        <v>91315</v>
      </c>
    </row>
    <row r="388" spans="1:9" ht="13.5" hidden="1" customHeight="1" outlineLevel="1">
      <c r="A388" s="359"/>
      <c r="B388" s="360" t="s">
        <v>195</v>
      </c>
      <c r="C388" s="328">
        <v>3135</v>
      </c>
      <c r="D388" s="312">
        <v>8963</v>
      </c>
      <c r="E388" s="303">
        <v>2120</v>
      </c>
      <c r="F388" s="504">
        <v>162</v>
      </c>
      <c r="G388" s="505"/>
      <c r="H388" s="506"/>
      <c r="I388" s="361">
        <v>14380</v>
      </c>
    </row>
    <row r="389" spans="1:9" ht="13.5" hidden="1" customHeight="1" outlineLevel="1">
      <c r="A389" s="359"/>
      <c r="B389" s="360" t="s">
        <v>196</v>
      </c>
      <c r="C389" s="328">
        <v>7639</v>
      </c>
      <c r="D389" s="312">
        <v>4271</v>
      </c>
      <c r="E389" s="303">
        <v>4594</v>
      </c>
      <c r="F389" s="504">
        <v>37905</v>
      </c>
      <c r="G389" s="505"/>
      <c r="H389" s="506"/>
      <c r="I389" s="361">
        <v>54409</v>
      </c>
    </row>
    <row r="390" spans="1:9" ht="13.5" customHeight="1" collapsed="1">
      <c r="A390" s="359">
        <v>22</v>
      </c>
      <c r="B390" s="363" t="s">
        <v>511</v>
      </c>
      <c r="C390" s="328">
        <f>SUM($C$374:$C$389)</f>
        <v>365437</v>
      </c>
      <c r="D390" s="312">
        <f>SUM($D$374:$D$389)</f>
        <v>147984</v>
      </c>
      <c r="E390" s="303">
        <f>SUM($E$374:$E$389)</f>
        <v>245403</v>
      </c>
      <c r="F390" s="504">
        <f>SUM($F$374:$F$389)</f>
        <v>1846027</v>
      </c>
      <c r="G390" s="505"/>
      <c r="H390" s="506"/>
      <c r="I390" s="361">
        <f>SUM($I$374:$I$389)</f>
        <v>2604851</v>
      </c>
    </row>
  </sheetData>
  <sheetProtection selectLockedCells="1"/>
  <mergeCells count="27">
    <mergeCell ref="C12:I12"/>
    <mergeCell ref="A1:I1"/>
    <mergeCell ref="A2:I2"/>
    <mergeCell ref="A3:I3"/>
    <mergeCell ref="A4:I4"/>
    <mergeCell ref="A6:I6"/>
    <mergeCell ref="F381:H381"/>
    <mergeCell ref="C166:I166"/>
    <mergeCell ref="C269:I269"/>
    <mergeCell ref="A372:I372"/>
    <mergeCell ref="F373:H373"/>
    <mergeCell ref="F374:H374"/>
    <mergeCell ref="F375:H375"/>
    <mergeCell ref="F376:H376"/>
    <mergeCell ref="F377:H377"/>
    <mergeCell ref="F378:H378"/>
    <mergeCell ref="F379:H379"/>
    <mergeCell ref="F380:H380"/>
    <mergeCell ref="F388:H388"/>
    <mergeCell ref="F389:H389"/>
    <mergeCell ref="F390:H390"/>
    <mergeCell ref="F382:H382"/>
    <mergeCell ref="F383:H383"/>
    <mergeCell ref="F384:H384"/>
    <mergeCell ref="F385:H385"/>
    <mergeCell ref="F386:H386"/>
    <mergeCell ref="F387:H387"/>
  </mergeCells>
  <printOptions horizontalCentered="1"/>
  <pageMargins left="0.37" right="0.4" top="0.38" bottom="0.6" header="0.4" footer="0.2"/>
  <pageSetup scale="91" firstPageNumber="58" orientation="landscape" useFirstPageNumber="1" horizontalDpi="300" verticalDpi="300" r:id="rId1"/>
  <headerFooter alignWithMargins="0">
    <oddFooter>&amp;C&amp;"-,Regular"&amp;P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3"/>
  <sheetViews>
    <sheetView showGridLines="0" zoomScaleNormal="100" workbookViewId="0">
      <selection activeCell="A2" sqref="A2:H2"/>
    </sheetView>
  </sheetViews>
  <sheetFormatPr defaultRowHeight="12.75" outlineLevelRow="1"/>
  <cols>
    <col min="1" max="1" width="4.42578125" style="266" customWidth="1"/>
    <col min="2" max="2" width="40.7109375" style="364" customWidth="1"/>
    <col min="3" max="3" width="17.140625" style="266" customWidth="1"/>
    <col min="4" max="4" width="13.7109375" style="266" customWidth="1"/>
    <col min="5" max="5" width="13.85546875" style="266" customWidth="1"/>
    <col min="6" max="7" width="13.7109375" style="266" customWidth="1"/>
    <col min="8" max="8" width="14.5703125" style="266" customWidth="1"/>
    <col min="9" max="9" width="9.140625" style="364"/>
    <col min="10" max="242" width="9.140625" style="229"/>
    <col min="243" max="243" width="1" style="229" customWidth="1"/>
    <col min="244" max="244" width="4.42578125" style="229" customWidth="1"/>
    <col min="245" max="245" width="40.7109375" style="229" customWidth="1"/>
    <col min="246" max="246" width="17.140625" style="229" customWidth="1"/>
    <col min="247" max="247" width="13.7109375" style="229" customWidth="1"/>
    <col min="248" max="248" width="13.85546875" style="229" customWidth="1"/>
    <col min="249" max="250" width="13.7109375" style="229" customWidth="1"/>
    <col min="251" max="251" width="14.5703125" style="229" customWidth="1"/>
    <col min="252" max="498" width="9.140625" style="229"/>
    <col min="499" max="499" width="1" style="229" customWidth="1"/>
    <col min="500" max="500" width="4.42578125" style="229" customWidth="1"/>
    <col min="501" max="501" width="40.7109375" style="229" customWidth="1"/>
    <col min="502" max="502" width="17.140625" style="229" customWidth="1"/>
    <col min="503" max="503" width="13.7109375" style="229" customWidth="1"/>
    <col min="504" max="504" width="13.85546875" style="229" customWidth="1"/>
    <col min="505" max="506" width="13.7109375" style="229" customWidth="1"/>
    <col min="507" max="507" width="14.5703125" style="229" customWidth="1"/>
    <col min="508" max="754" width="9.140625" style="229"/>
    <col min="755" max="755" width="1" style="229" customWidth="1"/>
    <col min="756" max="756" width="4.42578125" style="229" customWidth="1"/>
    <col min="757" max="757" width="40.7109375" style="229" customWidth="1"/>
    <col min="758" max="758" width="17.140625" style="229" customWidth="1"/>
    <col min="759" max="759" width="13.7109375" style="229" customWidth="1"/>
    <col min="760" max="760" width="13.85546875" style="229" customWidth="1"/>
    <col min="761" max="762" width="13.7109375" style="229" customWidth="1"/>
    <col min="763" max="763" width="14.5703125" style="229" customWidth="1"/>
    <col min="764" max="1010" width="9.140625" style="229"/>
    <col min="1011" max="1011" width="1" style="229" customWidth="1"/>
    <col min="1012" max="1012" width="4.42578125" style="229" customWidth="1"/>
    <col min="1013" max="1013" width="40.7109375" style="229" customWidth="1"/>
    <col min="1014" max="1014" width="17.140625" style="229" customWidth="1"/>
    <col min="1015" max="1015" width="13.7109375" style="229" customWidth="1"/>
    <col min="1016" max="1016" width="13.85546875" style="229" customWidth="1"/>
    <col min="1017" max="1018" width="13.7109375" style="229" customWidth="1"/>
    <col min="1019" max="1019" width="14.5703125" style="229" customWidth="1"/>
    <col min="1020" max="1266" width="9.140625" style="229"/>
    <col min="1267" max="1267" width="1" style="229" customWidth="1"/>
    <col min="1268" max="1268" width="4.42578125" style="229" customWidth="1"/>
    <col min="1269" max="1269" width="40.7109375" style="229" customWidth="1"/>
    <col min="1270" max="1270" width="17.140625" style="229" customWidth="1"/>
    <col min="1271" max="1271" width="13.7109375" style="229" customWidth="1"/>
    <col min="1272" max="1272" width="13.85546875" style="229" customWidth="1"/>
    <col min="1273" max="1274" width="13.7109375" style="229" customWidth="1"/>
    <col min="1275" max="1275" width="14.5703125" style="229" customWidth="1"/>
    <col min="1276" max="1522" width="9.140625" style="229"/>
    <col min="1523" max="1523" width="1" style="229" customWidth="1"/>
    <col min="1524" max="1524" width="4.42578125" style="229" customWidth="1"/>
    <col min="1525" max="1525" width="40.7109375" style="229" customWidth="1"/>
    <col min="1526" max="1526" width="17.140625" style="229" customWidth="1"/>
    <col min="1527" max="1527" width="13.7109375" style="229" customWidth="1"/>
    <col min="1528" max="1528" width="13.85546875" style="229" customWidth="1"/>
    <col min="1529" max="1530" width="13.7109375" style="229" customWidth="1"/>
    <col min="1531" max="1531" width="14.5703125" style="229" customWidth="1"/>
    <col min="1532" max="1778" width="9.140625" style="229"/>
    <col min="1779" max="1779" width="1" style="229" customWidth="1"/>
    <col min="1780" max="1780" width="4.42578125" style="229" customWidth="1"/>
    <col min="1781" max="1781" width="40.7109375" style="229" customWidth="1"/>
    <col min="1782" max="1782" width="17.140625" style="229" customWidth="1"/>
    <col min="1783" max="1783" width="13.7109375" style="229" customWidth="1"/>
    <col min="1784" max="1784" width="13.85546875" style="229" customWidth="1"/>
    <col min="1785" max="1786" width="13.7109375" style="229" customWidth="1"/>
    <col min="1787" max="1787" width="14.5703125" style="229" customWidth="1"/>
    <col min="1788" max="2034" width="9.140625" style="229"/>
    <col min="2035" max="2035" width="1" style="229" customWidth="1"/>
    <col min="2036" max="2036" width="4.42578125" style="229" customWidth="1"/>
    <col min="2037" max="2037" width="40.7109375" style="229" customWidth="1"/>
    <col min="2038" max="2038" width="17.140625" style="229" customWidth="1"/>
    <col min="2039" max="2039" width="13.7109375" style="229" customWidth="1"/>
    <col min="2040" max="2040" width="13.85546875" style="229" customWidth="1"/>
    <col min="2041" max="2042" width="13.7109375" style="229" customWidth="1"/>
    <col min="2043" max="2043" width="14.5703125" style="229" customWidth="1"/>
    <col min="2044" max="2290" width="9.140625" style="229"/>
    <col min="2291" max="2291" width="1" style="229" customWidth="1"/>
    <col min="2292" max="2292" width="4.42578125" style="229" customWidth="1"/>
    <col min="2293" max="2293" width="40.7109375" style="229" customWidth="1"/>
    <col min="2294" max="2294" width="17.140625" style="229" customWidth="1"/>
    <col min="2295" max="2295" width="13.7109375" style="229" customWidth="1"/>
    <col min="2296" max="2296" width="13.85546875" style="229" customWidth="1"/>
    <col min="2297" max="2298" width="13.7109375" style="229" customWidth="1"/>
    <col min="2299" max="2299" width="14.5703125" style="229" customWidth="1"/>
    <col min="2300" max="2546" width="9.140625" style="229"/>
    <col min="2547" max="2547" width="1" style="229" customWidth="1"/>
    <col min="2548" max="2548" width="4.42578125" style="229" customWidth="1"/>
    <col min="2549" max="2549" width="40.7109375" style="229" customWidth="1"/>
    <col min="2550" max="2550" width="17.140625" style="229" customWidth="1"/>
    <col min="2551" max="2551" width="13.7109375" style="229" customWidth="1"/>
    <col min="2552" max="2552" width="13.85546875" style="229" customWidth="1"/>
    <col min="2553" max="2554" width="13.7109375" style="229" customWidth="1"/>
    <col min="2555" max="2555" width="14.5703125" style="229" customWidth="1"/>
    <col min="2556" max="2802" width="9.140625" style="229"/>
    <col min="2803" max="2803" width="1" style="229" customWidth="1"/>
    <col min="2804" max="2804" width="4.42578125" style="229" customWidth="1"/>
    <col min="2805" max="2805" width="40.7109375" style="229" customWidth="1"/>
    <col min="2806" max="2806" width="17.140625" style="229" customWidth="1"/>
    <col min="2807" max="2807" width="13.7109375" style="229" customWidth="1"/>
    <col min="2808" max="2808" width="13.85546875" style="229" customWidth="1"/>
    <col min="2809" max="2810" width="13.7109375" style="229" customWidth="1"/>
    <col min="2811" max="2811" width="14.5703125" style="229" customWidth="1"/>
    <col min="2812" max="3058" width="9.140625" style="229"/>
    <col min="3059" max="3059" width="1" style="229" customWidth="1"/>
    <col min="3060" max="3060" width="4.42578125" style="229" customWidth="1"/>
    <col min="3061" max="3061" width="40.7109375" style="229" customWidth="1"/>
    <col min="3062" max="3062" width="17.140625" style="229" customWidth="1"/>
    <col min="3063" max="3063" width="13.7109375" style="229" customWidth="1"/>
    <col min="3064" max="3064" width="13.85546875" style="229" customWidth="1"/>
    <col min="3065" max="3066" width="13.7109375" style="229" customWidth="1"/>
    <col min="3067" max="3067" width="14.5703125" style="229" customWidth="1"/>
    <col min="3068" max="3314" width="9.140625" style="229"/>
    <col min="3315" max="3315" width="1" style="229" customWidth="1"/>
    <col min="3316" max="3316" width="4.42578125" style="229" customWidth="1"/>
    <col min="3317" max="3317" width="40.7109375" style="229" customWidth="1"/>
    <col min="3318" max="3318" width="17.140625" style="229" customWidth="1"/>
    <col min="3319" max="3319" width="13.7109375" style="229" customWidth="1"/>
    <col min="3320" max="3320" width="13.85546875" style="229" customWidth="1"/>
    <col min="3321" max="3322" width="13.7109375" style="229" customWidth="1"/>
    <col min="3323" max="3323" width="14.5703125" style="229" customWidth="1"/>
    <col min="3324" max="3570" width="9.140625" style="229"/>
    <col min="3571" max="3571" width="1" style="229" customWidth="1"/>
    <col min="3572" max="3572" width="4.42578125" style="229" customWidth="1"/>
    <col min="3573" max="3573" width="40.7109375" style="229" customWidth="1"/>
    <col min="3574" max="3574" width="17.140625" style="229" customWidth="1"/>
    <col min="3575" max="3575" width="13.7109375" style="229" customWidth="1"/>
    <col min="3576" max="3576" width="13.85546875" style="229" customWidth="1"/>
    <col min="3577" max="3578" width="13.7109375" style="229" customWidth="1"/>
    <col min="3579" max="3579" width="14.5703125" style="229" customWidth="1"/>
    <col min="3580" max="3826" width="9.140625" style="229"/>
    <col min="3827" max="3827" width="1" style="229" customWidth="1"/>
    <col min="3828" max="3828" width="4.42578125" style="229" customWidth="1"/>
    <col min="3829" max="3829" width="40.7109375" style="229" customWidth="1"/>
    <col min="3830" max="3830" width="17.140625" style="229" customWidth="1"/>
    <col min="3831" max="3831" width="13.7109375" style="229" customWidth="1"/>
    <col min="3832" max="3832" width="13.85546875" style="229" customWidth="1"/>
    <col min="3833" max="3834" width="13.7109375" style="229" customWidth="1"/>
    <col min="3835" max="3835" width="14.5703125" style="229" customWidth="1"/>
    <col min="3836" max="4082" width="9.140625" style="229"/>
    <col min="4083" max="4083" width="1" style="229" customWidth="1"/>
    <col min="4084" max="4084" width="4.42578125" style="229" customWidth="1"/>
    <col min="4085" max="4085" width="40.7109375" style="229" customWidth="1"/>
    <col min="4086" max="4086" width="17.140625" style="229" customWidth="1"/>
    <col min="4087" max="4087" width="13.7109375" style="229" customWidth="1"/>
    <col min="4088" max="4088" width="13.85546875" style="229" customWidth="1"/>
    <col min="4089" max="4090" width="13.7109375" style="229" customWidth="1"/>
    <col min="4091" max="4091" width="14.5703125" style="229" customWidth="1"/>
    <col min="4092" max="4338" width="9.140625" style="229"/>
    <col min="4339" max="4339" width="1" style="229" customWidth="1"/>
    <col min="4340" max="4340" width="4.42578125" style="229" customWidth="1"/>
    <col min="4341" max="4341" width="40.7109375" style="229" customWidth="1"/>
    <col min="4342" max="4342" width="17.140625" style="229" customWidth="1"/>
    <col min="4343" max="4343" width="13.7109375" style="229" customWidth="1"/>
    <col min="4344" max="4344" width="13.85546875" style="229" customWidth="1"/>
    <col min="4345" max="4346" width="13.7109375" style="229" customWidth="1"/>
    <col min="4347" max="4347" width="14.5703125" style="229" customWidth="1"/>
    <col min="4348" max="4594" width="9.140625" style="229"/>
    <col min="4595" max="4595" width="1" style="229" customWidth="1"/>
    <col min="4596" max="4596" width="4.42578125" style="229" customWidth="1"/>
    <col min="4597" max="4597" width="40.7109375" style="229" customWidth="1"/>
    <col min="4598" max="4598" width="17.140625" style="229" customWidth="1"/>
    <col min="4599" max="4599" width="13.7109375" style="229" customWidth="1"/>
    <col min="4600" max="4600" width="13.85546875" style="229" customWidth="1"/>
    <col min="4601" max="4602" width="13.7109375" style="229" customWidth="1"/>
    <col min="4603" max="4603" width="14.5703125" style="229" customWidth="1"/>
    <col min="4604" max="4850" width="9.140625" style="229"/>
    <col min="4851" max="4851" width="1" style="229" customWidth="1"/>
    <col min="4852" max="4852" width="4.42578125" style="229" customWidth="1"/>
    <col min="4853" max="4853" width="40.7109375" style="229" customWidth="1"/>
    <col min="4854" max="4854" width="17.140625" style="229" customWidth="1"/>
    <col min="4855" max="4855" width="13.7109375" style="229" customWidth="1"/>
    <col min="4856" max="4856" width="13.85546875" style="229" customWidth="1"/>
    <col min="4857" max="4858" width="13.7109375" style="229" customWidth="1"/>
    <col min="4859" max="4859" width="14.5703125" style="229" customWidth="1"/>
    <col min="4860" max="5106" width="9.140625" style="229"/>
    <col min="5107" max="5107" width="1" style="229" customWidth="1"/>
    <col min="5108" max="5108" width="4.42578125" style="229" customWidth="1"/>
    <col min="5109" max="5109" width="40.7109375" style="229" customWidth="1"/>
    <col min="5110" max="5110" width="17.140625" style="229" customWidth="1"/>
    <col min="5111" max="5111" width="13.7109375" style="229" customWidth="1"/>
    <col min="5112" max="5112" width="13.85546875" style="229" customWidth="1"/>
    <col min="5113" max="5114" width="13.7109375" style="229" customWidth="1"/>
    <col min="5115" max="5115" width="14.5703125" style="229" customWidth="1"/>
    <col min="5116" max="5362" width="9.140625" style="229"/>
    <col min="5363" max="5363" width="1" style="229" customWidth="1"/>
    <col min="5364" max="5364" width="4.42578125" style="229" customWidth="1"/>
    <col min="5365" max="5365" width="40.7109375" style="229" customWidth="1"/>
    <col min="5366" max="5366" width="17.140625" style="229" customWidth="1"/>
    <col min="5367" max="5367" width="13.7109375" style="229" customWidth="1"/>
    <col min="5368" max="5368" width="13.85546875" style="229" customWidth="1"/>
    <col min="5369" max="5370" width="13.7109375" style="229" customWidth="1"/>
    <col min="5371" max="5371" width="14.5703125" style="229" customWidth="1"/>
    <col min="5372" max="5618" width="9.140625" style="229"/>
    <col min="5619" max="5619" width="1" style="229" customWidth="1"/>
    <col min="5620" max="5620" width="4.42578125" style="229" customWidth="1"/>
    <col min="5621" max="5621" width="40.7109375" style="229" customWidth="1"/>
    <col min="5622" max="5622" width="17.140625" style="229" customWidth="1"/>
    <col min="5623" max="5623" width="13.7109375" style="229" customWidth="1"/>
    <col min="5624" max="5624" width="13.85546875" style="229" customWidth="1"/>
    <col min="5625" max="5626" width="13.7109375" style="229" customWidth="1"/>
    <col min="5627" max="5627" width="14.5703125" style="229" customWidth="1"/>
    <col min="5628" max="5874" width="9.140625" style="229"/>
    <col min="5875" max="5875" width="1" style="229" customWidth="1"/>
    <col min="5876" max="5876" width="4.42578125" style="229" customWidth="1"/>
    <col min="5877" max="5877" width="40.7109375" style="229" customWidth="1"/>
    <col min="5878" max="5878" width="17.140625" style="229" customWidth="1"/>
    <col min="5879" max="5879" width="13.7109375" style="229" customWidth="1"/>
    <col min="5880" max="5880" width="13.85546875" style="229" customWidth="1"/>
    <col min="5881" max="5882" width="13.7109375" style="229" customWidth="1"/>
    <col min="5883" max="5883" width="14.5703125" style="229" customWidth="1"/>
    <col min="5884" max="6130" width="9.140625" style="229"/>
    <col min="6131" max="6131" width="1" style="229" customWidth="1"/>
    <col min="6132" max="6132" width="4.42578125" style="229" customWidth="1"/>
    <col min="6133" max="6133" width="40.7109375" style="229" customWidth="1"/>
    <col min="6134" max="6134" width="17.140625" style="229" customWidth="1"/>
    <col min="6135" max="6135" width="13.7109375" style="229" customWidth="1"/>
    <col min="6136" max="6136" width="13.85546875" style="229" customWidth="1"/>
    <col min="6137" max="6138" width="13.7109375" style="229" customWidth="1"/>
    <col min="6139" max="6139" width="14.5703125" style="229" customWidth="1"/>
    <col min="6140" max="6386" width="9.140625" style="229"/>
    <col min="6387" max="6387" width="1" style="229" customWidth="1"/>
    <col min="6388" max="6388" width="4.42578125" style="229" customWidth="1"/>
    <col min="6389" max="6389" width="40.7109375" style="229" customWidth="1"/>
    <col min="6390" max="6390" width="17.140625" style="229" customWidth="1"/>
    <col min="6391" max="6391" width="13.7109375" style="229" customWidth="1"/>
    <col min="6392" max="6392" width="13.85546875" style="229" customWidth="1"/>
    <col min="6393" max="6394" width="13.7109375" style="229" customWidth="1"/>
    <col min="6395" max="6395" width="14.5703125" style="229" customWidth="1"/>
    <col min="6396" max="6642" width="9.140625" style="229"/>
    <col min="6643" max="6643" width="1" style="229" customWidth="1"/>
    <col min="6644" max="6644" width="4.42578125" style="229" customWidth="1"/>
    <col min="6645" max="6645" width="40.7109375" style="229" customWidth="1"/>
    <col min="6646" max="6646" width="17.140625" style="229" customWidth="1"/>
    <col min="6647" max="6647" width="13.7109375" style="229" customWidth="1"/>
    <col min="6648" max="6648" width="13.85546875" style="229" customWidth="1"/>
    <col min="6649" max="6650" width="13.7109375" style="229" customWidth="1"/>
    <col min="6651" max="6651" width="14.5703125" style="229" customWidth="1"/>
    <col min="6652" max="6898" width="9.140625" style="229"/>
    <col min="6899" max="6899" width="1" style="229" customWidth="1"/>
    <col min="6900" max="6900" width="4.42578125" style="229" customWidth="1"/>
    <col min="6901" max="6901" width="40.7109375" style="229" customWidth="1"/>
    <col min="6902" max="6902" width="17.140625" style="229" customWidth="1"/>
    <col min="6903" max="6903" width="13.7109375" style="229" customWidth="1"/>
    <col min="6904" max="6904" width="13.85546875" style="229" customWidth="1"/>
    <col min="6905" max="6906" width="13.7109375" style="229" customWidth="1"/>
    <col min="6907" max="6907" width="14.5703125" style="229" customWidth="1"/>
    <col min="6908" max="7154" width="9.140625" style="229"/>
    <col min="7155" max="7155" width="1" style="229" customWidth="1"/>
    <col min="7156" max="7156" width="4.42578125" style="229" customWidth="1"/>
    <col min="7157" max="7157" width="40.7109375" style="229" customWidth="1"/>
    <col min="7158" max="7158" width="17.140625" style="229" customWidth="1"/>
    <col min="7159" max="7159" width="13.7109375" style="229" customWidth="1"/>
    <col min="7160" max="7160" width="13.85546875" style="229" customWidth="1"/>
    <col min="7161" max="7162" width="13.7109375" style="229" customWidth="1"/>
    <col min="7163" max="7163" width="14.5703125" style="229" customWidth="1"/>
    <col min="7164" max="7410" width="9.140625" style="229"/>
    <col min="7411" max="7411" width="1" style="229" customWidth="1"/>
    <col min="7412" max="7412" width="4.42578125" style="229" customWidth="1"/>
    <col min="7413" max="7413" width="40.7109375" style="229" customWidth="1"/>
    <col min="7414" max="7414" width="17.140625" style="229" customWidth="1"/>
    <col min="7415" max="7415" width="13.7109375" style="229" customWidth="1"/>
    <col min="7416" max="7416" width="13.85546875" style="229" customWidth="1"/>
    <col min="7417" max="7418" width="13.7109375" style="229" customWidth="1"/>
    <col min="7419" max="7419" width="14.5703125" style="229" customWidth="1"/>
    <col min="7420" max="7666" width="9.140625" style="229"/>
    <col min="7667" max="7667" width="1" style="229" customWidth="1"/>
    <col min="7668" max="7668" width="4.42578125" style="229" customWidth="1"/>
    <col min="7669" max="7669" width="40.7109375" style="229" customWidth="1"/>
    <col min="7670" max="7670" width="17.140625" style="229" customWidth="1"/>
    <col min="7671" max="7671" width="13.7109375" style="229" customWidth="1"/>
    <col min="7672" max="7672" width="13.85546875" style="229" customWidth="1"/>
    <col min="7673" max="7674" width="13.7109375" style="229" customWidth="1"/>
    <col min="7675" max="7675" width="14.5703125" style="229" customWidth="1"/>
    <col min="7676" max="7922" width="9.140625" style="229"/>
    <col min="7923" max="7923" width="1" style="229" customWidth="1"/>
    <col min="7924" max="7924" width="4.42578125" style="229" customWidth="1"/>
    <col min="7925" max="7925" width="40.7109375" style="229" customWidth="1"/>
    <col min="7926" max="7926" width="17.140625" style="229" customWidth="1"/>
    <col min="7927" max="7927" width="13.7109375" style="229" customWidth="1"/>
    <col min="7928" max="7928" width="13.85546875" style="229" customWidth="1"/>
    <col min="7929" max="7930" width="13.7109375" style="229" customWidth="1"/>
    <col min="7931" max="7931" width="14.5703125" style="229" customWidth="1"/>
    <col min="7932" max="8178" width="9.140625" style="229"/>
    <col min="8179" max="8179" width="1" style="229" customWidth="1"/>
    <col min="8180" max="8180" width="4.42578125" style="229" customWidth="1"/>
    <col min="8181" max="8181" width="40.7109375" style="229" customWidth="1"/>
    <col min="8182" max="8182" width="17.140625" style="229" customWidth="1"/>
    <col min="8183" max="8183" width="13.7109375" style="229" customWidth="1"/>
    <col min="8184" max="8184" width="13.85546875" style="229" customWidth="1"/>
    <col min="8185" max="8186" width="13.7109375" style="229" customWidth="1"/>
    <col min="8187" max="8187" width="14.5703125" style="229" customWidth="1"/>
    <col min="8188" max="8434" width="9.140625" style="229"/>
    <col min="8435" max="8435" width="1" style="229" customWidth="1"/>
    <col min="8436" max="8436" width="4.42578125" style="229" customWidth="1"/>
    <col min="8437" max="8437" width="40.7109375" style="229" customWidth="1"/>
    <col min="8438" max="8438" width="17.140625" style="229" customWidth="1"/>
    <col min="8439" max="8439" width="13.7109375" style="229" customWidth="1"/>
    <col min="8440" max="8440" width="13.85546875" style="229" customWidth="1"/>
    <col min="8441" max="8442" width="13.7109375" style="229" customWidth="1"/>
    <col min="8443" max="8443" width="14.5703125" style="229" customWidth="1"/>
    <col min="8444" max="8690" width="9.140625" style="229"/>
    <col min="8691" max="8691" width="1" style="229" customWidth="1"/>
    <col min="8692" max="8692" width="4.42578125" style="229" customWidth="1"/>
    <col min="8693" max="8693" width="40.7109375" style="229" customWidth="1"/>
    <col min="8694" max="8694" width="17.140625" style="229" customWidth="1"/>
    <col min="8695" max="8695" width="13.7109375" style="229" customWidth="1"/>
    <col min="8696" max="8696" width="13.85546875" style="229" customWidth="1"/>
    <col min="8697" max="8698" width="13.7109375" style="229" customWidth="1"/>
    <col min="8699" max="8699" width="14.5703125" style="229" customWidth="1"/>
    <col min="8700" max="8946" width="9.140625" style="229"/>
    <col min="8947" max="8947" width="1" style="229" customWidth="1"/>
    <col min="8948" max="8948" width="4.42578125" style="229" customWidth="1"/>
    <col min="8949" max="8949" width="40.7109375" style="229" customWidth="1"/>
    <col min="8950" max="8950" width="17.140625" style="229" customWidth="1"/>
    <col min="8951" max="8951" width="13.7109375" style="229" customWidth="1"/>
    <col min="8952" max="8952" width="13.85546875" style="229" customWidth="1"/>
    <col min="8953" max="8954" width="13.7109375" style="229" customWidth="1"/>
    <col min="8955" max="8955" width="14.5703125" style="229" customWidth="1"/>
    <col min="8956" max="9202" width="9.140625" style="229"/>
    <col min="9203" max="9203" width="1" style="229" customWidth="1"/>
    <col min="9204" max="9204" width="4.42578125" style="229" customWidth="1"/>
    <col min="9205" max="9205" width="40.7109375" style="229" customWidth="1"/>
    <col min="9206" max="9206" width="17.140625" style="229" customWidth="1"/>
    <col min="9207" max="9207" width="13.7109375" style="229" customWidth="1"/>
    <col min="9208" max="9208" width="13.85546875" style="229" customWidth="1"/>
    <col min="9209" max="9210" width="13.7109375" style="229" customWidth="1"/>
    <col min="9211" max="9211" width="14.5703125" style="229" customWidth="1"/>
    <col min="9212" max="9458" width="9.140625" style="229"/>
    <col min="9459" max="9459" width="1" style="229" customWidth="1"/>
    <col min="9460" max="9460" width="4.42578125" style="229" customWidth="1"/>
    <col min="9461" max="9461" width="40.7109375" style="229" customWidth="1"/>
    <col min="9462" max="9462" width="17.140625" style="229" customWidth="1"/>
    <col min="9463" max="9463" width="13.7109375" style="229" customWidth="1"/>
    <col min="9464" max="9464" width="13.85546875" style="229" customWidth="1"/>
    <col min="9465" max="9466" width="13.7109375" style="229" customWidth="1"/>
    <col min="9467" max="9467" width="14.5703125" style="229" customWidth="1"/>
    <col min="9468" max="9714" width="9.140625" style="229"/>
    <col min="9715" max="9715" width="1" style="229" customWidth="1"/>
    <col min="9716" max="9716" width="4.42578125" style="229" customWidth="1"/>
    <col min="9717" max="9717" width="40.7109375" style="229" customWidth="1"/>
    <col min="9718" max="9718" width="17.140625" style="229" customWidth="1"/>
    <col min="9719" max="9719" width="13.7109375" style="229" customWidth="1"/>
    <col min="9720" max="9720" width="13.85546875" style="229" customWidth="1"/>
    <col min="9721" max="9722" width="13.7109375" style="229" customWidth="1"/>
    <col min="9723" max="9723" width="14.5703125" style="229" customWidth="1"/>
    <col min="9724" max="9970" width="9.140625" style="229"/>
    <col min="9971" max="9971" width="1" style="229" customWidth="1"/>
    <col min="9972" max="9972" width="4.42578125" style="229" customWidth="1"/>
    <col min="9973" max="9973" width="40.7109375" style="229" customWidth="1"/>
    <col min="9974" max="9974" width="17.140625" style="229" customWidth="1"/>
    <col min="9975" max="9975" width="13.7109375" style="229" customWidth="1"/>
    <col min="9976" max="9976" width="13.85546875" style="229" customWidth="1"/>
    <col min="9977" max="9978" width="13.7109375" style="229" customWidth="1"/>
    <col min="9979" max="9979" width="14.5703125" style="229" customWidth="1"/>
    <col min="9980" max="10226" width="9.140625" style="229"/>
    <col min="10227" max="10227" width="1" style="229" customWidth="1"/>
    <col min="10228" max="10228" width="4.42578125" style="229" customWidth="1"/>
    <col min="10229" max="10229" width="40.7109375" style="229" customWidth="1"/>
    <col min="10230" max="10230" width="17.140625" style="229" customWidth="1"/>
    <col min="10231" max="10231" width="13.7109375" style="229" customWidth="1"/>
    <col min="10232" max="10232" width="13.85546875" style="229" customWidth="1"/>
    <col min="10233" max="10234" width="13.7109375" style="229" customWidth="1"/>
    <col min="10235" max="10235" width="14.5703125" style="229" customWidth="1"/>
    <col min="10236" max="10482" width="9.140625" style="229"/>
    <col min="10483" max="10483" width="1" style="229" customWidth="1"/>
    <col min="10484" max="10484" width="4.42578125" style="229" customWidth="1"/>
    <col min="10485" max="10485" width="40.7109375" style="229" customWidth="1"/>
    <col min="10486" max="10486" width="17.140625" style="229" customWidth="1"/>
    <col min="10487" max="10487" width="13.7109375" style="229" customWidth="1"/>
    <col min="10488" max="10488" width="13.85546875" style="229" customWidth="1"/>
    <col min="10489" max="10490" width="13.7109375" style="229" customWidth="1"/>
    <col min="10491" max="10491" width="14.5703125" style="229" customWidth="1"/>
    <col min="10492" max="10738" width="9.140625" style="229"/>
    <col min="10739" max="10739" width="1" style="229" customWidth="1"/>
    <col min="10740" max="10740" width="4.42578125" style="229" customWidth="1"/>
    <col min="10741" max="10741" width="40.7109375" style="229" customWidth="1"/>
    <col min="10742" max="10742" width="17.140625" style="229" customWidth="1"/>
    <col min="10743" max="10743" width="13.7109375" style="229" customWidth="1"/>
    <col min="10744" max="10744" width="13.85546875" style="229" customWidth="1"/>
    <col min="10745" max="10746" width="13.7109375" style="229" customWidth="1"/>
    <col min="10747" max="10747" width="14.5703125" style="229" customWidth="1"/>
    <col min="10748" max="10994" width="9.140625" style="229"/>
    <col min="10995" max="10995" width="1" style="229" customWidth="1"/>
    <col min="10996" max="10996" width="4.42578125" style="229" customWidth="1"/>
    <col min="10997" max="10997" width="40.7109375" style="229" customWidth="1"/>
    <col min="10998" max="10998" width="17.140625" style="229" customWidth="1"/>
    <col min="10999" max="10999" width="13.7109375" style="229" customWidth="1"/>
    <col min="11000" max="11000" width="13.85546875" style="229" customWidth="1"/>
    <col min="11001" max="11002" width="13.7109375" style="229" customWidth="1"/>
    <col min="11003" max="11003" width="14.5703125" style="229" customWidth="1"/>
    <col min="11004" max="11250" width="9.140625" style="229"/>
    <col min="11251" max="11251" width="1" style="229" customWidth="1"/>
    <col min="11252" max="11252" width="4.42578125" style="229" customWidth="1"/>
    <col min="11253" max="11253" width="40.7109375" style="229" customWidth="1"/>
    <col min="11254" max="11254" width="17.140625" style="229" customWidth="1"/>
    <col min="11255" max="11255" width="13.7109375" style="229" customWidth="1"/>
    <col min="11256" max="11256" width="13.85546875" style="229" customWidth="1"/>
    <col min="11257" max="11258" width="13.7109375" style="229" customWidth="1"/>
    <col min="11259" max="11259" width="14.5703125" style="229" customWidth="1"/>
    <col min="11260" max="11506" width="9.140625" style="229"/>
    <col min="11507" max="11507" width="1" style="229" customWidth="1"/>
    <col min="11508" max="11508" width="4.42578125" style="229" customWidth="1"/>
    <col min="11509" max="11509" width="40.7109375" style="229" customWidth="1"/>
    <col min="11510" max="11510" width="17.140625" style="229" customWidth="1"/>
    <col min="11511" max="11511" width="13.7109375" style="229" customWidth="1"/>
    <col min="11512" max="11512" width="13.85546875" style="229" customWidth="1"/>
    <col min="11513" max="11514" width="13.7109375" style="229" customWidth="1"/>
    <col min="11515" max="11515" width="14.5703125" style="229" customWidth="1"/>
    <col min="11516" max="11762" width="9.140625" style="229"/>
    <col min="11763" max="11763" width="1" style="229" customWidth="1"/>
    <col min="11764" max="11764" width="4.42578125" style="229" customWidth="1"/>
    <col min="11765" max="11765" width="40.7109375" style="229" customWidth="1"/>
    <col min="11766" max="11766" width="17.140625" style="229" customWidth="1"/>
    <col min="11767" max="11767" width="13.7109375" style="229" customWidth="1"/>
    <col min="11768" max="11768" width="13.85546875" style="229" customWidth="1"/>
    <col min="11769" max="11770" width="13.7109375" style="229" customWidth="1"/>
    <col min="11771" max="11771" width="14.5703125" style="229" customWidth="1"/>
    <col min="11772" max="12018" width="9.140625" style="229"/>
    <col min="12019" max="12019" width="1" style="229" customWidth="1"/>
    <col min="12020" max="12020" width="4.42578125" style="229" customWidth="1"/>
    <col min="12021" max="12021" width="40.7109375" style="229" customWidth="1"/>
    <col min="12022" max="12022" width="17.140625" style="229" customWidth="1"/>
    <col min="12023" max="12023" width="13.7109375" style="229" customWidth="1"/>
    <col min="12024" max="12024" width="13.85546875" style="229" customWidth="1"/>
    <col min="12025" max="12026" width="13.7109375" style="229" customWidth="1"/>
    <col min="12027" max="12027" width="14.5703125" style="229" customWidth="1"/>
    <col min="12028" max="12274" width="9.140625" style="229"/>
    <col min="12275" max="12275" width="1" style="229" customWidth="1"/>
    <col min="12276" max="12276" width="4.42578125" style="229" customWidth="1"/>
    <col min="12277" max="12277" width="40.7109375" style="229" customWidth="1"/>
    <col min="12278" max="12278" width="17.140625" style="229" customWidth="1"/>
    <col min="12279" max="12279" width="13.7109375" style="229" customWidth="1"/>
    <col min="12280" max="12280" width="13.85546875" style="229" customWidth="1"/>
    <col min="12281" max="12282" width="13.7109375" style="229" customWidth="1"/>
    <col min="12283" max="12283" width="14.5703125" style="229" customWidth="1"/>
    <col min="12284" max="12530" width="9.140625" style="229"/>
    <col min="12531" max="12531" width="1" style="229" customWidth="1"/>
    <col min="12532" max="12532" width="4.42578125" style="229" customWidth="1"/>
    <col min="12533" max="12533" width="40.7109375" style="229" customWidth="1"/>
    <col min="12534" max="12534" width="17.140625" style="229" customWidth="1"/>
    <col min="12535" max="12535" width="13.7109375" style="229" customWidth="1"/>
    <col min="12536" max="12536" width="13.85546875" style="229" customWidth="1"/>
    <col min="12537" max="12538" width="13.7109375" style="229" customWidth="1"/>
    <col min="12539" max="12539" width="14.5703125" style="229" customWidth="1"/>
    <col min="12540" max="12786" width="9.140625" style="229"/>
    <col min="12787" max="12787" width="1" style="229" customWidth="1"/>
    <col min="12788" max="12788" width="4.42578125" style="229" customWidth="1"/>
    <col min="12789" max="12789" width="40.7109375" style="229" customWidth="1"/>
    <col min="12790" max="12790" width="17.140625" style="229" customWidth="1"/>
    <col min="12791" max="12791" width="13.7109375" style="229" customWidth="1"/>
    <col min="12792" max="12792" width="13.85546875" style="229" customWidth="1"/>
    <col min="12793" max="12794" width="13.7109375" style="229" customWidth="1"/>
    <col min="12795" max="12795" width="14.5703125" style="229" customWidth="1"/>
    <col min="12796" max="13042" width="9.140625" style="229"/>
    <col min="13043" max="13043" width="1" style="229" customWidth="1"/>
    <col min="13044" max="13044" width="4.42578125" style="229" customWidth="1"/>
    <col min="13045" max="13045" width="40.7109375" style="229" customWidth="1"/>
    <col min="13046" max="13046" width="17.140625" style="229" customWidth="1"/>
    <col min="13047" max="13047" width="13.7109375" style="229" customWidth="1"/>
    <col min="13048" max="13048" width="13.85546875" style="229" customWidth="1"/>
    <col min="13049" max="13050" width="13.7109375" style="229" customWidth="1"/>
    <col min="13051" max="13051" width="14.5703125" style="229" customWidth="1"/>
    <col min="13052" max="13298" width="9.140625" style="229"/>
    <col min="13299" max="13299" width="1" style="229" customWidth="1"/>
    <col min="13300" max="13300" width="4.42578125" style="229" customWidth="1"/>
    <col min="13301" max="13301" width="40.7109375" style="229" customWidth="1"/>
    <col min="13302" max="13302" width="17.140625" style="229" customWidth="1"/>
    <col min="13303" max="13303" width="13.7109375" style="229" customWidth="1"/>
    <col min="13304" max="13304" width="13.85546875" style="229" customWidth="1"/>
    <col min="13305" max="13306" width="13.7109375" style="229" customWidth="1"/>
    <col min="13307" max="13307" width="14.5703125" style="229" customWidth="1"/>
    <col min="13308" max="13554" width="9.140625" style="229"/>
    <col min="13555" max="13555" width="1" style="229" customWidth="1"/>
    <col min="13556" max="13556" width="4.42578125" style="229" customWidth="1"/>
    <col min="13557" max="13557" width="40.7109375" style="229" customWidth="1"/>
    <col min="13558" max="13558" width="17.140625" style="229" customWidth="1"/>
    <col min="13559" max="13559" width="13.7109375" style="229" customWidth="1"/>
    <col min="13560" max="13560" width="13.85546875" style="229" customWidth="1"/>
    <col min="13561" max="13562" width="13.7109375" style="229" customWidth="1"/>
    <col min="13563" max="13563" width="14.5703125" style="229" customWidth="1"/>
    <col min="13564" max="13810" width="9.140625" style="229"/>
    <col min="13811" max="13811" width="1" style="229" customWidth="1"/>
    <col min="13812" max="13812" width="4.42578125" style="229" customWidth="1"/>
    <col min="13813" max="13813" width="40.7109375" style="229" customWidth="1"/>
    <col min="13814" max="13814" width="17.140625" style="229" customWidth="1"/>
    <col min="13815" max="13815" width="13.7109375" style="229" customWidth="1"/>
    <col min="13816" max="13816" width="13.85546875" style="229" customWidth="1"/>
    <col min="13817" max="13818" width="13.7109375" style="229" customWidth="1"/>
    <col min="13819" max="13819" width="14.5703125" style="229" customWidth="1"/>
    <col min="13820" max="14066" width="9.140625" style="229"/>
    <col min="14067" max="14067" width="1" style="229" customWidth="1"/>
    <col min="14068" max="14068" width="4.42578125" style="229" customWidth="1"/>
    <col min="14069" max="14069" width="40.7109375" style="229" customWidth="1"/>
    <col min="14070" max="14070" width="17.140625" style="229" customWidth="1"/>
    <col min="14071" max="14071" width="13.7109375" style="229" customWidth="1"/>
    <col min="14072" max="14072" width="13.85546875" style="229" customWidth="1"/>
    <col min="14073" max="14074" width="13.7109375" style="229" customWidth="1"/>
    <col min="14075" max="14075" width="14.5703125" style="229" customWidth="1"/>
    <col min="14076" max="14322" width="9.140625" style="229"/>
    <col min="14323" max="14323" width="1" style="229" customWidth="1"/>
    <col min="14324" max="14324" width="4.42578125" style="229" customWidth="1"/>
    <col min="14325" max="14325" width="40.7109375" style="229" customWidth="1"/>
    <col min="14326" max="14326" width="17.140625" style="229" customWidth="1"/>
    <col min="14327" max="14327" width="13.7109375" style="229" customWidth="1"/>
    <col min="14328" max="14328" width="13.85546875" style="229" customWidth="1"/>
    <col min="14329" max="14330" width="13.7109375" style="229" customWidth="1"/>
    <col min="14331" max="14331" width="14.5703125" style="229" customWidth="1"/>
    <col min="14332" max="14578" width="9.140625" style="229"/>
    <col min="14579" max="14579" width="1" style="229" customWidth="1"/>
    <col min="14580" max="14580" width="4.42578125" style="229" customWidth="1"/>
    <col min="14581" max="14581" width="40.7109375" style="229" customWidth="1"/>
    <col min="14582" max="14582" width="17.140625" style="229" customWidth="1"/>
    <col min="14583" max="14583" width="13.7109375" style="229" customWidth="1"/>
    <col min="14584" max="14584" width="13.85546875" style="229" customWidth="1"/>
    <col min="14585" max="14586" width="13.7109375" style="229" customWidth="1"/>
    <col min="14587" max="14587" width="14.5703125" style="229" customWidth="1"/>
    <col min="14588" max="14834" width="9.140625" style="229"/>
    <col min="14835" max="14835" width="1" style="229" customWidth="1"/>
    <col min="14836" max="14836" width="4.42578125" style="229" customWidth="1"/>
    <col min="14837" max="14837" width="40.7109375" style="229" customWidth="1"/>
    <col min="14838" max="14838" width="17.140625" style="229" customWidth="1"/>
    <col min="14839" max="14839" width="13.7109375" style="229" customWidth="1"/>
    <col min="14840" max="14840" width="13.85546875" style="229" customWidth="1"/>
    <col min="14841" max="14842" width="13.7109375" style="229" customWidth="1"/>
    <col min="14843" max="14843" width="14.5703125" style="229" customWidth="1"/>
    <col min="14844" max="15090" width="9.140625" style="229"/>
    <col min="15091" max="15091" width="1" style="229" customWidth="1"/>
    <col min="15092" max="15092" width="4.42578125" style="229" customWidth="1"/>
    <col min="15093" max="15093" width="40.7109375" style="229" customWidth="1"/>
    <col min="15094" max="15094" width="17.140625" style="229" customWidth="1"/>
    <col min="15095" max="15095" width="13.7109375" style="229" customWidth="1"/>
    <col min="15096" max="15096" width="13.85546875" style="229" customWidth="1"/>
    <col min="15097" max="15098" width="13.7109375" style="229" customWidth="1"/>
    <col min="15099" max="15099" width="14.5703125" style="229" customWidth="1"/>
    <col min="15100" max="15346" width="9.140625" style="229"/>
    <col min="15347" max="15347" width="1" style="229" customWidth="1"/>
    <col min="15348" max="15348" width="4.42578125" style="229" customWidth="1"/>
    <col min="15349" max="15349" width="40.7109375" style="229" customWidth="1"/>
    <col min="15350" max="15350" width="17.140625" style="229" customWidth="1"/>
    <col min="15351" max="15351" width="13.7109375" style="229" customWidth="1"/>
    <col min="15352" max="15352" width="13.85546875" style="229" customWidth="1"/>
    <col min="15353" max="15354" width="13.7109375" style="229" customWidth="1"/>
    <col min="15355" max="15355" width="14.5703125" style="229" customWidth="1"/>
    <col min="15356" max="15602" width="9.140625" style="229"/>
    <col min="15603" max="15603" width="1" style="229" customWidth="1"/>
    <col min="15604" max="15604" width="4.42578125" style="229" customWidth="1"/>
    <col min="15605" max="15605" width="40.7109375" style="229" customWidth="1"/>
    <col min="15606" max="15606" width="17.140625" style="229" customWidth="1"/>
    <col min="15607" max="15607" width="13.7109375" style="229" customWidth="1"/>
    <col min="15608" max="15608" width="13.85546875" style="229" customWidth="1"/>
    <col min="15609" max="15610" width="13.7109375" style="229" customWidth="1"/>
    <col min="15611" max="15611" width="14.5703125" style="229" customWidth="1"/>
    <col min="15612" max="15858" width="9.140625" style="229"/>
    <col min="15859" max="15859" width="1" style="229" customWidth="1"/>
    <col min="15860" max="15860" width="4.42578125" style="229" customWidth="1"/>
    <col min="15861" max="15861" width="40.7109375" style="229" customWidth="1"/>
    <col min="15862" max="15862" width="17.140625" style="229" customWidth="1"/>
    <col min="15863" max="15863" width="13.7109375" style="229" customWidth="1"/>
    <col min="15864" max="15864" width="13.85546875" style="229" customWidth="1"/>
    <col min="15865" max="15866" width="13.7109375" style="229" customWidth="1"/>
    <col min="15867" max="15867" width="14.5703125" style="229" customWidth="1"/>
    <col min="15868" max="16114" width="9.140625" style="229"/>
    <col min="16115" max="16115" width="1" style="229" customWidth="1"/>
    <col min="16116" max="16116" width="4.42578125" style="229" customWidth="1"/>
    <col min="16117" max="16117" width="40.7109375" style="229" customWidth="1"/>
    <col min="16118" max="16118" width="17.140625" style="229" customWidth="1"/>
    <col min="16119" max="16119" width="13.7109375" style="229" customWidth="1"/>
    <col min="16120" max="16120" width="13.85546875" style="229" customWidth="1"/>
    <col min="16121" max="16122" width="13.7109375" style="229" customWidth="1"/>
    <col min="16123" max="16123" width="14.5703125" style="229" customWidth="1"/>
    <col min="16124" max="16384" width="9.140625" style="229"/>
  </cols>
  <sheetData>
    <row r="1" spans="1:9">
      <c r="A1" s="513" t="s">
        <v>512</v>
      </c>
      <c r="B1" s="513"/>
      <c r="C1" s="513"/>
      <c r="D1" s="513"/>
      <c r="E1" s="513"/>
      <c r="F1" s="513"/>
      <c r="G1" s="513"/>
      <c r="H1" s="513"/>
    </row>
    <row r="2" spans="1:9">
      <c r="A2" s="513" t="s">
        <v>513</v>
      </c>
      <c r="B2" s="513"/>
      <c r="C2" s="513"/>
      <c r="D2" s="513"/>
      <c r="E2" s="513"/>
      <c r="F2" s="513"/>
      <c r="G2" s="513"/>
      <c r="H2" s="513"/>
    </row>
    <row r="3" spans="1:9">
      <c r="A3" s="513" t="s">
        <v>305</v>
      </c>
      <c r="B3" s="513"/>
      <c r="C3" s="513"/>
      <c r="D3" s="513"/>
      <c r="E3" s="513"/>
      <c r="F3" s="513"/>
      <c r="G3" s="513"/>
      <c r="H3" s="513"/>
    </row>
    <row r="4" spans="1:9">
      <c r="A4" s="513" t="s">
        <v>463</v>
      </c>
      <c r="B4" s="513"/>
      <c r="C4" s="513"/>
      <c r="D4" s="513"/>
      <c r="E4" s="513"/>
      <c r="F4" s="513"/>
      <c r="G4" s="513"/>
      <c r="H4" s="513"/>
    </row>
    <row r="5" spans="1:9">
      <c r="A5" s="513"/>
      <c r="B5" s="513"/>
      <c r="C5" s="513"/>
      <c r="D5" s="513"/>
      <c r="E5" s="513"/>
      <c r="F5" s="513"/>
      <c r="G5" s="513"/>
      <c r="H5" s="513"/>
    </row>
    <row r="6" spans="1:9">
      <c r="A6" s="513" t="s">
        <v>34</v>
      </c>
      <c r="B6" s="513"/>
      <c r="C6" s="513"/>
      <c r="D6" s="513"/>
      <c r="E6" s="513"/>
      <c r="F6" s="513"/>
      <c r="G6" s="513"/>
      <c r="H6" s="513"/>
    </row>
    <row r="7" spans="1:9" ht="12.75" customHeight="1" thickBot="1">
      <c r="A7" s="518" t="s">
        <v>326</v>
      </c>
      <c r="B7" s="518"/>
      <c r="C7" s="518"/>
      <c r="D7" s="518"/>
      <c r="E7" s="518"/>
      <c r="F7" s="518"/>
      <c r="G7" s="518"/>
      <c r="H7" s="518"/>
    </row>
    <row r="8" spans="1:9">
      <c r="A8" s="365"/>
      <c r="B8" s="366"/>
      <c r="C8" s="367" t="s">
        <v>464</v>
      </c>
      <c r="D8" s="368" t="s">
        <v>465</v>
      </c>
      <c r="E8" s="368" t="s">
        <v>466</v>
      </c>
      <c r="F8" s="369" t="s">
        <v>467</v>
      </c>
      <c r="G8" s="369" t="s">
        <v>468</v>
      </c>
      <c r="H8" s="225" t="s">
        <v>469</v>
      </c>
      <c r="I8" s="370"/>
    </row>
    <row r="9" spans="1:9">
      <c r="A9" s="371"/>
      <c r="B9" s="372"/>
      <c r="C9" s="519" t="s">
        <v>472</v>
      </c>
      <c r="D9" s="520"/>
      <c r="E9" s="521"/>
      <c r="F9" s="515" t="s">
        <v>514</v>
      </c>
      <c r="G9" s="515" t="s">
        <v>515</v>
      </c>
      <c r="H9" s="523" t="s">
        <v>516</v>
      </c>
      <c r="I9" s="370"/>
    </row>
    <row r="10" spans="1:9">
      <c r="A10" s="371"/>
      <c r="B10" s="373" t="s">
        <v>517</v>
      </c>
      <c r="C10" s="526"/>
      <c r="D10" s="527"/>
      <c r="E10" s="528"/>
      <c r="F10" s="522"/>
      <c r="G10" s="522"/>
      <c r="H10" s="524"/>
      <c r="I10" s="370"/>
    </row>
    <row r="11" spans="1:9">
      <c r="A11" s="371"/>
      <c r="B11" s="229"/>
      <c r="C11" s="515" t="s">
        <v>518</v>
      </c>
      <c r="D11" s="515" t="s">
        <v>519</v>
      </c>
      <c r="E11" s="515" t="s">
        <v>520</v>
      </c>
      <c r="F11" s="522"/>
      <c r="G11" s="522"/>
      <c r="H11" s="524"/>
      <c r="I11" s="370"/>
    </row>
    <row r="12" spans="1:9" ht="19.5" customHeight="1">
      <c r="A12" s="374"/>
      <c r="B12" s="375"/>
      <c r="C12" s="516"/>
      <c r="D12" s="516"/>
      <c r="E12" s="516"/>
      <c r="F12" s="516"/>
      <c r="G12" s="516"/>
      <c r="H12" s="525"/>
      <c r="I12" s="370"/>
    </row>
    <row r="13" spans="1:9" hidden="1" outlineLevel="1">
      <c r="A13" s="374"/>
      <c r="B13" s="326" t="s">
        <v>181</v>
      </c>
      <c r="C13" s="294"/>
      <c r="D13" s="376"/>
      <c r="E13" s="377">
        <v>14927636</v>
      </c>
      <c r="F13" s="294"/>
      <c r="G13" s="377">
        <v>3443437</v>
      </c>
      <c r="H13" s="378">
        <v>18371073</v>
      </c>
      <c r="I13" s="379"/>
    </row>
    <row r="14" spans="1:9" hidden="1" outlineLevel="1">
      <c r="A14" s="374"/>
      <c r="B14" s="326" t="s">
        <v>182</v>
      </c>
      <c r="C14" s="294"/>
      <c r="D14" s="376"/>
      <c r="E14" s="376"/>
      <c r="F14" s="294"/>
      <c r="G14" s="376"/>
      <c r="H14" s="378">
        <v>0</v>
      </c>
      <c r="I14" s="379"/>
    </row>
    <row r="15" spans="1:9" hidden="1" outlineLevel="1">
      <c r="A15" s="374"/>
      <c r="B15" s="326" t="s">
        <v>183</v>
      </c>
      <c r="C15" s="294"/>
      <c r="D15" s="377">
        <v>22350138</v>
      </c>
      <c r="E15" s="377">
        <v>5548795</v>
      </c>
      <c r="F15" s="294"/>
      <c r="G15" s="377">
        <v>3250090</v>
      </c>
      <c r="H15" s="378">
        <v>31149023</v>
      </c>
      <c r="I15" s="379"/>
    </row>
    <row r="16" spans="1:9" hidden="1" outlineLevel="1">
      <c r="A16" s="374"/>
      <c r="B16" s="326" t="s">
        <v>184</v>
      </c>
      <c r="C16" s="294"/>
      <c r="D16" s="376"/>
      <c r="E16" s="377">
        <v>4548092</v>
      </c>
      <c r="F16" s="294"/>
      <c r="G16" s="377">
        <v>293038</v>
      </c>
      <c r="H16" s="378">
        <v>4841130</v>
      </c>
      <c r="I16" s="379"/>
    </row>
    <row r="17" spans="1:9" hidden="1" outlineLevel="1">
      <c r="A17" s="374"/>
      <c r="B17" s="326" t="s">
        <v>185</v>
      </c>
      <c r="C17" s="294"/>
      <c r="D17" s="377">
        <v>9109503</v>
      </c>
      <c r="E17" s="377">
        <v>19091143</v>
      </c>
      <c r="F17" s="294"/>
      <c r="G17" s="377">
        <v>4332701</v>
      </c>
      <c r="H17" s="378">
        <v>32533347</v>
      </c>
      <c r="I17" s="379"/>
    </row>
    <row r="18" spans="1:9" hidden="1" outlineLevel="1">
      <c r="A18" s="374"/>
      <c r="B18" s="326" t="s">
        <v>186</v>
      </c>
      <c r="C18" s="294"/>
      <c r="D18" s="377">
        <v>0</v>
      </c>
      <c r="E18" s="377">
        <v>54578734</v>
      </c>
      <c r="F18" s="294"/>
      <c r="G18" s="377">
        <v>9826001</v>
      </c>
      <c r="H18" s="378">
        <v>64404735</v>
      </c>
      <c r="I18" s="379"/>
    </row>
    <row r="19" spans="1:9" hidden="1" outlineLevel="1">
      <c r="A19" s="374"/>
      <c r="B19" s="326" t="s">
        <v>187</v>
      </c>
      <c r="C19" s="294"/>
      <c r="D19" s="376"/>
      <c r="E19" s="376"/>
      <c r="F19" s="294"/>
      <c r="G19" s="376"/>
      <c r="H19" s="378">
        <v>0</v>
      </c>
      <c r="I19" s="379"/>
    </row>
    <row r="20" spans="1:9" hidden="1" outlineLevel="1">
      <c r="A20" s="374"/>
      <c r="B20" s="326" t="s">
        <v>188</v>
      </c>
      <c r="C20" s="294"/>
      <c r="D20" s="376"/>
      <c r="E20" s="377">
        <v>5432940</v>
      </c>
      <c r="F20" s="294"/>
      <c r="G20" s="376"/>
      <c r="H20" s="378">
        <v>5432940</v>
      </c>
      <c r="I20" s="379"/>
    </row>
    <row r="21" spans="1:9" hidden="1" outlineLevel="1">
      <c r="A21" s="374"/>
      <c r="B21" s="326" t="s">
        <v>189</v>
      </c>
      <c r="C21" s="294"/>
      <c r="D21" s="376"/>
      <c r="E21" s="377">
        <v>7174802</v>
      </c>
      <c r="F21" s="294"/>
      <c r="G21" s="377">
        <v>1907226</v>
      </c>
      <c r="H21" s="378">
        <v>9082028</v>
      </c>
      <c r="I21" s="379"/>
    </row>
    <row r="22" spans="1:9" hidden="1" outlineLevel="1">
      <c r="A22" s="374"/>
      <c r="B22" s="326" t="s">
        <v>190</v>
      </c>
      <c r="C22" s="294"/>
      <c r="D22" s="377">
        <v>11359052</v>
      </c>
      <c r="E22" s="377">
        <v>995667</v>
      </c>
      <c r="F22" s="294"/>
      <c r="G22" s="377">
        <v>2210901</v>
      </c>
      <c r="H22" s="378">
        <v>14565620</v>
      </c>
      <c r="I22" s="379"/>
    </row>
    <row r="23" spans="1:9" hidden="1" outlineLevel="1">
      <c r="A23" s="374"/>
      <c r="B23" s="326" t="s">
        <v>191</v>
      </c>
      <c r="C23" s="294"/>
      <c r="D23" s="376"/>
      <c r="E23" s="377">
        <v>1287841</v>
      </c>
      <c r="F23" s="294"/>
      <c r="G23" s="377">
        <v>330193</v>
      </c>
      <c r="H23" s="378">
        <v>1618034</v>
      </c>
      <c r="I23" s="379"/>
    </row>
    <row r="24" spans="1:9" hidden="1" outlineLevel="1">
      <c r="A24" s="374"/>
      <c r="B24" s="326" t="s">
        <v>192</v>
      </c>
      <c r="C24" s="294"/>
      <c r="D24" s="376"/>
      <c r="E24" s="376"/>
      <c r="F24" s="294"/>
      <c r="G24" s="376"/>
      <c r="H24" s="378">
        <v>0</v>
      </c>
      <c r="I24" s="379"/>
    </row>
    <row r="25" spans="1:9" hidden="1" outlineLevel="1">
      <c r="A25" s="374"/>
      <c r="B25" s="326" t="s">
        <v>193</v>
      </c>
      <c r="C25" s="294"/>
      <c r="D25" s="377">
        <v>191177</v>
      </c>
      <c r="E25" s="377">
        <v>54320193</v>
      </c>
      <c r="F25" s="294"/>
      <c r="G25" s="377">
        <v>15451967</v>
      </c>
      <c r="H25" s="378">
        <v>69963337</v>
      </c>
      <c r="I25" s="379"/>
    </row>
    <row r="26" spans="1:9" hidden="1" outlineLevel="1">
      <c r="A26" s="374"/>
      <c r="B26" s="326" t="s">
        <v>194</v>
      </c>
      <c r="C26" s="294"/>
      <c r="D26" s="376"/>
      <c r="E26" s="376"/>
      <c r="F26" s="294"/>
      <c r="G26" s="376"/>
      <c r="H26" s="378">
        <v>0</v>
      </c>
      <c r="I26" s="379"/>
    </row>
    <row r="27" spans="1:9" hidden="1" outlineLevel="1">
      <c r="A27" s="374"/>
      <c r="B27" s="326" t="s">
        <v>195</v>
      </c>
      <c r="C27" s="294"/>
      <c r="D27" s="376"/>
      <c r="E27" s="376"/>
      <c r="F27" s="294"/>
      <c r="G27" s="376"/>
      <c r="H27" s="378">
        <v>0</v>
      </c>
      <c r="I27" s="379"/>
    </row>
    <row r="28" spans="1:9" hidden="1" outlineLevel="1">
      <c r="A28" s="374"/>
      <c r="B28" s="326" t="s">
        <v>196</v>
      </c>
      <c r="C28" s="294"/>
      <c r="D28" s="376"/>
      <c r="E28" s="377">
        <v>345995</v>
      </c>
      <c r="F28" s="294"/>
      <c r="G28" s="376"/>
      <c r="H28" s="378">
        <v>345995</v>
      </c>
      <c r="I28" s="379"/>
    </row>
    <row r="29" spans="1:9" collapsed="1">
      <c r="A29" s="374" t="s">
        <v>521</v>
      </c>
      <c r="B29" s="330" t="s">
        <v>522</v>
      </c>
      <c r="C29" s="294"/>
      <c r="D29" s="377">
        <f>SUM($D$13:$D$28)</f>
        <v>43009870</v>
      </c>
      <c r="E29" s="377">
        <f>SUM($E$13:$E$28)</f>
        <v>168251838</v>
      </c>
      <c r="F29" s="294"/>
      <c r="G29" s="377">
        <f>SUM($G$13:$G$28)</f>
        <v>41045554</v>
      </c>
      <c r="H29" s="378">
        <f>SUM($H$13:$H$28)</f>
        <v>252307262</v>
      </c>
      <c r="I29" s="379"/>
    </row>
    <row r="30" spans="1:9" hidden="1" outlineLevel="1">
      <c r="A30" s="380"/>
      <c r="B30" s="326" t="s">
        <v>181</v>
      </c>
      <c r="C30" s="304"/>
      <c r="D30" s="314"/>
      <c r="E30" s="315">
        <v>0</v>
      </c>
      <c r="F30" s="304"/>
      <c r="G30" s="315">
        <v>0</v>
      </c>
      <c r="H30" s="381">
        <v>0</v>
      </c>
      <c r="I30" s="379"/>
    </row>
    <row r="31" spans="1:9" hidden="1" outlineLevel="1">
      <c r="A31" s="380"/>
      <c r="B31" s="326" t="s">
        <v>182</v>
      </c>
      <c r="C31" s="304"/>
      <c r="D31" s="314"/>
      <c r="E31" s="314"/>
      <c r="F31" s="304"/>
      <c r="G31" s="314"/>
      <c r="H31" s="381">
        <v>0</v>
      </c>
      <c r="I31" s="379"/>
    </row>
    <row r="32" spans="1:9" hidden="1" outlineLevel="1">
      <c r="A32" s="380"/>
      <c r="B32" s="326" t="s">
        <v>183</v>
      </c>
      <c r="C32" s="304"/>
      <c r="D32" s="315">
        <v>0</v>
      </c>
      <c r="E32" s="314"/>
      <c r="F32" s="304"/>
      <c r="G32" s="314"/>
      <c r="H32" s="381">
        <v>0</v>
      </c>
      <c r="I32" s="379"/>
    </row>
    <row r="33" spans="1:9" hidden="1" outlineLevel="1">
      <c r="A33" s="380"/>
      <c r="B33" s="326" t="s">
        <v>184</v>
      </c>
      <c r="C33" s="304"/>
      <c r="D33" s="314"/>
      <c r="E33" s="314"/>
      <c r="F33" s="304"/>
      <c r="G33" s="314"/>
      <c r="H33" s="381">
        <v>0</v>
      </c>
      <c r="I33" s="379"/>
    </row>
    <row r="34" spans="1:9" hidden="1" outlineLevel="1">
      <c r="A34" s="380"/>
      <c r="B34" s="326" t="s">
        <v>185</v>
      </c>
      <c r="C34" s="304"/>
      <c r="D34" s="314"/>
      <c r="E34" s="314"/>
      <c r="F34" s="304"/>
      <c r="G34" s="314"/>
      <c r="H34" s="381">
        <v>0</v>
      </c>
      <c r="I34" s="379"/>
    </row>
    <row r="35" spans="1:9" hidden="1" outlineLevel="1">
      <c r="A35" s="380"/>
      <c r="B35" s="326" t="s">
        <v>186</v>
      </c>
      <c r="C35" s="304"/>
      <c r="D35" s="315">
        <v>0</v>
      </c>
      <c r="E35" s="315">
        <v>0</v>
      </c>
      <c r="F35" s="304"/>
      <c r="G35" s="315">
        <v>0</v>
      </c>
      <c r="H35" s="381">
        <v>0</v>
      </c>
      <c r="I35" s="379"/>
    </row>
    <row r="36" spans="1:9" hidden="1" outlineLevel="1">
      <c r="A36" s="380"/>
      <c r="B36" s="326" t="s">
        <v>187</v>
      </c>
      <c r="C36" s="304"/>
      <c r="D36" s="314"/>
      <c r="E36" s="314"/>
      <c r="F36" s="304"/>
      <c r="G36" s="314"/>
      <c r="H36" s="381">
        <v>0</v>
      </c>
      <c r="I36" s="379"/>
    </row>
    <row r="37" spans="1:9" hidden="1" outlineLevel="1">
      <c r="A37" s="380"/>
      <c r="B37" s="326" t="s">
        <v>188</v>
      </c>
      <c r="C37" s="304"/>
      <c r="D37" s="314"/>
      <c r="E37" s="314"/>
      <c r="F37" s="304"/>
      <c r="G37" s="314"/>
      <c r="H37" s="381">
        <v>0</v>
      </c>
      <c r="I37" s="379"/>
    </row>
    <row r="38" spans="1:9" hidden="1" outlineLevel="1">
      <c r="A38" s="380"/>
      <c r="B38" s="326" t="s">
        <v>189</v>
      </c>
      <c r="C38" s="304"/>
      <c r="D38" s="314"/>
      <c r="E38" s="315">
        <v>0</v>
      </c>
      <c r="F38" s="304"/>
      <c r="G38" s="315">
        <v>0</v>
      </c>
      <c r="H38" s="381">
        <v>0</v>
      </c>
      <c r="I38" s="379"/>
    </row>
    <row r="39" spans="1:9" hidden="1" outlineLevel="1">
      <c r="A39" s="380"/>
      <c r="B39" s="326" t="s">
        <v>190</v>
      </c>
      <c r="C39" s="304"/>
      <c r="D39" s="315">
        <v>0</v>
      </c>
      <c r="E39" s="315">
        <v>0</v>
      </c>
      <c r="F39" s="304"/>
      <c r="G39" s="315">
        <v>0</v>
      </c>
      <c r="H39" s="381">
        <v>0</v>
      </c>
      <c r="I39" s="379"/>
    </row>
    <row r="40" spans="1:9" hidden="1" outlineLevel="1">
      <c r="A40" s="380"/>
      <c r="B40" s="326" t="s">
        <v>191</v>
      </c>
      <c r="C40" s="304"/>
      <c r="D40" s="314"/>
      <c r="E40" s="314"/>
      <c r="F40" s="304"/>
      <c r="G40" s="314"/>
      <c r="H40" s="381">
        <v>0</v>
      </c>
      <c r="I40" s="379"/>
    </row>
    <row r="41" spans="1:9" hidden="1" outlineLevel="1">
      <c r="A41" s="380"/>
      <c r="B41" s="326" t="s">
        <v>192</v>
      </c>
      <c r="C41" s="304"/>
      <c r="D41" s="314"/>
      <c r="E41" s="314"/>
      <c r="F41" s="304"/>
      <c r="G41" s="314"/>
      <c r="H41" s="381">
        <v>0</v>
      </c>
      <c r="I41" s="379"/>
    </row>
    <row r="42" spans="1:9" hidden="1" outlineLevel="1">
      <c r="A42" s="380"/>
      <c r="B42" s="326" t="s">
        <v>193</v>
      </c>
      <c r="C42" s="304"/>
      <c r="D42" s="314"/>
      <c r="E42" s="315">
        <v>331176</v>
      </c>
      <c r="F42" s="304"/>
      <c r="G42" s="315">
        <v>104379</v>
      </c>
      <c r="H42" s="381">
        <v>435555</v>
      </c>
      <c r="I42" s="379"/>
    </row>
    <row r="43" spans="1:9" hidden="1" outlineLevel="1">
      <c r="A43" s="380"/>
      <c r="B43" s="326" t="s">
        <v>194</v>
      </c>
      <c r="C43" s="304"/>
      <c r="D43" s="314"/>
      <c r="E43" s="314"/>
      <c r="F43" s="304"/>
      <c r="G43" s="314"/>
      <c r="H43" s="381">
        <v>0</v>
      </c>
      <c r="I43" s="379"/>
    </row>
    <row r="44" spans="1:9" hidden="1" outlineLevel="1">
      <c r="A44" s="380"/>
      <c r="B44" s="326" t="s">
        <v>195</v>
      </c>
      <c r="C44" s="304"/>
      <c r="D44" s="314"/>
      <c r="E44" s="314"/>
      <c r="F44" s="304"/>
      <c r="G44" s="314"/>
      <c r="H44" s="381">
        <v>0</v>
      </c>
      <c r="I44" s="379"/>
    </row>
    <row r="45" spans="1:9" hidden="1" outlineLevel="1">
      <c r="A45" s="380"/>
      <c r="B45" s="326" t="s">
        <v>196</v>
      </c>
      <c r="C45" s="304"/>
      <c r="D45" s="314"/>
      <c r="E45" s="314"/>
      <c r="F45" s="304"/>
      <c r="G45" s="314"/>
      <c r="H45" s="381">
        <v>0</v>
      </c>
      <c r="I45" s="379"/>
    </row>
    <row r="46" spans="1:9" collapsed="1">
      <c r="A46" s="380" t="s">
        <v>523</v>
      </c>
      <c r="B46" s="330" t="s">
        <v>524</v>
      </c>
      <c r="C46" s="304"/>
      <c r="D46" s="315">
        <f>SUM($D$30:$D$45)</f>
        <v>0</v>
      </c>
      <c r="E46" s="315">
        <f>SUM($E$30:$E$45)</f>
        <v>331176</v>
      </c>
      <c r="F46" s="304"/>
      <c r="G46" s="315">
        <f>SUM($G$30:$G$45)</f>
        <v>104379</v>
      </c>
      <c r="H46" s="381">
        <f>SUM($H$30:$H$45)</f>
        <v>435555</v>
      </c>
      <c r="I46" s="379"/>
    </row>
    <row r="47" spans="1:9" hidden="1" outlineLevel="1">
      <c r="A47" s="380"/>
      <c r="B47" s="326" t="s">
        <v>181</v>
      </c>
      <c r="C47" s="315">
        <v>839995</v>
      </c>
      <c r="D47" s="341"/>
      <c r="E47" s="308"/>
      <c r="F47" s="314"/>
      <c r="G47" s="297"/>
      <c r="H47" s="381">
        <v>839995</v>
      </c>
      <c r="I47" s="379"/>
    </row>
    <row r="48" spans="1:9" hidden="1" outlineLevel="1">
      <c r="A48" s="380"/>
      <c r="B48" s="326" t="s">
        <v>182</v>
      </c>
      <c r="C48" s="315">
        <v>1032193</v>
      </c>
      <c r="D48" s="341"/>
      <c r="E48" s="308"/>
      <c r="F48" s="314"/>
      <c r="G48" s="297"/>
      <c r="H48" s="381">
        <v>1032193</v>
      </c>
      <c r="I48" s="379"/>
    </row>
    <row r="49" spans="1:9" hidden="1" outlineLevel="1">
      <c r="A49" s="380"/>
      <c r="B49" s="326" t="s">
        <v>183</v>
      </c>
      <c r="C49" s="315">
        <v>6314872.4436173998</v>
      </c>
      <c r="D49" s="341"/>
      <c r="E49" s="308"/>
      <c r="F49" s="314"/>
      <c r="G49" s="297"/>
      <c r="H49" s="381">
        <v>6314872.4436173998</v>
      </c>
      <c r="I49" s="379"/>
    </row>
    <row r="50" spans="1:9" hidden="1" outlineLevel="1">
      <c r="A50" s="380"/>
      <c r="B50" s="326" t="s">
        <v>184</v>
      </c>
      <c r="C50" s="315">
        <v>1170839.47527136</v>
      </c>
      <c r="D50" s="341"/>
      <c r="E50" s="308"/>
      <c r="F50" s="314"/>
      <c r="G50" s="297"/>
      <c r="H50" s="381">
        <v>1170839.47527136</v>
      </c>
      <c r="I50" s="379"/>
    </row>
    <row r="51" spans="1:9" hidden="1" outlineLevel="1">
      <c r="A51" s="380"/>
      <c r="B51" s="326" t="s">
        <v>185</v>
      </c>
      <c r="C51" s="315">
        <v>5650795</v>
      </c>
      <c r="D51" s="341"/>
      <c r="E51" s="308"/>
      <c r="F51" s="314"/>
      <c r="G51" s="297"/>
      <c r="H51" s="381">
        <v>5650795</v>
      </c>
      <c r="I51" s="379"/>
    </row>
    <row r="52" spans="1:9" hidden="1" outlineLevel="1">
      <c r="A52" s="380"/>
      <c r="B52" s="326" t="s">
        <v>186</v>
      </c>
      <c r="C52" s="315">
        <v>8070204</v>
      </c>
      <c r="D52" s="341"/>
      <c r="E52" s="308"/>
      <c r="F52" s="315">
        <v>0</v>
      </c>
      <c r="G52" s="297"/>
      <c r="H52" s="381">
        <v>8070204</v>
      </c>
      <c r="I52" s="379"/>
    </row>
    <row r="53" spans="1:9" hidden="1" outlineLevel="1">
      <c r="A53" s="380"/>
      <c r="B53" s="326" t="s">
        <v>187</v>
      </c>
      <c r="C53" s="315">
        <v>1170841</v>
      </c>
      <c r="D53" s="341"/>
      <c r="E53" s="308"/>
      <c r="F53" s="314"/>
      <c r="G53" s="297"/>
      <c r="H53" s="381">
        <v>1170841</v>
      </c>
      <c r="I53" s="379"/>
    </row>
    <row r="54" spans="1:9" hidden="1" outlineLevel="1">
      <c r="A54" s="380"/>
      <c r="B54" s="326" t="s">
        <v>188</v>
      </c>
      <c r="C54" s="314"/>
      <c r="D54" s="341"/>
      <c r="E54" s="308"/>
      <c r="F54" s="314"/>
      <c r="G54" s="297"/>
      <c r="H54" s="381">
        <v>0</v>
      </c>
      <c r="I54" s="379"/>
    </row>
    <row r="55" spans="1:9" hidden="1" outlineLevel="1">
      <c r="A55" s="380"/>
      <c r="B55" s="326" t="s">
        <v>189</v>
      </c>
      <c r="C55" s="315">
        <v>367810.88147982099</v>
      </c>
      <c r="D55" s="341"/>
      <c r="E55" s="308"/>
      <c r="F55" s="314"/>
      <c r="G55" s="297"/>
      <c r="H55" s="381">
        <v>367810.88147982099</v>
      </c>
      <c r="I55" s="379"/>
    </row>
    <row r="56" spans="1:9" hidden="1" outlineLevel="1">
      <c r="A56" s="380"/>
      <c r="B56" s="326" t="s">
        <v>190</v>
      </c>
      <c r="C56" s="315">
        <v>4538812</v>
      </c>
      <c r="D56" s="341"/>
      <c r="E56" s="308"/>
      <c r="F56" s="314"/>
      <c r="G56" s="297"/>
      <c r="H56" s="381">
        <v>4538812</v>
      </c>
      <c r="I56" s="379"/>
    </row>
    <row r="57" spans="1:9" hidden="1" outlineLevel="1">
      <c r="A57" s="380"/>
      <c r="B57" s="326" t="s">
        <v>191</v>
      </c>
      <c r="C57" s="315">
        <v>179833</v>
      </c>
      <c r="D57" s="341"/>
      <c r="E57" s="308"/>
      <c r="F57" s="314"/>
      <c r="G57" s="297"/>
      <c r="H57" s="381">
        <v>179833</v>
      </c>
      <c r="I57" s="379"/>
    </row>
    <row r="58" spans="1:9" hidden="1" outlineLevel="1">
      <c r="A58" s="380"/>
      <c r="B58" s="326" t="s">
        <v>192</v>
      </c>
      <c r="C58" s="314"/>
      <c r="D58" s="341"/>
      <c r="E58" s="308"/>
      <c r="F58" s="314"/>
      <c r="G58" s="297"/>
      <c r="H58" s="381">
        <v>0</v>
      </c>
      <c r="I58" s="379"/>
    </row>
    <row r="59" spans="1:9" hidden="1" outlineLevel="1">
      <c r="A59" s="380"/>
      <c r="B59" s="326" t="s">
        <v>193</v>
      </c>
      <c r="C59" s="315">
        <v>11125742</v>
      </c>
      <c r="D59" s="341"/>
      <c r="E59" s="308"/>
      <c r="F59" s="315">
        <v>4365</v>
      </c>
      <c r="G59" s="297"/>
      <c r="H59" s="381">
        <v>11130107</v>
      </c>
      <c r="I59" s="379"/>
    </row>
    <row r="60" spans="1:9" hidden="1" outlineLevel="1">
      <c r="A60" s="380"/>
      <c r="B60" s="326" t="s">
        <v>194</v>
      </c>
      <c r="C60" s="315">
        <v>1759519</v>
      </c>
      <c r="D60" s="341"/>
      <c r="E60" s="308"/>
      <c r="F60" s="315">
        <v>33938</v>
      </c>
      <c r="G60" s="297"/>
      <c r="H60" s="381">
        <v>1793457</v>
      </c>
      <c r="I60" s="379"/>
    </row>
    <row r="61" spans="1:9" hidden="1" outlineLevel="1">
      <c r="A61" s="380"/>
      <c r="B61" s="326" t="s">
        <v>195</v>
      </c>
      <c r="C61" s="315">
        <v>306788</v>
      </c>
      <c r="D61" s="341"/>
      <c r="E61" s="308"/>
      <c r="F61" s="314"/>
      <c r="G61" s="297"/>
      <c r="H61" s="381">
        <v>306788</v>
      </c>
      <c r="I61" s="379"/>
    </row>
    <row r="62" spans="1:9" hidden="1" outlineLevel="1">
      <c r="A62" s="380"/>
      <c r="B62" s="326" t="s">
        <v>196</v>
      </c>
      <c r="C62" s="315">
        <v>1353116</v>
      </c>
      <c r="D62" s="341"/>
      <c r="E62" s="308"/>
      <c r="F62" s="314"/>
      <c r="G62" s="297"/>
      <c r="H62" s="381">
        <v>1353116</v>
      </c>
      <c r="I62" s="379"/>
    </row>
    <row r="63" spans="1:9" collapsed="1">
      <c r="A63" s="380" t="s">
        <v>525</v>
      </c>
      <c r="B63" s="330" t="s">
        <v>526</v>
      </c>
      <c r="C63" s="315">
        <f>SUM($C$47:$C$62)</f>
        <v>43881360.800368577</v>
      </c>
      <c r="D63" s="341"/>
      <c r="E63" s="308"/>
      <c r="F63" s="315">
        <f>SUM($F$47:$F$62)</f>
        <v>38303</v>
      </c>
      <c r="G63" s="297"/>
      <c r="H63" s="381">
        <f>SUM($H$47:$H$62)</f>
        <v>43919663.800368577</v>
      </c>
      <c r="I63" s="379"/>
    </row>
    <row r="64" spans="1:9" hidden="1" outlineLevel="1">
      <c r="A64" s="380"/>
      <c r="B64" s="326" t="s">
        <v>181</v>
      </c>
      <c r="C64" s="315">
        <v>141814</v>
      </c>
      <c r="D64" s="314"/>
      <c r="E64" s="315">
        <v>2588479</v>
      </c>
      <c r="F64" s="382"/>
      <c r="G64" s="351">
        <v>591797</v>
      </c>
      <c r="H64" s="381">
        <v>3322090</v>
      </c>
      <c r="I64" s="379"/>
    </row>
    <row r="65" spans="1:9" hidden="1" outlineLevel="1">
      <c r="A65" s="380"/>
      <c r="B65" s="326" t="s">
        <v>182</v>
      </c>
      <c r="C65" s="315">
        <v>279791</v>
      </c>
      <c r="D65" s="314"/>
      <c r="E65" s="314"/>
      <c r="F65" s="382"/>
      <c r="G65" s="382"/>
      <c r="H65" s="381">
        <v>279791</v>
      </c>
      <c r="I65" s="379"/>
    </row>
    <row r="66" spans="1:9" hidden="1" outlineLevel="1">
      <c r="A66" s="380"/>
      <c r="B66" s="326" t="s">
        <v>183</v>
      </c>
      <c r="C66" s="315">
        <v>1416866.3245115899</v>
      </c>
      <c r="D66" s="315">
        <v>3229520</v>
      </c>
      <c r="E66" s="315">
        <v>761932</v>
      </c>
      <c r="F66" s="382"/>
      <c r="G66" s="351">
        <v>474043</v>
      </c>
      <c r="H66" s="381">
        <v>5882361.3245115904</v>
      </c>
      <c r="I66" s="379"/>
    </row>
    <row r="67" spans="1:9" hidden="1" outlineLevel="1">
      <c r="A67" s="380"/>
      <c r="B67" s="326" t="s">
        <v>184</v>
      </c>
      <c r="C67" s="315">
        <v>159604.256581386</v>
      </c>
      <c r="D67" s="314"/>
      <c r="E67" s="315">
        <v>526647</v>
      </c>
      <c r="F67" s="382"/>
      <c r="G67" s="351">
        <v>47973</v>
      </c>
      <c r="H67" s="381">
        <v>734224.25658138597</v>
      </c>
      <c r="I67" s="379"/>
    </row>
    <row r="68" spans="1:9" hidden="1" outlineLevel="1">
      <c r="A68" s="380"/>
      <c r="B68" s="326" t="s">
        <v>185</v>
      </c>
      <c r="C68" s="315">
        <v>825441</v>
      </c>
      <c r="D68" s="315">
        <v>1483439</v>
      </c>
      <c r="E68" s="315">
        <v>3180877</v>
      </c>
      <c r="F68" s="382"/>
      <c r="G68" s="351">
        <v>734440</v>
      </c>
      <c r="H68" s="381">
        <v>6224197</v>
      </c>
      <c r="I68" s="379"/>
    </row>
    <row r="69" spans="1:9" hidden="1" outlineLevel="1">
      <c r="A69" s="380"/>
      <c r="B69" s="326" t="s">
        <v>186</v>
      </c>
      <c r="C69" s="315">
        <v>1281798</v>
      </c>
      <c r="D69" s="315">
        <v>0</v>
      </c>
      <c r="E69" s="315">
        <v>9007233</v>
      </c>
      <c r="F69" s="351">
        <v>0</v>
      </c>
      <c r="G69" s="351">
        <v>1699887</v>
      </c>
      <c r="H69" s="381">
        <v>11988918</v>
      </c>
      <c r="I69" s="379"/>
    </row>
    <row r="70" spans="1:9" hidden="1" outlineLevel="1">
      <c r="A70" s="380"/>
      <c r="B70" s="326" t="s">
        <v>187</v>
      </c>
      <c r="C70" s="315">
        <v>209846</v>
      </c>
      <c r="D70" s="314"/>
      <c r="E70" s="314"/>
      <c r="F70" s="382"/>
      <c r="G70" s="382"/>
      <c r="H70" s="381">
        <v>209846</v>
      </c>
      <c r="I70" s="379"/>
    </row>
    <row r="71" spans="1:9" hidden="1" outlineLevel="1">
      <c r="A71" s="380"/>
      <c r="B71" s="326" t="s">
        <v>188</v>
      </c>
      <c r="C71" s="314"/>
      <c r="D71" s="314"/>
      <c r="E71" s="315">
        <v>1031188</v>
      </c>
      <c r="F71" s="382"/>
      <c r="G71" s="382"/>
      <c r="H71" s="381">
        <v>1031188</v>
      </c>
      <c r="I71" s="379"/>
    </row>
    <row r="72" spans="1:9" hidden="1" outlineLevel="1">
      <c r="A72" s="380"/>
      <c r="B72" s="326" t="s">
        <v>189</v>
      </c>
      <c r="C72" s="315">
        <v>39266.578606192903</v>
      </c>
      <c r="D72" s="314"/>
      <c r="E72" s="315">
        <v>1601014</v>
      </c>
      <c r="F72" s="382"/>
      <c r="G72" s="351">
        <v>425586</v>
      </c>
      <c r="H72" s="381">
        <v>2065866.5786061899</v>
      </c>
      <c r="I72" s="379"/>
    </row>
    <row r="73" spans="1:9" hidden="1" outlineLevel="1">
      <c r="A73" s="380"/>
      <c r="B73" s="326" t="s">
        <v>190</v>
      </c>
      <c r="C73" s="315">
        <v>910937</v>
      </c>
      <c r="D73" s="315">
        <v>2141786</v>
      </c>
      <c r="E73" s="315">
        <v>351949</v>
      </c>
      <c r="F73" s="351">
        <v>0</v>
      </c>
      <c r="G73" s="351">
        <v>458963</v>
      </c>
      <c r="H73" s="381">
        <v>3863635</v>
      </c>
      <c r="I73" s="379"/>
    </row>
    <row r="74" spans="1:9" hidden="1" outlineLevel="1">
      <c r="A74" s="380"/>
      <c r="B74" s="326" t="s">
        <v>191</v>
      </c>
      <c r="C74" s="315">
        <v>22018</v>
      </c>
      <c r="D74" s="314"/>
      <c r="E74" s="315">
        <v>238508</v>
      </c>
      <c r="F74" s="382"/>
      <c r="G74" s="351">
        <v>61152</v>
      </c>
      <c r="H74" s="381">
        <v>321678</v>
      </c>
      <c r="I74" s="379"/>
    </row>
    <row r="75" spans="1:9" hidden="1" outlineLevel="1">
      <c r="A75" s="380"/>
      <c r="B75" s="326" t="s">
        <v>192</v>
      </c>
      <c r="C75" s="314"/>
      <c r="D75" s="314"/>
      <c r="E75" s="314"/>
      <c r="F75" s="382"/>
      <c r="G75" s="382"/>
      <c r="H75" s="381">
        <v>0</v>
      </c>
      <c r="I75" s="379"/>
    </row>
    <row r="76" spans="1:9" hidden="1" outlineLevel="1">
      <c r="A76" s="380"/>
      <c r="B76" s="326" t="s">
        <v>193</v>
      </c>
      <c r="C76" s="315">
        <v>1814289</v>
      </c>
      <c r="D76" s="315">
        <v>13043</v>
      </c>
      <c r="E76" s="315">
        <v>9622654</v>
      </c>
      <c r="F76" s="351">
        <v>702</v>
      </c>
      <c r="G76" s="351">
        <v>2337777</v>
      </c>
      <c r="H76" s="381">
        <v>13788465</v>
      </c>
      <c r="I76" s="379"/>
    </row>
    <row r="77" spans="1:9" hidden="1" outlineLevel="1">
      <c r="A77" s="380"/>
      <c r="B77" s="326" t="s">
        <v>194</v>
      </c>
      <c r="C77" s="315">
        <v>341874</v>
      </c>
      <c r="D77" s="314"/>
      <c r="E77" s="314"/>
      <c r="F77" s="351">
        <v>8145</v>
      </c>
      <c r="G77" s="382"/>
      <c r="H77" s="381">
        <v>350019</v>
      </c>
      <c r="I77" s="379"/>
    </row>
    <row r="78" spans="1:9" hidden="1" outlineLevel="1">
      <c r="A78" s="380"/>
      <c r="B78" s="326" t="s">
        <v>195</v>
      </c>
      <c r="C78" s="315">
        <v>21537</v>
      </c>
      <c r="D78" s="314"/>
      <c r="E78" s="314"/>
      <c r="F78" s="382"/>
      <c r="G78" s="382"/>
      <c r="H78" s="381">
        <v>21537</v>
      </c>
      <c r="I78" s="379"/>
    </row>
    <row r="79" spans="1:9" hidden="1" outlineLevel="1">
      <c r="A79" s="380"/>
      <c r="B79" s="326" t="s">
        <v>196</v>
      </c>
      <c r="C79" s="315">
        <v>228067</v>
      </c>
      <c r="D79" s="314"/>
      <c r="E79" s="315">
        <v>46374</v>
      </c>
      <c r="F79" s="382"/>
      <c r="G79" s="382"/>
      <c r="H79" s="381">
        <v>274441</v>
      </c>
      <c r="I79" s="379"/>
    </row>
    <row r="80" spans="1:9" collapsed="1">
      <c r="A80" s="380">
        <v>2</v>
      </c>
      <c r="B80" s="330" t="s">
        <v>527</v>
      </c>
      <c r="C80" s="315">
        <f>SUM($C$64:$C$79)</f>
        <v>7693149.159699169</v>
      </c>
      <c r="D80" s="315">
        <f>SUM($D$64:$D$79)</f>
        <v>6867788</v>
      </c>
      <c r="E80" s="315">
        <f>SUM($E$64:$E$79)</f>
        <v>28956855</v>
      </c>
      <c r="F80" s="351">
        <f>SUM($F$64:$F$79)</f>
        <v>8847</v>
      </c>
      <c r="G80" s="351">
        <f>SUM($G$64:$G$79)</f>
        <v>6831618</v>
      </c>
      <c r="H80" s="381">
        <f>SUM($H$64:$H$79)</f>
        <v>50358257.159699164</v>
      </c>
      <c r="I80" s="379"/>
    </row>
    <row r="81" spans="1:9" ht="27.2" hidden="1" customHeight="1" outlineLevel="1">
      <c r="A81" s="383"/>
      <c r="B81" s="384" t="s">
        <v>181</v>
      </c>
      <c r="C81" s="315">
        <v>0</v>
      </c>
      <c r="D81" s="314"/>
      <c r="E81" s="315">
        <v>0</v>
      </c>
      <c r="F81" s="297"/>
      <c r="G81" s="298"/>
      <c r="H81" s="385">
        <v>0</v>
      </c>
      <c r="I81" s="379"/>
    </row>
    <row r="82" spans="1:9" ht="27.2" hidden="1" customHeight="1" outlineLevel="1">
      <c r="A82" s="383"/>
      <c r="B82" s="384" t="s">
        <v>182</v>
      </c>
      <c r="C82" s="315">
        <v>0</v>
      </c>
      <c r="D82" s="314"/>
      <c r="E82" s="314"/>
      <c r="F82" s="297"/>
      <c r="G82" s="298"/>
      <c r="H82" s="385">
        <v>0</v>
      </c>
      <c r="I82" s="379"/>
    </row>
    <row r="83" spans="1:9" ht="27.2" hidden="1" customHeight="1" outlineLevel="1">
      <c r="A83" s="383"/>
      <c r="B83" s="384" t="s">
        <v>183</v>
      </c>
      <c r="C83" s="315">
        <v>0</v>
      </c>
      <c r="D83" s="315">
        <v>67115</v>
      </c>
      <c r="E83" s="315">
        <v>6408</v>
      </c>
      <c r="F83" s="297"/>
      <c r="G83" s="298"/>
      <c r="H83" s="385">
        <v>73523</v>
      </c>
      <c r="I83" s="379"/>
    </row>
    <row r="84" spans="1:9" ht="27.2" hidden="1" customHeight="1" outlineLevel="1">
      <c r="A84" s="383"/>
      <c r="B84" s="384" t="s">
        <v>184</v>
      </c>
      <c r="C84" s="315">
        <v>673.07724083904805</v>
      </c>
      <c r="D84" s="314"/>
      <c r="E84" s="314"/>
      <c r="F84" s="297"/>
      <c r="G84" s="298"/>
      <c r="H84" s="385">
        <v>673.07724083904805</v>
      </c>
      <c r="I84" s="379"/>
    </row>
    <row r="85" spans="1:9" ht="27.2" hidden="1" customHeight="1" outlineLevel="1">
      <c r="A85" s="383"/>
      <c r="B85" s="384" t="s">
        <v>185</v>
      </c>
      <c r="C85" s="315">
        <v>-198757</v>
      </c>
      <c r="D85" s="315">
        <v>0</v>
      </c>
      <c r="E85" s="315">
        <v>125376</v>
      </c>
      <c r="F85" s="297"/>
      <c r="G85" s="298"/>
      <c r="H85" s="385">
        <v>-73381</v>
      </c>
      <c r="I85" s="379"/>
    </row>
    <row r="86" spans="1:9" ht="27.2" hidden="1" customHeight="1" outlineLevel="1">
      <c r="A86" s="383"/>
      <c r="B86" s="384" t="s">
        <v>186</v>
      </c>
      <c r="C86" s="315">
        <v>34666.217499999999</v>
      </c>
      <c r="D86" s="315">
        <v>0</v>
      </c>
      <c r="E86" s="315">
        <v>1419931</v>
      </c>
      <c r="F86" s="297"/>
      <c r="G86" s="298"/>
      <c r="H86" s="385">
        <v>1454597.2175</v>
      </c>
      <c r="I86" s="379"/>
    </row>
    <row r="87" spans="1:9" ht="27.2" hidden="1" customHeight="1" outlineLevel="1">
      <c r="A87" s="383"/>
      <c r="B87" s="384" t="s">
        <v>187</v>
      </c>
      <c r="C87" s="314"/>
      <c r="D87" s="314"/>
      <c r="E87" s="314"/>
      <c r="F87" s="297"/>
      <c r="G87" s="298"/>
      <c r="H87" s="385">
        <v>0</v>
      </c>
      <c r="I87" s="379"/>
    </row>
    <row r="88" spans="1:9" ht="27.2" hidden="1" customHeight="1" outlineLevel="1">
      <c r="A88" s="383"/>
      <c r="B88" s="384" t="s">
        <v>188</v>
      </c>
      <c r="C88" s="314"/>
      <c r="D88" s="314"/>
      <c r="E88" s="315">
        <v>131246</v>
      </c>
      <c r="F88" s="297"/>
      <c r="G88" s="298"/>
      <c r="H88" s="385">
        <v>131246</v>
      </c>
      <c r="I88" s="379"/>
    </row>
    <row r="89" spans="1:9" ht="27.2" hidden="1" customHeight="1" outlineLevel="1">
      <c r="A89" s="383"/>
      <c r="B89" s="384" t="s">
        <v>189</v>
      </c>
      <c r="C89" s="315">
        <v>0</v>
      </c>
      <c r="D89" s="314"/>
      <c r="E89" s="315">
        <v>61880</v>
      </c>
      <c r="F89" s="297"/>
      <c r="G89" s="298"/>
      <c r="H89" s="385">
        <v>61880</v>
      </c>
      <c r="I89" s="379"/>
    </row>
    <row r="90" spans="1:9" ht="27.2" hidden="1" customHeight="1" outlineLevel="1">
      <c r="A90" s="383"/>
      <c r="B90" s="384" t="s">
        <v>190</v>
      </c>
      <c r="C90" s="315">
        <v>0</v>
      </c>
      <c r="D90" s="315">
        <v>292274</v>
      </c>
      <c r="E90" s="315">
        <v>0</v>
      </c>
      <c r="F90" s="297"/>
      <c r="G90" s="298"/>
      <c r="H90" s="385">
        <v>292274</v>
      </c>
      <c r="I90" s="379"/>
    </row>
    <row r="91" spans="1:9" ht="27.2" hidden="1" customHeight="1" outlineLevel="1">
      <c r="A91" s="383"/>
      <c r="B91" s="384" t="s">
        <v>191</v>
      </c>
      <c r="C91" s="314"/>
      <c r="D91" s="314"/>
      <c r="E91" s="314"/>
      <c r="F91" s="297"/>
      <c r="G91" s="298"/>
      <c r="H91" s="385">
        <v>0</v>
      </c>
      <c r="I91" s="379"/>
    </row>
    <row r="92" spans="1:9" ht="27.2" hidden="1" customHeight="1" outlineLevel="1">
      <c r="A92" s="383"/>
      <c r="B92" s="384" t="s">
        <v>192</v>
      </c>
      <c r="C92" s="314"/>
      <c r="D92" s="314"/>
      <c r="E92" s="314"/>
      <c r="F92" s="297"/>
      <c r="G92" s="298"/>
      <c r="H92" s="385">
        <v>0</v>
      </c>
      <c r="I92" s="379"/>
    </row>
    <row r="93" spans="1:9" ht="27.2" hidden="1" customHeight="1" outlineLevel="1">
      <c r="A93" s="383"/>
      <c r="B93" s="384" t="s">
        <v>193</v>
      </c>
      <c r="C93" s="314"/>
      <c r="D93" s="314"/>
      <c r="E93" s="315">
        <v>2266198</v>
      </c>
      <c r="F93" s="297"/>
      <c r="G93" s="298"/>
      <c r="H93" s="385">
        <v>2266198</v>
      </c>
      <c r="I93" s="379"/>
    </row>
    <row r="94" spans="1:9" ht="27.2" hidden="1" customHeight="1" outlineLevel="1">
      <c r="A94" s="383"/>
      <c r="B94" s="384" t="s">
        <v>194</v>
      </c>
      <c r="C94" s="315">
        <v>85509</v>
      </c>
      <c r="D94" s="314"/>
      <c r="E94" s="314"/>
      <c r="F94" s="297"/>
      <c r="G94" s="298"/>
      <c r="H94" s="385">
        <v>85509</v>
      </c>
      <c r="I94" s="379"/>
    </row>
    <row r="95" spans="1:9" ht="27.2" hidden="1" customHeight="1" outlineLevel="1">
      <c r="A95" s="383"/>
      <c r="B95" s="384" t="s">
        <v>195</v>
      </c>
      <c r="C95" s="314"/>
      <c r="D95" s="314"/>
      <c r="E95" s="314"/>
      <c r="F95" s="297"/>
      <c r="G95" s="298"/>
      <c r="H95" s="385">
        <v>0</v>
      </c>
      <c r="I95" s="379"/>
    </row>
    <row r="96" spans="1:9" ht="27.2" hidden="1" customHeight="1" outlineLevel="1">
      <c r="A96" s="383"/>
      <c r="B96" s="384" t="s">
        <v>196</v>
      </c>
      <c r="C96" s="315">
        <v>9123</v>
      </c>
      <c r="D96" s="314"/>
      <c r="E96" s="314"/>
      <c r="F96" s="297"/>
      <c r="G96" s="298"/>
      <c r="H96" s="385">
        <v>9123</v>
      </c>
      <c r="I96" s="379"/>
    </row>
    <row r="97" spans="1:9" ht="27.2" customHeight="1" collapsed="1">
      <c r="A97" s="383" t="s">
        <v>528</v>
      </c>
      <c r="B97" s="384" t="s">
        <v>529</v>
      </c>
      <c r="C97" s="315">
        <f>SUM($C$81:$C$96)</f>
        <v>-68785.705259160954</v>
      </c>
      <c r="D97" s="315">
        <f>SUM($D$81:$D$96)</f>
        <v>359389</v>
      </c>
      <c r="E97" s="315">
        <f>SUM($E$81:$E$96)</f>
        <v>4011039</v>
      </c>
      <c r="F97" s="297"/>
      <c r="G97" s="298"/>
      <c r="H97" s="385">
        <f>SUM($H$81:$H$96)</f>
        <v>4301642.2947408389</v>
      </c>
      <c r="I97" s="379"/>
    </row>
    <row r="98" spans="1:9" ht="27.2" hidden="1" customHeight="1" outlineLevel="1">
      <c r="A98" s="386"/>
      <c r="B98" s="384" t="s">
        <v>181</v>
      </c>
      <c r="C98" s="315">
        <v>0</v>
      </c>
      <c r="D98" s="314"/>
      <c r="E98" s="315">
        <v>141118</v>
      </c>
      <c r="F98" s="304"/>
      <c r="G98" s="305"/>
      <c r="H98" s="385">
        <v>141118</v>
      </c>
      <c r="I98" s="379"/>
    </row>
    <row r="99" spans="1:9" ht="27.2" hidden="1" customHeight="1" outlineLevel="1">
      <c r="A99" s="386"/>
      <c r="B99" s="384" t="s">
        <v>182</v>
      </c>
      <c r="C99" s="315">
        <v>0</v>
      </c>
      <c r="D99" s="314"/>
      <c r="E99" s="314"/>
      <c r="F99" s="304"/>
      <c r="G99" s="305"/>
      <c r="H99" s="385">
        <v>0</v>
      </c>
      <c r="I99" s="379"/>
    </row>
    <row r="100" spans="1:9" ht="27.2" hidden="1" customHeight="1" outlineLevel="1">
      <c r="A100" s="386"/>
      <c r="B100" s="384" t="s">
        <v>183</v>
      </c>
      <c r="C100" s="315">
        <v>0</v>
      </c>
      <c r="D100" s="315">
        <v>0</v>
      </c>
      <c r="E100" s="314"/>
      <c r="F100" s="304"/>
      <c r="G100" s="305"/>
      <c r="H100" s="385">
        <v>0</v>
      </c>
      <c r="I100" s="379"/>
    </row>
    <row r="101" spans="1:9" ht="27.2" hidden="1" customHeight="1" outlineLevel="1">
      <c r="A101" s="386"/>
      <c r="B101" s="384" t="s">
        <v>184</v>
      </c>
      <c r="C101" s="315">
        <v>60789.067217567601</v>
      </c>
      <c r="D101" s="314"/>
      <c r="E101" s="314"/>
      <c r="F101" s="304"/>
      <c r="G101" s="305"/>
      <c r="H101" s="385">
        <v>60789.067217567601</v>
      </c>
      <c r="I101" s="379"/>
    </row>
    <row r="102" spans="1:9" ht="27.2" hidden="1" customHeight="1" outlineLevel="1">
      <c r="A102" s="386"/>
      <c r="B102" s="384" t="s">
        <v>185</v>
      </c>
      <c r="C102" s="315">
        <v>597614</v>
      </c>
      <c r="D102" s="315">
        <v>0</v>
      </c>
      <c r="E102" s="315">
        <v>2894</v>
      </c>
      <c r="F102" s="304"/>
      <c r="G102" s="305"/>
      <c r="H102" s="385">
        <v>600508</v>
      </c>
      <c r="I102" s="379"/>
    </row>
    <row r="103" spans="1:9" ht="27.2" hidden="1" customHeight="1" outlineLevel="1">
      <c r="A103" s="386"/>
      <c r="B103" s="384" t="s">
        <v>186</v>
      </c>
      <c r="C103" s="315">
        <v>270396.49650000001</v>
      </c>
      <c r="D103" s="315">
        <v>0</v>
      </c>
      <c r="E103" s="315">
        <v>73961</v>
      </c>
      <c r="F103" s="304"/>
      <c r="G103" s="305"/>
      <c r="H103" s="385">
        <v>344357.49650000001</v>
      </c>
      <c r="I103" s="379"/>
    </row>
    <row r="104" spans="1:9" ht="27.2" hidden="1" customHeight="1" outlineLevel="1">
      <c r="A104" s="386"/>
      <c r="B104" s="384" t="s">
        <v>187</v>
      </c>
      <c r="C104" s="314"/>
      <c r="D104" s="314"/>
      <c r="E104" s="314"/>
      <c r="F104" s="304"/>
      <c r="G104" s="305"/>
      <c r="H104" s="385">
        <v>0</v>
      </c>
      <c r="I104" s="379"/>
    </row>
    <row r="105" spans="1:9" ht="27.2" hidden="1" customHeight="1" outlineLevel="1">
      <c r="A105" s="386"/>
      <c r="B105" s="384" t="s">
        <v>188</v>
      </c>
      <c r="C105" s="314"/>
      <c r="D105" s="314"/>
      <c r="E105" s="314"/>
      <c r="F105" s="304"/>
      <c r="G105" s="305"/>
      <c r="H105" s="385">
        <v>0</v>
      </c>
      <c r="I105" s="379"/>
    </row>
    <row r="106" spans="1:9" ht="27.2" hidden="1" customHeight="1" outlineLevel="1">
      <c r="A106" s="386"/>
      <c r="B106" s="384" t="s">
        <v>189</v>
      </c>
      <c r="C106" s="315">
        <v>0</v>
      </c>
      <c r="D106" s="314"/>
      <c r="E106" s="315">
        <v>0</v>
      </c>
      <c r="F106" s="304"/>
      <c r="G106" s="305"/>
      <c r="H106" s="385">
        <v>0</v>
      </c>
      <c r="I106" s="379"/>
    </row>
    <row r="107" spans="1:9" ht="27.2" hidden="1" customHeight="1" outlineLevel="1">
      <c r="A107" s="386"/>
      <c r="B107" s="384" t="s">
        <v>190</v>
      </c>
      <c r="C107" s="315">
        <v>1906577</v>
      </c>
      <c r="D107" s="315">
        <v>7287</v>
      </c>
      <c r="E107" s="315">
        <v>139540</v>
      </c>
      <c r="F107" s="304"/>
      <c r="G107" s="305"/>
      <c r="H107" s="385">
        <v>2053404</v>
      </c>
      <c r="I107" s="379"/>
    </row>
    <row r="108" spans="1:9" ht="27.2" hidden="1" customHeight="1" outlineLevel="1">
      <c r="A108" s="386"/>
      <c r="B108" s="384" t="s">
        <v>191</v>
      </c>
      <c r="C108" s="314"/>
      <c r="D108" s="314"/>
      <c r="E108" s="314"/>
      <c r="F108" s="304"/>
      <c r="G108" s="305"/>
      <c r="H108" s="385">
        <v>0</v>
      </c>
      <c r="I108" s="379"/>
    </row>
    <row r="109" spans="1:9" ht="27.2" hidden="1" customHeight="1" outlineLevel="1">
      <c r="A109" s="386"/>
      <c r="B109" s="384" t="s">
        <v>192</v>
      </c>
      <c r="C109" s="314"/>
      <c r="D109" s="314"/>
      <c r="E109" s="314"/>
      <c r="F109" s="304"/>
      <c r="G109" s="305"/>
      <c r="H109" s="385">
        <v>0</v>
      </c>
      <c r="I109" s="379"/>
    </row>
    <row r="110" spans="1:9" ht="27.2" hidden="1" customHeight="1" outlineLevel="1">
      <c r="A110" s="386"/>
      <c r="B110" s="384" t="s">
        <v>193</v>
      </c>
      <c r="C110" s="314"/>
      <c r="D110" s="314"/>
      <c r="E110" s="315">
        <v>252354</v>
      </c>
      <c r="F110" s="304"/>
      <c r="G110" s="305"/>
      <c r="H110" s="385">
        <v>252354</v>
      </c>
      <c r="I110" s="379"/>
    </row>
    <row r="111" spans="1:9" ht="27.2" hidden="1" customHeight="1" outlineLevel="1">
      <c r="A111" s="386"/>
      <c r="B111" s="384" t="s">
        <v>194</v>
      </c>
      <c r="C111" s="314"/>
      <c r="D111" s="314"/>
      <c r="E111" s="314"/>
      <c r="F111" s="304"/>
      <c r="G111" s="305"/>
      <c r="H111" s="385">
        <v>0</v>
      </c>
      <c r="I111" s="379"/>
    </row>
    <row r="112" spans="1:9" ht="27.2" hidden="1" customHeight="1" outlineLevel="1">
      <c r="A112" s="386"/>
      <c r="B112" s="384" t="s">
        <v>195</v>
      </c>
      <c r="C112" s="314"/>
      <c r="D112" s="314"/>
      <c r="E112" s="314"/>
      <c r="F112" s="304"/>
      <c r="G112" s="305"/>
      <c r="H112" s="385">
        <v>0</v>
      </c>
      <c r="I112" s="379"/>
    </row>
    <row r="113" spans="1:9" ht="27.2" hidden="1" customHeight="1" outlineLevel="1">
      <c r="A113" s="386"/>
      <c r="B113" s="384" t="s">
        <v>196</v>
      </c>
      <c r="C113" s="315">
        <v>276</v>
      </c>
      <c r="D113" s="314"/>
      <c r="E113" s="314"/>
      <c r="F113" s="304"/>
      <c r="G113" s="305"/>
      <c r="H113" s="385">
        <v>276</v>
      </c>
      <c r="I113" s="379"/>
    </row>
    <row r="114" spans="1:9" ht="27.2" customHeight="1" collapsed="1">
      <c r="A114" s="386" t="s">
        <v>530</v>
      </c>
      <c r="B114" s="387" t="s">
        <v>531</v>
      </c>
      <c r="C114" s="315">
        <f>SUM($C$98:$C$113)</f>
        <v>2835652.5637175674</v>
      </c>
      <c r="D114" s="315">
        <f>SUM($D$98:$D$113)</f>
        <v>7287</v>
      </c>
      <c r="E114" s="315">
        <f>SUM($E$98:$E$113)</f>
        <v>609867</v>
      </c>
      <c r="F114" s="304"/>
      <c r="G114" s="305"/>
      <c r="H114" s="385">
        <f>SUM($H$98:$H$113)</f>
        <v>3452806.5637175674</v>
      </c>
      <c r="I114" s="379"/>
    </row>
    <row r="115" spans="1:9" hidden="1" outlineLevel="1">
      <c r="A115" s="380"/>
      <c r="B115" s="326" t="s">
        <v>181</v>
      </c>
      <c r="C115" s="315">
        <v>0</v>
      </c>
      <c r="D115" s="314"/>
      <c r="E115" s="315">
        <v>779561</v>
      </c>
      <c r="F115" s="304"/>
      <c r="G115" s="305"/>
      <c r="H115" s="385">
        <v>779561</v>
      </c>
      <c r="I115" s="379"/>
    </row>
    <row r="116" spans="1:9" hidden="1" outlineLevel="1">
      <c r="A116" s="380"/>
      <c r="B116" s="326" t="s">
        <v>182</v>
      </c>
      <c r="C116" s="315">
        <v>0</v>
      </c>
      <c r="D116" s="314"/>
      <c r="E116" s="314"/>
      <c r="F116" s="304"/>
      <c r="G116" s="305"/>
      <c r="H116" s="385">
        <v>0</v>
      </c>
      <c r="I116" s="379"/>
    </row>
    <row r="117" spans="1:9" hidden="1" outlineLevel="1">
      <c r="A117" s="380"/>
      <c r="B117" s="326" t="s">
        <v>183</v>
      </c>
      <c r="C117" s="315">
        <v>0</v>
      </c>
      <c r="D117" s="315">
        <v>103319</v>
      </c>
      <c r="E117" s="315">
        <v>32116</v>
      </c>
      <c r="F117" s="304"/>
      <c r="G117" s="305"/>
      <c r="H117" s="385">
        <v>135435</v>
      </c>
      <c r="I117" s="379"/>
    </row>
    <row r="118" spans="1:9" hidden="1" outlineLevel="1">
      <c r="A118" s="380"/>
      <c r="B118" s="326" t="s">
        <v>184</v>
      </c>
      <c r="C118" s="315">
        <v>0</v>
      </c>
      <c r="D118" s="314"/>
      <c r="E118" s="314"/>
      <c r="F118" s="304"/>
      <c r="G118" s="305"/>
      <c r="H118" s="385">
        <v>0</v>
      </c>
      <c r="I118" s="379"/>
    </row>
    <row r="119" spans="1:9" hidden="1" outlineLevel="1">
      <c r="A119" s="380"/>
      <c r="B119" s="326" t="s">
        <v>185</v>
      </c>
      <c r="C119" s="315">
        <v>0</v>
      </c>
      <c r="D119" s="315">
        <v>889</v>
      </c>
      <c r="E119" s="315">
        <v>340554</v>
      </c>
      <c r="F119" s="304"/>
      <c r="G119" s="305"/>
      <c r="H119" s="385">
        <v>341443</v>
      </c>
      <c r="I119" s="379"/>
    </row>
    <row r="120" spans="1:9" hidden="1" outlineLevel="1">
      <c r="A120" s="380"/>
      <c r="B120" s="326" t="s">
        <v>186</v>
      </c>
      <c r="C120" s="315">
        <v>34666.217499999999</v>
      </c>
      <c r="D120" s="315">
        <v>0</v>
      </c>
      <c r="E120" s="315">
        <v>7059572</v>
      </c>
      <c r="F120" s="304"/>
      <c r="G120" s="305"/>
      <c r="H120" s="385">
        <v>7094238.2175000003</v>
      </c>
      <c r="I120" s="379"/>
    </row>
    <row r="121" spans="1:9" hidden="1" outlineLevel="1">
      <c r="A121" s="380"/>
      <c r="B121" s="326" t="s">
        <v>187</v>
      </c>
      <c r="C121" s="314"/>
      <c r="D121" s="314"/>
      <c r="E121" s="314"/>
      <c r="F121" s="304"/>
      <c r="G121" s="305"/>
      <c r="H121" s="385">
        <v>0</v>
      </c>
      <c r="I121" s="379"/>
    </row>
    <row r="122" spans="1:9" hidden="1" outlineLevel="1">
      <c r="A122" s="380"/>
      <c r="B122" s="326" t="s">
        <v>188</v>
      </c>
      <c r="C122" s="314"/>
      <c r="D122" s="314"/>
      <c r="E122" s="314"/>
      <c r="F122" s="304"/>
      <c r="G122" s="305"/>
      <c r="H122" s="385">
        <v>0</v>
      </c>
      <c r="I122" s="379"/>
    </row>
    <row r="123" spans="1:9" hidden="1" outlineLevel="1">
      <c r="A123" s="380"/>
      <c r="B123" s="326" t="s">
        <v>189</v>
      </c>
      <c r="C123" s="315">
        <v>0</v>
      </c>
      <c r="D123" s="314"/>
      <c r="E123" s="315">
        <v>0</v>
      </c>
      <c r="F123" s="304"/>
      <c r="G123" s="305"/>
      <c r="H123" s="385">
        <v>0</v>
      </c>
      <c r="I123" s="379"/>
    </row>
    <row r="124" spans="1:9" hidden="1" outlineLevel="1">
      <c r="A124" s="380"/>
      <c r="B124" s="326" t="s">
        <v>190</v>
      </c>
      <c r="C124" s="315">
        <v>0</v>
      </c>
      <c r="D124" s="315">
        <v>48753</v>
      </c>
      <c r="E124" s="315">
        <v>0</v>
      </c>
      <c r="F124" s="304"/>
      <c r="G124" s="305"/>
      <c r="H124" s="385">
        <v>48753</v>
      </c>
      <c r="I124" s="379"/>
    </row>
    <row r="125" spans="1:9" hidden="1" outlineLevel="1">
      <c r="A125" s="380"/>
      <c r="B125" s="326" t="s">
        <v>191</v>
      </c>
      <c r="C125" s="314"/>
      <c r="D125" s="314"/>
      <c r="E125" s="314"/>
      <c r="F125" s="304"/>
      <c r="G125" s="305"/>
      <c r="H125" s="385">
        <v>0</v>
      </c>
      <c r="I125" s="379"/>
    </row>
    <row r="126" spans="1:9" hidden="1" outlineLevel="1">
      <c r="A126" s="380"/>
      <c r="B126" s="326" t="s">
        <v>192</v>
      </c>
      <c r="C126" s="314"/>
      <c r="D126" s="314"/>
      <c r="E126" s="314"/>
      <c r="F126" s="304"/>
      <c r="G126" s="305"/>
      <c r="H126" s="385">
        <v>0</v>
      </c>
      <c r="I126" s="379"/>
    </row>
    <row r="127" spans="1:9" hidden="1" outlineLevel="1">
      <c r="A127" s="380"/>
      <c r="B127" s="326" t="s">
        <v>193</v>
      </c>
      <c r="C127" s="314"/>
      <c r="D127" s="314"/>
      <c r="E127" s="315">
        <v>5389743</v>
      </c>
      <c r="F127" s="304"/>
      <c r="G127" s="305"/>
      <c r="H127" s="385">
        <v>5389743</v>
      </c>
      <c r="I127" s="379"/>
    </row>
    <row r="128" spans="1:9" hidden="1" outlineLevel="1">
      <c r="A128" s="380"/>
      <c r="B128" s="326" t="s">
        <v>194</v>
      </c>
      <c r="C128" s="314"/>
      <c r="D128" s="314"/>
      <c r="E128" s="314"/>
      <c r="F128" s="304"/>
      <c r="G128" s="305"/>
      <c r="H128" s="385">
        <v>0</v>
      </c>
      <c r="I128" s="379"/>
    </row>
    <row r="129" spans="1:9" hidden="1" outlineLevel="1">
      <c r="A129" s="380"/>
      <c r="B129" s="326" t="s">
        <v>195</v>
      </c>
      <c r="C129" s="314"/>
      <c r="D129" s="314"/>
      <c r="E129" s="314"/>
      <c r="F129" s="304"/>
      <c r="G129" s="305"/>
      <c r="H129" s="385">
        <v>0</v>
      </c>
      <c r="I129" s="379"/>
    </row>
    <row r="130" spans="1:9" hidden="1" outlineLevel="1">
      <c r="A130" s="380"/>
      <c r="B130" s="326" t="s">
        <v>196</v>
      </c>
      <c r="C130" s="314"/>
      <c r="D130" s="314"/>
      <c r="E130" s="314"/>
      <c r="F130" s="304"/>
      <c r="G130" s="305"/>
      <c r="H130" s="385">
        <v>0</v>
      </c>
      <c r="I130" s="379"/>
    </row>
    <row r="131" spans="1:9" collapsed="1">
      <c r="A131" s="380" t="s">
        <v>532</v>
      </c>
      <c r="B131" s="330" t="s">
        <v>533</v>
      </c>
      <c r="C131" s="315">
        <f>SUM($C$115:$C$130)</f>
        <v>34666.217499999999</v>
      </c>
      <c r="D131" s="315">
        <f>SUM($D$115:$D$130)</f>
        <v>152961</v>
      </c>
      <c r="E131" s="315">
        <f>SUM($E$115:$E$130)</f>
        <v>13601546</v>
      </c>
      <c r="F131" s="304"/>
      <c r="G131" s="305"/>
      <c r="H131" s="385">
        <f>SUM($H$115:$H$130)</f>
        <v>13789173.217500001</v>
      </c>
      <c r="I131" s="379"/>
    </row>
    <row r="132" spans="1:9" hidden="1" outlineLevel="1">
      <c r="A132" s="380"/>
      <c r="B132" s="326" t="s">
        <v>181</v>
      </c>
      <c r="C132" s="315">
        <v>0</v>
      </c>
      <c r="D132" s="314"/>
      <c r="E132" s="315">
        <v>2442580</v>
      </c>
      <c r="F132" s="307"/>
      <c r="G132" s="322"/>
      <c r="H132" s="385">
        <v>2442580</v>
      </c>
      <c r="I132" s="379"/>
    </row>
    <row r="133" spans="1:9" hidden="1" outlineLevel="1">
      <c r="A133" s="380"/>
      <c r="B133" s="326" t="s">
        <v>182</v>
      </c>
      <c r="C133" s="315">
        <v>0</v>
      </c>
      <c r="D133" s="314"/>
      <c r="E133" s="314"/>
      <c r="F133" s="307"/>
      <c r="G133" s="322"/>
      <c r="H133" s="385">
        <v>0</v>
      </c>
      <c r="I133" s="379"/>
    </row>
    <row r="134" spans="1:9" hidden="1" outlineLevel="1">
      <c r="A134" s="380"/>
      <c r="B134" s="326" t="s">
        <v>183</v>
      </c>
      <c r="C134" s="315">
        <v>759817.70257911901</v>
      </c>
      <c r="D134" s="315">
        <v>4848386</v>
      </c>
      <c r="E134" s="315">
        <v>3750334</v>
      </c>
      <c r="F134" s="307"/>
      <c r="G134" s="322"/>
      <c r="H134" s="385">
        <v>9358537.7025791202</v>
      </c>
      <c r="I134" s="379"/>
    </row>
    <row r="135" spans="1:9" hidden="1" outlineLevel="1">
      <c r="A135" s="380"/>
      <c r="B135" s="326" t="s">
        <v>184</v>
      </c>
      <c r="C135" s="315">
        <v>-50.636248308336398</v>
      </c>
      <c r="D135" s="314"/>
      <c r="E135" s="315">
        <v>2898332</v>
      </c>
      <c r="F135" s="307"/>
      <c r="G135" s="322"/>
      <c r="H135" s="385">
        <v>2898281.3637516899</v>
      </c>
      <c r="I135" s="379"/>
    </row>
    <row r="136" spans="1:9" hidden="1" outlineLevel="1">
      <c r="A136" s="380"/>
      <c r="B136" s="326" t="s">
        <v>185</v>
      </c>
      <c r="C136" s="315">
        <v>42207</v>
      </c>
      <c r="D136" s="315">
        <v>3111118</v>
      </c>
      <c r="E136" s="315">
        <v>10694475</v>
      </c>
      <c r="F136" s="307"/>
      <c r="G136" s="322"/>
      <c r="H136" s="385">
        <v>13847800</v>
      </c>
      <c r="I136" s="379"/>
    </row>
    <row r="137" spans="1:9" hidden="1" outlineLevel="1">
      <c r="A137" s="380"/>
      <c r="B137" s="326" t="s">
        <v>186</v>
      </c>
      <c r="C137" s="315">
        <v>866655.4375</v>
      </c>
      <c r="D137" s="315">
        <v>0</v>
      </c>
      <c r="E137" s="315">
        <v>11734093</v>
      </c>
      <c r="F137" s="307"/>
      <c r="G137" s="322"/>
      <c r="H137" s="385">
        <v>12600748.4375</v>
      </c>
      <c r="I137" s="379"/>
    </row>
    <row r="138" spans="1:9" hidden="1" outlineLevel="1">
      <c r="A138" s="380"/>
      <c r="B138" s="326" t="s">
        <v>187</v>
      </c>
      <c r="C138" s="314"/>
      <c r="D138" s="314"/>
      <c r="E138" s="314"/>
      <c r="F138" s="307"/>
      <c r="G138" s="322"/>
      <c r="H138" s="385">
        <v>0</v>
      </c>
      <c r="I138" s="379"/>
    </row>
    <row r="139" spans="1:9" hidden="1" outlineLevel="1">
      <c r="A139" s="380"/>
      <c r="B139" s="326" t="s">
        <v>188</v>
      </c>
      <c r="C139" s="314"/>
      <c r="D139" s="314"/>
      <c r="E139" s="315">
        <v>1049624</v>
      </c>
      <c r="F139" s="307"/>
      <c r="G139" s="322"/>
      <c r="H139" s="385">
        <v>1049624</v>
      </c>
      <c r="I139" s="379"/>
    </row>
    <row r="140" spans="1:9" hidden="1" outlineLevel="1">
      <c r="A140" s="380"/>
      <c r="B140" s="326" t="s">
        <v>189</v>
      </c>
      <c r="C140" s="315">
        <v>0</v>
      </c>
      <c r="D140" s="314"/>
      <c r="E140" s="315">
        <v>620395</v>
      </c>
      <c r="F140" s="307"/>
      <c r="G140" s="322"/>
      <c r="H140" s="385">
        <v>620395</v>
      </c>
      <c r="I140" s="379"/>
    </row>
    <row r="141" spans="1:9" hidden="1" outlineLevel="1">
      <c r="A141" s="380"/>
      <c r="B141" s="326" t="s">
        <v>190</v>
      </c>
      <c r="C141" s="315">
        <v>16072</v>
      </c>
      <c r="D141" s="315">
        <v>2799990</v>
      </c>
      <c r="E141" s="315">
        <v>0</v>
      </c>
      <c r="F141" s="307"/>
      <c r="G141" s="322"/>
      <c r="H141" s="385">
        <v>2816062</v>
      </c>
      <c r="I141" s="379"/>
    </row>
    <row r="142" spans="1:9" hidden="1" outlineLevel="1">
      <c r="A142" s="380"/>
      <c r="B142" s="326" t="s">
        <v>191</v>
      </c>
      <c r="C142" s="314"/>
      <c r="D142" s="314"/>
      <c r="E142" s="315">
        <v>7934</v>
      </c>
      <c r="F142" s="307"/>
      <c r="G142" s="322"/>
      <c r="H142" s="385">
        <v>7934</v>
      </c>
      <c r="I142" s="379"/>
    </row>
    <row r="143" spans="1:9" hidden="1" outlineLevel="1">
      <c r="A143" s="380"/>
      <c r="B143" s="326" t="s">
        <v>192</v>
      </c>
      <c r="C143" s="314"/>
      <c r="D143" s="314"/>
      <c r="E143" s="314"/>
      <c r="F143" s="307"/>
      <c r="G143" s="322"/>
      <c r="H143" s="385">
        <v>0</v>
      </c>
      <c r="I143" s="379"/>
    </row>
    <row r="144" spans="1:9" hidden="1" outlineLevel="1">
      <c r="A144" s="380"/>
      <c r="B144" s="326" t="s">
        <v>193</v>
      </c>
      <c r="C144" s="314"/>
      <c r="D144" s="314"/>
      <c r="E144" s="315">
        <v>5568959</v>
      </c>
      <c r="F144" s="307"/>
      <c r="G144" s="322"/>
      <c r="H144" s="385">
        <v>5568959</v>
      </c>
      <c r="I144" s="379"/>
    </row>
    <row r="145" spans="1:9" hidden="1" outlineLevel="1">
      <c r="A145" s="380"/>
      <c r="B145" s="326" t="s">
        <v>194</v>
      </c>
      <c r="C145" s="314"/>
      <c r="D145" s="314"/>
      <c r="E145" s="314"/>
      <c r="F145" s="307"/>
      <c r="G145" s="322"/>
      <c r="H145" s="385">
        <v>0</v>
      </c>
      <c r="I145" s="379"/>
    </row>
    <row r="146" spans="1:9" hidden="1" outlineLevel="1">
      <c r="A146" s="380"/>
      <c r="B146" s="326" t="s">
        <v>195</v>
      </c>
      <c r="C146" s="314"/>
      <c r="D146" s="314"/>
      <c r="E146" s="314"/>
      <c r="F146" s="307"/>
      <c r="G146" s="322"/>
      <c r="H146" s="385">
        <v>0</v>
      </c>
      <c r="I146" s="379"/>
    </row>
    <row r="147" spans="1:9" hidden="1" outlineLevel="1">
      <c r="A147" s="380"/>
      <c r="B147" s="326" t="s">
        <v>196</v>
      </c>
      <c r="C147" s="314"/>
      <c r="D147" s="314"/>
      <c r="E147" s="314"/>
      <c r="F147" s="307"/>
      <c r="G147" s="322"/>
      <c r="H147" s="385">
        <v>0</v>
      </c>
      <c r="I147" s="379"/>
    </row>
    <row r="148" spans="1:9" collapsed="1">
      <c r="A148" s="380" t="s">
        <v>534</v>
      </c>
      <c r="B148" s="330" t="s">
        <v>535</v>
      </c>
      <c r="C148" s="315">
        <f>SUM($C$132:$C$147)</f>
        <v>1684701.5038308105</v>
      </c>
      <c r="D148" s="315">
        <f>SUM($D$132:$D$147)</f>
        <v>10759494</v>
      </c>
      <c r="E148" s="315">
        <f>SUM($E$132:$E$147)</f>
        <v>38766726</v>
      </c>
      <c r="F148" s="307"/>
      <c r="G148" s="322"/>
      <c r="H148" s="385">
        <f>SUM($H$132:$H$147)</f>
        <v>51210921.503830805</v>
      </c>
      <c r="I148" s="379"/>
    </row>
    <row r="149" spans="1:9" hidden="1" outlineLevel="1">
      <c r="A149" s="380"/>
      <c r="B149" s="326" t="s">
        <v>181</v>
      </c>
      <c r="C149" s="315">
        <v>152307</v>
      </c>
      <c r="D149" s="314"/>
      <c r="E149" s="315">
        <v>2351399</v>
      </c>
      <c r="F149" s="376"/>
      <c r="G149" s="377">
        <v>524275</v>
      </c>
      <c r="H149" s="381">
        <v>3027981</v>
      </c>
      <c r="I149" s="379"/>
    </row>
    <row r="150" spans="1:9" hidden="1" outlineLevel="1">
      <c r="A150" s="380"/>
      <c r="B150" s="326" t="s">
        <v>182</v>
      </c>
      <c r="C150" s="315">
        <v>16783</v>
      </c>
      <c r="D150" s="314"/>
      <c r="E150" s="314"/>
      <c r="F150" s="376"/>
      <c r="G150" s="376"/>
      <c r="H150" s="381">
        <v>16783</v>
      </c>
      <c r="I150" s="379"/>
    </row>
    <row r="151" spans="1:9" hidden="1" outlineLevel="1">
      <c r="A151" s="380"/>
      <c r="B151" s="326" t="s">
        <v>183</v>
      </c>
      <c r="C151" s="315">
        <v>779094.81349303597</v>
      </c>
      <c r="D151" s="315">
        <v>2384741</v>
      </c>
      <c r="E151" s="315">
        <v>614739</v>
      </c>
      <c r="F151" s="376"/>
      <c r="G151" s="377">
        <v>375385</v>
      </c>
      <c r="H151" s="381">
        <v>4153959.8134930399</v>
      </c>
      <c r="I151" s="379"/>
    </row>
    <row r="152" spans="1:9" hidden="1" outlineLevel="1">
      <c r="A152" s="380"/>
      <c r="B152" s="326" t="s">
        <v>184</v>
      </c>
      <c r="C152" s="315">
        <v>123606.053014647</v>
      </c>
      <c r="D152" s="314"/>
      <c r="E152" s="315">
        <v>456967</v>
      </c>
      <c r="F152" s="376"/>
      <c r="G152" s="377">
        <v>45169</v>
      </c>
      <c r="H152" s="381">
        <v>625742.05301464698</v>
      </c>
      <c r="I152" s="379"/>
    </row>
    <row r="153" spans="1:9" hidden="1" outlineLevel="1">
      <c r="A153" s="380"/>
      <c r="B153" s="326" t="s">
        <v>185</v>
      </c>
      <c r="C153" s="315">
        <v>672257</v>
      </c>
      <c r="D153" s="315">
        <v>1026039</v>
      </c>
      <c r="E153" s="315">
        <v>2390343</v>
      </c>
      <c r="F153" s="376"/>
      <c r="G153" s="377">
        <v>517878</v>
      </c>
      <c r="H153" s="381">
        <v>4606517</v>
      </c>
      <c r="I153" s="379"/>
    </row>
    <row r="154" spans="1:9" hidden="1" outlineLevel="1">
      <c r="A154" s="380"/>
      <c r="B154" s="326" t="s">
        <v>186</v>
      </c>
      <c r="C154" s="315">
        <v>1133658</v>
      </c>
      <c r="D154" s="315">
        <v>0</v>
      </c>
      <c r="E154" s="315">
        <v>6405124</v>
      </c>
      <c r="F154" s="377">
        <v>0</v>
      </c>
      <c r="G154" s="377">
        <v>1207598</v>
      </c>
      <c r="H154" s="381">
        <v>8746380</v>
      </c>
      <c r="I154" s="379"/>
    </row>
    <row r="155" spans="1:9" hidden="1" outlineLevel="1">
      <c r="A155" s="380"/>
      <c r="B155" s="326" t="s">
        <v>187</v>
      </c>
      <c r="C155" s="315">
        <v>22546</v>
      </c>
      <c r="D155" s="314"/>
      <c r="E155" s="314"/>
      <c r="F155" s="376"/>
      <c r="G155" s="376"/>
      <c r="H155" s="381">
        <v>22546</v>
      </c>
      <c r="I155" s="379"/>
    </row>
    <row r="156" spans="1:9" hidden="1" outlineLevel="1">
      <c r="A156" s="380"/>
      <c r="B156" s="326" t="s">
        <v>188</v>
      </c>
      <c r="C156" s="314"/>
      <c r="D156" s="314"/>
      <c r="E156" s="315">
        <v>308900</v>
      </c>
      <c r="F156" s="376"/>
      <c r="G156" s="376"/>
      <c r="H156" s="381">
        <v>308900</v>
      </c>
      <c r="I156" s="379"/>
    </row>
    <row r="157" spans="1:9" hidden="1" outlineLevel="1">
      <c r="A157" s="380"/>
      <c r="B157" s="326" t="s">
        <v>189</v>
      </c>
      <c r="C157" s="315">
        <v>25802.647455414801</v>
      </c>
      <c r="D157" s="314"/>
      <c r="E157" s="315">
        <v>1724159</v>
      </c>
      <c r="F157" s="376"/>
      <c r="G157" s="377">
        <v>458321</v>
      </c>
      <c r="H157" s="381">
        <v>2208282.6474554101</v>
      </c>
      <c r="I157" s="379"/>
    </row>
    <row r="158" spans="1:9" hidden="1" outlineLevel="1">
      <c r="A158" s="380"/>
      <c r="B158" s="326" t="s">
        <v>190</v>
      </c>
      <c r="C158" s="315">
        <v>382488</v>
      </c>
      <c r="D158" s="315">
        <v>1276403</v>
      </c>
      <c r="E158" s="315">
        <v>123528</v>
      </c>
      <c r="F158" s="377">
        <v>0</v>
      </c>
      <c r="G158" s="377">
        <v>253416</v>
      </c>
      <c r="H158" s="381">
        <v>2035835</v>
      </c>
      <c r="I158" s="379"/>
    </row>
    <row r="159" spans="1:9" hidden="1" outlineLevel="1">
      <c r="A159" s="380"/>
      <c r="B159" s="326" t="s">
        <v>191</v>
      </c>
      <c r="C159" s="315">
        <v>13179</v>
      </c>
      <c r="D159" s="314"/>
      <c r="E159" s="315">
        <v>144259</v>
      </c>
      <c r="F159" s="376"/>
      <c r="G159" s="377">
        <v>36986</v>
      </c>
      <c r="H159" s="381">
        <v>194424</v>
      </c>
      <c r="I159" s="379"/>
    </row>
    <row r="160" spans="1:9" hidden="1" outlineLevel="1">
      <c r="A160" s="380"/>
      <c r="B160" s="326" t="s">
        <v>192</v>
      </c>
      <c r="C160" s="315">
        <v>36000</v>
      </c>
      <c r="D160" s="314"/>
      <c r="E160" s="314"/>
      <c r="F160" s="376"/>
      <c r="G160" s="376"/>
      <c r="H160" s="381">
        <v>36000</v>
      </c>
      <c r="I160" s="379"/>
    </row>
    <row r="161" spans="1:9" hidden="1" outlineLevel="1">
      <c r="A161" s="380"/>
      <c r="B161" s="326" t="s">
        <v>193</v>
      </c>
      <c r="C161" s="315">
        <v>1389252</v>
      </c>
      <c r="D161" s="315">
        <v>19571</v>
      </c>
      <c r="E161" s="315">
        <v>9556514</v>
      </c>
      <c r="F161" s="376"/>
      <c r="G161" s="377">
        <v>2201341</v>
      </c>
      <c r="H161" s="381">
        <v>13166678</v>
      </c>
      <c r="I161" s="379"/>
    </row>
    <row r="162" spans="1:9" hidden="1" outlineLevel="1">
      <c r="A162" s="380"/>
      <c r="B162" s="326" t="s">
        <v>194</v>
      </c>
      <c r="C162" s="315">
        <v>154944</v>
      </c>
      <c r="D162" s="314"/>
      <c r="E162" s="314"/>
      <c r="F162" s="376"/>
      <c r="G162" s="376"/>
      <c r="H162" s="381">
        <v>154944</v>
      </c>
      <c r="I162" s="379"/>
    </row>
    <row r="163" spans="1:9" hidden="1" outlineLevel="1">
      <c r="A163" s="380"/>
      <c r="B163" s="326" t="s">
        <v>195</v>
      </c>
      <c r="C163" s="315">
        <v>25134</v>
      </c>
      <c r="D163" s="314"/>
      <c r="E163" s="314"/>
      <c r="F163" s="376"/>
      <c r="G163" s="376"/>
      <c r="H163" s="381">
        <v>25134</v>
      </c>
      <c r="I163" s="379"/>
    </row>
    <row r="164" spans="1:9" hidden="1" outlineLevel="1">
      <c r="A164" s="380"/>
      <c r="B164" s="326" t="s">
        <v>196</v>
      </c>
      <c r="C164" s="315">
        <v>56104</v>
      </c>
      <c r="D164" s="314"/>
      <c r="E164" s="315">
        <v>21373</v>
      </c>
      <c r="F164" s="376"/>
      <c r="G164" s="376"/>
      <c r="H164" s="381">
        <v>77477</v>
      </c>
      <c r="I164" s="379"/>
    </row>
    <row r="165" spans="1:9" collapsed="1">
      <c r="A165" s="380">
        <v>5</v>
      </c>
      <c r="B165" s="330" t="s">
        <v>58</v>
      </c>
      <c r="C165" s="315">
        <f>SUM($C$149:$C$164)</f>
        <v>4983155.5139630977</v>
      </c>
      <c r="D165" s="315">
        <f>SUM($D$149:$D$164)</f>
        <v>4706754</v>
      </c>
      <c r="E165" s="315">
        <f>SUM($E$149:$E$164)</f>
        <v>24097305</v>
      </c>
      <c r="F165" s="377">
        <f>SUM($F$149:$F$164)</f>
        <v>0</v>
      </c>
      <c r="G165" s="377">
        <f>SUM($G$149:$G$164)</f>
        <v>5620369</v>
      </c>
      <c r="H165" s="381">
        <f>SUM($H$149:$H$164)</f>
        <v>39407583.513963096</v>
      </c>
      <c r="I165" s="379"/>
    </row>
    <row r="166" spans="1:9" hidden="1" outlineLevel="1">
      <c r="A166" s="380"/>
      <c r="B166" s="326" t="s">
        <v>181</v>
      </c>
      <c r="C166" s="315">
        <v>0</v>
      </c>
      <c r="D166" s="314"/>
      <c r="E166" s="315">
        <v>123503</v>
      </c>
      <c r="F166" s="314"/>
      <c r="G166" s="315">
        <v>29519</v>
      </c>
      <c r="H166" s="381">
        <v>153022</v>
      </c>
      <c r="I166" s="379"/>
    </row>
    <row r="167" spans="1:9" hidden="1" outlineLevel="1">
      <c r="A167" s="380"/>
      <c r="B167" s="326" t="s">
        <v>182</v>
      </c>
      <c r="C167" s="315">
        <v>0</v>
      </c>
      <c r="D167" s="314"/>
      <c r="E167" s="314"/>
      <c r="F167" s="314"/>
      <c r="G167" s="314"/>
      <c r="H167" s="381">
        <v>0</v>
      </c>
      <c r="I167" s="379"/>
    </row>
    <row r="168" spans="1:9" hidden="1" outlineLevel="1">
      <c r="A168" s="380"/>
      <c r="B168" s="326" t="s">
        <v>183</v>
      </c>
      <c r="C168" s="315">
        <v>49543.327284334802</v>
      </c>
      <c r="D168" s="315">
        <v>67646</v>
      </c>
      <c r="E168" s="315">
        <v>12696</v>
      </c>
      <c r="F168" s="314"/>
      <c r="G168" s="315">
        <v>10000</v>
      </c>
      <c r="H168" s="381">
        <v>139885.32728433501</v>
      </c>
      <c r="I168" s="379"/>
    </row>
    <row r="169" spans="1:9" hidden="1" outlineLevel="1">
      <c r="A169" s="380"/>
      <c r="B169" s="326" t="s">
        <v>184</v>
      </c>
      <c r="C169" s="315">
        <v>8009.2180127934198</v>
      </c>
      <c r="D169" s="314"/>
      <c r="E169" s="315">
        <v>27219</v>
      </c>
      <c r="F169" s="314"/>
      <c r="G169" s="315">
        <v>891</v>
      </c>
      <c r="H169" s="381">
        <v>36119.218012793397</v>
      </c>
      <c r="I169" s="379"/>
    </row>
    <row r="170" spans="1:9" hidden="1" outlineLevel="1">
      <c r="A170" s="380"/>
      <c r="B170" s="326" t="s">
        <v>185</v>
      </c>
      <c r="C170" s="315">
        <v>65850</v>
      </c>
      <c r="D170" s="315">
        <v>49379</v>
      </c>
      <c r="E170" s="315">
        <v>182552</v>
      </c>
      <c r="F170" s="314"/>
      <c r="G170" s="315">
        <v>39262</v>
      </c>
      <c r="H170" s="381">
        <v>337043</v>
      </c>
      <c r="I170" s="379"/>
    </row>
    <row r="171" spans="1:9" hidden="1" outlineLevel="1">
      <c r="A171" s="380"/>
      <c r="B171" s="326" t="s">
        <v>186</v>
      </c>
      <c r="C171" s="315">
        <v>38616</v>
      </c>
      <c r="D171" s="315">
        <v>0</v>
      </c>
      <c r="E171" s="315">
        <v>527855</v>
      </c>
      <c r="F171" s="315">
        <v>0</v>
      </c>
      <c r="G171" s="315">
        <v>85512</v>
      </c>
      <c r="H171" s="381">
        <v>651983</v>
      </c>
      <c r="I171" s="379"/>
    </row>
    <row r="172" spans="1:9" hidden="1" outlineLevel="1">
      <c r="A172" s="380"/>
      <c r="B172" s="326" t="s">
        <v>187</v>
      </c>
      <c r="C172" s="314"/>
      <c r="D172" s="314"/>
      <c r="E172" s="314"/>
      <c r="F172" s="314"/>
      <c r="G172" s="314"/>
      <c r="H172" s="381">
        <v>0</v>
      </c>
      <c r="I172" s="379"/>
    </row>
    <row r="173" spans="1:9" hidden="1" outlineLevel="1">
      <c r="A173" s="380"/>
      <c r="B173" s="326" t="s">
        <v>188</v>
      </c>
      <c r="C173" s="314"/>
      <c r="D173" s="314"/>
      <c r="E173" s="315">
        <v>51081</v>
      </c>
      <c r="F173" s="314"/>
      <c r="G173" s="314"/>
      <c r="H173" s="381">
        <v>51081</v>
      </c>
      <c r="I173" s="379"/>
    </row>
    <row r="174" spans="1:9" hidden="1" outlineLevel="1">
      <c r="A174" s="380"/>
      <c r="B174" s="326" t="s">
        <v>189</v>
      </c>
      <c r="C174" s="315">
        <v>0</v>
      </c>
      <c r="D174" s="314"/>
      <c r="E174" s="315">
        <v>79580</v>
      </c>
      <c r="F174" s="314"/>
      <c r="G174" s="315">
        <v>21154</v>
      </c>
      <c r="H174" s="381">
        <v>100734</v>
      </c>
      <c r="I174" s="379"/>
    </row>
    <row r="175" spans="1:9" hidden="1" outlineLevel="1">
      <c r="A175" s="380"/>
      <c r="B175" s="326" t="s">
        <v>190</v>
      </c>
      <c r="C175" s="315">
        <v>28462</v>
      </c>
      <c r="D175" s="315">
        <v>56631</v>
      </c>
      <c r="E175" s="315">
        <v>13984</v>
      </c>
      <c r="F175" s="315">
        <v>0</v>
      </c>
      <c r="G175" s="315">
        <v>13999</v>
      </c>
      <c r="H175" s="381">
        <v>113076</v>
      </c>
      <c r="I175" s="379"/>
    </row>
    <row r="176" spans="1:9" hidden="1" outlineLevel="1">
      <c r="A176" s="380"/>
      <c r="B176" s="326" t="s">
        <v>191</v>
      </c>
      <c r="C176" s="314"/>
      <c r="D176" s="314"/>
      <c r="E176" s="315">
        <v>-182</v>
      </c>
      <c r="F176" s="314"/>
      <c r="G176" s="315">
        <v>-46</v>
      </c>
      <c r="H176" s="381">
        <v>-228</v>
      </c>
      <c r="I176" s="379"/>
    </row>
    <row r="177" spans="1:9" hidden="1" outlineLevel="1">
      <c r="A177" s="380"/>
      <c r="B177" s="326" t="s">
        <v>192</v>
      </c>
      <c r="C177" s="314"/>
      <c r="D177" s="314"/>
      <c r="E177" s="314"/>
      <c r="F177" s="314"/>
      <c r="G177" s="314"/>
      <c r="H177" s="381">
        <v>0</v>
      </c>
      <c r="I177" s="379"/>
    </row>
    <row r="178" spans="1:9" hidden="1" outlineLevel="1">
      <c r="A178" s="380"/>
      <c r="B178" s="326" t="s">
        <v>193</v>
      </c>
      <c r="C178" s="315">
        <v>37701</v>
      </c>
      <c r="D178" s="314"/>
      <c r="E178" s="315">
        <v>698286</v>
      </c>
      <c r="F178" s="314"/>
      <c r="G178" s="315">
        <v>147477</v>
      </c>
      <c r="H178" s="381">
        <v>883464</v>
      </c>
      <c r="I178" s="379"/>
    </row>
    <row r="179" spans="1:9" hidden="1" outlineLevel="1">
      <c r="A179" s="380"/>
      <c r="B179" s="326" t="s">
        <v>194</v>
      </c>
      <c r="C179" s="314"/>
      <c r="D179" s="314"/>
      <c r="E179" s="314"/>
      <c r="F179" s="314"/>
      <c r="G179" s="314"/>
      <c r="H179" s="381">
        <v>0</v>
      </c>
      <c r="I179" s="379"/>
    </row>
    <row r="180" spans="1:9" hidden="1" outlineLevel="1">
      <c r="A180" s="380"/>
      <c r="B180" s="326" t="s">
        <v>195</v>
      </c>
      <c r="C180" s="314"/>
      <c r="D180" s="314"/>
      <c r="E180" s="314"/>
      <c r="F180" s="314"/>
      <c r="G180" s="314"/>
      <c r="H180" s="381">
        <v>0</v>
      </c>
      <c r="I180" s="379"/>
    </row>
    <row r="181" spans="1:9" hidden="1" outlineLevel="1">
      <c r="A181" s="380"/>
      <c r="B181" s="326" t="s">
        <v>196</v>
      </c>
      <c r="C181" s="314"/>
      <c r="D181" s="314"/>
      <c r="E181" s="315">
        <v>2870</v>
      </c>
      <c r="F181" s="314"/>
      <c r="G181" s="314"/>
      <c r="H181" s="381">
        <v>2870</v>
      </c>
      <c r="I181" s="379"/>
    </row>
    <row r="182" spans="1:9" collapsed="1">
      <c r="A182" s="380">
        <v>6</v>
      </c>
      <c r="B182" s="330" t="s">
        <v>60</v>
      </c>
      <c r="C182" s="315">
        <f>SUM($C$166:$C$181)</f>
        <v>228181.54529712821</v>
      </c>
      <c r="D182" s="315">
        <f>SUM($D$166:$D$181)</f>
        <v>173656</v>
      </c>
      <c r="E182" s="315">
        <f>SUM($E$166:$E$181)</f>
        <v>1719444</v>
      </c>
      <c r="F182" s="315">
        <f>SUM($F$166:$F$181)</f>
        <v>0</v>
      </c>
      <c r="G182" s="315">
        <f>SUM($G$166:$G$181)</f>
        <v>347768</v>
      </c>
      <c r="H182" s="381">
        <f>SUM($H$166:$H$181)</f>
        <v>2469049.5452971281</v>
      </c>
      <c r="I182" s="379"/>
    </row>
    <row r="183" spans="1:9" hidden="1" outlineLevel="1">
      <c r="A183" s="380"/>
      <c r="B183" s="326" t="s">
        <v>181</v>
      </c>
      <c r="C183" s="315">
        <v>80768</v>
      </c>
      <c r="D183" s="314"/>
      <c r="E183" s="315">
        <v>308104</v>
      </c>
      <c r="F183" s="314"/>
      <c r="G183" s="315">
        <v>43208</v>
      </c>
      <c r="H183" s="381">
        <v>432080</v>
      </c>
      <c r="I183" s="379"/>
    </row>
    <row r="184" spans="1:9" hidden="1" outlineLevel="1">
      <c r="A184" s="380"/>
      <c r="B184" s="326" t="s">
        <v>182</v>
      </c>
      <c r="C184" s="315">
        <v>41000</v>
      </c>
      <c r="D184" s="314"/>
      <c r="E184" s="314"/>
      <c r="F184" s="314"/>
      <c r="G184" s="314"/>
      <c r="H184" s="381">
        <v>41000</v>
      </c>
      <c r="I184" s="379"/>
    </row>
    <row r="185" spans="1:9" hidden="1" outlineLevel="1">
      <c r="A185" s="380"/>
      <c r="B185" s="326" t="s">
        <v>183</v>
      </c>
      <c r="C185" s="315">
        <v>1380957.7211456799</v>
      </c>
      <c r="D185" s="315">
        <v>441763</v>
      </c>
      <c r="E185" s="315">
        <v>11362</v>
      </c>
      <c r="F185" s="314"/>
      <c r="G185" s="315">
        <v>27213</v>
      </c>
      <c r="H185" s="381">
        <v>1861295.7211456799</v>
      </c>
      <c r="I185" s="379"/>
    </row>
    <row r="186" spans="1:9" hidden="1" outlineLevel="1">
      <c r="A186" s="380"/>
      <c r="B186" s="326" t="s">
        <v>184</v>
      </c>
      <c r="C186" s="315">
        <v>56665.908758149199</v>
      </c>
      <c r="D186" s="314"/>
      <c r="E186" s="315">
        <v>45571</v>
      </c>
      <c r="F186" s="314"/>
      <c r="G186" s="315">
        <v>1498</v>
      </c>
      <c r="H186" s="381">
        <v>103734.908758149</v>
      </c>
      <c r="I186" s="379"/>
    </row>
    <row r="187" spans="1:9" hidden="1" outlineLevel="1">
      <c r="A187" s="380"/>
      <c r="B187" s="326" t="s">
        <v>185</v>
      </c>
      <c r="C187" s="315">
        <v>172242</v>
      </c>
      <c r="D187" s="315">
        <v>35605</v>
      </c>
      <c r="E187" s="315">
        <v>846894</v>
      </c>
      <c r="F187" s="314"/>
      <c r="G187" s="315">
        <v>89321</v>
      </c>
      <c r="H187" s="381">
        <v>1144062</v>
      </c>
      <c r="I187" s="379"/>
    </row>
    <row r="188" spans="1:9" hidden="1" outlineLevel="1">
      <c r="A188" s="380"/>
      <c r="B188" s="326" t="s">
        <v>186</v>
      </c>
      <c r="C188" s="315">
        <v>47897</v>
      </c>
      <c r="D188" s="315">
        <v>0</v>
      </c>
      <c r="E188" s="315">
        <v>43494</v>
      </c>
      <c r="F188" s="315">
        <v>0</v>
      </c>
      <c r="G188" s="315">
        <v>181266</v>
      </c>
      <c r="H188" s="381">
        <v>272657</v>
      </c>
      <c r="I188" s="379"/>
    </row>
    <row r="189" spans="1:9" hidden="1" outlineLevel="1">
      <c r="A189" s="380"/>
      <c r="B189" s="326" t="s">
        <v>187</v>
      </c>
      <c r="C189" s="314"/>
      <c r="D189" s="314"/>
      <c r="E189" s="314"/>
      <c r="F189" s="314"/>
      <c r="G189" s="314"/>
      <c r="H189" s="381">
        <v>0</v>
      </c>
      <c r="I189" s="379"/>
    </row>
    <row r="190" spans="1:9" hidden="1" outlineLevel="1">
      <c r="A190" s="380"/>
      <c r="B190" s="326" t="s">
        <v>188</v>
      </c>
      <c r="C190" s="314"/>
      <c r="D190" s="314"/>
      <c r="E190" s="315">
        <v>1684</v>
      </c>
      <c r="F190" s="314"/>
      <c r="G190" s="314"/>
      <c r="H190" s="381">
        <v>1684</v>
      </c>
      <c r="I190" s="379"/>
    </row>
    <row r="191" spans="1:9" hidden="1" outlineLevel="1">
      <c r="A191" s="380"/>
      <c r="B191" s="326" t="s">
        <v>189</v>
      </c>
      <c r="C191" s="315">
        <v>3599.5667557462798</v>
      </c>
      <c r="D191" s="314"/>
      <c r="E191" s="315">
        <v>61644</v>
      </c>
      <c r="F191" s="314"/>
      <c r="G191" s="315">
        <v>16386</v>
      </c>
      <c r="H191" s="381">
        <v>81629.566755746302</v>
      </c>
      <c r="I191" s="379"/>
    </row>
    <row r="192" spans="1:9" hidden="1" outlineLevel="1">
      <c r="A192" s="380"/>
      <c r="B192" s="326" t="s">
        <v>190</v>
      </c>
      <c r="C192" s="315">
        <v>11825</v>
      </c>
      <c r="D192" s="315">
        <v>42709</v>
      </c>
      <c r="E192" s="315">
        <v>28782</v>
      </c>
      <c r="F192" s="315">
        <v>0</v>
      </c>
      <c r="G192" s="315">
        <v>13759</v>
      </c>
      <c r="H192" s="381">
        <v>97075</v>
      </c>
      <c r="I192" s="379"/>
    </row>
    <row r="193" spans="1:9" hidden="1" outlineLevel="1">
      <c r="A193" s="380"/>
      <c r="B193" s="326" t="s">
        <v>191</v>
      </c>
      <c r="C193" s="315">
        <v>80231</v>
      </c>
      <c r="D193" s="314"/>
      <c r="E193" s="314"/>
      <c r="F193" s="314"/>
      <c r="G193" s="315">
        <v>29202</v>
      </c>
      <c r="H193" s="381">
        <v>109433</v>
      </c>
      <c r="I193" s="379"/>
    </row>
    <row r="194" spans="1:9" hidden="1" outlineLevel="1">
      <c r="A194" s="380"/>
      <c r="B194" s="326" t="s">
        <v>192</v>
      </c>
      <c r="C194" s="315">
        <v>43842</v>
      </c>
      <c r="D194" s="314"/>
      <c r="E194" s="314"/>
      <c r="F194" s="314"/>
      <c r="G194" s="314"/>
      <c r="H194" s="381">
        <v>43842</v>
      </c>
      <c r="I194" s="379"/>
    </row>
    <row r="195" spans="1:9" hidden="1" outlineLevel="1">
      <c r="A195" s="380"/>
      <c r="B195" s="326" t="s">
        <v>193</v>
      </c>
      <c r="C195" s="315">
        <v>158495</v>
      </c>
      <c r="D195" s="314"/>
      <c r="E195" s="315">
        <v>460855</v>
      </c>
      <c r="F195" s="315">
        <v>450922</v>
      </c>
      <c r="G195" s="315">
        <v>110474</v>
      </c>
      <c r="H195" s="381">
        <v>1180746</v>
      </c>
      <c r="I195" s="379"/>
    </row>
    <row r="196" spans="1:9" hidden="1" outlineLevel="1">
      <c r="A196" s="380"/>
      <c r="B196" s="326" t="s">
        <v>194</v>
      </c>
      <c r="C196" s="315">
        <v>121980</v>
      </c>
      <c r="D196" s="314"/>
      <c r="E196" s="314"/>
      <c r="F196" s="315">
        <v>3168</v>
      </c>
      <c r="G196" s="314"/>
      <c r="H196" s="381">
        <v>125148</v>
      </c>
      <c r="I196" s="379"/>
    </row>
    <row r="197" spans="1:9" hidden="1" outlineLevel="1">
      <c r="A197" s="380"/>
      <c r="B197" s="326" t="s">
        <v>195</v>
      </c>
      <c r="C197" s="315">
        <v>45</v>
      </c>
      <c r="D197" s="314"/>
      <c r="E197" s="314"/>
      <c r="F197" s="314"/>
      <c r="G197" s="314"/>
      <c r="H197" s="381">
        <v>45</v>
      </c>
      <c r="I197" s="379"/>
    </row>
    <row r="198" spans="1:9" hidden="1" outlineLevel="1">
      <c r="A198" s="380"/>
      <c r="B198" s="326" t="s">
        <v>196</v>
      </c>
      <c r="C198" s="315">
        <v>93605</v>
      </c>
      <c r="D198" s="314"/>
      <c r="E198" s="315">
        <v>2639</v>
      </c>
      <c r="F198" s="314"/>
      <c r="G198" s="314"/>
      <c r="H198" s="381">
        <v>96244</v>
      </c>
      <c r="I198" s="379"/>
    </row>
    <row r="199" spans="1:9" collapsed="1">
      <c r="A199" s="380">
        <v>7</v>
      </c>
      <c r="B199" s="330" t="s">
        <v>536</v>
      </c>
      <c r="C199" s="315">
        <f>SUM($C$183:$C$198)</f>
        <v>2293153.1966595752</v>
      </c>
      <c r="D199" s="315">
        <f>SUM($D$183:$D$198)</f>
        <v>520077</v>
      </c>
      <c r="E199" s="315">
        <f>SUM($E$183:$E$198)</f>
        <v>1811029</v>
      </c>
      <c r="F199" s="315">
        <f>SUM($F$183:$F$198)</f>
        <v>454090</v>
      </c>
      <c r="G199" s="315">
        <f>SUM($G$183:$G$198)</f>
        <v>512327</v>
      </c>
      <c r="H199" s="381">
        <f>SUM($H$183:$H$198)</f>
        <v>5590676.1966595761</v>
      </c>
      <c r="I199" s="379"/>
    </row>
    <row r="200" spans="1:9" hidden="1" outlineLevel="1">
      <c r="A200" s="380"/>
      <c r="B200" s="326" t="s">
        <v>181</v>
      </c>
      <c r="C200" s="315">
        <v>34345</v>
      </c>
      <c r="D200" s="314"/>
      <c r="E200" s="315">
        <v>509800</v>
      </c>
      <c r="F200" s="314"/>
      <c r="G200" s="315">
        <v>105859</v>
      </c>
      <c r="H200" s="381">
        <v>650004</v>
      </c>
      <c r="I200" s="379"/>
    </row>
    <row r="201" spans="1:9" hidden="1" outlineLevel="1">
      <c r="A201" s="380"/>
      <c r="B201" s="326" t="s">
        <v>182</v>
      </c>
      <c r="C201" s="315">
        <v>41127</v>
      </c>
      <c r="D201" s="314"/>
      <c r="E201" s="314"/>
      <c r="F201" s="314"/>
      <c r="G201" s="314"/>
      <c r="H201" s="381">
        <v>41127</v>
      </c>
      <c r="I201" s="379"/>
    </row>
    <row r="202" spans="1:9" hidden="1" outlineLevel="1">
      <c r="A202" s="380"/>
      <c r="B202" s="326" t="s">
        <v>183</v>
      </c>
      <c r="C202" s="315">
        <v>205907.39669202399</v>
      </c>
      <c r="D202" s="315">
        <v>1009263</v>
      </c>
      <c r="E202" s="315">
        <v>144309</v>
      </c>
      <c r="F202" s="314"/>
      <c r="G202" s="315">
        <v>111668</v>
      </c>
      <c r="H202" s="381">
        <v>1471147.3966920199</v>
      </c>
      <c r="I202" s="379"/>
    </row>
    <row r="203" spans="1:9" hidden="1" outlineLevel="1">
      <c r="A203" s="380"/>
      <c r="B203" s="326" t="s">
        <v>184</v>
      </c>
      <c r="C203" s="315">
        <v>28011.920320400601</v>
      </c>
      <c r="D203" s="314"/>
      <c r="E203" s="315">
        <v>101986</v>
      </c>
      <c r="F203" s="314"/>
      <c r="G203" s="315">
        <v>7706</v>
      </c>
      <c r="H203" s="381">
        <v>137703.920320401</v>
      </c>
      <c r="I203" s="379"/>
    </row>
    <row r="204" spans="1:9" hidden="1" outlineLevel="1">
      <c r="A204" s="380"/>
      <c r="B204" s="326" t="s">
        <v>185</v>
      </c>
      <c r="C204" s="315">
        <v>270101</v>
      </c>
      <c r="D204" s="315">
        <v>413331</v>
      </c>
      <c r="E204" s="315">
        <v>632094</v>
      </c>
      <c r="F204" s="314"/>
      <c r="G204" s="315">
        <v>167314</v>
      </c>
      <c r="H204" s="381">
        <v>1482840</v>
      </c>
      <c r="I204" s="379"/>
    </row>
    <row r="205" spans="1:9" hidden="1" outlineLevel="1">
      <c r="A205" s="380"/>
      <c r="B205" s="326" t="s">
        <v>186</v>
      </c>
      <c r="C205" s="315">
        <v>257866</v>
      </c>
      <c r="D205" s="315">
        <v>0</v>
      </c>
      <c r="E205" s="315">
        <v>1086113</v>
      </c>
      <c r="F205" s="315">
        <v>0</v>
      </c>
      <c r="G205" s="315">
        <v>183438</v>
      </c>
      <c r="H205" s="381">
        <v>1527417</v>
      </c>
      <c r="I205" s="379"/>
    </row>
    <row r="206" spans="1:9" hidden="1" outlineLevel="1">
      <c r="A206" s="380"/>
      <c r="B206" s="326" t="s">
        <v>187</v>
      </c>
      <c r="C206" s="314"/>
      <c r="D206" s="314"/>
      <c r="E206" s="314"/>
      <c r="F206" s="314"/>
      <c r="G206" s="314"/>
      <c r="H206" s="381">
        <v>0</v>
      </c>
      <c r="I206" s="379"/>
    </row>
    <row r="207" spans="1:9" hidden="1" outlineLevel="1">
      <c r="A207" s="380"/>
      <c r="B207" s="326" t="s">
        <v>188</v>
      </c>
      <c r="C207" s="314"/>
      <c r="D207" s="314"/>
      <c r="E207" s="315">
        <v>2706</v>
      </c>
      <c r="F207" s="314"/>
      <c r="G207" s="314"/>
      <c r="H207" s="381">
        <v>2706</v>
      </c>
      <c r="I207" s="379"/>
    </row>
    <row r="208" spans="1:9" hidden="1" outlineLevel="1">
      <c r="A208" s="380"/>
      <c r="B208" s="326" t="s">
        <v>189</v>
      </c>
      <c r="C208" s="315">
        <v>24813.590160516</v>
      </c>
      <c r="D208" s="314"/>
      <c r="E208" s="315">
        <v>254450</v>
      </c>
      <c r="F208" s="314"/>
      <c r="G208" s="315">
        <v>67639</v>
      </c>
      <c r="H208" s="381">
        <v>346902.59016051597</v>
      </c>
      <c r="I208" s="379"/>
    </row>
    <row r="209" spans="1:9" hidden="1" outlineLevel="1">
      <c r="A209" s="380"/>
      <c r="B209" s="326" t="s">
        <v>190</v>
      </c>
      <c r="C209" s="315">
        <v>379085</v>
      </c>
      <c r="D209" s="315">
        <v>778555</v>
      </c>
      <c r="E209" s="315">
        <v>42498</v>
      </c>
      <c r="F209" s="315">
        <v>0</v>
      </c>
      <c r="G209" s="315">
        <v>143453</v>
      </c>
      <c r="H209" s="381">
        <v>1343591</v>
      </c>
      <c r="I209" s="379"/>
    </row>
    <row r="210" spans="1:9" hidden="1" outlineLevel="1">
      <c r="A210" s="380"/>
      <c r="B210" s="326" t="s">
        <v>191</v>
      </c>
      <c r="C210" s="314"/>
      <c r="D210" s="314"/>
      <c r="E210" s="315">
        <v>4341</v>
      </c>
      <c r="F210" s="314"/>
      <c r="G210" s="315">
        <v>1113</v>
      </c>
      <c r="H210" s="381">
        <v>5454</v>
      </c>
      <c r="I210" s="379"/>
    </row>
    <row r="211" spans="1:9" hidden="1" outlineLevel="1">
      <c r="A211" s="380"/>
      <c r="B211" s="326" t="s">
        <v>192</v>
      </c>
      <c r="C211" s="315">
        <v>6567</v>
      </c>
      <c r="D211" s="314"/>
      <c r="E211" s="314"/>
      <c r="F211" s="314"/>
      <c r="G211" s="314"/>
      <c r="H211" s="381">
        <v>6567</v>
      </c>
      <c r="I211" s="379"/>
    </row>
    <row r="212" spans="1:9" hidden="1" outlineLevel="1">
      <c r="A212" s="380"/>
      <c r="B212" s="326" t="s">
        <v>193</v>
      </c>
      <c r="C212" s="315">
        <v>155547</v>
      </c>
      <c r="D212" s="314"/>
      <c r="E212" s="315">
        <v>2595717</v>
      </c>
      <c r="F212" s="314"/>
      <c r="G212" s="315">
        <v>579540</v>
      </c>
      <c r="H212" s="381">
        <v>3330804</v>
      </c>
      <c r="I212" s="379"/>
    </row>
    <row r="213" spans="1:9" hidden="1" outlineLevel="1">
      <c r="A213" s="380"/>
      <c r="B213" s="326" t="s">
        <v>194</v>
      </c>
      <c r="C213" s="315">
        <v>187875</v>
      </c>
      <c r="D213" s="314"/>
      <c r="E213" s="314"/>
      <c r="F213" s="314"/>
      <c r="G213" s="314"/>
      <c r="H213" s="381">
        <v>187875</v>
      </c>
      <c r="I213" s="379"/>
    </row>
    <row r="214" spans="1:9" hidden="1" outlineLevel="1">
      <c r="A214" s="380"/>
      <c r="B214" s="326" t="s">
        <v>195</v>
      </c>
      <c r="C214" s="315">
        <v>19042</v>
      </c>
      <c r="D214" s="314"/>
      <c r="E214" s="314"/>
      <c r="F214" s="314"/>
      <c r="G214" s="314"/>
      <c r="H214" s="381">
        <v>19042</v>
      </c>
      <c r="I214" s="379"/>
    </row>
    <row r="215" spans="1:9" hidden="1" outlineLevel="1">
      <c r="A215" s="380"/>
      <c r="B215" s="326" t="s">
        <v>196</v>
      </c>
      <c r="C215" s="315">
        <v>45227</v>
      </c>
      <c r="D215" s="314"/>
      <c r="E215" s="315">
        <v>898</v>
      </c>
      <c r="F215" s="314"/>
      <c r="G215" s="314"/>
      <c r="H215" s="381">
        <v>46125</v>
      </c>
      <c r="I215" s="379"/>
    </row>
    <row r="216" spans="1:9" collapsed="1">
      <c r="A216" s="380">
        <v>8</v>
      </c>
      <c r="B216" s="330" t="s">
        <v>64</v>
      </c>
      <c r="C216" s="315">
        <f>SUM($C$200:$C$215)</f>
        <v>1655514.9071729407</v>
      </c>
      <c r="D216" s="315">
        <f>SUM($D$200:$D$215)</f>
        <v>2201149</v>
      </c>
      <c r="E216" s="315">
        <f>SUM($E$200:$E$215)</f>
        <v>5374912</v>
      </c>
      <c r="F216" s="315">
        <f>SUM($F$200:$F$215)</f>
        <v>0</v>
      </c>
      <c r="G216" s="315">
        <f>SUM($G$200:$G$215)</f>
        <v>1367730</v>
      </c>
      <c r="H216" s="381">
        <f>SUM($H$200:$H$215)</f>
        <v>10599305.907172937</v>
      </c>
      <c r="I216" s="379"/>
    </row>
    <row r="217" spans="1:9" hidden="1" outlineLevel="1">
      <c r="A217" s="380"/>
      <c r="B217" s="326" t="s">
        <v>181</v>
      </c>
      <c r="C217" s="315">
        <v>43667</v>
      </c>
      <c r="D217" s="314"/>
      <c r="E217" s="315">
        <v>240977</v>
      </c>
      <c r="F217" s="314"/>
      <c r="G217" s="315">
        <v>49943</v>
      </c>
      <c r="H217" s="381">
        <v>334587</v>
      </c>
      <c r="I217" s="379"/>
    </row>
    <row r="218" spans="1:9" hidden="1" outlineLevel="1">
      <c r="A218" s="380"/>
      <c r="B218" s="326" t="s">
        <v>182</v>
      </c>
      <c r="C218" s="315">
        <v>164166</v>
      </c>
      <c r="D218" s="314"/>
      <c r="E218" s="314"/>
      <c r="F218" s="314"/>
      <c r="G218" s="314"/>
      <c r="H218" s="381">
        <v>164166</v>
      </c>
      <c r="I218" s="379"/>
    </row>
    <row r="219" spans="1:9" hidden="1" outlineLevel="1">
      <c r="A219" s="380"/>
      <c r="B219" s="326" t="s">
        <v>183</v>
      </c>
      <c r="C219" s="315">
        <v>712424.84285417199</v>
      </c>
      <c r="D219" s="315">
        <v>463165</v>
      </c>
      <c r="E219" s="315">
        <v>67755</v>
      </c>
      <c r="F219" s="314"/>
      <c r="G219" s="315">
        <v>52117</v>
      </c>
      <c r="H219" s="381">
        <v>1295461.8428541699</v>
      </c>
      <c r="I219" s="379"/>
    </row>
    <row r="220" spans="1:9" hidden="1" outlineLevel="1">
      <c r="A220" s="380"/>
      <c r="B220" s="326" t="s">
        <v>184</v>
      </c>
      <c r="C220" s="315">
        <v>87013.294521038406</v>
      </c>
      <c r="D220" s="314"/>
      <c r="E220" s="315">
        <v>29327</v>
      </c>
      <c r="F220" s="314"/>
      <c r="G220" s="315">
        <v>1142</v>
      </c>
      <c r="H220" s="381">
        <v>117482.294521038</v>
      </c>
      <c r="I220" s="379"/>
    </row>
    <row r="221" spans="1:9" hidden="1" outlineLevel="1">
      <c r="A221" s="380"/>
      <c r="B221" s="326" t="s">
        <v>185</v>
      </c>
      <c r="C221" s="315">
        <v>333783</v>
      </c>
      <c r="D221" s="315">
        <v>139908</v>
      </c>
      <c r="E221" s="315">
        <v>312530</v>
      </c>
      <c r="F221" s="314"/>
      <c r="G221" s="315">
        <v>68702</v>
      </c>
      <c r="H221" s="381">
        <v>854923</v>
      </c>
      <c r="I221" s="379"/>
    </row>
    <row r="222" spans="1:9" hidden="1" outlineLevel="1">
      <c r="A222" s="380"/>
      <c r="B222" s="326" t="s">
        <v>186</v>
      </c>
      <c r="C222" s="315">
        <v>259325</v>
      </c>
      <c r="D222" s="315">
        <v>0</v>
      </c>
      <c r="E222" s="315">
        <v>514771</v>
      </c>
      <c r="F222" s="315">
        <v>0</v>
      </c>
      <c r="G222" s="315">
        <v>104701</v>
      </c>
      <c r="H222" s="381">
        <v>878797</v>
      </c>
      <c r="I222" s="379"/>
    </row>
    <row r="223" spans="1:9" hidden="1" outlineLevel="1">
      <c r="A223" s="380"/>
      <c r="B223" s="326" t="s">
        <v>187</v>
      </c>
      <c r="C223" s="315">
        <v>86007</v>
      </c>
      <c r="D223" s="314"/>
      <c r="E223" s="314"/>
      <c r="F223" s="314"/>
      <c r="G223" s="314"/>
      <c r="H223" s="381">
        <v>86007</v>
      </c>
      <c r="I223" s="379"/>
    </row>
    <row r="224" spans="1:9" hidden="1" outlineLevel="1">
      <c r="A224" s="380"/>
      <c r="B224" s="326" t="s">
        <v>188</v>
      </c>
      <c r="C224" s="314"/>
      <c r="D224" s="314"/>
      <c r="E224" s="315">
        <v>31370</v>
      </c>
      <c r="F224" s="314"/>
      <c r="G224" s="314"/>
      <c r="H224" s="381">
        <v>31370</v>
      </c>
      <c r="I224" s="379"/>
    </row>
    <row r="225" spans="1:9" hidden="1" outlineLevel="1">
      <c r="A225" s="380"/>
      <c r="B225" s="326" t="s">
        <v>189</v>
      </c>
      <c r="C225" s="315">
        <v>18263.266441017498</v>
      </c>
      <c r="D225" s="314"/>
      <c r="E225" s="315">
        <v>70827</v>
      </c>
      <c r="F225" s="314"/>
      <c r="G225" s="315">
        <v>18828</v>
      </c>
      <c r="H225" s="381">
        <v>107918.266441017</v>
      </c>
      <c r="I225" s="379"/>
    </row>
    <row r="226" spans="1:9" hidden="1" outlineLevel="1">
      <c r="A226" s="380"/>
      <c r="B226" s="326" t="s">
        <v>190</v>
      </c>
      <c r="C226" s="315">
        <v>494848</v>
      </c>
      <c r="D226" s="315">
        <v>104816</v>
      </c>
      <c r="E226" s="315">
        <v>8762</v>
      </c>
      <c r="F226" s="315">
        <v>0</v>
      </c>
      <c r="G226" s="315">
        <v>20152</v>
      </c>
      <c r="H226" s="381">
        <v>628578</v>
      </c>
      <c r="I226" s="379"/>
    </row>
    <row r="227" spans="1:9" hidden="1" outlineLevel="1">
      <c r="A227" s="380"/>
      <c r="B227" s="326" t="s">
        <v>191</v>
      </c>
      <c r="C227" s="315">
        <v>2750</v>
      </c>
      <c r="D227" s="314"/>
      <c r="E227" s="315">
        <v>33517</v>
      </c>
      <c r="F227" s="314"/>
      <c r="G227" s="315">
        <v>8593</v>
      </c>
      <c r="H227" s="381">
        <v>44860</v>
      </c>
      <c r="I227" s="379"/>
    </row>
    <row r="228" spans="1:9" hidden="1" outlineLevel="1">
      <c r="A228" s="380"/>
      <c r="B228" s="326" t="s">
        <v>192</v>
      </c>
      <c r="C228" s="314"/>
      <c r="D228" s="314"/>
      <c r="E228" s="314"/>
      <c r="F228" s="314"/>
      <c r="G228" s="314"/>
      <c r="H228" s="381">
        <v>0</v>
      </c>
      <c r="I228" s="379"/>
    </row>
    <row r="229" spans="1:9" hidden="1" outlineLevel="1">
      <c r="A229" s="380"/>
      <c r="B229" s="326" t="s">
        <v>193</v>
      </c>
      <c r="C229" s="315">
        <v>847156</v>
      </c>
      <c r="D229" s="315">
        <v>2930</v>
      </c>
      <c r="E229" s="315">
        <v>1061861</v>
      </c>
      <c r="F229" s="314"/>
      <c r="G229" s="315">
        <v>795696</v>
      </c>
      <c r="H229" s="381">
        <v>2707643</v>
      </c>
      <c r="I229" s="379"/>
    </row>
    <row r="230" spans="1:9" hidden="1" outlineLevel="1">
      <c r="A230" s="380"/>
      <c r="B230" s="326" t="s">
        <v>194</v>
      </c>
      <c r="C230" s="315">
        <v>69586</v>
      </c>
      <c r="D230" s="314"/>
      <c r="E230" s="314"/>
      <c r="F230" s="314"/>
      <c r="G230" s="314"/>
      <c r="H230" s="381">
        <v>69586</v>
      </c>
      <c r="I230" s="379"/>
    </row>
    <row r="231" spans="1:9" hidden="1" outlineLevel="1">
      <c r="A231" s="380"/>
      <c r="B231" s="326" t="s">
        <v>195</v>
      </c>
      <c r="C231" s="315">
        <v>50564</v>
      </c>
      <c r="D231" s="314"/>
      <c r="E231" s="314"/>
      <c r="F231" s="314"/>
      <c r="G231" s="314"/>
      <c r="H231" s="381">
        <v>50564</v>
      </c>
      <c r="I231" s="379"/>
    </row>
    <row r="232" spans="1:9" hidden="1" outlineLevel="1">
      <c r="A232" s="380"/>
      <c r="B232" s="326" t="s">
        <v>196</v>
      </c>
      <c r="C232" s="315">
        <v>182023</v>
      </c>
      <c r="D232" s="314"/>
      <c r="E232" s="315">
        <v>10024</v>
      </c>
      <c r="F232" s="314"/>
      <c r="G232" s="314"/>
      <c r="H232" s="381">
        <v>192047</v>
      </c>
      <c r="I232" s="379"/>
    </row>
    <row r="233" spans="1:9" collapsed="1">
      <c r="A233" s="380">
        <v>9</v>
      </c>
      <c r="B233" s="330" t="s">
        <v>66</v>
      </c>
      <c r="C233" s="315">
        <f>SUM($C$217:$C$232)</f>
        <v>3351576.4038162278</v>
      </c>
      <c r="D233" s="315">
        <f>SUM($D$217:$D$232)</f>
        <v>710819</v>
      </c>
      <c r="E233" s="315">
        <f>SUM($E$217:$E$232)</f>
        <v>2381721</v>
      </c>
      <c r="F233" s="315">
        <f>SUM($F$217:$F$232)</f>
        <v>0</v>
      </c>
      <c r="G233" s="315">
        <f>SUM($G$217:$G$232)</f>
        <v>1119874</v>
      </c>
      <c r="H233" s="381">
        <f>SUM($H$217:$H$232)</f>
        <v>7563990.403816225</v>
      </c>
      <c r="I233" s="379"/>
    </row>
    <row r="234" spans="1:9" hidden="1" outlineLevel="1">
      <c r="A234" s="380"/>
      <c r="B234" s="326" t="s">
        <v>181</v>
      </c>
      <c r="C234" s="315">
        <v>9939</v>
      </c>
      <c r="D234" s="314"/>
      <c r="E234" s="315">
        <v>133137</v>
      </c>
      <c r="F234" s="314"/>
      <c r="G234" s="315">
        <v>30028</v>
      </c>
      <c r="H234" s="381">
        <v>173104</v>
      </c>
      <c r="I234" s="379"/>
    </row>
    <row r="235" spans="1:9" hidden="1" outlineLevel="1">
      <c r="A235" s="380"/>
      <c r="B235" s="326" t="s">
        <v>182</v>
      </c>
      <c r="C235" s="315">
        <v>87500</v>
      </c>
      <c r="D235" s="314"/>
      <c r="E235" s="314"/>
      <c r="F235" s="314"/>
      <c r="G235" s="314"/>
      <c r="H235" s="381">
        <v>87500</v>
      </c>
      <c r="I235" s="379"/>
    </row>
    <row r="236" spans="1:9" hidden="1" outlineLevel="1">
      <c r="A236" s="380"/>
      <c r="B236" s="326" t="s">
        <v>183</v>
      </c>
      <c r="C236" s="315">
        <v>247788.797587415</v>
      </c>
      <c r="D236" s="315">
        <v>173107</v>
      </c>
      <c r="E236" s="315">
        <v>27579</v>
      </c>
      <c r="F236" s="314"/>
      <c r="G236" s="315">
        <v>22007</v>
      </c>
      <c r="H236" s="381">
        <v>470481.79758741503</v>
      </c>
      <c r="I236" s="379"/>
    </row>
    <row r="237" spans="1:9" hidden="1" outlineLevel="1">
      <c r="A237" s="380"/>
      <c r="B237" s="326" t="s">
        <v>184</v>
      </c>
      <c r="C237" s="315">
        <v>19117.942255815102</v>
      </c>
      <c r="D237" s="314"/>
      <c r="E237" s="315">
        <v>36067</v>
      </c>
      <c r="F237" s="314"/>
      <c r="G237" s="315">
        <v>2743</v>
      </c>
      <c r="H237" s="381">
        <v>57927.942255815098</v>
      </c>
      <c r="I237" s="379"/>
    </row>
    <row r="238" spans="1:9" hidden="1" outlineLevel="1">
      <c r="A238" s="380"/>
      <c r="B238" s="326" t="s">
        <v>185</v>
      </c>
      <c r="C238" s="315">
        <v>329628</v>
      </c>
      <c r="D238" s="315">
        <v>69896</v>
      </c>
      <c r="E238" s="315">
        <v>180819</v>
      </c>
      <c r="F238" s="314"/>
      <c r="G238" s="315">
        <v>38624</v>
      </c>
      <c r="H238" s="381">
        <v>618967</v>
      </c>
      <c r="I238" s="379"/>
    </row>
    <row r="239" spans="1:9" hidden="1" outlineLevel="1">
      <c r="A239" s="380"/>
      <c r="B239" s="326" t="s">
        <v>186</v>
      </c>
      <c r="C239" s="315">
        <v>162</v>
      </c>
      <c r="D239" s="315">
        <v>0</v>
      </c>
      <c r="E239" s="315">
        <v>99051</v>
      </c>
      <c r="F239" s="315">
        <v>0</v>
      </c>
      <c r="G239" s="315">
        <v>14979</v>
      </c>
      <c r="H239" s="381">
        <v>114192</v>
      </c>
      <c r="I239" s="379"/>
    </row>
    <row r="240" spans="1:9" hidden="1" outlineLevel="1">
      <c r="A240" s="380"/>
      <c r="B240" s="326" t="s">
        <v>187</v>
      </c>
      <c r="C240" s="315">
        <v>4419</v>
      </c>
      <c r="D240" s="314"/>
      <c r="E240" s="314"/>
      <c r="F240" s="314"/>
      <c r="G240" s="314"/>
      <c r="H240" s="381">
        <v>4419</v>
      </c>
      <c r="I240" s="379"/>
    </row>
    <row r="241" spans="1:9" hidden="1" outlineLevel="1">
      <c r="A241" s="380"/>
      <c r="B241" s="326" t="s">
        <v>188</v>
      </c>
      <c r="C241" s="314"/>
      <c r="D241" s="314"/>
      <c r="E241" s="315">
        <v>298</v>
      </c>
      <c r="F241" s="314"/>
      <c r="G241" s="314"/>
      <c r="H241" s="381">
        <v>298</v>
      </c>
      <c r="I241" s="379"/>
    </row>
    <row r="242" spans="1:9" hidden="1" outlineLevel="1">
      <c r="A242" s="380"/>
      <c r="B242" s="326" t="s">
        <v>189</v>
      </c>
      <c r="C242" s="315">
        <v>3020.25633861191</v>
      </c>
      <c r="D242" s="314"/>
      <c r="E242" s="315">
        <v>70964</v>
      </c>
      <c r="F242" s="314"/>
      <c r="G242" s="315">
        <v>18864</v>
      </c>
      <c r="H242" s="381">
        <v>92848.2563386119</v>
      </c>
      <c r="I242" s="379"/>
    </row>
    <row r="243" spans="1:9" hidden="1" outlineLevel="1">
      <c r="A243" s="380"/>
      <c r="B243" s="326" t="s">
        <v>190</v>
      </c>
      <c r="C243" s="315">
        <v>99994</v>
      </c>
      <c r="D243" s="315">
        <v>105654</v>
      </c>
      <c r="E243" s="315">
        <v>16306</v>
      </c>
      <c r="F243" s="315">
        <v>0</v>
      </c>
      <c r="G243" s="315">
        <v>21636</v>
      </c>
      <c r="H243" s="381">
        <v>243590</v>
      </c>
      <c r="I243" s="379"/>
    </row>
    <row r="244" spans="1:9" hidden="1" outlineLevel="1">
      <c r="A244" s="380"/>
      <c r="B244" s="326" t="s">
        <v>191</v>
      </c>
      <c r="C244" s="314"/>
      <c r="D244" s="314"/>
      <c r="E244" s="314"/>
      <c r="F244" s="314"/>
      <c r="G244" s="314"/>
      <c r="H244" s="381">
        <v>0</v>
      </c>
      <c r="I244" s="379"/>
    </row>
    <row r="245" spans="1:9" hidden="1" outlineLevel="1">
      <c r="A245" s="380"/>
      <c r="B245" s="326" t="s">
        <v>192</v>
      </c>
      <c r="C245" s="314"/>
      <c r="D245" s="314"/>
      <c r="E245" s="314"/>
      <c r="F245" s="314"/>
      <c r="G245" s="314"/>
      <c r="H245" s="381">
        <v>0</v>
      </c>
      <c r="I245" s="379"/>
    </row>
    <row r="246" spans="1:9" hidden="1" outlineLevel="1">
      <c r="A246" s="380"/>
      <c r="B246" s="326" t="s">
        <v>193</v>
      </c>
      <c r="C246" s="315">
        <v>227202</v>
      </c>
      <c r="D246" s="315">
        <v>100</v>
      </c>
      <c r="E246" s="315">
        <v>422460</v>
      </c>
      <c r="F246" s="314"/>
      <c r="G246" s="315">
        <v>363871</v>
      </c>
      <c r="H246" s="381">
        <v>1013633</v>
      </c>
      <c r="I246" s="379"/>
    </row>
    <row r="247" spans="1:9" hidden="1" outlineLevel="1">
      <c r="A247" s="380"/>
      <c r="B247" s="326" t="s">
        <v>194</v>
      </c>
      <c r="C247" s="314"/>
      <c r="D247" s="314"/>
      <c r="E247" s="314"/>
      <c r="F247" s="314"/>
      <c r="G247" s="314"/>
      <c r="H247" s="381">
        <v>0</v>
      </c>
      <c r="I247" s="379"/>
    </row>
    <row r="248" spans="1:9" hidden="1" outlineLevel="1">
      <c r="A248" s="380"/>
      <c r="B248" s="326" t="s">
        <v>195</v>
      </c>
      <c r="C248" s="314"/>
      <c r="D248" s="314"/>
      <c r="E248" s="314"/>
      <c r="F248" s="314"/>
      <c r="G248" s="314"/>
      <c r="H248" s="381">
        <v>0</v>
      </c>
      <c r="I248" s="379"/>
    </row>
    <row r="249" spans="1:9" hidden="1" outlineLevel="1">
      <c r="A249" s="380"/>
      <c r="B249" s="326" t="s">
        <v>196</v>
      </c>
      <c r="C249" s="315">
        <v>37240</v>
      </c>
      <c r="D249" s="314"/>
      <c r="E249" s="315">
        <v>1823</v>
      </c>
      <c r="F249" s="314"/>
      <c r="G249" s="314"/>
      <c r="H249" s="381">
        <v>39063</v>
      </c>
      <c r="I249" s="379"/>
    </row>
    <row r="250" spans="1:9" collapsed="1">
      <c r="A250" s="380">
        <v>10</v>
      </c>
      <c r="B250" s="330" t="s">
        <v>68</v>
      </c>
      <c r="C250" s="315">
        <f>SUM($C$234:$C$249)</f>
        <v>1066010.9961818419</v>
      </c>
      <c r="D250" s="315">
        <f>SUM($D$234:$D$249)</f>
        <v>348757</v>
      </c>
      <c r="E250" s="315">
        <f>SUM($E$234:$E$249)</f>
        <v>988504</v>
      </c>
      <c r="F250" s="315">
        <f>SUM($F$234:$F$249)</f>
        <v>0</v>
      </c>
      <c r="G250" s="315">
        <f>SUM($G$234:$G$249)</f>
        <v>512752</v>
      </c>
      <c r="H250" s="381">
        <f>SUM($H$234:$H$249)</f>
        <v>2916023.9961818419</v>
      </c>
      <c r="I250" s="379"/>
    </row>
    <row r="251" spans="1:9" hidden="1" outlineLevel="1">
      <c r="A251" s="380"/>
      <c r="B251" s="326" t="s">
        <v>181</v>
      </c>
      <c r="C251" s="315">
        <v>0</v>
      </c>
      <c r="D251" s="314"/>
      <c r="E251" s="315">
        <v>0</v>
      </c>
      <c r="F251" s="314"/>
      <c r="G251" s="315">
        <v>0</v>
      </c>
      <c r="H251" s="381">
        <v>0</v>
      </c>
      <c r="I251" s="379"/>
    </row>
    <row r="252" spans="1:9" hidden="1" outlineLevel="1">
      <c r="A252" s="380"/>
      <c r="B252" s="326" t="s">
        <v>182</v>
      </c>
      <c r="C252" s="315">
        <v>0</v>
      </c>
      <c r="D252" s="314"/>
      <c r="E252" s="314"/>
      <c r="F252" s="314"/>
      <c r="G252" s="314"/>
      <c r="H252" s="381">
        <v>0</v>
      </c>
      <c r="I252" s="379"/>
    </row>
    <row r="253" spans="1:9" hidden="1" outlineLevel="1">
      <c r="A253" s="380"/>
      <c r="B253" s="326" t="s">
        <v>183</v>
      </c>
      <c r="C253" s="315">
        <v>0</v>
      </c>
      <c r="D253" s="315">
        <v>0</v>
      </c>
      <c r="E253" s="315">
        <v>0</v>
      </c>
      <c r="F253" s="314"/>
      <c r="G253" s="315">
        <v>0</v>
      </c>
      <c r="H253" s="381">
        <v>0</v>
      </c>
      <c r="I253" s="379"/>
    </row>
    <row r="254" spans="1:9" hidden="1" outlineLevel="1">
      <c r="A254" s="380"/>
      <c r="B254" s="326" t="s">
        <v>184</v>
      </c>
      <c r="C254" s="315">
        <v>85.957818528774197</v>
      </c>
      <c r="D254" s="314"/>
      <c r="E254" s="314"/>
      <c r="F254" s="314"/>
      <c r="G254" s="314"/>
      <c r="H254" s="381">
        <v>85.957818528774197</v>
      </c>
      <c r="I254" s="379"/>
    </row>
    <row r="255" spans="1:9" hidden="1" outlineLevel="1">
      <c r="A255" s="380"/>
      <c r="B255" s="326" t="s">
        <v>185</v>
      </c>
      <c r="C255" s="315">
        <v>105892</v>
      </c>
      <c r="D255" s="315">
        <v>0</v>
      </c>
      <c r="E255" s="315">
        <v>0</v>
      </c>
      <c r="F255" s="314"/>
      <c r="G255" s="315">
        <v>0</v>
      </c>
      <c r="H255" s="381">
        <v>105892</v>
      </c>
      <c r="I255" s="379"/>
    </row>
    <row r="256" spans="1:9" hidden="1" outlineLevel="1">
      <c r="A256" s="380"/>
      <c r="B256" s="326" t="s">
        <v>186</v>
      </c>
      <c r="C256" s="315">
        <v>324</v>
      </c>
      <c r="D256" s="315">
        <v>0</v>
      </c>
      <c r="E256" s="315">
        <v>1072</v>
      </c>
      <c r="F256" s="315">
        <v>0</v>
      </c>
      <c r="G256" s="315">
        <v>251</v>
      </c>
      <c r="H256" s="381">
        <v>1647</v>
      </c>
      <c r="I256" s="379"/>
    </row>
    <row r="257" spans="1:9" hidden="1" outlineLevel="1">
      <c r="A257" s="380"/>
      <c r="B257" s="326" t="s">
        <v>187</v>
      </c>
      <c r="C257" s="314"/>
      <c r="D257" s="314"/>
      <c r="E257" s="314"/>
      <c r="F257" s="314"/>
      <c r="G257" s="314"/>
      <c r="H257" s="381">
        <v>0</v>
      </c>
      <c r="I257" s="379"/>
    </row>
    <row r="258" spans="1:9" hidden="1" outlineLevel="1">
      <c r="A258" s="380"/>
      <c r="B258" s="326" t="s">
        <v>188</v>
      </c>
      <c r="C258" s="314"/>
      <c r="D258" s="314"/>
      <c r="E258" s="314"/>
      <c r="F258" s="314"/>
      <c r="G258" s="314"/>
      <c r="H258" s="381">
        <v>0</v>
      </c>
      <c r="I258" s="379"/>
    </row>
    <row r="259" spans="1:9" hidden="1" outlineLevel="1">
      <c r="A259" s="380"/>
      <c r="B259" s="326" t="s">
        <v>189</v>
      </c>
      <c r="C259" s="315">
        <v>8.3315730395288998</v>
      </c>
      <c r="D259" s="314"/>
      <c r="E259" s="315">
        <v>0</v>
      </c>
      <c r="F259" s="314"/>
      <c r="G259" s="315">
        <v>0</v>
      </c>
      <c r="H259" s="381">
        <v>8.3315730395288998</v>
      </c>
      <c r="I259" s="379"/>
    </row>
    <row r="260" spans="1:9" hidden="1" outlineLevel="1">
      <c r="A260" s="380"/>
      <c r="B260" s="326" t="s">
        <v>190</v>
      </c>
      <c r="C260" s="315">
        <v>31849</v>
      </c>
      <c r="D260" s="315">
        <v>0</v>
      </c>
      <c r="E260" s="315">
        <v>0</v>
      </c>
      <c r="F260" s="315">
        <v>0</v>
      </c>
      <c r="G260" s="315">
        <v>0</v>
      </c>
      <c r="H260" s="381">
        <v>31849</v>
      </c>
      <c r="I260" s="379"/>
    </row>
    <row r="261" spans="1:9" hidden="1" outlineLevel="1">
      <c r="A261" s="380"/>
      <c r="B261" s="326" t="s">
        <v>191</v>
      </c>
      <c r="C261" s="314"/>
      <c r="D261" s="314"/>
      <c r="E261" s="314"/>
      <c r="F261" s="314"/>
      <c r="G261" s="314"/>
      <c r="H261" s="381">
        <v>0</v>
      </c>
      <c r="I261" s="379"/>
    </row>
    <row r="262" spans="1:9" hidden="1" outlineLevel="1">
      <c r="A262" s="380"/>
      <c r="B262" s="326" t="s">
        <v>192</v>
      </c>
      <c r="C262" s="314"/>
      <c r="D262" s="314"/>
      <c r="E262" s="314"/>
      <c r="F262" s="314"/>
      <c r="G262" s="314"/>
      <c r="H262" s="381">
        <v>0</v>
      </c>
      <c r="I262" s="379"/>
    </row>
    <row r="263" spans="1:9" hidden="1" outlineLevel="1">
      <c r="A263" s="380"/>
      <c r="B263" s="326" t="s">
        <v>193</v>
      </c>
      <c r="C263" s="314"/>
      <c r="D263" s="314"/>
      <c r="E263" s="315">
        <v>36422</v>
      </c>
      <c r="F263" s="314"/>
      <c r="G263" s="315">
        <v>147959</v>
      </c>
      <c r="H263" s="381">
        <v>184381</v>
      </c>
      <c r="I263" s="379"/>
    </row>
    <row r="264" spans="1:9" hidden="1" outlineLevel="1">
      <c r="A264" s="380"/>
      <c r="B264" s="326" t="s">
        <v>194</v>
      </c>
      <c r="C264" s="314"/>
      <c r="D264" s="314"/>
      <c r="E264" s="314"/>
      <c r="F264" s="314"/>
      <c r="G264" s="314"/>
      <c r="H264" s="381">
        <v>0</v>
      </c>
      <c r="I264" s="379"/>
    </row>
    <row r="265" spans="1:9" hidden="1" outlineLevel="1">
      <c r="A265" s="380"/>
      <c r="B265" s="326" t="s">
        <v>195</v>
      </c>
      <c r="C265" s="314"/>
      <c r="D265" s="314"/>
      <c r="E265" s="314"/>
      <c r="F265" s="314"/>
      <c r="G265" s="314"/>
      <c r="H265" s="381">
        <v>0</v>
      </c>
      <c r="I265" s="379"/>
    </row>
    <row r="266" spans="1:9" hidden="1" outlineLevel="1">
      <c r="A266" s="380"/>
      <c r="B266" s="326" t="s">
        <v>196</v>
      </c>
      <c r="C266" s="314"/>
      <c r="D266" s="314"/>
      <c r="E266" s="314"/>
      <c r="F266" s="315">
        <v>1659</v>
      </c>
      <c r="G266" s="314"/>
      <c r="H266" s="381">
        <v>1659</v>
      </c>
      <c r="I266" s="379"/>
    </row>
    <row r="267" spans="1:9" collapsed="1">
      <c r="A267" s="380">
        <v>11</v>
      </c>
      <c r="B267" s="330" t="s">
        <v>537</v>
      </c>
      <c r="C267" s="315">
        <f>SUM($C$251:$C$266)</f>
        <v>138159.28939156828</v>
      </c>
      <c r="D267" s="315">
        <f>SUM($D$251:$D$266)</f>
        <v>0</v>
      </c>
      <c r="E267" s="315">
        <f>SUM($E$251:$E$266)</f>
        <v>37494</v>
      </c>
      <c r="F267" s="315">
        <f>SUM($F$251:$F$266)</f>
        <v>1659</v>
      </c>
      <c r="G267" s="315">
        <f>SUM($G$251:$G$266)</f>
        <v>148210</v>
      </c>
      <c r="H267" s="381">
        <f>SUM($H$251:$H$266)</f>
        <v>325522.28939156828</v>
      </c>
      <c r="I267" s="379"/>
    </row>
    <row r="268" spans="1:9" hidden="1" outlineLevel="1">
      <c r="A268" s="380"/>
      <c r="B268" s="326" t="s">
        <v>181</v>
      </c>
      <c r="C268" s="315">
        <v>304445</v>
      </c>
      <c r="D268" s="314"/>
      <c r="E268" s="315">
        <v>43471</v>
      </c>
      <c r="F268" s="314"/>
      <c r="G268" s="315">
        <v>6703</v>
      </c>
      <c r="H268" s="381">
        <v>354619</v>
      </c>
      <c r="I268" s="379"/>
    </row>
    <row r="269" spans="1:9" hidden="1" outlineLevel="1">
      <c r="A269" s="380"/>
      <c r="B269" s="326" t="s">
        <v>182</v>
      </c>
      <c r="C269" s="315">
        <v>2388</v>
      </c>
      <c r="D269" s="314"/>
      <c r="E269" s="314"/>
      <c r="F269" s="314"/>
      <c r="G269" s="314"/>
      <c r="H269" s="381">
        <v>2388</v>
      </c>
      <c r="I269" s="379"/>
    </row>
    <row r="270" spans="1:9" hidden="1" outlineLevel="1">
      <c r="A270" s="380"/>
      <c r="B270" s="326" t="s">
        <v>183</v>
      </c>
      <c r="C270" s="315">
        <v>2780192.0676789298</v>
      </c>
      <c r="D270" s="315">
        <v>2903</v>
      </c>
      <c r="E270" s="315">
        <v>39</v>
      </c>
      <c r="F270" s="314"/>
      <c r="G270" s="315">
        <v>259</v>
      </c>
      <c r="H270" s="381">
        <v>2783393.0676789298</v>
      </c>
      <c r="I270" s="379"/>
    </row>
    <row r="271" spans="1:9" hidden="1" outlineLevel="1">
      <c r="A271" s="380"/>
      <c r="B271" s="326" t="s">
        <v>184</v>
      </c>
      <c r="C271" s="315">
        <v>116112.23391147899</v>
      </c>
      <c r="D271" s="314"/>
      <c r="E271" s="315">
        <v>11410</v>
      </c>
      <c r="F271" s="314"/>
      <c r="G271" s="315">
        <v>1718</v>
      </c>
      <c r="H271" s="381">
        <v>129240.23391147899</v>
      </c>
      <c r="I271" s="379"/>
    </row>
    <row r="272" spans="1:9" hidden="1" outlineLevel="1">
      <c r="A272" s="380"/>
      <c r="B272" s="326" t="s">
        <v>185</v>
      </c>
      <c r="C272" s="315">
        <v>2791609</v>
      </c>
      <c r="D272" s="315">
        <v>19775</v>
      </c>
      <c r="E272" s="315">
        <v>38631</v>
      </c>
      <c r="F272" s="314"/>
      <c r="G272" s="315">
        <v>8909</v>
      </c>
      <c r="H272" s="381">
        <v>2858924</v>
      </c>
      <c r="I272" s="379"/>
    </row>
    <row r="273" spans="1:9" hidden="1" outlineLevel="1">
      <c r="A273" s="380"/>
      <c r="B273" s="326" t="s">
        <v>186</v>
      </c>
      <c r="C273" s="315">
        <v>23638</v>
      </c>
      <c r="D273" s="315">
        <v>0</v>
      </c>
      <c r="E273" s="315">
        <v>465610</v>
      </c>
      <c r="F273" s="315">
        <v>0</v>
      </c>
      <c r="G273" s="315">
        <v>73526</v>
      </c>
      <c r="H273" s="381">
        <v>562774</v>
      </c>
      <c r="I273" s="379"/>
    </row>
    <row r="274" spans="1:9" hidden="1" outlineLevel="1">
      <c r="A274" s="380"/>
      <c r="B274" s="326" t="s">
        <v>187</v>
      </c>
      <c r="C274" s="315">
        <v>120246</v>
      </c>
      <c r="D274" s="314"/>
      <c r="E274" s="314"/>
      <c r="F274" s="314"/>
      <c r="G274" s="314"/>
      <c r="H274" s="381">
        <v>120246</v>
      </c>
      <c r="I274" s="379"/>
    </row>
    <row r="275" spans="1:9" hidden="1" outlineLevel="1">
      <c r="A275" s="380"/>
      <c r="B275" s="326" t="s">
        <v>188</v>
      </c>
      <c r="C275" s="314"/>
      <c r="D275" s="314"/>
      <c r="E275" s="315">
        <v>16634</v>
      </c>
      <c r="F275" s="314"/>
      <c r="G275" s="314"/>
      <c r="H275" s="381">
        <v>16634</v>
      </c>
      <c r="I275" s="379"/>
    </row>
    <row r="276" spans="1:9" hidden="1" outlineLevel="1">
      <c r="A276" s="380"/>
      <c r="B276" s="326" t="s">
        <v>189</v>
      </c>
      <c r="C276" s="315">
        <v>4712.2124320030398</v>
      </c>
      <c r="D276" s="314"/>
      <c r="E276" s="315">
        <v>41304</v>
      </c>
      <c r="F276" s="314"/>
      <c r="G276" s="315">
        <v>10980</v>
      </c>
      <c r="H276" s="381">
        <v>56996.212432002998</v>
      </c>
      <c r="I276" s="379"/>
    </row>
    <row r="277" spans="1:9" hidden="1" outlineLevel="1">
      <c r="A277" s="380"/>
      <c r="B277" s="326" t="s">
        <v>190</v>
      </c>
      <c r="C277" s="315">
        <v>68621</v>
      </c>
      <c r="D277" s="315">
        <v>1947</v>
      </c>
      <c r="E277" s="315">
        <v>0</v>
      </c>
      <c r="F277" s="315">
        <v>0</v>
      </c>
      <c r="G277" s="315">
        <v>343</v>
      </c>
      <c r="H277" s="381">
        <v>70911</v>
      </c>
      <c r="I277" s="379"/>
    </row>
    <row r="278" spans="1:9" hidden="1" outlineLevel="1">
      <c r="A278" s="380"/>
      <c r="B278" s="326" t="s">
        <v>191</v>
      </c>
      <c r="C278" s="315">
        <v>782</v>
      </c>
      <c r="D278" s="314"/>
      <c r="E278" s="315">
        <v>42724</v>
      </c>
      <c r="F278" s="314"/>
      <c r="G278" s="315">
        <v>10954</v>
      </c>
      <c r="H278" s="381">
        <v>54460</v>
      </c>
      <c r="I278" s="379"/>
    </row>
    <row r="279" spans="1:9" hidden="1" outlineLevel="1">
      <c r="A279" s="380"/>
      <c r="B279" s="326" t="s">
        <v>192</v>
      </c>
      <c r="C279" s="315">
        <v>39547</v>
      </c>
      <c r="D279" s="314"/>
      <c r="E279" s="314"/>
      <c r="F279" s="314"/>
      <c r="G279" s="314"/>
      <c r="H279" s="381">
        <v>39547</v>
      </c>
      <c r="I279" s="379"/>
    </row>
    <row r="280" spans="1:9" hidden="1" outlineLevel="1">
      <c r="A280" s="380"/>
      <c r="B280" s="326" t="s">
        <v>193</v>
      </c>
      <c r="C280" s="315">
        <v>673023</v>
      </c>
      <c r="D280" s="314"/>
      <c r="E280" s="315">
        <v>275429</v>
      </c>
      <c r="F280" s="314"/>
      <c r="G280" s="315">
        <v>511053</v>
      </c>
      <c r="H280" s="381">
        <v>1459505</v>
      </c>
      <c r="I280" s="379"/>
    </row>
    <row r="281" spans="1:9" hidden="1" outlineLevel="1">
      <c r="A281" s="380"/>
      <c r="B281" s="326" t="s">
        <v>194</v>
      </c>
      <c r="C281" s="315">
        <v>41716</v>
      </c>
      <c r="D281" s="314"/>
      <c r="E281" s="314"/>
      <c r="F281" s="314"/>
      <c r="G281" s="314"/>
      <c r="H281" s="381">
        <v>41716</v>
      </c>
      <c r="I281" s="379"/>
    </row>
    <row r="282" spans="1:9" hidden="1" outlineLevel="1">
      <c r="A282" s="380"/>
      <c r="B282" s="326" t="s">
        <v>195</v>
      </c>
      <c r="C282" s="314"/>
      <c r="D282" s="314"/>
      <c r="E282" s="314"/>
      <c r="F282" s="314"/>
      <c r="G282" s="314"/>
      <c r="H282" s="381">
        <v>0</v>
      </c>
      <c r="I282" s="379"/>
    </row>
    <row r="283" spans="1:9" hidden="1" outlineLevel="1">
      <c r="A283" s="380"/>
      <c r="B283" s="326" t="s">
        <v>196</v>
      </c>
      <c r="C283" s="314"/>
      <c r="D283" s="314"/>
      <c r="E283" s="314"/>
      <c r="F283" s="314"/>
      <c r="G283" s="314"/>
      <c r="H283" s="381">
        <v>0</v>
      </c>
      <c r="I283" s="379"/>
    </row>
    <row r="284" spans="1:9" collapsed="1">
      <c r="A284" s="380">
        <v>12</v>
      </c>
      <c r="B284" s="330" t="s">
        <v>538</v>
      </c>
      <c r="C284" s="315">
        <f>SUM($C$268:$C$283)</f>
        <v>6967031.5140224118</v>
      </c>
      <c r="D284" s="315">
        <f>SUM($D$268:$D$283)</f>
        <v>24625</v>
      </c>
      <c r="E284" s="315">
        <f>SUM($E$268:$E$283)</f>
        <v>935252</v>
      </c>
      <c r="F284" s="315">
        <f>SUM($F$268:$F$283)</f>
        <v>0</v>
      </c>
      <c r="G284" s="315">
        <f>SUM($G$268:$G$283)</f>
        <v>624445</v>
      </c>
      <c r="H284" s="381">
        <f>SUM($H$268:$H$283)</f>
        <v>8551353.5140224118</v>
      </c>
      <c r="I284" s="379"/>
    </row>
    <row r="285" spans="1:9" hidden="1" outlineLevel="1">
      <c r="A285" s="380"/>
      <c r="B285" s="326" t="s">
        <v>181</v>
      </c>
      <c r="C285" s="315">
        <v>726454</v>
      </c>
      <c r="D285" s="314"/>
      <c r="E285" s="315">
        <v>85583</v>
      </c>
      <c r="F285" s="314"/>
      <c r="G285" s="315">
        <v>20021</v>
      </c>
      <c r="H285" s="381">
        <v>832058</v>
      </c>
      <c r="I285" s="379"/>
    </row>
    <row r="286" spans="1:9" hidden="1" outlineLevel="1">
      <c r="A286" s="380"/>
      <c r="B286" s="326" t="s">
        <v>182</v>
      </c>
      <c r="C286" s="315">
        <v>598490</v>
      </c>
      <c r="D286" s="314"/>
      <c r="E286" s="314"/>
      <c r="F286" s="314"/>
      <c r="G286" s="314"/>
      <c r="H286" s="381">
        <v>598490</v>
      </c>
      <c r="I286" s="379"/>
    </row>
    <row r="287" spans="1:9" hidden="1" outlineLevel="1">
      <c r="A287" s="380"/>
      <c r="B287" s="326" t="s">
        <v>183</v>
      </c>
      <c r="C287" s="315">
        <v>2918338.4193597399</v>
      </c>
      <c r="D287" s="315">
        <v>77380</v>
      </c>
      <c r="E287" s="315">
        <v>12371</v>
      </c>
      <c r="F287" s="314"/>
      <c r="G287" s="315">
        <v>9538</v>
      </c>
      <c r="H287" s="381">
        <v>3017627.4193597399</v>
      </c>
      <c r="I287" s="379"/>
    </row>
    <row r="288" spans="1:9" hidden="1" outlineLevel="1">
      <c r="A288" s="380"/>
      <c r="B288" s="326" t="s">
        <v>184</v>
      </c>
      <c r="C288" s="315">
        <v>924049.386601754</v>
      </c>
      <c r="D288" s="314"/>
      <c r="E288" s="315">
        <v>11914</v>
      </c>
      <c r="F288" s="314"/>
      <c r="G288" s="315">
        <v>906</v>
      </c>
      <c r="H288" s="381">
        <v>936869.386601754</v>
      </c>
      <c r="I288" s="379"/>
    </row>
    <row r="289" spans="1:9" hidden="1" outlineLevel="1">
      <c r="A289" s="380"/>
      <c r="B289" s="326" t="s">
        <v>185</v>
      </c>
      <c r="C289" s="315">
        <v>4902184</v>
      </c>
      <c r="D289" s="315">
        <v>22379</v>
      </c>
      <c r="E289" s="315">
        <v>166319</v>
      </c>
      <c r="F289" s="314"/>
      <c r="G289" s="315">
        <v>28956</v>
      </c>
      <c r="H289" s="381">
        <v>5119838</v>
      </c>
      <c r="I289" s="379"/>
    </row>
    <row r="290" spans="1:9" hidden="1" outlineLevel="1">
      <c r="A290" s="380"/>
      <c r="B290" s="326" t="s">
        <v>186</v>
      </c>
      <c r="C290" s="315">
        <v>17346</v>
      </c>
      <c r="D290" s="315">
        <v>0</v>
      </c>
      <c r="E290" s="315">
        <v>235776</v>
      </c>
      <c r="F290" s="315">
        <v>0</v>
      </c>
      <c r="G290" s="315">
        <v>38436</v>
      </c>
      <c r="H290" s="381">
        <v>291558</v>
      </c>
      <c r="I290" s="379"/>
    </row>
    <row r="291" spans="1:9" hidden="1" outlineLevel="1">
      <c r="A291" s="380"/>
      <c r="B291" s="326" t="s">
        <v>187</v>
      </c>
      <c r="C291" s="315">
        <v>440757</v>
      </c>
      <c r="D291" s="314"/>
      <c r="E291" s="314"/>
      <c r="F291" s="314"/>
      <c r="G291" s="314"/>
      <c r="H291" s="381">
        <v>440757</v>
      </c>
      <c r="I291" s="379"/>
    </row>
    <row r="292" spans="1:9" hidden="1" outlineLevel="1">
      <c r="A292" s="380"/>
      <c r="B292" s="326" t="s">
        <v>188</v>
      </c>
      <c r="C292" s="314"/>
      <c r="D292" s="314"/>
      <c r="E292" s="315">
        <v>26794</v>
      </c>
      <c r="F292" s="314"/>
      <c r="G292" s="314"/>
      <c r="H292" s="381">
        <v>26794</v>
      </c>
      <c r="I292" s="379"/>
    </row>
    <row r="293" spans="1:9" hidden="1" outlineLevel="1">
      <c r="A293" s="380"/>
      <c r="B293" s="326" t="s">
        <v>189</v>
      </c>
      <c r="C293" s="315">
        <v>349850.79101093102</v>
      </c>
      <c r="D293" s="314"/>
      <c r="E293" s="315">
        <v>18939</v>
      </c>
      <c r="F293" s="314"/>
      <c r="G293" s="315">
        <v>5035</v>
      </c>
      <c r="H293" s="381">
        <v>373824.79101093102</v>
      </c>
      <c r="I293" s="379"/>
    </row>
    <row r="294" spans="1:9" hidden="1" outlineLevel="1">
      <c r="A294" s="380"/>
      <c r="B294" s="326" t="s">
        <v>190</v>
      </c>
      <c r="C294" s="315">
        <v>1463050</v>
      </c>
      <c r="D294" s="315">
        <v>483857</v>
      </c>
      <c r="E294" s="315">
        <v>10075</v>
      </c>
      <c r="F294" s="315">
        <v>0</v>
      </c>
      <c r="G294" s="315">
        <v>83924</v>
      </c>
      <c r="H294" s="381">
        <v>2040906</v>
      </c>
      <c r="I294" s="379"/>
    </row>
    <row r="295" spans="1:9" hidden="1" outlineLevel="1">
      <c r="A295" s="380"/>
      <c r="B295" s="326" t="s">
        <v>191</v>
      </c>
      <c r="C295" s="315">
        <v>91503</v>
      </c>
      <c r="D295" s="314"/>
      <c r="E295" s="315">
        <v>13549</v>
      </c>
      <c r="F295" s="314"/>
      <c r="G295" s="315">
        <v>3474</v>
      </c>
      <c r="H295" s="381">
        <v>108526</v>
      </c>
      <c r="I295" s="379"/>
    </row>
    <row r="296" spans="1:9" hidden="1" outlineLevel="1">
      <c r="A296" s="380"/>
      <c r="B296" s="326" t="s">
        <v>192</v>
      </c>
      <c r="C296" s="315">
        <v>45827</v>
      </c>
      <c r="D296" s="314"/>
      <c r="E296" s="314"/>
      <c r="F296" s="314"/>
      <c r="G296" s="314"/>
      <c r="H296" s="381">
        <v>45827</v>
      </c>
      <c r="I296" s="379"/>
    </row>
    <row r="297" spans="1:9" hidden="1" outlineLevel="1">
      <c r="A297" s="380"/>
      <c r="B297" s="326" t="s">
        <v>193</v>
      </c>
      <c r="C297" s="315">
        <v>3967140</v>
      </c>
      <c r="D297" s="315">
        <v>105</v>
      </c>
      <c r="E297" s="315">
        <v>370240</v>
      </c>
      <c r="F297" s="314"/>
      <c r="G297" s="315">
        <v>145794</v>
      </c>
      <c r="H297" s="381">
        <v>4483279</v>
      </c>
      <c r="I297" s="379"/>
    </row>
    <row r="298" spans="1:9" hidden="1" outlineLevel="1">
      <c r="A298" s="380"/>
      <c r="B298" s="326" t="s">
        <v>194</v>
      </c>
      <c r="C298" s="315">
        <v>1333742</v>
      </c>
      <c r="D298" s="314"/>
      <c r="E298" s="314"/>
      <c r="F298" s="314"/>
      <c r="G298" s="314"/>
      <c r="H298" s="381">
        <v>1333742</v>
      </c>
      <c r="I298" s="379"/>
    </row>
    <row r="299" spans="1:9" hidden="1" outlineLevel="1">
      <c r="A299" s="380"/>
      <c r="B299" s="326" t="s">
        <v>195</v>
      </c>
      <c r="C299" s="315">
        <v>36022</v>
      </c>
      <c r="D299" s="314"/>
      <c r="E299" s="314"/>
      <c r="F299" s="314"/>
      <c r="G299" s="314"/>
      <c r="H299" s="381">
        <v>36022</v>
      </c>
      <c r="I299" s="379"/>
    </row>
    <row r="300" spans="1:9" hidden="1" outlineLevel="1">
      <c r="A300" s="380"/>
      <c r="B300" s="326" t="s">
        <v>196</v>
      </c>
      <c r="C300" s="315">
        <v>191841</v>
      </c>
      <c r="D300" s="314"/>
      <c r="E300" s="315">
        <v>5042</v>
      </c>
      <c r="F300" s="314"/>
      <c r="G300" s="314"/>
      <c r="H300" s="381">
        <v>196883</v>
      </c>
      <c r="I300" s="379"/>
    </row>
    <row r="301" spans="1:9" collapsed="1">
      <c r="A301" s="380">
        <v>13</v>
      </c>
      <c r="B301" s="330" t="s">
        <v>539</v>
      </c>
      <c r="C301" s="315">
        <f>SUM($C$285:$C$300)</f>
        <v>18006594.596972425</v>
      </c>
      <c r="D301" s="315">
        <f>SUM($D$285:$D$300)</f>
        <v>583721</v>
      </c>
      <c r="E301" s="315">
        <f>SUM($E$285:$E$300)</f>
        <v>956602</v>
      </c>
      <c r="F301" s="315">
        <f>SUM($F$285:$F$300)</f>
        <v>0</v>
      </c>
      <c r="G301" s="315">
        <f>SUM($G$285:$G$300)</f>
        <v>336084</v>
      </c>
      <c r="H301" s="381">
        <f>SUM($H$285:$H$300)</f>
        <v>19883001.596972425</v>
      </c>
      <c r="I301" s="379"/>
    </row>
    <row r="302" spans="1:9" hidden="1" outlineLevel="1">
      <c r="A302" s="380"/>
      <c r="B302" s="326" t="s">
        <v>181</v>
      </c>
      <c r="C302" s="315">
        <v>16373</v>
      </c>
      <c r="D302" s="314"/>
      <c r="E302" s="315">
        <v>422095</v>
      </c>
      <c r="F302" s="314"/>
      <c r="G302" s="315">
        <v>86491</v>
      </c>
      <c r="H302" s="381">
        <v>524959</v>
      </c>
      <c r="I302" s="379"/>
    </row>
    <row r="303" spans="1:9" hidden="1" outlineLevel="1">
      <c r="A303" s="380"/>
      <c r="B303" s="326" t="s">
        <v>182</v>
      </c>
      <c r="C303" s="315">
        <v>12000</v>
      </c>
      <c r="D303" s="314"/>
      <c r="E303" s="314"/>
      <c r="F303" s="314"/>
      <c r="G303" s="314"/>
      <c r="H303" s="381">
        <v>12000</v>
      </c>
      <c r="I303" s="379"/>
    </row>
    <row r="304" spans="1:9" hidden="1" outlineLevel="1">
      <c r="A304" s="380"/>
      <c r="B304" s="326" t="s">
        <v>183</v>
      </c>
      <c r="C304" s="315">
        <v>124958.520383127</v>
      </c>
      <c r="D304" s="315">
        <v>370792</v>
      </c>
      <c r="E304" s="315">
        <v>43224</v>
      </c>
      <c r="F304" s="314"/>
      <c r="G304" s="315">
        <v>44341</v>
      </c>
      <c r="H304" s="381">
        <v>583315.52038312703</v>
      </c>
      <c r="I304" s="379"/>
    </row>
    <row r="305" spans="1:9" hidden="1" outlineLevel="1">
      <c r="A305" s="380"/>
      <c r="B305" s="326" t="s">
        <v>184</v>
      </c>
      <c r="C305" s="315">
        <v>7800.7525751081403</v>
      </c>
      <c r="D305" s="314"/>
      <c r="E305" s="315">
        <v>15782</v>
      </c>
      <c r="F305" s="314"/>
      <c r="G305" s="315">
        <v>1857</v>
      </c>
      <c r="H305" s="381">
        <v>25439.752575108101</v>
      </c>
      <c r="I305" s="379"/>
    </row>
    <row r="306" spans="1:9" hidden="1" outlineLevel="1">
      <c r="A306" s="380"/>
      <c r="B306" s="326" t="s">
        <v>185</v>
      </c>
      <c r="C306" s="315">
        <v>39926</v>
      </c>
      <c r="D306" s="315">
        <v>62500</v>
      </c>
      <c r="E306" s="315">
        <v>546637</v>
      </c>
      <c r="F306" s="314"/>
      <c r="G306" s="315">
        <v>108690</v>
      </c>
      <c r="H306" s="381">
        <v>757753</v>
      </c>
      <c r="I306" s="379"/>
    </row>
    <row r="307" spans="1:9" hidden="1" outlineLevel="1">
      <c r="A307" s="380"/>
      <c r="B307" s="326" t="s">
        <v>186</v>
      </c>
      <c r="C307" s="315">
        <v>385309</v>
      </c>
      <c r="D307" s="315">
        <v>0</v>
      </c>
      <c r="E307" s="315">
        <v>367189</v>
      </c>
      <c r="F307" s="315">
        <v>0</v>
      </c>
      <c r="G307" s="315">
        <v>79767</v>
      </c>
      <c r="H307" s="381">
        <v>832265</v>
      </c>
      <c r="I307" s="379"/>
    </row>
    <row r="308" spans="1:9" hidden="1" outlineLevel="1">
      <c r="A308" s="380"/>
      <c r="B308" s="326" t="s">
        <v>187</v>
      </c>
      <c r="C308" s="315">
        <v>8497</v>
      </c>
      <c r="D308" s="314"/>
      <c r="E308" s="314"/>
      <c r="F308" s="314"/>
      <c r="G308" s="314"/>
      <c r="H308" s="381">
        <v>8497</v>
      </c>
      <c r="I308" s="379"/>
    </row>
    <row r="309" spans="1:9" hidden="1" outlineLevel="1">
      <c r="A309" s="380"/>
      <c r="B309" s="326" t="s">
        <v>188</v>
      </c>
      <c r="C309" s="314"/>
      <c r="D309" s="314"/>
      <c r="E309" s="315">
        <v>11578</v>
      </c>
      <c r="F309" s="314"/>
      <c r="G309" s="314"/>
      <c r="H309" s="381">
        <v>11578</v>
      </c>
      <c r="I309" s="379"/>
    </row>
    <row r="310" spans="1:9" hidden="1" outlineLevel="1">
      <c r="A310" s="380"/>
      <c r="B310" s="326" t="s">
        <v>189</v>
      </c>
      <c r="C310" s="315">
        <v>84.009603761203294</v>
      </c>
      <c r="D310" s="314"/>
      <c r="E310" s="315">
        <v>32838</v>
      </c>
      <c r="F310" s="314"/>
      <c r="G310" s="315">
        <v>8729</v>
      </c>
      <c r="H310" s="381">
        <v>41651.009603761202</v>
      </c>
      <c r="I310" s="379"/>
    </row>
    <row r="311" spans="1:9" hidden="1" outlineLevel="1">
      <c r="A311" s="380"/>
      <c r="B311" s="326" t="s">
        <v>190</v>
      </c>
      <c r="C311" s="315">
        <v>3711</v>
      </c>
      <c r="D311" s="315">
        <v>100851</v>
      </c>
      <c r="E311" s="315">
        <v>6769</v>
      </c>
      <c r="F311" s="315">
        <v>0</v>
      </c>
      <c r="G311" s="315">
        <v>20116</v>
      </c>
      <c r="H311" s="381">
        <v>131447</v>
      </c>
      <c r="I311" s="379"/>
    </row>
    <row r="312" spans="1:9" hidden="1" outlineLevel="1">
      <c r="A312" s="380"/>
      <c r="B312" s="326" t="s">
        <v>191</v>
      </c>
      <c r="C312" s="315">
        <v>675</v>
      </c>
      <c r="D312" s="314"/>
      <c r="E312" s="315">
        <v>5792</v>
      </c>
      <c r="F312" s="314"/>
      <c r="G312" s="315">
        <v>1485</v>
      </c>
      <c r="H312" s="381">
        <v>7952</v>
      </c>
      <c r="I312" s="379"/>
    </row>
    <row r="313" spans="1:9" hidden="1" outlineLevel="1">
      <c r="A313" s="380"/>
      <c r="B313" s="326" t="s">
        <v>192</v>
      </c>
      <c r="C313" s="315">
        <v>24</v>
      </c>
      <c r="D313" s="314"/>
      <c r="E313" s="314"/>
      <c r="F313" s="314"/>
      <c r="G313" s="314"/>
      <c r="H313" s="381">
        <v>24</v>
      </c>
      <c r="I313" s="379"/>
    </row>
    <row r="314" spans="1:9" hidden="1" outlineLevel="1">
      <c r="A314" s="380"/>
      <c r="B314" s="326" t="s">
        <v>193</v>
      </c>
      <c r="C314" s="315">
        <v>29493</v>
      </c>
      <c r="D314" s="315">
        <v>215</v>
      </c>
      <c r="E314" s="315">
        <v>330545</v>
      </c>
      <c r="F314" s="314"/>
      <c r="G314" s="315">
        <v>78760</v>
      </c>
      <c r="H314" s="381">
        <v>439013</v>
      </c>
      <c r="I314" s="379"/>
    </row>
    <row r="315" spans="1:9" hidden="1" outlineLevel="1">
      <c r="A315" s="380"/>
      <c r="B315" s="326" t="s">
        <v>194</v>
      </c>
      <c r="C315" s="315">
        <v>7731</v>
      </c>
      <c r="D315" s="314"/>
      <c r="E315" s="314"/>
      <c r="F315" s="314"/>
      <c r="G315" s="314"/>
      <c r="H315" s="381">
        <v>7731</v>
      </c>
      <c r="I315" s="379"/>
    </row>
    <row r="316" spans="1:9" hidden="1" outlineLevel="1">
      <c r="A316" s="380"/>
      <c r="B316" s="326" t="s">
        <v>195</v>
      </c>
      <c r="C316" s="315">
        <v>7257</v>
      </c>
      <c r="D316" s="314"/>
      <c r="E316" s="314"/>
      <c r="F316" s="314"/>
      <c r="G316" s="314"/>
      <c r="H316" s="381">
        <v>7257</v>
      </c>
      <c r="I316" s="379"/>
    </row>
    <row r="317" spans="1:9" hidden="1" outlineLevel="1">
      <c r="A317" s="380"/>
      <c r="B317" s="326" t="s">
        <v>196</v>
      </c>
      <c r="C317" s="315">
        <v>39440</v>
      </c>
      <c r="D317" s="314"/>
      <c r="E317" s="315">
        <v>1629</v>
      </c>
      <c r="F317" s="314"/>
      <c r="G317" s="314"/>
      <c r="H317" s="381">
        <v>41069</v>
      </c>
      <c r="I317" s="379"/>
    </row>
    <row r="318" spans="1:9" collapsed="1">
      <c r="A318" s="380">
        <v>14</v>
      </c>
      <c r="B318" s="330" t="s">
        <v>540</v>
      </c>
      <c r="C318" s="315">
        <f>SUM($C$302:$C$317)</f>
        <v>683279.28256199637</v>
      </c>
      <c r="D318" s="315">
        <f>SUM($D$302:$D$317)</f>
        <v>534358</v>
      </c>
      <c r="E318" s="315">
        <f>SUM($E$302:$E$317)</f>
        <v>1784078</v>
      </c>
      <c r="F318" s="315">
        <f>SUM($F$302:$F$317)</f>
        <v>0</v>
      </c>
      <c r="G318" s="315">
        <f>SUM($G$302:$G$317)</f>
        <v>430236</v>
      </c>
      <c r="H318" s="381">
        <f>SUM($H$302:$H$317)</f>
        <v>3431951.282561996</v>
      </c>
      <c r="I318" s="379"/>
    </row>
    <row r="319" spans="1:9" hidden="1" outlineLevel="1">
      <c r="A319" s="380"/>
      <c r="B319" s="326" t="s">
        <v>181</v>
      </c>
      <c r="C319" s="315">
        <v>4247</v>
      </c>
      <c r="D319" s="314"/>
      <c r="E319" s="315">
        <v>295820</v>
      </c>
      <c r="F319" s="314"/>
      <c r="G319" s="315">
        <v>0</v>
      </c>
      <c r="H319" s="381">
        <v>300067</v>
      </c>
      <c r="I319" s="379"/>
    </row>
    <row r="320" spans="1:9" hidden="1" outlineLevel="1">
      <c r="A320" s="380"/>
      <c r="B320" s="326" t="s">
        <v>182</v>
      </c>
      <c r="C320" s="315">
        <v>12191</v>
      </c>
      <c r="D320" s="314"/>
      <c r="E320" s="314"/>
      <c r="F320" s="314"/>
      <c r="G320" s="314"/>
      <c r="H320" s="381">
        <v>12191</v>
      </c>
      <c r="I320" s="379"/>
    </row>
    <row r="321" spans="1:9" hidden="1" outlineLevel="1">
      <c r="A321" s="380"/>
      <c r="B321" s="326" t="s">
        <v>183</v>
      </c>
      <c r="C321" s="315">
        <v>187074.15754065101</v>
      </c>
      <c r="D321" s="315">
        <v>448982</v>
      </c>
      <c r="E321" s="315">
        <v>130931</v>
      </c>
      <c r="F321" s="314"/>
      <c r="G321" s="315">
        <v>0</v>
      </c>
      <c r="H321" s="381">
        <v>766987.15754065104</v>
      </c>
      <c r="I321" s="379"/>
    </row>
    <row r="322" spans="1:9" hidden="1" outlineLevel="1">
      <c r="A322" s="380"/>
      <c r="B322" s="326" t="s">
        <v>184</v>
      </c>
      <c r="C322" s="315">
        <v>2618.9649080027998</v>
      </c>
      <c r="D322" s="314"/>
      <c r="E322" s="315">
        <v>48834</v>
      </c>
      <c r="F322" s="314"/>
      <c r="G322" s="314"/>
      <c r="H322" s="381">
        <v>51452.964908002803</v>
      </c>
      <c r="I322" s="379"/>
    </row>
    <row r="323" spans="1:9" hidden="1" outlineLevel="1">
      <c r="A323" s="380"/>
      <c r="B323" s="326" t="s">
        <v>185</v>
      </c>
      <c r="C323" s="315">
        <v>240277</v>
      </c>
      <c r="D323" s="315">
        <v>498568</v>
      </c>
      <c r="E323" s="315">
        <v>223701</v>
      </c>
      <c r="F323" s="314"/>
      <c r="G323" s="315">
        <v>0</v>
      </c>
      <c r="H323" s="381">
        <v>962546</v>
      </c>
      <c r="I323" s="379"/>
    </row>
    <row r="324" spans="1:9" hidden="1" outlineLevel="1">
      <c r="A324" s="380"/>
      <c r="B324" s="326" t="s">
        <v>186</v>
      </c>
      <c r="C324" s="315">
        <v>16122</v>
      </c>
      <c r="D324" s="315">
        <v>0</v>
      </c>
      <c r="E324" s="315">
        <v>1411527</v>
      </c>
      <c r="F324" s="315">
        <v>0</v>
      </c>
      <c r="G324" s="315">
        <v>0</v>
      </c>
      <c r="H324" s="381">
        <v>1427649</v>
      </c>
      <c r="I324" s="379"/>
    </row>
    <row r="325" spans="1:9" hidden="1" outlineLevel="1">
      <c r="A325" s="380"/>
      <c r="B325" s="326" t="s">
        <v>187</v>
      </c>
      <c r="C325" s="314"/>
      <c r="D325" s="314"/>
      <c r="E325" s="314"/>
      <c r="F325" s="314"/>
      <c r="G325" s="314"/>
      <c r="H325" s="381">
        <v>0</v>
      </c>
      <c r="I325" s="379"/>
    </row>
    <row r="326" spans="1:9" hidden="1" outlineLevel="1">
      <c r="A326" s="380"/>
      <c r="B326" s="326" t="s">
        <v>188</v>
      </c>
      <c r="C326" s="314"/>
      <c r="D326" s="314"/>
      <c r="E326" s="315">
        <v>398424</v>
      </c>
      <c r="F326" s="314"/>
      <c r="G326" s="314"/>
      <c r="H326" s="381">
        <v>398424</v>
      </c>
      <c r="I326" s="379"/>
    </row>
    <row r="327" spans="1:9" hidden="1" outlineLevel="1">
      <c r="A327" s="380"/>
      <c r="B327" s="326" t="s">
        <v>189</v>
      </c>
      <c r="C327" s="315">
        <v>3094.4409501442001</v>
      </c>
      <c r="D327" s="314"/>
      <c r="E327" s="315">
        <v>333591</v>
      </c>
      <c r="F327" s="314"/>
      <c r="G327" s="315">
        <v>0</v>
      </c>
      <c r="H327" s="381">
        <v>336685.44095014402</v>
      </c>
      <c r="I327" s="379"/>
    </row>
    <row r="328" spans="1:9" hidden="1" outlineLevel="1">
      <c r="A328" s="380"/>
      <c r="B328" s="326" t="s">
        <v>190</v>
      </c>
      <c r="C328" s="315">
        <v>54309</v>
      </c>
      <c r="D328" s="315">
        <v>279678</v>
      </c>
      <c r="E328" s="315">
        <v>29078</v>
      </c>
      <c r="F328" s="315">
        <v>0</v>
      </c>
      <c r="G328" s="315">
        <v>0</v>
      </c>
      <c r="H328" s="381">
        <v>363065</v>
      </c>
      <c r="I328" s="379"/>
    </row>
    <row r="329" spans="1:9" hidden="1" outlineLevel="1">
      <c r="A329" s="380"/>
      <c r="B329" s="326" t="s">
        <v>191</v>
      </c>
      <c r="C329" s="315">
        <v>1027</v>
      </c>
      <c r="D329" s="314"/>
      <c r="E329" s="315">
        <v>68654</v>
      </c>
      <c r="F329" s="314"/>
      <c r="G329" s="314"/>
      <c r="H329" s="381">
        <v>69681</v>
      </c>
      <c r="I329" s="379"/>
    </row>
    <row r="330" spans="1:9" hidden="1" outlineLevel="1">
      <c r="A330" s="380"/>
      <c r="B330" s="326" t="s">
        <v>192</v>
      </c>
      <c r="C330" s="314"/>
      <c r="D330" s="314"/>
      <c r="E330" s="314"/>
      <c r="F330" s="314"/>
      <c r="G330" s="314"/>
      <c r="H330" s="381">
        <v>0</v>
      </c>
      <c r="I330" s="379"/>
    </row>
    <row r="331" spans="1:9" hidden="1" outlineLevel="1">
      <c r="A331" s="380"/>
      <c r="B331" s="326" t="s">
        <v>193</v>
      </c>
      <c r="C331" s="315">
        <v>174010</v>
      </c>
      <c r="D331" s="314"/>
      <c r="E331" s="315">
        <v>2152229</v>
      </c>
      <c r="F331" s="314"/>
      <c r="G331" s="315">
        <v>351</v>
      </c>
      <c r="H331" s="381">
        <v>2326590</v>
      </c>
      <c r="I331" s="379"/>
    </row>
    <row r="332" spans="1:9" hidden="1" outlineLevel="1">
      <c r="A332" s="380"/>
      <c r="B332" s="326" t="s">
        <v>194</v>
      </c>
      <c r="C332" s="315">
        <v>16056</v>
      </c>
      <c r="D332" s="314"/>
      <c r="E332" s="314"/>
      <c r="F332" s="314"/>
      <c r="G332" s="314"/>
      <c r="H332" s="381">
        <v>16056</v>
      </c>
      <c r="I332" s="379"/>
    </row>
    <row r="333" spans="1:9" hidden="1" outlineLevel="1">
      <c r="A333" s="380"/>
      <c r="B333" s="326" t="s">
        <v>195</v>
      </c>
      <c r="C333" s="314"/>
      <c r="D333" s="314"/>
      <c r="E333" s="314"/>
      <c r="F333" s="314"/>
      <c r="G333" s="314"/>
      <c r="H333" s="381">
        <v>0</v>
      </c>
      <c r="I333" s="379"/>
    </row>
    <row r="334" spans="1:9" hidden="1" outlineLevel="1">
      <c r="A334" s="380"/>
      <c r="B334" s="326" t="s">
        <v>196</v>
      </c>
      <c r="C334" s="314"/>
      <c r="D334" s="314"/>
      <c r="E334" s="315">
        <v>31720</v>
      </c>
      <c r="F334" s="314"/>
      <c r="G334" s="314"/>
      <c r="H334" s="381">
        <v>31720</v>
      </c>
      <c r="I334" s="379"/>
    </row>
    <row r="335" spans="1:9" collapsed="1">
      <c r="A335" s="380">
        <v>15</v>
      </c>
      <c r="B335" s="330" t="s">
        <v>541</v>
      </c>
      <c r="C335" s="315">
        <f>SUM($C$319:$C$334)</f>
        <v>711026.563398798</v>
      </c>
      <c r="D335" s="315">
        <f>SUM($D$319:$D$334)</f>
        <v>1227228</v>
      </c>
      <c r="E335" s="315">
        <f>SUM($E$319:$E$334)</f>
        <v>5124509</v>
      </c>
      <c r="F335" s="315">
        <f>SUM($F$319:$F$334)</f>
        <v>0</v>
      </c>
      <c r="G335" s="315">
        <f>SUM($G$319:$G$334)</f>
        <v>351</v>
      </c>
      <c r="H335" s="381">
        <f>SUM($H$319:$H$334)</f>
        <v>7063114.563398798</v>
      </c>
      <c r="I335" s="379"/>
    </row>
    <row r="336" spans="1:9" hidden="1" outlineLevel="1">
      <c r="A336" s="380"/>
      <c r="B336" s="326" t="s">
        <v>181</v>
      </c>
      <c r="C336" s="315">
        <v>34269</v>
      </c>
      <c r="D336" s="314"/>
      <c r="E336" s="315">
        <v>486518</v>
      </c>
      <c r="F336" s="314"/>
      <c r="G336" s="315">
        <v>111077</v>
      </c>
      <c r="H336" s="381">
        <v>631864</v>
      </c>
      <c r="I336" s="379"/>
    </row>
    <row r="337" spans="1:9" hidden="1" outlineLevel="1">
      <c r="A337" s="380"/>
      <c r="B337" s="326" t="s">
        <v>182</v>
      </c>
      <c r="C337" s="315">
        <v>26396</v>
      </c>
      <c r="D337" s="314"/>
      <c r="E337" s="314"/>
      <c r="F337" s="314"/>
      <c r="G337" s="314"/>
      <c r="H337" s="381">
        <v>26396</v>
      </c>
      <c r="I337" s="379"/>
    </row>
    <row r="338" spans="1:9" hidden="1" outlineLevel="1">
      <c r="A338" s="380"/>
      <c r="B338" s="326" t="s">
        <v>183</v>
      </c>
      <c r="C338" s="315">
        <v>237725.22064723101</v>
      </c>
      <c r="D338" s="315">
        <v>421515</v>
      </c>
      <c r="E338" s="315">
        <v>52849</v>
      </c>
      <c r="F338" s="314"/>
      <c r="G338" s="315">
        <v>55559</v>
      </c>
      <c r="H338" s="381">
        <v>767648.22064723098</v>
      </c>
      <c r="I338" s="379"/>
    </row>
    <row r="339" spans="1:9" hidden="1" outlineLevel="1">
      <c r="A339" s="380"/>
      <c r="B339" s="326" t="s">
        <v>184</v>
      </c>
      <c r="C339" s="315">
        <v>27942.019312921999</v>
      </c>
      <c r="D339" s="314"/>
      <c r="E339" s="315">
        <v>63136</v>
      </c>
      <c r="F339" s="314"/>
      <c r="G339" s="315">
        <v>5192</v>
      </c>
      <c r="H339" s="381">
        <v>96270.019312921999</v>
      </c>
      <c r="I339" s="379"/>
    </row>
    <row r="340" spans="1:9" hidden="1" outlineLevel="1">
      <c r="A340" s="380"/>
      <c r="B340" s="326" t="s">
        <v>185</v>
      </c>
      <c r="C340" s="315">
        <v>261581</v>
      </c>
      <c r="D340" s="315">
        <v>162097</v>
      </c>
      <c r="E340" s="315">
        <v>526846</v>
      </c>
      <c r="F340" s="314"/>
      <c r="G340" s="315">
        <v>117376</v>
      </c>
      <c r="H340" s="381">
        <v>1067900</v>
      </c>
      <c r="I340" s="379"/>
    </row>
    <row r="341" spans="1:9" hidden="1" outlineLevel="1">
      <c r="A341" s="380"/>
      <c r="B341" s="326" t="s">
        <v>186</v>
      </c>
      <c r="C341" s="315">
        <v>209490</v>
      </c>
      <c r="D341" s="315">
        <v>0</v>
      </c>
      <c r="E341" s="315">
        <v>1364157</v>
      </c>
      <c r="F341" s="315">
        <v>0</v>
      </c>
      <c r="G341" s="315">
        <v>246097</v>
      </c>
      <c r="H341" s="381">
        <v>1819744</v>
      </c>
      <c r="I341" s="379"/>
    </row>
    <row r="342" spans="1:9" hidden="1" outlineLevel="1">
      <c r="A342" s="380"/>
      <c r="B342" s="326" t="s">
        <v>187</v>
      </c>
      <c r="C342" s="315">
        <v>16042</v>
      </c>
      <c r="D342" s="314"/>
      <c r="E342" s="314"/>
      <c r="F342" s="314"/>
      <c r="G342" s="314"/>
      <c r="H342" s="381">
        <v>16042</v>
      </c>
      <c r="I342" s="379"/>
    </row>
    <row r="343" spans="1:9" hidden="1" outlineLevel="1">
      <c r="A343" s="380"/>
      <c r="B343" s="326" t="s">
        <v>188</v>
      </c>
      <c r="C343" s="314"/>
      <c r="D343" s="314"/>
      <c r="E343" s="315">
        <v>76198</v>
      </c>
      <c r="F343" s="314"/>
      <c r="G343" s="314"/>
      <c r="H343" s="381">
        <v>76198</v>
      </c>
      <c r="I343" s="379"/>
    </row>
    <row r="344" spans="1:9" hidden="1" outlineLevel="1">
      <c r="A344" s="380"/>
      <c r="B344" s="326" t="s">
        <v>189</v>
      </c>
      <c r="C344" s="315">
        <v>4209.6991551107803</v>
      </c>
      <c r="D344" s="314"/>
      <c r="E344" s="315">
        <v>189320</v>
      </c>
      <c r="F344" s="314"/>
      <c r="G344" s="315">
        <v>50325</v>
      </c>
      <c r="H344" s="381">
        <v>243854.69915511101</v>
      </c>
      <c r="I344" s="379"/>
    </row>
    <row r="345" spans="1:9" hidden="1" outlineLevel="1">
      <c r="A345" s="380"/>
      <c r="B345" s="326" t="s">
        <v>190</v>
      </c>
      <c r="C345" s="315">
        <v>78878</v>
      </c>
      <c r="D345" s="315">
        <v>198379</v>
      </c>
      <c r="E345" s="315">
        <v>38687</v>
      </c>
      <c r="F345" s="315">
        <v>0</v>
      </c>
      <c r="G345" s="315">
        <v>41937</v>
      </c>
      <c r="H345" s="381">
        <v>357881</v>
      </c>
      <c r="I345" s="379"/>
    </row>
    <row r="346" spans="1:9" hidden="1" outlineLevel="1">
      <c r="A346" s="380"/>
      <c r="B346" s="326" t="s">
        <v>191</v>
      </c>
      <c r="C346" s="315">
        <v>908</v>
      </c>
      <c r="D346" s="314"/>
      <c r="E346" s="315">
        <v>27958</v>
      </c>
      <c r="F346" s="314"/>
      <c r="G346" s="315">
        <v>7168</v>
      </c>
      <c r="H346" s="381">
        <v>36034</v>
      </c>
      <c r="I346" s="379"/>
    </row>
    <row r="347" spans="1:9" hidden="1" outlineLevel="1">
      <c r="A347" s="380"/>
      <c r="B347" s="326" t="s">
        <v>192</v>
      </c>
      <c r="C347" s="314"/>
      <c r="D347" s="314"/>
      <c r="E347" s="314"/>
      <c r="F347" s="314"/>
      <c r="G347" s="314"/>
      <c r="H347" s="381">
        <v>0</v>
      </c>
      <c r="I347" s="379"/>
    </row>
    <row r="348" spans="1:9" hidden="1" outlineLevel="1">
      <c r="A348" s="380"/>
      <c r="B348" s="326" t="s">
        <v>193</v>
      </c>
      <c r="C348" s="315">
        <v>113491</v>
      </c>
      <c r="D348" s="315">
        <v>126</v>
      </c>
      <c r="E348" s="315">
        <v>1472403</v>
      </c>
      <c r="F348" s="314"/>
      <c r="G348" s="315">
        <v>1354538</v>
      </c>
      <c r="H348" s="381">
        <v>2940558</v>
      </c>
      <c r="I348" s="379"/>
    </row>
    <row r="349" spans="1:9" hidden="1" outlineLevel="1">
      <c r="A349" s="380"/>
      <c r="B349" s="326" t="s">
        <v>194</v>
      </c>
      <c r="C349" s="315">
        <v>35681</v>
      </c>
      <c r="D349" s="314"/>
      <c r="E349" s="314"/>
      <c r="F349" s="314"/>
      <c r="G349" s="314"/>
      <c r="H349" s="381">
        <v>35681</v>
      </c>
      <c r="I349" s="379"/>
    </row>
    <row r="350" spans="1:9" hidden="1" outlineLevel="1">
      <c r="A350" s="380"/>
      <c r="B350" s="326" t="s">
        <v>195</v>
      </c>
      <c r="C350" s="315">
        <v>10453</v>
      </c>
      <c r="D350" s="314"/>
      <c r="E350" s="314"/>
      <c r="F350" s="314"/>
      <c r="G350" s="314"/>
      <c r="H350" s="381">
        <v>10453</v>
      </c>
      <c r="I350" s="379"/>
    </row>
    <row r="351" spans="1:9" hidden="1" outlineLevel="1">
      <c r="A351" s="380"/>
      <c r="B351" s="326" t="s">
        <v>196</v>
      </c>
      <c r="C351" s="314"/>
      <c r="D351" s="314"/>
      <c r="E351" s="315">
        <v>9874</v>
      </c>
      <c r="F351" s="314"/>
      <c r="G351" s="314"/>
      <c r="H351" s="381">
        <v>9874</v>
      </c>
      <c r="I351" s="379"/>
    </row>
    <row r="352" spans="1:9" collapsed="1">
      <c r="A352" s="380">
        <v>16</v>
      </c>
      <c r="B352" s="330" t="s">
        <v>542</v>
      </c>
      <c r="C352" s="315">
        <f>SUM($C$336:$C$351)</f>
        <v>1057065.9391152638</v>
      </c>
      <c r="D352" s="315">
        <f>SUM($D$336:$D$351)</f>
        <v>782117</v>
      </c>
      <c r="E352" s="315">
        <f>SUM($E$336:$E$351)</f>
        <v>4307946</v>
      </c>
      <c r="F352" s="315">
        <f>SUM($F$336:$F$351)</f>
        <v>0</v>
      </c>
      <c r="G352" s="315">
        <f>SUM($G$336:$G$351)</f>
        <v>1989269</v>
      </c>
      <c r="H352" s="381">
        <f>SUM($H$336:$H$351)</f>
        <v>8136397.9391152635</v>
      </c>
      <c r="I352" s="379"/>
    </row>
    <row r="353" spans="1:9" hidden="1" outlineLevel="1">
      <c r="A353" s="380"/>
      <c r="B353" s="326" t="s">
        <v>181</v>
      </c>
      <c r="C353" s="315">
        <v>29704</v>
      </c>
      <c r="D353" s="314"/>
      <c r="E353" s="315">
        <v>115185</v>
      </c>
      <c r="F353" s="314"/>
      <c r="G353" s="315">
        <v>25502</v>
      </c>
      <c r="H353" s="381">
        <v>170391</v>
      </c>
      <c r="I353" s="379"/>
    </row>
    <row r="354" spans="1:9" hidden="1" outlineLevel="1">
      <c r="A354" s="380"/>
      <c r="B354" s="326" t="s">
        <v>182</v>
      </c>
      <c r="C354" s="315">
        <v>1206</v>
      </c>
      <c r="D354" s="314"/>
      <c r="E354" s="314"/>
      <c r="F354" s="314"/>
      <c r="G354" s="314"/>
      <c r="H354" s="381">
        <v>1206</v>
      </c>
      <c r="I354" s="379"/>
    </row>
    <row r="355" spans="1:9" hidden="1" outlineLevel="1">
      <c r="A355" s="380"/>
      <c r="B355" s="326" t="s">
        <v>183</v>
      </c>
      <c r="C355" s="315">
        <v>150752.41374559401</v>
      </c>
      <c r="D355" s="315">
        <v>218713</v>
      </c>
      <c r="E355" s="315">
        <v>58263</v>
      </c>
      <c r="F355" s="314"/>
      <c r="G355" s="315">
        <v>33353</v>
      </c>
      <c r="H355" s="381">
        <v>461081.41374559398</v>
      </c>
      <c r="I355" s="379"/>
    </row>
    <row r="356" spans="1:9" hidden="1" outlineLevel="1">
      <c r="A356" s="380"/>
      <c r="B356" s="326" t="s">
        <v>184</v>
      </c>
      <c r="C356" s="315">
        <v>12022.4248729259</v>
      </c>
      <c r="D356" s="314"/>
      <c r="E356" s="315">
        <v>18338</v>
      </c>
      <c r="F356" s="314"/>
      <c r="G356" s="315">
        <v>2023</v>
      </c>
      <c r="H356" s="381">
        <v>32383.424872925902</v>
      </c>
      <c r="I356" s="379"/>
    </row>
    <row r="357" spans="1:9" hidden="1" outlineLevel="1">
      <c r="A357" s="380"/>
      <c r="B357" s="326" t="s">
        <v>185</v>
      </c>
      <c r="C357" s="315">
        <v>83576</v>
      </c>
      <c r="D357" s="315">
        <v>104272</v>
      </c>
      <c r="E357" s="315">
        <v>103746</v>
      </c>
      <c r="F357" s="314"/>
      <c r="G357" s="315">
        <v>34753</v>
      </c>
      <c r="H357" s="381">
        <v>326347</v>
      </c>
      <c r="I357" s="379"/>
    </row>
    <row r="358" spans="1:9" hidden="1" outlineLevel="1">
      <c r="A358" s="380"/>
      <c r="B358" s="326" t="s">
        <v>186</v>
      </c>
      <c r="C358" s="315">
        <v>28779</v>
      </c>
      <c r="D358" s="315">
        <v>0</v>
      </c>
      <c r="E358" s="315">
        <v>370238</v>
      </c>
      <c r="F358" s="315">
        <v>0</v>
      </c>
      <c r="G358" s="315">
        <v>65229</v>
      </c>
      <c r="H358" s="381">
        <v>464246</v>
      </c>
      <c r="I358" s="379"/>
    </row>
    <row r="359" spans="1:9" hidden="1" outlineLevel="1">
      <c r="A359" s="380"/>
      <c r="B359" s="326" t="s">
        <v>187</v>
      </c>
      <c r="C359" s="315">
        <v>10076</v>
      </c>
      <c r="D359" s="314"/>
      <c r="E359" s="314"/>
      <c r="F359" s="314"/>
      <c r="G359" s="314"/>
      <c r="H359" s="381">
        <v>10076</v>
      </c>
      <c r="I359" s="379"/>
    </row>
    <row r="360" spans="1:9" hidden="1" outlineLevel="1">
      <c r="A360" s="380"/>
      <c r="B360" s="326" t="s">
        <v>188</v>
      </c>
      <c r="C360" s="314"/>
      <c r="D360" s="314"/>
      <c r="E360" s="315">
        <v>22578</v>
      </c>
      <c r="F360" s="314"/>
      <c r="G360" s="314"/>
      <c r="H360" s="381">
        <v>22578</v>
      </c>
      <c r="I360" s="379"/>
    </row>
    <row r="361" spans="1:9" hidden="1" outlineLevel="1">
      <c r="A361" s="380"/>
      <c r="B361" s="326" t="s">
        <v>189</v>
      </c>
      <c r="C361" s="315">
        <v>2138.5228063964601</v>
      </c>
      <c r="D361" s="314"/>
      <c r="E361" s="315">
        <v>45263</v>
      </c>
      <c r="F361" s="314"/>
      <c r="G361" s="315">
        <v>12032</v>
      </c>
      <c r="H361" s="381">
        <v>59433.522806396497</v>
      </c>
      <c r="I361" s="379"/>
    </row>
    <row r="362" spans="1:9" hidden="1" outlineLevel="1">
      <c r="A362" s="380"/>
      <c r="B362" s="326" t="s">
        <v>190</v>
      </c>
      <c r="C362" s="315">
        <v>17251</v>
      </c>
      <c r="D362" s="315">
        <v>45036</v>
      </c>
      <c r="E362" s="315">
        <v>3372</v>
      </c>
      <c r="F362" s="315">
        <v>0</v>
      </c>
      <c r="G362" s="315">
        <v>8830</v>
      </c>
      <c r="H362" s="381">
        <v>74489</v>
      </c>
      <c r="I362" s="379"/>
    </row>
    <row r="363" spans="1:9" hidden="1" outlineLevel="1">
      <c r="A363" s="380"/>
      <c r="B363" s="326" t="s">
        <v>191</v>
      </c>
      <c r="C363" s="315">
        <v>1962</v>
      </c>
      <c r="D363" s="314"/>
      <c r="E363" s="315">
        <v>5069</v>
      </c>
      <c r="F363" s="314"/>
      <c r="G363" s="315">
        <v>1300</v>
      </c>
      <c r="H363" s="381">
        <v>8331</v>
      </c>
      <c r="I363" s="379"/>
    </row>
    <row r="364" spans="1:9" hidden="1" outlineLevel="1">
      <c r="A364" s="380"/>
      <c r="B364" s="326" t="s">
        <v>192</v>
      </c>
      <c r="C364" s="314"/>
      <c r="D364" s="314"/>
      <c r="E364" s="314"/>
      <c r="F364" s="314"/>
      <c r="G364" s="314"/>
      <c r="H364" s="381">
        <v>0</v>
      </c>
      <c r="I364" s="379"/>
    </row>
    <row r="365" spans="1:9" hidden="1" outlineLevel="1">
      <c r="A365" s="380"/>
      <c r="B365" s="326" t="s">
        <v>193</v>
      </c>
      <c r="C365" s="315">
        <v>36776</v>
      </c>
      <c r="D365" s="315">
        <v>2739</v>
      </c>
      <c r="E365" s="315">
        <v>477577</v>
      </c>
      <c r="F365" s="314"/>
      <c r="G365" s="315">
        <v>91827</v>
      </c>
      <c r="H365" s="381">
        <v>608919</v>
      </c>
      <c r="I365" s="379"/>
    </row>
    <row r="366" spans="1:9" hidden="1" outlineLevel="1">
      <c r="A366" s="380"/>
      <c r="B366" s="326" t="s">
        <v>194</v>
      </c>
      <c r="C366" s="315">
        <v>43964</v>
      </c>
      <c r="D366" s="314"/>
      <c r="E366" s="314"/>
      <c r="F366" s="314"/>
      <c r="G366" s="314"/>
      <c r="H366" s="381">
        <v>43964</v>
      </c>
      <c r="I366" s="379"/>
    </row>
    <row r="367" spans="1:9" hidden="1" outlineLevel="1">
      <c r="A367" s="380"/>
      <c r="B367" s="326" t="s">
        <v>195</v>
      </c>
      <c r="C367" s="315">
        <v>2295</v>
      </c>
      <c r="D367" s="314"/>
      <c r="E367" s="314"/>
      <c r="F367" s="314"/>
      <c r="G367" s="314"/>
      <c r="H367" s="381">
        <v>2295</v>
      </c>
      <c r="I367" s="379"/>
    </row>
    <row r="368" spans="1:9" hidden="1" outlineLevel="1">
      <c r="A368" s="380"/>
      <c r="B368" s="326" t="s">
        <v>196</v>
      </c>
      <c r="C368" s="315">
        <v>13300</v>
      </c>
      <c r="D368" s="314"/>
      <c r="E368" s="315">
        <v>688</v>
      </c>
      <c r="F368" s="314"/>
      <c r="G368" s="314"/>
      <c r="H368" s="381">
        <v>13988</v>
      </c>
      <c r="I368" s="379"/>
    </row>
    <row r="369" spans="1:9" collapsed="1">
      <c r="A369" s="380">
        <v>17</v>
      </c>
      <c r="B369" s="330" t="s">
        <v>543</v>
      </c>
      <c r="C369" s="315">
        <f>SUM($C$353:$C$368)</f>
        <v>433802.36142491642</v>
      </c>
      <c r="D369" s="315">
        <f>SUM($D$353:$D$368)</f>
        <v>370760</v>
      </c>
      <c r="E369" s="315">
        <f>SUM($E$353:$E$368)</f>
        <v>1220317</v>
      </c>
      <c r="F369" s="315">
        <f>SUM($F$353:$F$368)</f>
        <v>0</v>
      </c>
      <c r="G369" s="315">
        <f>SUM($G$353:$G$368)</f>
        <v>274849</v>
      </c>
      <c r="H369" s="381">
        <f>SUM($H$353:$H$368)</f>
        <v>2299728.3614249164</v>
      </c>
      <c r="I369" s="379"/>
    </row>
    <row r="370" spans="1:9" hidden="1" outlineLevel="1">
      <c r="A370" s="380"/>
      <c r="B370" s="326" t="s">
        <v>181</v>
      </c>
      <c r="C370" s="315">
        <v>8003</v>
      </c>
      <c r="D370" s="314"/>
      <c r="E370" s="315">
        <v>298934</v>
      </c>
      <c r="F370" s="314"/>
      <c r="G370" s="315">
        <v>65225</v>
      </c>
      <c r="H370" s="381">
        <v>372162</v>
      </c>
      <c r="I370" s="379"/>
    </row>
    <row r="371" spans="1:9" hidden="1" outlineLevel="1">
      <c r="A371" s="380"/>
      <c r="B371" s="326" t="s">
        <v>182</v>
      </c>
      <c r="C371" s="315">
        <v>13056</v>
      </c>
      <c r="D371" s="314"/>
      <c r="E371" s="314"/>
      <c r="F371" s="314"/>
      <c r="G371" s="314"/>
      <c r="H371" s="381">
        <v>13056</v>
      </c>
      <c r="I371" s="379"/>
    </row>
    <row r="372" spans="1:9" hidden="1" outlineLevel="1">
      <c r="A372" s="380"/>
      <c r="B372" s="326" t="s">
        <v>183</v>
      </c>
      <c r="C372" s="315">
        <v>99214.279783789403</v>
      </c>
      <c r="D372" s="315">
        <v>382606</v>
      </c>
      <c r="E372" s="315">
        <v>84763</v>
      </c>
      <c r="F372" s="314"/>
      <c r="G372" s="315">
        <v>54032</v>
      </c>
      <c r="H372" s="381">
        <v>620615.27978378895</v>
      </c>
      <c r="I372" s="379"/>
    </row>
    <row r="373" spans="1:9" hidden="1" outlineLevel="1">
      <c r="A373" s="380"/>
      <c r="B373" s="326" t="s">
        <v>184</v>
      </c>
      <c r="C373" s="315">
        <v>6461.2023530446804</v>
      </c>
      <c r="D373" s="314"/>
      <c r="E373" s="315">
        <v>47688</v>
      </c>
      <c r="F373" s="314"/>
      <c r="G373" s="315">
        <v>5393</v>
      </c>
      <c r="H373" s="381">
        <v>59542.202353044697</v>
      </c>
      <c r="I373" s="379"/>
    </row>
    <row r="374" spans="1:9" hidden="1" outlineLevel="1">
      <c r="A374" s="380"/>
      <c r="B374" s="326" t="s">
        <v>185</v>
      </c>
      <c r="C374" s="315">
        <v>80201</v>
      </c>
      <c r="D374" s="315">
        <v>120825</v>
      </c>
      <c r="E374" s="315">
        <v>406125</v>
      </c>
      <c r="F374" s="314"/>
      <c r="G374" s="315">
        <v>82347</v>
      </c>
      <c r="H374" s="381">
        <v>689498</v>
      </c>
      <c r="I374" s="379"/>
    </row>
    <row r="375" spans="1:9" hidden="1" outlineLevel="1">
      <c r="A375" s="380"/>
      <c r="B375" s="326" t="s">
        <v>186</v>
      </c>
      <c r="C375" s="315">
        <v>100516</v>
      </c>
      <c r="D375" s="315">
        <v>0</v>
      </c>
      <c r="E375" s="315">
        <v>595893</v>
      </c>
      <c r="F375" s="315">
        <v>0</v>
      </c>
      <c r="G375" s="315">
        <v>102982</v>
      </c>
      <c r="H375" s="381">
        <v>799391</v>
      </c>
      <c r="I375" s="379"/>
    </row>
    <row r="376" spans="1:9" hidden="1" outlineLevel="1">
      <c r="A376" s="380"/>
      <c r="B376" s="326" t="s">
        <v>187</v>
      </c>
      <c r="C376" s="314"/>
      <c r="D376" s="314"/>
      <c r="E376" s="314"/>
      <c r="F376" s="314"/>
      <c r="G376" s="314"/>
      <c r="H376" s="381">
        <v>0</v>
      </c>
      <c r="I376" s="379"/>
    </row>
    <row r="377" spans="1:9" hidden="1" outlineLevel="1">
      <c r="A377" s="380"/>
      <c r="B377" s="326" t="s">
        <v>188</v>
      </c>
      <c r="C377" s="314"/>
      <c r="D377" s="314"/>
      <c r="E377" s="315">
        <v>98920</v>
      </c>
      <c r="F377" s="314"/>
      <c r="G377" s="314"/>
      <c r="H377" s="381">
        <v>98920</v>
      </c>
      <c r="I377" s="379"/>
    </row>
    <row r="378" spans="1:9" hidden="1" outlineLevel="1">
      <c r="A378" s="380"/>
      <c r="B378" s="326" t="s">
        <v>189</v>
      </c>
      <c r="C378" s="315">
        <v>2311.7938077434501</v>
      </c>
      <c r="D378" s="314"/>
      <c r="E378" s="315">
        <v>195779</v>
      </c>
      <c r="F378" s="314"/>
      <c r="G378" s="315">
        <v>52042</v>
      </c>
      <c r="H378" s="381">
        <v>250132.793807743</v>
      </c>
      <c r="I378" s="379"/>
    </row>
    <row r="379" spans="1:9" hidden="1" outlineLevel="1">
      <c r="A379" s="380"/>
      <c r="B379" s="326" t="s">
        <v>190</v>
      </c>
      <c r="C379" s="315">
        <v>39236</v>
      </c>
      <c r="D379" s="315">
        <v>202766</v>
      </c>
      <c r="E379" s="315">
        <v>26112</v>
      </c>
      <c r="F379" s="315">
        <v>0</v>
      </c>
      <c r="G379" s="315">
        <v>42467</v>
      </c>
      <c r="H379" s="381">
        <v>310581</v>
      </c>
      <c r="I379" s="379"/>
    </row>
    <row r="380" spans="1:9" hidden="1" outlineLevel="1">
      <c r="A380" s="380"/>
      <c r="B380" s="326" t="s">
        <v>191</v>
      </c>
      <c r="C380" s="315">
        <v>204</v>
      </c>
      <c r="D380" s="314"/>
      <c r="E380" s="315">
        <v>22164</v>
      </c>
      <c r="F380" s="314"/>
      <c r="G380" s="315">
        <v>5683</v>
      </c>
      <c r="H380" s="381">
        <v>28051</v>
      </c>
      <c r="I380" s="379"/>
    </row>
    <row r="381" spans="1:9" hidden="1" outlineLevel="1">
      <c r="A381" s="380"/>
      <c r="B381" s="326" t="s">
        <v>192</v>
      </c>
      <c r="C381" s="315">
        <v>1057</v>
      </c>
      <c r="D381" s="314"/>
      <c r="E381" s="314"/>
      <c r="F381" s="314"/>
      <c r="G381" s="314"/>
      <c r="H381" s="381">
        <v>1057</v>
      </c>
      <c r="I381" s="379"/>
    </row>
    <row r="382" spans="1:9" hidden="1" outlineLevel="1">
      <c r="A382" s="380"/>
      <c r="B382" s="326" t="s">
        <v>193</v>
      </c>
      <c r="C382" s="315">
        <v>377126</v>
      </c>
      <c r="D382" s="315">
        <v>797</v>
      </c>
      <c r="E382" s="315">
        <v>759999</v>
      </c>
      <c r="F382" s="314"/>
      <c r="G382" s="315">
        <v>207260</v>
      </c>
      <c r="H382" s="381">
        <v>1345182</v>
      </c>
      <c r="I382" s="379"/>
    </row>
    <row r="383" spans="1:9" hidden="1" outlineLevel="1">
      <c r="A383" s="380"/>
      <c r="B383" s="326" t="s">
        <v>194</v>
      </c>
      <c r="C383" s="315">
        <v>42240</v>
      </c>
      <c r="D383" s="314"/>
      <c r="E383" s="314"/>
      <c r="F383" s="314"/>
      <c r="G383" s="314"/>
      <c r="H383" s="381">
        <v>42240</v>
      </c>
      <c r="I383" s="379"/>
    </row>
    <row r="384" spans="1:9" hidden="1" outlineLevel="1">
      <c r="A384" s="380"/>
      <c r="B384" s="326" t="s">
        <v>195</v>
      </c>
      <c r="C384" s="315">
        <v>7351</v>
      </c>
      <c r="D384" s="314"/>
      <c r="E384" s="314"/>
      <c r="F384" s="314"/>
      <c r="G384" s="314"/>
      <c r="H384" s="381">
        <v>7351</v>
      </c>
      <c r="I384" s="379"/>
    </row>
    <row r="385" spans="1:9" hidden="1" outlineLevel="1">
      <c r="A385" s="380"/>
      <c r="B385" s="326" t="s">
        <v>196</v>
      </c>
      <c r="C385" s="314"/>
      <c r="D385" s="314"/>
      <c r="E385" s="315">
        <v>1533</v>
      </c>
      <c r="F385" s="314"/>
      <c r="G385" s="314"/>
      <c r="H385" s="381">
        <v>1533</v>
      </c>
      <c r="I385" s="379"/>
    </row>
    <row r="386" spans="1:9" collapsed="1">
      <c r="A386" s="380">
        <v>18</v>
      </c>
      <c r="B386" s="330" t="s">
        <v>544</v>
      </c>
      <c r="C386" s="315">
        <f>SUM($C$370:$C$385)</f>
        <v>776977.27594457753</v>
      </c>
      <c r="D386" s="315">
        <f>SUM($D$370:$D$385)</f>
        <v>706994</v>
      </c>
      <c r="E386" s="315">
        <f>SUM($E$370:$E$385)</f>
        <v>2537910</v>
      </c>
      <c r="F386" s="315">
        <f>SUM($F$370:$F$385)</f>
        <v>0</v>
      </c>
      <c r="G386" s="315">
        <f>SUM($G$370:$G$385)</f>
        <v>617431</v>
      </c>
      <c r="H386" s="381">
        <f>SUM($H$370:$H$385)</f>
        <v>4639312.2759445766</v>
      </c>
      <c r="I386" s="379"/>
    </row>
    <row r="387" spans="1:9" hidden="1" outlineLevel="1">
      <c r="A387" s="380"/>
      <c r="B387" s="326" t="s">
        <v>181</v>
      </c>
      <c r="C387" s="315">
        <v>346873</v>
      </c>
      <c r="D387" s="314"/>
      <c r="E387" s="315">
        <v>44100</v>
      </c>
      <c r="F387" s="314"/>
      <c r="G387" s="315">
        <v>10035</v>
      </c>
      <c r="H387" s="381">
        <v>401008</v>
      </c>
      <c r="I387" s="379"/>
    </row>
    <row r="388" spans="1:9" hidden="1" outlineLevel="1">
      <c r="A388" s="380"/>
      <c r="B388" s="326" t="s">
        <v>182</v>
      </c>
      <c r="C388" s="315">
        <v>0</v>
      </c>
      <c r="D388" s="314"/>
      <c r="E388" s="314"/>
      <c r="F388" s="314"/>
      <c r="G388" s="314"/>
      <c r="H388" s="381">
        <v>0</v>
      </c>
      <c r="I388" s="379"/>
    </row>
    <row r="389" spans="1:9" hidden="1" outlineLevel="1">
      <c r="A389" s="380"/>
      <c r="B389" s="326" t="s">
        <v>183</v>
      </c>
      <c r="C389" s="315">
        <v>1491195.3759381699</v>
      </c>
      <c r="D389" s="315">
        <v>45302</v>
      </c>
      <c r="E389" s="315">
        <v>13194</v>
      </c>
      <c r="F389" s="314"/>
      <c r="G389" s="315">
        <v>9265</v>
      </c>
      <c r="H389" s="381">
        <v>1558956.3759381699</v>
      </c>
      <c r="I389" s="379"/>
    </row>
    <row r="390" spans="1:9" hidden="1" outlineLevel="1">
      <c r="A390" s="380"/>
      <c r="B390" s="326" t="s">
        <v>184</v>
      </c>
      <c r="C390" s="315">
        <v>205569.68632377</v>
      </c>
      <c r="D390" s="314"/>
      <c r="E390" s="315">
        <v>14557</v>
      </c>
      <c r="F390" s="314"/>
      <c r="G390" s="315">
        <v>1304</v>
      </c>
      <c r="H390" s="381">
        <v>221430.68632377</v>
      </c>
      <c r="I390" s="379"/>
    </row>
    <row r="391" spans="1:9" hidden="1" outlineLevel="1">
      <c r="A391" s="380"/>
      <c r="B391" s="326" t="s">
        <v>185</v>
      </c>
      <c r="C391" s="315">
        <v>2303950</v>
      </c>
      <c r="D391" s="315">
        <v>41229</v>
      </c>
      <c r="E391" s="315">
        <v>97331</v>
      </c>
      <c r="F391" s="314"/>
      <c r="G391" s="315">
        <v>23109</v>
      </c>
      <c r="H391" s="381">
        <v>2465619</v>
      </c>
      <c r="I391" s="379"/>
    </row>
    <row r="392" spans="1:9" hidden="1" outlineLevel="1">
      <c r="A392" s="380"/>
      <c r="B392" s="326" t="s">
        <v>186</v>
      </c>
      <c r="C392" s="315">
        <v>1943</v>
      </c>
      <c r="D392" s="315">
        <v>0</v>
      </c>
      <c r="E392" s="315">
        <v>16547</v>
      </c>
      <c r="F392" s="315">
        <v>0</v>
      </c>
      <c r="G392" s="315">
        <v>2071</v>
      </c>
      <c r="H392" s="381">
        <v>20561</v>
      </c>
      <c r="I392" s="379"/>
    </row>
    <row r="393" spans="1:9" hidden="1" outlineLevel="1">
      <c r="A393" s="380"/>
      <c r="B393" s="326" t="s">
        <v>187</v>
      </c>
      <c r="C393" s="315">
        <v>5333</v>
      </c>
      <c r="D393" s="314"/>
      <c r="E393" s="314"/>
      <c r="F393" s="314"/>
      <c r="G393" s="314"/>
      <c r="H393" s="381">
        <v>5333</v>
      </c>
      <c r="I393" s="379"/>
    </row>
    <row r="394" spans="1:9" hidden="1" outlineLevel="1">
      <c r="A394" s="380"/>
      <c r="B394" s="326" t="s">
        <v>188</v>
      </c>
      <c r="C394" s="314"/>
      <c r="D394" s="314"/>
      <c r="E394" s="315">
        <v>76559</v>
      </c>
      <c r="F394" s="314"/>
      <c r="G394" s="314"/>
      <c r="H394" s="381">
        <v>76559</v>
      </c>
      <c r="I394" s="379"/>
    </row>
    <row r="395" spans="1:9" hidden="1" outlineLevel="1">
      <c r="A395" s="380"/>
      <c r="B395" s="326" t="s">
        <v>189</v>
      </c>
      <c r="C395" s="315">
        <v>4698.5004757628603</v>
      </c>
      <c r="D395" s="314"/>
      <c r="E395" s="315">
        <v>14366</v>
      </c>
      <c r="F395" s="314"/>
      <c r="G395" s="315">
        <v>3819</v>
      </c>
      <c r="H395" s="381">
        <v>22883.500475762899</v>
      </c>
      <c r="I395" s="379"/>
    </row>
    <row r="396" spans="1:9" hidden="1" outlineLevel="1">
      <c r="A396" s="380"/>
      <c r="B396" s="326" t="s">
        <v>190</v>
      </c>
      <c r="C396" s="315">
        <v>113486</v>
      </c>
      <c r="D396" s="315">
        <v>244589</v>
      </c>
      <c r="E396" s="315">
        <v>44459</v>
      </c>
      <c r="F396" s="315">
        <v>0</v>
      </c>
      <c r="G396" s="315">
        <v>53006</v>
      </c>
      <c r="H396" s="381">
        <v>455540</v>
      </c>
      <c r="I396" s="379"/>
    </row>
    <row r="397" spans="1:9" hidden="1" outlineLevel="1">
      <c r="A397" s="380"/>
      <c r="B397" s="326" t="s">
        <v>191</v>
      </c>
      <c r="C397" s="315">
        <v>684</v>
      </c>
      <c r="D397" s="314"/>
      <c r="E397" s="315">
        <v>28913</v>
      </c>
      <c r="F397" s="314"/>
      <c r="G397" s="315">
        <v>7413</v>
      </c>
      <c r="H397" s="381">
        <v>37010</v>
      </c>
      <c r="I397" s="379"/>
    </row>
    <row r="398" spans="1:9" hidden="1" outlineLevel="1">
      <c r="A398" s="380"/>
      <c r="B398" s="326" t="s">
        <v>192</v>
      </c>
      <c r="C398" s="314"/>
      <c r="D398" s="314"/>
      <c r="E398" s="314"/>
      <c r="F398" s="314"/>
      <c r="G398" s="314"/>
      <c r="H398" s="381">
        <v>0</v>
      </c>
      <c r="I398" s="379"/>
    </row>
    <row r="399" spans="1:9" hidden="1" outlineLevel="1">
      <c r="A399" s="380"/>
      <c r="B399" s="326" t="s">
        <v>193</v>
      </c>
      <c r="C399" s="315">
        <v>71067</v>
      </c>
      <c r="D399" s="315">
        <v>6126</v>
      </c>
      <c r="E399" s="315">
        <v>1393184</v>
      </c>
      <c r="F399" s="314"/>
      <c r="G399" s="315">
        <v>301662</v>
      </c>
      <c r="H399" s="381">
        <v>1772039</v>
      </c>
      <c r="I399" s="379"/>
    </row>
    <row r="400" spans="1:9" hidden="1" outlineLevel="1">
      <c r="A400" s="380"/>
      <c r="B400" s="326" t="s">
        <v>194</v>
      </c>
      <c r="C400" s="315">
        <v>44909</v>
      </c>
      <c r="D400" s="314"/>
      <c r="E400" s="314"/>
      <c r="F400" s="314"/>
      <c r="G400" s="314"/>
      <c r="H400" s="381">
        <v>44909</v>
      </c>
      <c r="I400" s="379"/>
    </row>
    <row r="401" spans="1:9" hidden="1" outlineLevel="1">
      <c r="A401" s="380"/>
      <c r="B401" s="326" t="s">
        <v>195</v>
      </c>
      <c r="C401" s="315">
        <v>2867</v>
      </c>
      <c r="D401" s="314"/>
      <c r="E401" s="314"/>
      <c r="F401" s="314"/>
      <c r="G401" s="314"/>
      <c r="H401" s="381">
        <v>2867</v>
      </c>
      <c r="I401" s="379"/>
    </row>
    <row r="402" spans="1:9" hidden="1" outlineLevel="1">
      <c r="A402" s="380"/>
      <c r="B402" s="326" t="s">
        <v>196</v>
      </c>
      <c r="C402" s="315">
        <v>76398</v>
      </c>
      <c r="D402" s="314"/>
      <c r="E402" s="315">
        <v>2942</v>
      </c>
      <c r="F402" s="314"/>
      <c r="G402" s="314"/>
      <c r="H402" s="381">
        <v>79340</v>
      </c>
      <c r="I402" s="379"/>
    </row>
    <row r="403" spans="1:9" collapsed="1">
      <c r="A403" s="380">
        <v>19</v>
      </c>
      <c r="B403" s="330" t="s">
        <v>545</v>
      </c>
      <c r="C403" s="315">
        <f>SUM($C$387:$C$402)</f>
        <v>4668973.5627377024</v>
      </c>
      <c r="D403" s="315">
        <f>SUM($D$387:$D$402)</f>
        <v>337246</v>
      </c>
      <c r="E403" s="315">
        <f>SUM($E$387:$E$402)</f>
        <v>1746152</v>
      </c>
      <c r="F403" s="315">
        <f>SUM($F$387:$F$402)</f>
        <v>0</v>
      </c>
      <c r="G403" s="315">
        <f>SUM($G$387:$G$402)</f>
        <v>411684</v>
      </c>
      <c r="H403" s="381">
        <f>SUM($H$387:$H$402)</f>
        <v>7164055.5627377033</v>
      </c>
      <c r="I403" s="379"/>
    </row>
    <row r="404" spans="1:9" ht="13.5" hidden="1" outlineLevel="1" thickBot="1">
      <c r="A404" s="388"/>
      <c r="B404" s="389" t="s">
        <v>181</v>
      </c>
      <c r="C404" s="390">
        <v>32036</v>
      </c>
      <c r="D404" s="391"/>
      <c r="E404" s="390">
        <v>361134</v>
      </c>
      <c r="F404" s="391"/>
      <c r="G404" s="390">
        <v>87752</v>
      </c>
      <c r="H404" s="392">
        <v>480922</v>
      </c>
      <c r="I404" s="379"/>
    </row>
    <row r="405" spans="1:9" ht="13.5" hidden="1" outlineLevel="1" thickBot="1">
      <c r="A405" s="388"/>
      <c r="B405" s="389" t="s">
        <v>182</v>
      </c>
      <c r="C405" s="390">
        <v>40129</v>
      </c>
      <c r="D405" s="391"/>
      <c r="E405" s="391"/>
      <c r="F405" s="391"/>
      <c r="G405" s="391"/>
      <c r="H405" s="392">
        <v>40129</v>
      </c>
      <c r="I405" s="379"/>
    </row>
    <row r="406" spans="1:9" ht="13.5" hidden="1" outlineLevel="1" thickBot="1">
      <c r="A406" s="388"/>
      <c r="B406" s="389" t="s">
        <v>183</v>
      </c>
      <c r="C406" s="390">
        <v>4048352.5264743799</v>
      </c>
      <c r="D406" s="390">
        <v>219974</v>
      </c>
      <c r="E406" s="390">
        <v>10481</v>
      </c>
      <c r="F406" s="391"/>
      <c r="G406" s="390">
        <v>27411</v>
      </c>
      <c r="H406" s="392">
        <v>4306218.5264743799</v>
      </c>
      <c r="I406" s="379"/>
    </row>
    <row r="407" spans="1:9" ht="13.5" hidden="1" outlineLevel="1" thickBot="1">
      <c r="A407" s="388"/>
      <c r="B407" s="389" t="s">
        <v>184</v>
      </c>
      <c r="C407" s="390">
        <v>63404.740476542698</v>
      </c>
      <c r="D407" s="391"/>
      <c r="E407" s="390">
        <v>81201</v>
      </c>
      <c r="F407" s="391"/>
      <c r="G407" s="390">
        <v>9891</v>
      </c>
      <c r="H407" s="392">
        <v>154496.740476543</v>
      </c>
      <c r="I407" s="379"/>
    </row>
    <row r="408" spans="1:9" ht="13.5" hidden="1" outlineLevel="1" thickBot="1">
      <c r="A408" s="388"/>
      <c r="B408" s="389" t="s">
        <v>185</v>
      </c>
      <c r="C408" s="390">
        <v>831055</v>
      </c>
      <c r="D408" s="390">
        <v>163550</v>
      </c>
      <c r="E408" s="390">
        <v>421987</v>
      </c>
      <c r="F408" s="391"/>
      <c r="G408" s="390">
        <v>87522</v>
      </c>
      <c r="H408" s="392">
        <v>1504114</v>
      </c>
      <c r="I408" s="379"/>
    </row>
    <row r="409" spans="1:9" ht="13.5" hidden="1" outlineLevel="1" thickBot="1">
      <c r="A409" s="388"/>
      <c r="B409" s="389" t="s">
        <v>186</v>
      </c>
      <c r="C409" s="390">
        <v>104903</v>
      </c>
      <c r="D409" s="390">
        <v>0</v>
      </c>
      <c r="E409" s="390">
        <v>1239285</v>
      </c>
      <c r="F409" s="390">
        <v>0</v>
      </c>
      <c r="G409" s="390">
        <v>201163</v>
      </c>
      <c r="H409" s="392">
        <v>1545351</v>
      </c>
      <c r="I409" s="379"/>
    </row>
    <row r="410" spans="1:9" ht="13.5" hidden="1" outlineLevel="1" thickBot="1">
      <c r="A410" s="388"/>
      <c r="B410" s="389" t="s">
        <v>187</v>
      </c>
      <c r="C410" s="390">
        <v>29998</v>
      </c>
      <c r="D410" s="391"/>
      <c r="E410" s="391"/>
      <c r="F410" s="391"/>
      <c r="G410" s="391"/>
      <c r="H410" s="392">
        <v>29998</v>
      </c>
      <c r="I410" s="379"/>
    </row>
    <row r="411" spans="1:9" ht="13.5" hidden="1" outlineLevel="1" thickBot="1">
      <c r="A411" s="388"/>
      <c r="B411" s="389" t="s">
        <v>188</v>
      </c>
      <c r="C411" s="391"/>
      <c r="D411" s="391"/>
      <c r="E411" s="390">
        <v>140551</v>
      </c>
      <c r="F411" s="391"/>
      <c r="G411" s="391"/>
      <c r="H411" s="392">
        <v>140551</v>
      </c>
      <c r="I411" s="379"/>
    </row>
    <row r="412" spans="1:9" ht="13.5" hidden="1" outlineLevel="1" thickBot="1">
      <c r="A412" s="388"/>
      <c r="B412" s="389" t="s">
        <v>189</v>
      </c>
      <c r="C412" s="390">
        <v>556.67232113561397</v>
      </c>
      <c r="D412" s="391"/>
      <c r="E412" s="390">
        <v>86334</v>
      </c>
      <c r="F412" s="391"/>
      <c r="G412" s="390">
        <v>22950</v>
      </c>
      <c r="H412" s="392">
        <v>109840.67232113599</v>
      </c>
      <c r="I412" s="379"/>
    </row>
    <row r="413" spans="1:9" ht="13.5" hidden="1" outlineLevel="1" thickBot="1">
      <c r="A413" s="388"/>
      <c r="B413" s="389" t="s">
        <v>190</v>
      </c>
      <c r="C413" s="390">
        <v>223029</v>
      </c>
      <c r="D413" s="390">
        <v>403131</v>
      </c>
      <c r="E413" s="390">
        <v>29786</v>
      </c>
      <c r="F413" s="390">
        <v>0</v>
      </c>
      <c r="G413" s="390">
        <v>75984</v>
      </c>
      <c r="H413" s="392">
        <v>731930</v>
      </c>
      <c r="I413" s="379"/>
    </row>
    <row r="414" spans="1:9" ht="13.5" hidden="1" outlineLevel="1" thickBot="1">
      <c r="A414" s="388"/>
      <c r="B414" s="389" t="s">
        <v>191</v>
      </c>
      <c r="C414" s="391"/>
      <c r="D414" s="391"/>
      <c r="E414" s="390">
        <v>4257</v>
      </c>
      <c r="F414" s="391"/>
      <c r="G414" s="390">
        <v>1091</v>
      </c>
      <c r="H414" s="392">
        <v>5348</v>
      </c>
      <c r="I414" s="379"/>
    </row>
    <row r="415" spans="1:9" ht="13.5" hidden="1" outlineLevel="1" thickBot="1">
      <c r="A415" s="388"/>
      <c r="B415" s="389" t="s">
        <v>192</v>
      </c>
      <c r="C415" s="391"/>
      <c r="D415" s="391"/>
      <c r="E415" s="391"/>
      <c r="F415" s="390">
        <v>7238</v>
      </c>
      <c r="G415" s="391"/>
      <c r="H415" s="392">
        <v>7238</v>
      </c>
      <c r="I415" s="379"/>
    </row>
    <row r="416" spans="1:9" ht="13.5" hidden="1" outlineLevel="1" thickBot="1">
      <c r="A416" s="388"/>
      <c r="B416" s="389" t="s">
        <v>193</v>
      </c>
      <c r="C416" s="390">
        <v>205286</v>
      </c>
      <c r="D416" s="391"/>
      <c r="E416" s="390">
        <v>1981039</v>
      </c>
      <c r="F416" s="391"/>
      <c r="G416" s="390">
        <v>1077707</v>
      </c>
      <c r="H416" s="392">
        <v>3264032</v>
      </c>
      <c r="I416" s="379"/>
    </row>
    <row r="417" spans="1:9" ht="13.5" hidden="1" outlineLevel="1" thickBot="1">
      <c r="A417" s="388"/>
      <c r="B417" s="389" t="s">
        <v>194</v>
      </c>
      <c r="C417" s="390">
        <v>20262</v>
      </c>
      <c r="D417" s="391"/>
      <c r="E417" s="391"/>
      <c r="F417" s="391"/>
      <c r="G417" s="391"/>
      <c r="H417" s="392">
        <v>20262</v>
      </c>
      <c r="I417" s="379"/>
    </row>
    <row r="418" spans="1:9" ht="13.5" hidden="1" outlineLevel="1" thickBot="1">
      <c r="A418" s="388"/>
      <c r="B418" s="389" t="s">
        <v>195</v>
      </c>
      <c r="C418" s="390">
        <v>850</v>
      </c>
      <c r="D418" s="391"/>
      <c r="E418" s="391"/>
      <c r="F418" s="391"/>
      <c r="G418" s="391"/>
      <c r="H418" s="392">
        <v>850</v>
      </c>
      <c r="I418" s="379"/>
    </row>
    <row r="419" spans="1:9" ht="13.5" hidden="1" outlineLevel="1" thickBot="1">
      <c r="A419" s="388"/>
      <c r="B419" s="389" t="s">
        <v>196</v>
      </c>
      <c r="C419" s="391"/>
      <c r="D419" s="391"/>
      <c r="E419" s="391"/>
      <c r="F419" s="391"/>
      <c r="G419" s="391"/>
      <c r="H419" s="392">
        <v>0</v>
      </c>
      <c r="I419" s="379"/>
    </row>
    <row r="420" spans="1:9" ht="13.5" collapsed="1" thickBot="1">
      <c r="A420" s="388">
        <v>20</v>
      </c>
      <c r="B420" s="393" t="s">
        <v>88</v>
      </c>
      <c r="C420" s="390">
        <f>SUM($C$404:$C$419)</f>
        <v>5599861.9392720573</v>
      </c>
      <c r="D420" s="390">
        <f>SUM($D$404:$D$419)</f>
        <v>786655</v>
      </c>
      <c r="E420" s="390">
        <f>SUM($E$404:$E$419)</f>
        <v>4356055</v>
      </c>
      <c r="F420" s="390">
        <f>SUM($F$404:$F$419)</f>
        <v>7238</v>
      </c>
      <c r="G420" s="390">
        <f>SUM($G$404:$G$419)</f>
        <v>1591471</v>
      </c>
      <c r="H420" s="392">
        <f>SUM($H$404:$H$419)</f>
        <v>12341280.939272059</v>
      </c>
      <c r="I420" s="379"/>
    </row>
    <row r="421" spans="1:9">
      <c r="A421" s="529"/>
      <c r="B421" s="529"/>
      <c r="C421" s="529"/>
      <c r="D421" s="529"/>
      <c r="E421" s="529"/>
      <c r="F421" s="529"/>
      <c r="G421" s="529"/>
      <c r="H421" s="529"/>
    </row>
    <row r="422" spans="1:9">
      <c r="A422" s="513"/>
      <c r="B422" s="513"/>
      <c r="C422" s="513"/>
      <c r="D422" s="513"/>
      <c r="E422" s="513"/>
      <c r="F422" s="513"/>
      <c r="G422" s="513"/>
      <c r="H422" s="513"/>
    </row>
    <row r="423" spans="1:9">
      <c r="A423" s="513" t="s">
        <v>546</v>
      </c>
      <c r="B423" s="513"/>
      <c r="C423" s="513"/>
      <c r="D423" s="513"/>
      <c r="E423" s="513"/>
      <c r="F423" s="513"/>
      <c r="G423" s="513"/>
      <c r="H423" s="513"/>
    </row>
    <row r="424" spans="1:9">
      <c r="A424" s="513" t="s">
        <v>513</v>
      </c>
      <c r="B424" s="513"/>
      <c r="C424" s="513"/>
      <c r="D424" s="513"/>
      <c r="E424" s="513"/>
      <c r="F424" s="513"/>
      <c r="G424" s="513"/>
      <c r="H424" s="513"/>
    </row>
    <row r="425" spans="1:9">
      <c r="A425" s="513" t="s">
        <v>305</v>
      </c>
      <c r="B425" s="513"/>
      <c r="C425" s="513"/>
      <c r="D425" s="513"/>
      <c r="E425" s="513"/>
      <c r="F425" s="513"/>
      <c r="G425" s="513"/>
      <c r="H425" s="513"/>
    </row>
    <row r="426" spans="1:9">
      <c r="A426" s="513" t="s">
        <v>463</v>
      </c>
      <c r="B426" s="513"/>
      <c r="C426" s="513"/>
      <c r="D426" s="513"/>
      <c r="E426" s="513"/>
      <c r="F426" s="513"/>
      <c r="G426" s="513"/>
      <c r="H426" s="513"/>
    </row>
    <row r="427" spans="1:9">
      <c r="A427" s="513"/>
      <c r="B427" s="513"/>
      <c r="C427" s="513"/>
      <c r="D427" s="513"/>
      <c r="E427" s="513"/>
      <c r="F427" s="513"/>
      <c r="G427" s="513"/>
      <c r="H427" s="513"/>
    </row>
    <row r="428" spans="1:9">
      <c r="A428" s="513" t="s">
        <v>34</v>
      </c>
      <c r="B428" s="513"/>
      <c r="C428" s="513"/>
      <c r="D428" s="513"/>
      <c r="E428" s="513"/>
      <c r="F428" s="513"/>
      <c r="G428" s="513"/>
      <c r="H428" s="513"/>
    </row>
    <row r="429" spans="1:9" ht="12.75" customHeight="1" thickBot="1">
      <c r="A429" s="518" t="s">
        <v>326</v>
      </c>
      <c r="B429" s="518"/>
      <c r="C429" s="518"/>
      <c r="D429" s="518"/>
      <c r="E429" s="518"/>
      <c r="F429" s="518"/>
      <c r="G429" s="518"/>
      <c r="H429" s="518"/>
    </row>
    <row r="430" spans="1:9">
      <c r="A430" s="365"/>
      <c r="B430" s="366"/>
      <c r="C430" s="367" t="s">
        <v>464</v>
      </c>
      <c r="D430" s="368" t="s">
        <v>465</v>
      </c>
      <c r="E430" s="368" t="s">
        <v>466</v>
      </c>
      <c r="F430" s="369" t="s">
        <v>467</v>
      </c>
      <c r="G430" s="369" t="s">
        <v>468</v>
      </c>
      <c r="H430" s="225" t="s">
        <v>469</v>
      </c>
      <c r="I430" s="370"/>
    </row>
    <row r="431" spans="1:9">
      <c r="A431" s="371"/>
      <c r="B431" s="372"/>
      <c r="C431" s="519" t="s">
        <v>472</v>
      </c>
      <c r="D431" s="520"/>
      <c r="E431" s="521"/>
      <c r="F431" s="515" t="s">
        <v>514</v>
      </c>
      <c r="G431" s="515" t="s">
        <v>515</v>
      </c>
      <c r="H431" s="523" t="s">
        <v>516</v>
      </c>
      <c r="I431" s="370"/>
    </row>
    <row r="432" spans="1:9">
      <c r="A432" s="371"/>
      <c r="B432" s="373" t="s">
        <v>517</v>
      </c>
      <c r="C432" s="526"/>
      <c r="D432" s="527"/>
      <c r="E432" s="528"/>
      <c r="F432" s="522"/>
      <c r="G432" s="522"/>
      <c r="H432" s="524"/>
      <c r="I432" s="370"/>
    </row>
    <row r="433" spans="1:9">
      <c r="A433" s="371"/>
      <c r="B433" s="229"/>
      <c r="C433" s="515" t="s">
        <v>518</v>
      </c>
      <c r="D433" s="515" t="s">
        <v>519</v>
      </c>
      <c r="E433" s="515" t="s">
        <v>520</v>
      </c>
      <c r="F433" s="522"/>
      <c r="G433" s="522"/>
      <c r="H433" s="524"/>
      <c r="I433" s="370"/>
    </row>
    <row r="434" spans="1:9" ht="19.5" customHeight="1">
      <c r="A434" s="374"/>
      <c r="B434" s="375"/>
      <c r="C434" s="516"/>
      <c r="D434" s="516"/>
      <c r="E434" s="516"/>
      <c r="F434" s="516"/>
      <c r="G434" s="516"/>
      <c r="H434" s="525"/>
      <c r="I434" s="370"/>
    </row>
    <row r="435" spans="1:9" hidden="1" outlineLevel="1">
      <c r="A435" s="380"/>
      <c r="B435" s="326" t="s">
        <v>181</v>
      </c>
      <c r="C435" s="314"/>
      <c r="D435" s="314"/>
      <c r="E435" s="315">
        <v>0</v>
      </c>
      <c r="F435" s="314"/>
      <c r="G435" s="315">
        <v>0</v>
      </c>
      <c r="H435" s="381">
        <v>0</v>
      </c>
      <c r="I435" s="379"/>
    </row>
    <row r="436" spans="1:9" hidden="1" outlineLevel="1">
      <c r="A436" s="380"/>
      <c r="B436" s="326" t="s">
        <v>182</v>
      </c>
      <c r="C436" s="315">
        <v>0</v>
      </c>
      <c r="D436" s="314"/>
      <c r="E436" s="314"/>
      <c r="F436" s="314"/>
      <c r="G436" s="314"/>
      <c r="H436" s="381">
        <v>0</v>
      </c>
      <c r="I436" s="379"/>
    </row>
    <row r="437" spans="1:9" hidden="1" outlineLevel="1">
      <c r="A437" s="380"/>
      <c r="B437" s="326" t="s">
        <v>183</v>
      </c>
      <c r="C437" s="315">
        <v>671</v>
      </c>
      <c r="D437" s="314"/>
      <c r="E437" s="314"/>
      <c r="F437" s="314"/>
      <c r="G437" s="315">
        <v>0</v>
      </c>
      <c r="H437" s="381">
        <v>671</v>
      </c>
      <c r="I437" s="379"/>
    </row>
    <row r="438" spans="1:9" hidden="1" outlineLevel="1">
      <c r="A438" s="380"/>
      <c r="B438" s="326" t="s">
        <v>184</v>
      </c>
      <c r="C438" s="315">
        <v>262.50685616303599</v>
      </c>
      <c r="D438" s="314"/>
      <c r="E438" s="314"/>
      <c r="F438" s="314"/>
      <c r="G438" s="314"/>
      <c r="H438" s="381">
        <v>262.50685616303599</v>
      </c>
      <c r="I438" s="379"/>
    </row>
    <row r="439" spans="1:9" hidden="1" outlineLevel="1">
      <c r="A439" s="380"/>
      <c r="B439" s="326" t="s">
        <v>185</v>
      </c>
      <c r="C439" s="315">
        <v>5514</v>
      </c>
      <c r="D439" s="315">
        <v>0</v>
      </c>
      <c r="E439" s="315">
        <v>0</v>
      </c>
      <c r="F439" s="314"/>
      <c r="G439" s="315">
        <v>0</v>
      </c>
      <c r="H439" s="381">
        <v>5514</v>
      </c>
      <c r="I439" s="379"/>
    </row>
    <row r="440" spans="1:9" hidden="1" outlineLevel="1">
      <c r="A440" s="380"/>
      <c r="B440" s="326" t="s">
        <v>186</v>
      </c>
      <c r="C440" s="315">
        <v>0</v>
      </c>
      <c r="D440" s="315">
        <v>0</v>
      </c>
      <c r="E440" s="315">
        <v>113724</v>
      </c>
      <c r="F440" s="315">
        <v>0</v>
      </c>
      <c r="G440" s="315">
        <v>26676</v>
      </c>
      <c r="H440" s="381">
        <v>140400</v>
      </c>
      <c r="I440" s="379"/>
    </row>
    <row r="441" spans="1:9" hidden="1" outlineLevel="1">
      <c r="A441" s="380"/>
      <c r="B441" s="326" t="s">
        <v>187</v>
      </c>
      <c r="C441" s="314"/>
      <c r="D441" s="314"/>
      <c r="E441" s="314"/>
      <c r="F441" s="314"/>
      <c r="G441" s="314"/>
      <c r="H441" s="381">
        <v>0</v>
      </c>
      <c r="I441" s="379"/>
    </row>
    <row r="442" spans="1:9" hidden="1" outlineLevel="1">
      <c r="A442" s="380"/>
      <c r="B442" s="326" t="s">
        <v>188</v>
      </c>
      <c r="C442" s="314"/>
      <c r="D442" s="314"/>
      <c r="E442" s="314"/>
      <c r="F442" s="314"/>
      <c r="G442" s="314"/>
      <c r="H442" s="381">
        <v>0</v>
      </c>
      <c r="I442" s="379"/>
    </row>
    <row r="443" spans="1:9" hidden="1" outlineLevel="1">
      <c r="A443" s="380"/>
      <c r="B443" s="326" t="s">
        <v>189</v>
      </c>
      <c r="C443" s="315">
        <v>0</v>
      </c>
      <c r="D443" s="314"/>
      <c r="E443" s="314"/>
      <c r="F443" s="314"/>
      <c r="G443" s="315">
        <v>0</v>
      </c>
      <c r="H443" s="381">
        <v>0</v>
      </c>
      <c r="I443" s="379"/>
    </row>
    <row r="444" spans="1:9" hidden="1" outlineLevel="1">
      <c r="A444" s="380"/>
      <c r="B444" s="326" t="s">
        <v>190</v>
      </c>
      <c r="C444" s="315">
        <v>0</v>
      </c>
      <c r="D444" s="315">
        <v>0</v>
      </c>
      <c r="E444" s="315">
        <v>560</v>
      </c>
      <c r="F444" s="315">
        <v>0</v>
      </c>
      <c r="G444" s="315">
        <v>140</v>
      </c>
      <c r="H444" s="381">
        <v>700</v>
      </c>
      <c r="I444" s="379"/>
    </row>
    <row r="445" spans="1:9" hidden="1" outlineLevel="1">
      <c r="A445" s="380"/>
      <c r="B445" s="326" t="s">
        <v>191</v>
      </c>
      <c r="C445" s="314"/>
      <c r="D445" s="314"/>
      <c r="E445" s="314"/>
      <c r="F445" s="314"/>
      <c r="G445" s="314"/>
      <c r="H445" s="381">
        <v>0</v>
      </c>
      <c r="I445" s="379"/>
    </row>
    <row r="446" spans="1:9" hidden="1" outlineLevel="1">
      <c r="A446" s="380"/>
      <c r="B446" s="326" t="s">
        <v>192</v>
      </c>
      <c r="C446" s="314"/>
      <c r="D446" s="314"/>
      <c r="E446" s="314"/>
      <c r="F446" s="314"/>
      <c r="G446" s="314"/>
      <c r="H446" s="381">
        <v>0</v>
      </c>
      <c r="I446" s="379"/>
    </row>
    <row r="447" spans="1:9" hidden="1" outlineLevel="1">
      <c r="A447" s="380"/>
      <c r="B447" s="326" t="s">
        <v>193</v>
      </c>
      <c r="C447" s="315">
        <v>6658</v>
      </c>
      <c r="D447" s="314"/>
      <c r="E447" s="315">
        <v>55416</v>
      </c>
      <c r="F447" s="314"/>
      <c r="G447" s="315">
        <v>9774</v>
      </c>
      <c r="H447" s="381">
        <v>71848</v>
      </c>
      <c r="I447" s="379"/>
    </row>
    <row r="448" spans="1:9" hidden="1" outlineLevel="1">
      <c r="A448" s="380"/>
      <c r="B448" s="326" t="s">
        <v>194</v>
      </c>
      <c r="C448" s="314"/>
      <c r="D448" s="314"/>
      <c r="E448" s="314"/>
      <c r="F448" s="314"/>
      <c r="G448" s="314"/>
      <c r="H448" s="381">
        <v>0</v>
      </c>
      <c r="I448" s="379"/>
    </row>
    <row r="449" spans="1:9" hidden="1" outlineLevel="1">
      <c r="A449" s="380"/>
      <c r="B449" s="326" t="s">
        <v>195</v>
      </c>
      <c r="C449" s="314"/>
      <c r="D449" s="314"/>
      <c r="E449" s="314"/>
      <c r="F449" s="314"/>
      <c r="G449" s="314"/>
      <c r="H449" s="381">
        <v>0</v>
      </c>
      <c r="I449" s="379"/>
    </row>
    <row r="450" spans="1:9" hidden="1" outlineLevel="1">
      <c r="A450" s="380"/>
      <c r="B450" s="326" t="s">
        <v>196</v>
      </c>
      <c r="C450" s="314"/>
      <c r="D450" s="314"/>
      <c r="E450" s="314"/>
      <c r="F450" s="314"/>
      <c r="G450" s="314"/>
      <c r="H450" s="381">
        <v>0</v>
      </c>
      <c r="I450" s="379"/>
    </row>
    <row r="451" spans="1:9" collapsed="1">
      <c r="A451" s="380">
        <v>21</v>
      </c>
      <c r="B451" s="330" t="s">
        <v>547</v>
      </c>
      <c r="C451" s="315">
        <f>SUM($C$435:$C$450)</f>
        <v>13105.506856163036</v>
      </c>
      <c r="D451" s="315">
        <f>SUM($D$435:$D$450)</f>
        <v>0</v>
      </c>
      <c r="E451" s="315">
        <f>SUM($E$435:$E$450)</f>
        <v>169700</v>
      </c>
      <c r="F451" s="315">
        <f>SUM($F$435:$F$450)</f>
        <v>0</v>
      </c>
      <c r="G451" s="315">
        <f>SUM($G$435:$G$450)</f>
        <v>36590</v>
      </c>
      <c r="H451" s="381">
        <f>SUM($H$435:$H$450)</f>
        <v>219395.50685616303</v>
      </c>
      <c r="I451" s="379"/>
    </row>
    <row r="452" spans="1:9" hidden="1" outlineLevel="1">
      <c r="A452" s="380"/>
      <c r="B452" s="326" t="s">
        <v>181</v>
      </c>
      <c r="C452" s="315">
        <v>33587</v>
      </c>
      <c r="D452" s="314"/>
      <c r="E452" s="315">
        <v>118588</v>
      </c>
      <c r="F452" s="314"/>
      <c r="G452" s="315">
        <v>25804</v>
      </c>
      <c r="H452" s="381">
        <v>177979</v>
      </c>
      <c r="I452" s="379"/>
    </row>
    <row r="453" spans="1:9" hidden="1" outlineLevel="1">
      <c r="A453" s="380"/>
      <c r="B453" s="326" t="s">
        <v>182</v>
      </c>
      <c r="C453" s="315">
        <v>6862</v>
      </c>
      <c r="D453" s="314"/>
      <c r="E453" s="314"/>
      <c r="F453" s="314"/>
      <c r="G453" s="314"/>
      <c r="H453" s="381">
        <v>6862</v>
      </c>
      <c r="I453" s="379"/>
    </row>
    <row r="454" spans="1:9" hidden="1" outlineLevel="1">
      <c r="A454" s="380"/>
      <c r="B454" s="326" t="s">
        <v>183</v>
      </c>
      <c r="C454" s="315">
        <v>85005</v>
      </c>
      <c r="D454" s="315">
        <v>86131</v>
      </c>
      <c r="E454" s="315">
        <v>30963</v>
      </c>
      <c r="F454" s="314"/>
      <c r="G454" s="315">
        <v>16889</v>
      </c>
      <c r="H454" s="381">
        <v>218988</v>
      </c>
      <c r="I454" s="379"/>
    </row>
    <row r="455" spans="1:9" hidden="1" outlineLevel="1">
      <c r="A455" s="380"/>
      <c r="B455" s="326" t="s">
        <v>184</v>
      </c>
      <c r="C455" s="315">
        <v>5116.6737130358597</v>
      </c>
      <c r="D455" s="314"/>
      <c r="E455" s="315">
        <v>31534</v>
      </c>
      <c r="F455" s="314"/>
      <c r="G455" s="315">
        <v>4172</v>
      </c>
      <c r="H455" s="381">
        <v>40822.673713035903</v>
      </c>
      <c r="I455" s="379"/>
    </row>
    <row r="456" spans="1:9" hidden="1" outlineLevel="1">
      <c r="A456" s="380"/>
      <c r="B456" s="326" t="s">
        <v>185</v>
      </c>
      <c r="C456" s="315">
        <v>149793</v>
      </c>
      <c r="D456" s="315">
        <v>91049</v>
      </c>
      <c r="E456" s="315">
        <v>248330</v>
      </c>
      <c r="F456" s="314"/>
      <c r="G456" s="315">
        <v>47286</v>
      </c>
      <c r="H456" s="381">
        <v>536458</v>
      </c>
      <c r="I456" s="379"/>
    </row>
    <row r="457" spans="1:9" hidden="1" outlineLevel="1">
      <c r="A457" s="380"/>
      <c r="B457" s="326" t="s">
        <v>186</v>
      </c>
      <c r="C457" s="315">
        <v>20789</v>
      </c>
      <c r="D457" s="315">
        <v>0</v>
      </c>
      <c r="E457" s="315">
        <v>18452</v>
      </c>
      <c r="F457" s="315">
        <v>0</v>
      </c>
      <c r="G457" s="315">
        <v>4294</v>
      </c>
      <c r="H457" s="381">
        <v>43535</v>
      </c>
      <c r="I457" s="379"/>
    </row>
    <row r="458" spans="1:9" hidden="1" outlineLevel="1">
      <c r="A458" s="380"/>
      <c r="B458" s="326" t="s">
        <v>187</v>
      </c>
      <c r="C458" s="315">
        <v>2766</v>
      </c>
      <c r="D458" s="314"/>
      <c r="E458" s="314"/>
      <c r="F458" s="314"/>
      <c r="G458" s="314"/>
      <c r="H458" s="381">
        <v>2766</v>
      </c>
      <c r="I458" s="379"/>
    </row>
    <row r="459" spans="1:9" hidden="1" outlineLevel="1">
      <c r="A459" s="380"/>
      <c r="B459" s="326" t="s">
        <v>188</v>
      </c>
      <c r="C459" s="314"/>
      <c r="D459" s="314"/>
      <c r="E459" s="314"/>
      <c r="F459" s="314"/>
      <c r="G459" s="314"/>
      <c r="H459" s="381">
        <v>0</v>
      </c>
      <c r="I459" s="379"/>
    </row>
    <row r="460" spans="1:9" hidden="1" outlineLevel="1">
      <c r="A460" s="380"/>
      <c r="B460" s="326" t="s">
        <v>189</v>
      </c>
      <c r="C460" s="315">
        <v>13593.8297105704</v>
      </c>
      <c r="D460" s="314"/>
      <c r="E460" s="315">
        <v>79799</v>
      </c>
      <c r="F460" s="314"/>
      <c r="G460" s="315">
        <v>21212</v>
      </c>
      <c r="H460" s="381">
        <v>114604.82971057</v>
      </c>
      <c r="I460" s="379"/>
    </row>
    <row r="461" spans="1:9" hidden="1" outlineLevel="1">
      <c r="A461" s="380"/>
      <c r="B461" s="326" t="s">
        <v>190</v>
      </c>
      <c r="C461" s="315">
        <v>17661</v>
      </c>
      <c r="D461" s="315">
        <v>28466</v>
      </c>
      <c r="E461" s="315">
        <v>3846</v>
      </c>
      <c r="F461" s="315">
        <v>0</v>
      </c>
      <c r="G461" s="315">
        <v>0</v>
      </c>
      <c r="H461" s="381">
        <v>49973</v>
      </c>
      <c r="I461" s="379"/>
    </row>
    <row r="462" spans="1:9" hidden="1" outlineLevel="1">
      <c r="A462" s="380"/>
      <c r="B462" s="326" t="s">
        <v>191</v>
      </c>
      <c r="C462" s="315">
        <v>3784</v>
      </c>
      <c r="D462" s="314"/>
      <c r="E462" s="314"/>
      <c r="F462" s="314"/>
      <c r="G462" s="314"/>
      <c r="H462" s="381">
        <v>3784</v>
      </c>
      <c r="I462" s="379"/>
    </row>
    <row r="463" spans="1:9" hidden="1" outlineLevel="1">
      <c r="A463" s="380"/>
      <c r="B463" s="326" t="s">
        <v>192</v>
      </c>
      <c r="C463" s="315">
        <v>731</v>
      </c>
      <c r="D463" s="314"/>
      <c r="E463" s="314"/>
      <c r="F463" s="314"/>
      <c r="G463" s="314"/>
      <c r="H463" s="381">
        <v>731</v>
      </c>
      <c r="I463" s="379"/>
    </row>
    <row r="464" spans="1:9" hidden="1" outlineLevel="1">
      <c r="A464" s="380"/>
      <c r="B464" s="326" t="s">
        <v>193</v>
      </c>
      <c r="C464" s="315">
        <v>62665</v>
      </c>
      <c r="D464" s="314"/>
      <c r="E464" s="315">
        <v>226073</v>
      </c>
      <c r="F464" s="314"/>
      <c r="G464" s="315">
        <v>115010</v>
      </c>
      <c r="H464" s="381">
        <v>403748</v>
      </c>
      <c r="I464" s="379"/>
    </row>
    <row r="465" spans="1:9" hidden="1" outlineLevel="1">
      <c r="A465" s="380"/>
      <c r="B465" s="326" t="s">
        <v>194</v>
      </c>
      <c r="C465" s="315">
        <v>87961</v>
      </c>
      <c r="D465" s="314"/>
      <c r="E465" s="314"/>
      <c r="F465" s="314"/>
      <c r="G465" s="314"/>
      <c r="H465" s="381">
        <v>87961</v>
      </c>
      <c r="I465" s="379"/>
    </row>
    <row r="466" spans="1:9" hidden="1" outlineLevel="1">
      <c r="A466" s="380"/>
      <c r="B466" s="326" t="s">
        <v>195</v>
      </c>
      <c r="C466" s="315">
        <v>2290</v>
      </c>
      <c r="D466" s="314"/>
      <c r="E466" s="314"/>
      <c r="F466" s="314"/>
      <c r="G466" s="314"/>
      <c r="H466" s="381">
        <v>2290</v>
      </c>
      <c r="I466" s="379"/>
    </row>
    <row r="467" spans="1:9" hidden="1" outlineLevel="1">
      <c r="A467" s="380"/>
      <c r="B467" s="326" t="s">
        <v>196</v>
      </c>
      <c r="C467" s="315">
        <v>19325</v>
      </c>
      <c r="D467" s="314"/>
      <c r="E467" s="315">
        <v>772</v>
      </c>
      <c r="F467" s="314"/>
      <c r="G467" s="314"/>
      <c r="H467" s="381">
        <v>20097</v>
      </c>
      <c r="I467" s="379"/>
    </row>
    <row r="468" spans="1:9" collapsed="1">
      <c r="A468" s="380">
        <v>22</v>
      </c>
      <c r="B468" s="330" t="s">
        <v>548</v>
      </c>
      <c r="C468" s="315">
        <f>SUM($C$452:$C$467)</f>
        <v>511929.50342360628</v>
      </c>
      <c r="D468" s="315">
        <f>SUM($D$452:$D$467)</f>
        <v>205646</v>
      </c>
      <c r="E468" s="315">
        <f>SUM($E$452:$E$467)</f>
        <v>758357</v>
      </c>
      <c r="F468" s="315">
        <f>SUM($F$452:$F$467)</f>
        <v>0</v>
      </c>
      <c r="G468" s="315">
        <f>SUM($G$452:$G$467)</f>
        <v>234667</v>
      </c>
      <c r="H468" s="381">
        <f>SUM($H$452:$H$467)</f>
        <v>1710599.5034236058</v>
      </c>
      <c r="I468" s="379"/>
    </row>
    <row r="469" spans="1:9" hidden="1" outlineLevel="1">
      <c r="A469" s="380"/>
      <c r="B469" s="326" t="s">
        <v>181</v>
      </c>
      <c r="C469" s="315">
        <v>-15395</v>
      </c>
      <c r="D469" s="314"/>
      <c r="E469" s="315">
        <v>3800</v>
      </c>
      <c r="F469" s="382"/>
      <c r="G469" s="351">
        <v>847</v>
      </c>
      <c r="H469" s="381">
        <v>-10748</v>
      </c>
      <c r="I469" s="379"/>
    </row>
    <row r="470" spans="1:9" hidden="1" outlineLevel="1">
      <c r="A470" s="380"/>
      <c r="B470" s="326" t="s">
        <v>182</v>
      </c>
      <c r="C470" s="315">
        <v>-29</v>
      </c>
      <c r="D470" s="314"/>
      <c r="E470" s="314"/>
      <c r="F470" s="382"/>
      <c r="G470" s="382"/>
      <c r="H470" s="381">
        <v>-29</v>
      </c>
      <c r="I470" s="379"/>
    </row>
    <row r="471" spans="1:9" hidden="1" outlineLevel="1">
      <c r="A471" s="380"/>
      <c r="B471" s="326" t="s">
        <v>183</v>
      </c>
      <c r="C471" s="315">
        <v>-89251</v>
      </c>
      <c r="D471" s="315">
        <v>731</v>
      </c>
      <c r="E471" s="315">
        <v>-1208</v>
      </c>
      <c r="F471" s="382"/>
      <c r="G471" s="351">
        <v>-57</v>
      </c>
      <c r="H471" s="381">
        <v>-89785</v>
      </c>
      <c r="I471" s="379"/>
    </row>
    <row r="472" spans="1:9" hidden="1" outlineLevel="1">
      <c r="A472" s="380"/>
      <c r="B472" s="326" t="s">
        <v>184</v>
      </c>
      <c r="C472" s="315">
        <v>357990.245048763</v>
      </c>
      <c r="D472" s="314"/>
      <c r="E472" s="315">
        <v>315</v>
      </c>
      <c r="F472" s="382"/>
      <c r="G472" s="351">
        <v>3</v>
      </c>
      <c r="H472" s="381">
        <v>358308.245048763</v>
      </c>
      <c r="I472" s="379"/>
    </row>
    <row r="473" spans="1:9" hidden="1" outlineLevel="1">
      <c r="A473" s="380"/>
      <c r="B473" s="326" t="s">
        <v>185</v>
      </c>
      <c r="C473" s="315">
        <v>365836</v>
      </c>
      <c r="D473" s="315">
        <v>-870</v>
      </c>
      <c r="E473" s="315">
        <v>-5162</v>
      </c>
      <c r="F473" s="382"/>
      <c r="G473" s="351">
        <v>-2160</v>
      </c>
      <c r="H473" s="381">
        <v>357644</v>
      </c>
      <c r="I473" s="379"/>
    </row>
    <row r="474" spans="1:9" hidden="1" outlineLevel="1">
      <c r="A474" s="380"/>
      <c r="B474" s="326" t="s">
        <v>186</v>
      </c>
      <c r="C474" s="315">
        <v>9319</v>
      </c>
      <c r="D474" s="315">
        <v>0</v>
      </c>
      <c r="E474" s="315">
        <v>2041</v>
      </c>
      <c r="F474" s="351">
        <v>0</v>
      </c>
      <c r="G474" s="351">
        <v>479</v>
      </c>
      <c r="H474" s="381">
        <v>11839</v>
      </c>
      <c r="I474" s="379"/>
    </row>
    <row r="475" spans="1:9" hidden="1" outlineLevel="1">
      <c r="A475" s="380"/>
      <c r="B475" s="326" t="s">
        <v>187</v>
      </c>
      <c r="C475" s="314"/>
      <c r="D475" s="314"/>
      <c r="E475" s="314"/>
      <c r="F475" s="382"/>
      <c r="G475" s="382"/>
      <c r="H475" s="381">
        <v>0</v>
      </c>
      <c r="I475" s="379"/>
    </row>
    <row r="476" spans="1:9" hidden="1" outlineLevel="1">
      <c r="A476" s="380"/>
      <c r="B476" s="326" t="s">
        <v>188</v>
      </c>
      <c r="C476" s="314"/>
      <c r="D476" s="314"/>
      <c r="E476" s="314"/>
      <c r="F476" s="382"/>
      <c r="G476" s="382"/>
      <c r="H476" s="381">
        <v>0</v>
      </c>
      <c r="I476" s="379"/>
    </row>
    <row r="477" spans="1:9" hidden="1" outlineLevel="1">
      <c r="A477" s="380"/>
      <c r="B477" s="326" t="s">
        <v>189</v>
      </c>
      <c r="C477" s="315">
        <v>8837.7835792736605</v>
      </c>
      <c r="D477" s="314"/>
      <c r="E477" s="314"/>
      <c r="F477" s="382"/>
      <c r="G477" s="351">
        <v>0</v>
      </c>
      <c r="H477" s="381">
        <v>8837.7835792736605</v>
      </c>
      <c r="I477" s="379"/>
    </row>
    <row r="478" spans="1:9" hidden="1" outlineLevel="1">
      <c r="A478" s="380"/>
      <c r="B478" s="326" t="s">
        <v>190</v>
      </c>
      <c r="C478" s="315">
        <v>167300</v>
      </c>
      <c r="D478" s="315">
        <v>2550</v>
      </c>
      <c r="E478" s="315">
        <v>0</v>
      </c>
      <c r="F478" s="351">
        <v>0</v>
      </c>
      <c r="G478" s="351">
        <v>450</v>
      </c>
      <c r="H478" s="381">
        <v>170300</v>
      </c>
      <c r="I478" s="379"/>
    </row>
    <row r="479" spans="1:9" hidden="1" outlineLevel="1">
      <c r="A479" s="380"/>
      <c r="B479" s="326" t="s">
        <v>191</v>
      </c>
      <c r="C479" s="314"/>
      <c r="D479" s="314"/>
      <c r="E479" s="314"/>
      <c r="F479" s="382"/>
      <c r="G479" s="382"/>
      <c r="H479" s="381">
        <v>0</v>
      </c>
      <c r="I479" s="379"/>
    </row>
    <row r="480" spans="1:9" hidden="1" outlineLevel="1">
      <c r="A480" s="380"/>
      <c r="B480" s="326" t="s">
        <v>192</v>
      </c>
      <c r="C480" s="314"/>
      <c r="D480" s="314"/>
      <c r="E480" s="314"/>
      <c r="F480" s="382"/>
      <c r="G480" s="382"/>
      <c r="H480" s="381">
        <v>0</v>
      </c>
      <c r="I480" s="379"/>
    </row>
    <row r="481" spans="1:9" hidden="1" outlineLevel="1">
      <c r="A481" s="380"/>
      <c r="B481" s="326" t="s">
        <v>193</v>
      </c>
      <c r="C481" s="315">
        <v>-202335</v>
      </c>
      <c r="D481" s="314"/>
      <c r="E481" s="315">
        <v>58506</v>
      </c>
      <c r="F481" s="382"/>
      <c r="G481" s="351">
        <v>15011</v>
      </c>
      <c r="H481" s="381">
        <v>-128818</v>
      </c>
      <c r="I481" s="379"/>
    </row>
    <row r="482" spans="1:9" hidden="1" outlineLevel="1">
      <c r="A482" s="380"/>
      <c r="B482" s="326" t="s">
        <v>194</v>
      </c>
      <c r="C482" s="314"/>
      <c r="D482" s="314"/>
      <c r="E482" s="314"/>
      <c r="F482" s="382"/>
      <c r="G482" s="382"/>
      <c r="H482" s="381">
        <v>0</v>
      </c>
      <c r="I482" s="379"/>
    </row>
    <row r="483" spans="1:9" hidden="1" outlineLevel="1">
      <c r="A483" s="380"/>
      <c r="B483" s="326" t="s">
        <v>195</v>
      </c>
      <c r="C483" s="314"/>
      <c r="D483" s="314"/>
      <c r="E483" s="314"/>
      <c r="F483" s="382"/>
      <c r="G483" s="382"/>
      <c r="H483" s="381">
        <v>0</v>
      </c>
      <c r="I483" s="379"/>
    </row>
    <row r="484" spans="1:9" hidden="1" outlineLevel="1">
      <c r="A484" s="380"/>
      <c r="B484" s="326" t="s">
        <v>196</v>
      </c>
      <c r="C484" s="315">
        <v>13094</v>
      </c>
      <c r="D484" s="314"/>
      <c r="E484" s="314"/>
      <c r="F484" s="382"/>
      <c r="G484" s="382"/>
      <c r="H484" s="381">
        <v>13094</v>
      </c>
      <c r="I484" s="379"/>
    </row>
    <row r="485" spans="1:9" collapsed="1">
      <c r="A485" s="380">
        <v>23</v>
      </c>
      <c r="B485" s="330" t="s">
        <v>549</v>
      </c>
      <c r="C485" s="315">
        <f>SUM($C$469:$C$484)</f>
        <v>615367.02862803661</v>
      </c>
      <c r="D485" s="315">
        <f>SUM($D$469:$D$484)</f>
        <v>2411</v>
      </c>
      <c r="E485" s="315">
        <f>SUM($E$469:$E$484)</f>
        <v>58292</v>
      </c>
      <c r="F485" s="351">
        <f>SUM($F$469:$F$484)</f>
        <v>0</v>
      </c>
      <c r="G485" s="351">
        <f>SUM($G$469:$G$484)</f>
        <v>14573</v>
      </c>
      <c r="H485" s="381">
        <f>SUM($H$469:$H$484)</f>
        <v>690643.02862803661</v>
      </c>
      <c r="I485" s="379"/>
    </row>
    <row r="486" spans="1:9" hidden="1" outlineLevel="1">
      <c r="A486" s="380"/>
      <c r="B486" s="326" t="s">
        <v>181</v>
      </c>
      <c r="C486" s="315">
        <v>920481</v>
      </c>
      <c r="D486" s="314"/>
      <c r="E486" s="315">
        <v>31480</v>
      </c>
      <c r="F486" s="297"/>
      <c r="G486" s="298"/>
      <c r="H486" s="385">
        <v>951961</v>
      </c>
      <c r="I486" s="379"/>
    </row>
    <row r="487" spans="1:9" hidden="1" outlineLevel="1">
      <c r="A487" s="380"/>
      <c r="B487" s="326" t="s">
        <v>182</v>
      </c>
      <c r="C487" s="315">
        <v>141828</v>
      </c>
      <c r="D487" s="314"/>
      <c r="E487" s="314"/>
      <c r="F487" s="297"/>
      <c r="G487" s="298"/>
      <c r="H487" s="385">
        <v>141828</v>
      </c>
      <c r="I487" s="379"/>
    </row>
    <row r="488" spans="1:9" hidden="1" outlineLevel="1">
      <c r="A488" s="380"/>
      <c r="B488" s="326" t="s">
        <v>183</v>
      </c>
      <c r="C488" s="315">
        <v>2185935</v>
      </c>
      <c r="D488" s="315">
        <v>29584</v>
      </c>
      <c r="E488" s="315">
        <v>19323</v>
      </c>
      <c r="F488" s="297"/>
      <c r="G488" s="298"/>
      <c r="H488" s="385">
        <v>2234842</v>
      </c>
      <c r="I488" s="379"/>
    </row>
    <row r="489" spans="1:9" hidden="1" outlineLevel="1">
      <c r="A489" s="380"/>
      <c r="B489" s="326" t="s">
        <v>184</v>
      </c>
      <c r="C489" s="315">
        <v>1343621</v>
      </c>
      <c r="D489" s="314"/>
      <c r="E489" s="314"/>
      <c r="F489" s="297"/>
      <c r="G489" s="298"/>
      <c r="H489" s="385">
        <v>1343621</v>
      </c>
      <c r="I489" s="379"/>
    </row>
    <row r="490" spans="1:9" hidden="1" outlineLevel="1">
      <c r="A490" s="380"/>
      <c r="B490" s="326" t="s">
        <v>185</v>
      </c>
      <c r="C490" s="315">
        <v>4742724</v>
      </c>
      <c r="D490" s="315">
        <v>30523</v>
      </c>
      <c r="E490" s="315">
        <v>171391</v>
      </c>
      <c r="F490" s="297"/>
      <c r="G490" s="298"/>
      <c r="H490" s="385">
        <v>4944638</v>
      </c>
      <c r="I490" s="379"/>
    </row>
    <row r="491" spans="1:9" hidden="1" outlineLevel="1">
      <c r="A491" s="380"/>
      <c r="B491" s="326" t="s">
        <v>186</v>
      </c>
      <c r="C491" s="315">
        <v>2278974.5299999998</v>
      </c>
      <c r="D491" s="315">
        <v>0</v>
      </c>
      <c r="E491" s="315">
        <v>100000</v>
      </c>
      <c r="F491" s="297"/>
      <c r="G491" s="298"/>
      <c r="H491" s="385">
        <v>2378974.5299999998</v>
      </c>
      <c r="I491" s="379"/>
    </row>
    <row r="492" spans="1:9" hidden="1" outlineLevel="1">
      <c r="A492" s="380"/>
      <c r="B492" s="326" t="s">
        <v>187</v>
      </c>
      <c r="C492" s="314"/>
      <c r="D492" s="314"/>
      <c r="E492" s="314"/>
      <c r="F492" s="297"/>
      <c r="G492" s="298"/>
      <c r="H492" s="385">
        <v>0</v>
      </c>
      <c r="I492" s="379"/>
    </row>
    <row r="493" spans="1:9" hidden="1" outlineLevel="1">
      <c r="A493" s="380"/>
      <c r="B493" s="326" t="s">
        <v>188</v>
      </c>
      <c r="C493" s="315">
        <v>45074</v>
      </c>
      <c r="D493" s="314"/>
      <c r="E493" s="315">
        <v>5331</v>
      </c>
      <c r="F493" s="297"/>
      <c r="G493" s="298"/>
      <c r="H493" s="385">
        <v>50405</v>
      </c>
      <c r="I493" s="379"/>
    </row>
    <row r="494" spans="1:9" hidden="1" outlineLevel="1">
      <c r="A494" s="380"/>
      <c r="B494" s="326" t="s">
        <v>189</v>
      </c>
      <c r="C494" s="315">
        <v>36309.53</v>
      </c>
      <c r="D494" s="314"/>
      <c r="E494" s="314"/>
      <c r="F494" s="297"/>
      <c r="G494" s="298"/>
      <c r="H494" s="385">
        <v>36309.53</v>
      </c>
      <c r="I494" s="379"/>
    </row>
    <row r="495" spans="1:9" hidden="1" outlineLevel="1">
      <c r="A495" s="380"/>
      <c r="B495" s="326" t="s">
        <v>190</v>
      </c>
      <c r="C495" s="315">
        <v>1042129</v>
      </c>
      <c r="D495" s="315">
        <v>0</v>
      </c>
      <c r="E495" s="315">
        <v>0</v>
      </c>
      <c r="F495" s="297"/>
      <c r="G495" s="298"/>
      <c r="H495" s="385">
        <v>1042129</v>
      </c>
      <c r="I495" s="379"/>
    </row>
    <row r="496" spans="1:9" hidden="1" outlineLevel="1">
      <c r="A496" s="380"/>
      <c r="B496" s="326" t="s">
        <v>191</v>
      </c>
      <c r="C496" s="315">
        <v>102435</v>
      </c>
      <c r="D496" s="314"/>
      <c r="E496" s="314"/>
      <c r="F496" s="297"/>
      <c r="G496" s="298"/>
      <c r="H496" s="385">
        <v>102435</v>
      </c>
      <c r="I496" s="379"/>
    </row>
    <row r="497" spans="1:9" hidden="1" outlineLevel="1">
      <c r="A497" s="380"/>
      <c r="B497" s="326" t="s">
        <v>192</v>
      </c>
      <c r="C497" s="314"/>
      <c r="D497" s="314"/>
      <c r="E497" s="314"/>
      <c r="F497" s="297"/>
      <c r="G497" s="298"/>
      <c r="H497" s="385">
        <v>0</v>
      </c>
      <c r="I497" s="379"/>
    </row>
    <row r="498" spans="1:9" hidden="1" outlineLevel="1">
      <c r="A498" s="380"/>
      <c r="B498" s="326" t="s">
        <v>193</v>
      </c>
      <c r="C498" s="315">
        <v>1468460</v>
      </c>
      <c r="D498" s="314"/>
      <c r="E498" s="315">
        <v>150668</v>
      </c>
      <c r="F498" s="297"/>
      <c r="G498" s="298"/>
      <c r="H498" s="385">
        <v>1619128</v>
      </c>
      <c r="I498" s="379"/>
    </row>
    <row r="499" spans="1:9" hidden="1" outlineLevel="1">
      <c r="A499" s="380"/>
      <c r="B499" s="326" t="s">
        <v>194</v>
      </c>
      <c r="C499" s="315">
        <v>785676</v>
      </c>
      <c r="D499" s="314"/>
      <c r="E499" s="314"/>
      <c r="F499" s="297"/>
      <c r="G499" s="298"/>
      <c r="H499" s="385">
        <v>785676</v>
      </c>
      <c r="I499" s="379"/>
    </row>
    <row r="500" spans="1:9" hidden="1" outlineLevel="1">
      <c r="A500" s="380"/>
      <c r="B500" s="326" t="s">
        <v>195</v>
      </c>
      <c r="C500" s="315">
        <v>23028</v>
      </c>
      <c r="D500" s="314"/>
      <c r="E500" s="314"/>
      <c r="F500" s="297"/>
      <c r="G500" s="298"/>
      <c r="H500" s="385">
        <v>23028</v>
      </c>
      <c r="I500" s="379"/>
    </row>
    <row r="501" spans="1:9" hidden="1" outlineLevel="1">
      <c r="A501" s="380"/>
      <c r="B501" s="326" t="s">
        <v>196</v>
      </c>
      <c r="C501" s="315">
        <v>5664</v>
      </c>
      <c r="D501" s="314"/>
      <c r="E501" s="314"/>
      <c r="F501" s="297"/>
      <c r="G501" s="298"/>
      <c r="H501" s="385">
        <v>5664</v>
      </c>
      <c r="I501" s="379"/>
    </row>
    <row r="502" spans="1:9" collapsed="1">
      <c r="A502" s="380">
        <v>24</v>
      </c>
      <c r="B502" s="330" t="s">
        <v>550</v>
      </c>
      <c r="C502" s="315">
        <f>SUM($C$486:$C$501)</f>
        <v>15122339.059999999</v>
      </c>
      <c r="D502" s="315">
        <f>SUM($D$486:$D$501)</f>
        <v>60107</v>
      </c>
      <c r="E502" s="315">
        <f>SUM($E$486:$E$501)</f>
        <v>478193</v>
      </c>
      <c r="F502" s="297"/>
      <c r="G502" s="298"/>
      <c r="H502" s="385">
        <f>SUM($H$486:$H$501)</f>
        <v>15660639.059999999</v>
      </c>
      <c r="I502" s="379"/>
    </row>
    <row r="503" spans="1:9" hidden="1" outlineLevel="1">
      <c r="A503" s="380"/>
      <c r="B503" s="326" t="s">
        <v>181</v>
      </c>
      <c r="C503" s="315">
        <v>1853851</v>
      </c>
      <c r="D503" s="314"/>
      <c r="E503" s="315">
        <v>0</v>
      </c>
      <c r="F503" s="304"/>
      <c r="G503" s="322"/>
      <c r="H503" s="385">
        <v>1853851</v>
      </c>
      <c r="I503" s="379"/>
    </row>
    <row r="504" spans="1:9" hidden="1" outlineLevel="1">
      <c r="A504" s="380"/>
      <c r="B504" s="326" t="s">
        <v>182</v>
      </c>
      <c r="C504" s="315">
        <v>130579</v>
      </c>
      <c r="D504" s="314"/>
      <c r="E504" s="314"/>
      <c r="F504" s="304"/>
      <c r="G504" s="322"/>
      <c r="H504" s="385">
        <v>130579</v>
      </c>
      <c r="I504" s="379"/>
    </row>
    <row r="505" spans="1:9" hidden="1" outlineLevel="1">
      <c r="A505" s="380"/>
      <c r="B505" s="326" t="s">
        <v>183</v>
      </c>
      <c r="C505" s="315">
        <v>5341993</v>
      </c>
      <c r="D505" s="314"/>
      <c r="E505" s="314"/>
      <c r="F505" s="304"/>
      <c r="G505" s="322"/>
      <c r="H505" s="385">
        <v>5341993</v>
      </c>
      <c r="I505" s="379"/>
    </row>
    <row r="506" spans="1:9" hidden="1" outlineLevel="1">
      <c r="A506" s="380"/>
      <c r="B506" s="326" t="s">
        <v>184</v>
      </c>
      <c r="C506" s="315">
        <v>3219061</v>
      </c>
      <c r="D506" s="314"/>
      <c r="E506" s="315">
        <v>18934</v>
      </c>
      <c r="F506" s="304"/>
      <c r="G506" s="322"/>
      <c r="H506" s="385">
        <v>3237995</v>
      </c>
      <c r="I506" s="379"/>
    </row>
    <row r="507" spans="1:9" hidden="1" outlineLevel="1">
      <c r="A507" s="380"/>
      <c r="B507" s="326" t="s">
        <v>185</v>
      </c>
      <c r="C507" s="315">
        <v>22298796.550000001</v>
      </c>
      <c r="D507" s="315">
        <v>0</v>
      </c>
      <c r="E507" s="315">
        <v>0</v>
      </c>
      <c r="F507" s="304"/>
      <c r="G507" s="322"/>
      <c r="H507" s="385">
        <v>22298796.550000001</v>
      </c>
      <c r="I507" s="379"/>
    </row>
    <row r="508" spans="1:9" hidden="1" outlineLevel="1">
      <c r="A508" s="380"/>
      <c r="B508" s="326" t="s">
        <v>186</v>
      </c>
      <c r="C508" s="315">
        <v>4264574</v>
      </c>
      <c r="D508" s="315">
        <v>0</v>
      </c>
      <c r="E508" s="315">
        <v>0</v>
      </c>
      <c r="F508" s="304"/>
      <c r="G508" s="322"/>
      <c r="H508" s="385">
        <v>4264574</v>
      </c>
      <c r="I508" s="379"/>
    </row>
    <row r="509" spans="1:9" hidden="1" outlineLevel="1">
      <c r="A509" s="380"/>
      <c r="B509" s="326" t="s">
        <v>187</v>
      </c>
      <c r="C509" s="315">
        <v>27544</v>
      </c>
      <c r="D509" s="314"/>
      <c r="E509" s="314"/>
      <c r="F509" s="304"/>
      <c r="G509" s="322"/>
      <c r="H509" s="385">
        <v>27544</v>
      </c>
      <c r="I509" s="379"/>
    </row>
    <row r="510" spans="1:9" hidden="1" outlineLevel="1">
      <c r="A510" s="380"/>
      <c r="B510" s="326" t="s">
        <v>188</v>
      </c>
      <c r="C510" s="315">
        <v>115708</v>
      </c>
      <c r="D510" s="314"/>
      <c r="E510" s="314"/>
      <c r="F510" s="304"/>
      <c r="G510" s="322"/>
      <c r="H510" s="385">
        <v>115708</v>
      </c>
      <c r="I510" s="379"/>
    </row>
    <row r="511" spans="1:9" hidden="1" outlineLevel="1">
      <c r="A511" s="380"/>
      <c r="B511" s="326" t="s">
        <v>189</v>
      </c>
      <c r="C511" s="315">
        <v>83520.27</v>
      </c>
      <c r="D511" s="314"/>
      <c r="E511" s="314"/>
      <c r="F511" s="304"/>
      <c r="G511" s="322"/>
      <c r="H511" s="385">
        <v>83520.27</v>
      </c>
      <c r="I511" s="379"/>
    </row>
    <row r="512" spans="1:9" hidden="1" outlineLevel="1">
      <c r="A512" s="380"/>
      <c r="B512" s="326" t="s">
        <v>190</v>
      </c>
      <c r="C512" s="315">
        <v>953552</v>
      </c>
      <c r="D512" s="315">
        <v>0</v>
      </c>
      <c r="E512" s="315">
        <v>0</v>
      </c>
      <c r="F512" s="304"/>
      <c r="G512" s="322"/>
      <c r="H512" s="385">
        <v>953552</v>
      </c>
      <c r="I512" s="379"/>
    </row>
    <row r="513" spans="1:9" hidden="1" outlineLevel="1">
      <c r="A513" s="380"/>
      <c r="B513" s="326" t="s">
        <v>191</v>
      </c>
      <c r="C513" s="315">
        <v>-8209</v>
      </c>
      <c r="D513" s="314"/>
      <c r="E513" s="314"/>
      <c r="F513" s="304"/>
      <c r="G513" s="322"/>
      <c r="H513" s="385">
        <v>-8209</v>
      </c>
      <c r="I513" s="379"/>
    </row>
    <row r="514" spans="1:9" hidden="1" outlineLevel="1">
      <c r="A514" s="380"/>
      <c r="B514" s="326" t="s">
        <v>192</v>
      </c>
      <c r="C514" s="314"/>
      <c r="D514" s="314"/>
      <c r="E514" s="314"/>
      <c r="F514" s="304"/>
      <c r="G514" s="322"/>
      <c r="H514" s="385">
        <v>0</v>
      </c>
      <c r="I514" s="379"/>
    </row>
    <row r="515" spans="1:9" hidden="1" outlineLevel="1">
      <c r="A515" s="380"/>
      <c r="B515" s="326" t="s">
        <v>193</v>
      </c>
      <c r="C515" s="315">
        <v>1785901</v>
      </c>
      <c r="D515" s="314"/>
      <c r="E515" s="315">
        <v>365779</v>
      </c>
      <c r="F515" s="304"/>
      <c r="G515" s="322"/>
      <c r="H515" s="385">
        <v>2151680</v>
      </c>
      <c r="I515" s="379"/>
    </row>
    <row r="516" spans="1:9" hidden="1" outlineLevel="1">
      <c r="A516" s="380"/>
      <c r="B516" s="326" t="s">
        <v>194</v>
      </c>
      <c r="C516" s="315">
        <v>422426</v>
      </c>
      <c r="D516" s="314"/>
      <c r="E516" s="314"/>
      <c r="F516" s="304"/>
      <c r="G516" s="322"/>
      <c r="H516" s="385">
        <v>422426</v>
      </c>
      <c r="I516" s="379"/>
    </row>
    <row r="517" spans="1:9" hidden="1" outlineLevel="1">
      <c r="A517" s="380"/>
      <c r="B517" s="326" t="s">
        <v>195</v>
      </c>
      <c r="C517" s="315">
        <v>69348</v>
      </c>
      <c r="D517" s="314"/>
      <c r="E517" s="314"/>
      <c r="F517" s="304"/>
      <c r="G517" s="322"/>
      <c r="H517" s="385">
        <v>69348</v>
      </c>
      <c r="I517" s="379"/>
    </row>
    <row r="518" spans="1:9" hidden="1" outlineLevel="1">
      <c r="A518" s="380"/>
      <c r="B518" s="326" t="s">
        <v>196</v>
      </c>
      <c r="C518" s="315">
        <v>49099</v>
      </c>
      <c r="D518" s="314"/>
      <c r="E518" s="314"/>
      <c r="F518" s="304"/>
      <c r="G518" s="322"/>
      <c r="H518" s="385">
        <v>49099</v>
      </c>
      <c r="I518" s="379"/>
    </row>
    <row r="519" spans="1:9" collapsed="1">
      <c r="A519" s="380">
        <v>25</v>
      </c>
      <c r="B519" s="330" t="s">
        <v>551</v>
      </c>
      <c r="C519" s="315">
        <f>SUM($C$503:$C$518)</f>
        <v>40607743.82</v>
      </c>
      <c r="D519" s="315">
        <f>SUM($D$503:$D$518)</f>
        <v>0</v>
      </c>
      <c r="E519" s="315">
        <f>SUM($E$503:$E$518)</f>
        <v>384713</v>
      </c>
      <c r="F519" s="304"/>
      <c r="G519" s="322"/>
      <c r="H519" s="385">
        <f>SUM($H$503:$H$518)</f>
        <v>40992456.82</v>
      </c>
      <c r="I519" s="379"/>
    </row>
    <row r="520" spans="1:9" hidden="1" outlineLevel="1">
      <c r="A520" s="380"/>
      <c r="B520" s="326" t="s">
        <v>181</v>
      </c>
      <c r="C520" s="297"/>
      <c r="D520" s="314"/>
      <c r="E520" s="315">
        <v>0</v>
      </c>
      <c r="F520" s="301"/>
      <c r="G520" s="327">
        <v>45020</v>
      </c>
      <c r="H520" s="381">
        <v>45020</v>
      </c>
      <c r="I520" s="379"/>
    </row>
    <row r="521" spans="1:9" hidden="1" outlineLevel="1">
      <c r="A521" s="380"/>
      <c r="B521" s="326" t="s">
        <v>182</v>
      </c>
      <c r="C521" s="297"/>
      <c r="D521" s="314"/>
      <c r="E521" s="314"/>
      <c r="F521" s="301"/>
      <c r="G521" s="327">
        <v>351114</v>
      </c>
      <c r="H521" s="381">
        <v>351114</v>
      </c>
      <c r="I521" s="379"/>
    </row>
    <row r="522" spans="1:9" hidden="1" outlineLevel="1">
      <c r="A522" s="380"/>
      <c r="B522" s="326" t="s">
        <v>183</v>
      </c>
      <c r="C522" s="297"/>
      <c r="D522" s="314"/>
      <c r="E522" s="314"/>
      <c r="F522" s="301"/>
      <c r="G522" s="327">
        <v>61703</v>
      </c>
      <c r="H522" s="381">
        <v>61703</v>
      </c>
      <c r="I522" s="379"/>
    </row>
    <row r="523" spans="1:9" hidden="1" outlineLevel="1">
      <c r="A523" s="380"/>
      <c r="B523" s="326" t="s">
        <v>184</v>
      </c>
      <c r="C523" s="297"/>
      <c r="D523" s="314"/>
      <c r="E523" s="314"/>
      <c r="F523" s="301"/>
      <c r="G523" s="327">
        <v>8454</v>
      </c>
      <c r="H523" s="381">
        <v>8454</v>
      </c>
      <c r="I523" s="379"/>
    </row>
    <row r="524" spans="1:9" hidden="1" outlineLevel="1">
      <c r="A524" s="380"/>
      <c r="B524" s="326" t="s">
        <v>185</v>
      </c>
      <c r="C524" s="297"/>
      <c r="D524" s="315">
        <v>0</v>
      </c>
      <c r="E524" s="315">
        <v>0</v>
      </c>
      <c r="F524" s="301"/>
      <c r="G524" s="327">
        <v>1710518</v>
      </c>
      <c r="H524" s="381">
        <v>1710518</v>
      </c>
      <c r="I524" s="379"/>
    </row>
    <row r="525" spans="1:9" hidden="1" outlineLevel="1">
      <c r="A525" s="380"/>
      <c r="B525" s="326" t="s">
        <v>186</v>
      </c>
      <c r="C525" s="297"/>
      <c r="D525" s="315">
        <v>0</v>
      </c>
      <c r="E525" s="315">
        <v>0</v>
      </c>
      <c r="F525" s="301"/>
      <c r="G525" s="327">
        <v>393912</v>
      </c>
      <c r="H525" s="381">
        <v>393912</v>
      </c>
      <c r="I525" s="379"/>
    </row>
    <row r="526" spans="1:9" hidden="1" outlineLevel="1">
      <c r="A526" s="380"/>
      <c r="B526" s="326" t="s">
        <v>187</v>
      </c>
      <c r="C526" s="297"/>
      <c r="D526" s="314"/>
      <c r="E526" s="314"/>
      <c r="F526" s="301"/>
      <c r="G526" s="329"/>
      <c r="H526" s="381">
        <v>0</v>
      </c>
      <c r="I526" s="379"/>
    </row>
    <row r="527" spans="1:9" hidden="1" outlineLevel="1">
      <c r="A527" s="380"/>
      <c r="B527" s="326" t="s">
        <v>188</v>
      </c>
      <c r="C527" s="297"/>
      <c r="D527" s="314"/>
      <c r="E527" s="314"/>
      <c r="F527" s="301"/>
      <c r="G527" s="329"/>
      <c r="H527" s="381">
        <v>0</v>
      </c>
      <c r="I527" s="379"/>
    </row>
    <row r="528" spans="1:9" hidden="1" outlineLevel="1">
      <c r="A528" s="380"/>
      <c r="B528" s="326" t="s">
        <v>189</v>
      </c>
      <c r="C528" s="297"/>
      <c r="D528" s="314"/>
      <c r="E528" s="314"/>
      <c r="F528" s="301"/>
      <c r="G528" s="327">
        <v>0</v>
      </c>
      <c r="H528" s="381">
        <v>0</v>
      </c>
      <c r="I528" s="379"/>
    </row>
    <row r="529" spans="1:9" hidden="1" outlineLevel="1">
      <c r="A529" s="380"/>
      <c r="B529" s="326" t="s">
        <v>190</v>
      </c>
      <c r="C529" s="297"/>
      <c r="D529" s="315">
        <v>0</v>
      </c>
      <c r="E529" s="315">
        <v>0</v>
      </c>
      <c r="F529" s="301"/>
      <c r="G529" s="327">
        <v>0</v>
      </c>
      <c r="H529" s="381">
        <v>0</v>
      </c>
      <c r="I529" s="379"/>
    </row>
    <row r="530" spans="1:9" hidden="1" outlineLevel="1">
      <c r="A530" s="380"/>
      <c r="B530" s="326" t="s">
        <v>191</v>
      </c>
      <c r="C530" s="297"/>
      <c r="D530" s="314"/>
      <c r="E530" s="314"/>
      <c r="F530" s="301"/>
      <c r="G530" s="329"/>
      <c r="H530" s="381">
        <v>0</v>
      </c>
      <c r="I530" s="379"/>
    </row>
    <row r="531" spans="1:9" hidden="1" outlineLevel="1">
      <c r="A531" s="380"/>
      <c r="B531" s="326" t="s">
        <v>192</v>
      </c>
      <c r="C531" s="297"/>
      <c r="D531" s="314"/>
      <c r="E531" s="314"/>
      <c r="F531" s="301"/>
      <c r="G531" s="329"/>
      <c r="H531" s="381">
        <v>0</v>
      </c>
      <c r="I531" s="379"/>
    </row>
    <row r="532" spans="1:9" hidden="1" outlineLevel="1">
      <c r="A532" s="380"/>
      <c r="B532" s="326" t="s">
        <v>193</v>
      </c>
      <c r="C532" s="297"/>
      <c r="D532" s="314"/>
      <c r="E532" s="314"/>
      <c r="F532" s="301"/>
      <c r="G532" s="327">
        <v>142682</v>
      </c>
      <c r="H532" s="381">
        <v>142682</v>
      </c>
      <c r="I532" s="379"/>
    </row>
    <row r="533" spans="1:9" hidden="1" outlineLevel="1">
      <c r="A533" s="380"/>
      <c r="B533" s="326" t="s">
        <v>194</v>
      </c>
      <c r="C533" s="297"/>
      <c r="D533" s="314"/>
      <c r="E533" s="314"/>
      <c r="F533" s="301"/>
      <c r="G533" s="327">
        <v>214253</v>
      </c>
      <c r="H533" s="381">
        <v>214253</v>
      </c>
      <c r="I533" s="379"/>
    </row>
    <row r="534" spans="1:9" hidden="1" outlineLevel="1">
      <c r="A534" s="380"/>
      <c r="B534" s="326" t="s">
        <v>195</v>
      </c>
      <c r="C534" s="297"/>
      <c r="D534" s="314"/>
      <c r="E534" s="314"/>
      <c r="F534" s="301"/>
      <c r="G534" s="327">
        <v>74580</v>
      </c>
      <c r="H534" s="381">
        <v>74580</v>
      </c>
      <c r="I534" s="379"/>
    </row>
    <row r="535" spans="1:9" hidden="1" outlineLevel="1">
      <c r="A535" s="380"/>
      <c r="B535" s="326" t="s">
        <v>196</v>
      </c>
      <c r="C535" s="297"/>
      <c r="D535" s="314"/>
      <c r="E535" s="314"/>
      <c r="F535" s="301"/>
      <c r="G535" s="327">
        <v>38627</v>
      </c>
      <c r="H535" s="381">
        <v>38627</v>
      </c>
      <c r="I535" s="379"/>
    </row>
    <row r="536" spans="1:9" collapsed="1">
      <c r="A536" s="380">
        <v>26</v>
      </c>
      <c r="B536" s="330" t="s">
        <v>552</v>
      </c>
      <c r="C536" s="297"/>
      <c r="D536" s="315">
        <f>SUM($D$520:$D$535)</f>
        <v>0</v>
      </c>
      <c r="E536" s="315">
        <f>SUM($E$520:$E$535)</f>
        <v>0</v>
      </c>
      <c r="F536" s="301"/>
      <c r="G536" s="327">
        <f>SUM($G$520:$G$535)</f>
        <v>3040863</v>
      </c>
      <c r="H536" s="381">
        <f>SUM($H$520:$H$535)</f>
        <v>3040863</v>
      </c>
      <c r="I536" s="379"/>
    </row>
    <row r="537" spans="1:9" hidden="1" outlineLevel="1">
      <c r="A537" s="380"/>
      <c r="B537" s="326" t="s">
        <v>181</v>
      </c>
      <c r="C537" s="351">
        <v>26065</v>
      </c>
      <c r="D537" s="314"/>
      <c r="E537" s="315">
        <v>891937</v>
      </c>
      <c r="F537" s="394">
        <v>26846</v>
      </c>
      <c r="G537" s="315">
        <v>237092</v>
      </c>
      <c r="H537" s="381">
        <v>1181940</v>
      </c>
      <c r="I537" s="379"/>
    </row>
    <row r="538" spans="1:9" hidden="1" outlineLevel="1">
      <c r="A538" s="380"/>
      <c r="B538" s="326" t="s">
        <v>182</v>
      </c>
      <c r="C538" s="351">
        <v>397014</v>
      </c>
      <c r="D538" s="314"/>
      <c r="E538" s="314"/>
      <c r="F538" s="395"/>
      <c r="G538" s="314"/>
      <c r="H538" s="381">
        <v>397014</v>
      </c>
      <c r="I538" s="379"/>
    </row>
    <row r="539" spans="1:9" hidden="1" outlineLevel="1">
      <c r="A539" s="380"/>
      <c r="B539" s="326" t="s">
        <v>183</v>
      </c>
      <c r="C539" s="351">
        <v>-3496</v>
      </c>
      <c r="D539" s="315">
        <v>1019318</v>
      </c>
      <c r="E539" s="315">
        <v>118903</v>
      </c>
      <c r="F539" s="394">
        <v>64128</v>
      </c>
      <c r="G539" s="315">
        <v>419427</v>
      </c>
      <c r="H539" s="381">
        <v>1618280</v>
      </c>
      <c r="I539" s="379"/>
    </row>
    <row r="540" spans="1:9" hidden="1" outlineLevel="1">
      <c r="A540" s="380"/>
      <c r="B540" s="326" t="s">
        <v>184</v>
      </c>
      <c r="C540" s="351">
        <v>117587.72369497899</v>
      </c>
      <c r="D540" s="314"/>
      <c r="E540" s="315">
        <v>143515</v>
      </c>
      <c r="F540" s="394">
        <v>15995</v>
      </c>
      <c r="G540" s="315">
        <v>7878</v>
      </c>
      <c r="H540" s="381">
        <v>284975.72369497898</v>
      </c>
      <c r="I540" s="379"/>
    </row>
    <row r="541" spans="1:9" hidden="1" outlineLevel="1">
      <c r="A541" s="380"/>
      <c r="B541" s="326" t="s">
        <v>185</v>
      </c>
      <c r="C541" s="351">
        <v>2216174</v>
      </c>
      <c r="D541" s="315">
        <v>254342</v>
      </c>
      <c r="E541" s="315">
        <v>1631841</v>
      </c>
      <c r="F541" s="394">
        <v>86498</v>
      </c>
      <c r="G541" s="315">
        <v>278687</v>
      </c>
      <c r="H541" s="381">
        <v>4467542</v>
      </c>
      <c r="I541" s="379"/>
    </row>
    <row r="542" spans="1:9" hidden="1" outlineLevel="1">
      <c r="A542" s="380"/>
      <c r="B542" s="326" t="s">
        <v>186</v>
      </c>
      <c r="C542" s="351">
        <v>436396</v>
      </c>
      <c r="D542" s="315">
        <v>0</v>
      </c>
      <c r="E542" s="315">
        <v>4418689</v>
      </c>
      <c r="F542" s="394">
        <v>1051734</v>
      </c>
      <c r="G542" s="315">
        <v>230232</v>
      </c>
      <c r="H542" s="381">
        <v>6137051</v>
      </c>
      <c r="I542" s="379"/>
    </row>
    <row r="543" spans="1:9" hidden="1" outlineLevel="1">
      <c r="A543" s="380"/>
      <c r="B543" s="326" t="s">
        <v>187</v>
      </c>
      <c r="C543" s="351">
        <v>84742</v>
      </c>
      <c r="D543" s="314"/>
      <c r="E543" s="314"/>
      <c r="F543" s="394">
        <v>7683</v>
      </c>
      <c r="G543" s="314"/>
      <c r="H543" s="381">
        <v>92425</v>
      </c>
      <c r="I543" s="379"/>
    </row>
    <row r="544" spans="1:9" hidden="1" outlineLevel="1">
      <c r="A544" s="380"/>
      <c r="B544" s="326" t="s">
        <v>188</v>
      </c>
      <c r="C544" s="382"/>
      <c r="D544" s="314"/>
      <c r="E544" s="315">
        <v>1516131</v>
      </c>
      <c r="F544" s="395"/>
      <c r="G544" s="314"/>
      <c r="H544" s="381">
        <v>1516131</v>
      </c>
      <c r="I544" s="379"/>
    </row>
    <row r="545" spans="1:9" hidden="1" outlineLevel="1">
      <c r="A545" s="380"/>
      <c r="B545" s="326" t="s">
        <v>189</v>
      </c>
      <c r="C545" s="351">
        <v>23848.858970549401</v>
      </c>
      <c r="D545" s="314"/>
      <c r="E545" s="315">
        <v>618498</v>
      </c>
      <c r="F545" s="395"/>
      <c r="G545" s="315">
        <v>159910</v>
      </c>
      <c r="H545" s="381">
        <v>802256.85897054896</v>
      </c>
      <c r="I545" s="379"/>
    </row>
    <row r="546" spans="1:9" hidden="1" outlineLevel="1">
      <c r="A546" s="380"/>
      <c r="B546" s="326" t="s">
        <v>190</v>
      </c>
      <c r="C546" s="351">
        <v>6245147</v>
      </c>
      <c r="D546" s="315">
        <v>2768807</v>
      </c>
      <c r="E546" s="315">
        <v>67848</v>
      </c>
      <c r="F546" s="394">
        <v>377826</v>
      </c>
      <c r="G546" s="315">
        <v>431344</v>
      </c>
      <c r="H546" s="381">
        <v>9890972</v>
      </c>
      <c r="I546" s="379"/>
    </row>
    <row r="547" spans="1:9" hidden="1" outlineLevel="1">
      <c r="A547" s="380"/>
      <c r="B547" s="326" t="s">
        <v>191</v>
      </c>
      <c r="C547" s="351">
        <v>72326</v>
      </c>
      <c r="D547" s="314"/>
      <c r="E547" s="315">
        <v>62021</v>
      </c>
      <c r="F547" s="395"/>
      <c r="G547" s="315">
        <v>9858</v>
      </c>
      <c r="H547" s="381">
        <v>144205</v>
      </c>
      <c r="I547" s="379"/>
    </row>
    <row r="548" spans="1:9" hidden="1" outlineLevel="1">
      <c r="A548" s="380"/>
      <c r="B548" s="326" t="s">
        <v>192</v>
      </c>
      <c r="C548" s="351">
        <v>73816</v>
      </c>
      <c r="D548" s="314"/>
      <c r="E548" s="314"/>
      <c r="F548" s="395"/>
      <c r="G548" s="314"/>
      <c r="H548" s="381">
        <v>73816</v>
      </c>
      <c r="I548" s="379"/>
    </row>
    <row r="549" spans="1:9" hidden="1" outlineLevel="1">
      <c r="A549" s="380"/>
      <c r="B549" s="326" t="s">
        <v>193</v>
      </c>
      <c r="C549" s="351">
        <v>4898228</v>
      </c>
      <c r="D549" s="315">
        <v>4451</v>
      </c>
      <c r="E549" s="315">
        <v>5481728</v>
      </c>
      <c r="F549" s="395"/>
      <c r="G549" s="315">
        <v>13507286</v>
      </c>
      <c r="H549" s="381">
        <v>23891693</v>
      </c>
      <c r="I549" s="379"/>
    </row>
    <row r="550" spans="1:9" hidden="1" outlineLevel="1">
      <c r="A550" s="380"/>
      <c r="B550" s="326" t="s">
        <v>194</v>
      </c>
      <c r="C550" s="351">
        <v>1152</v>
      </c>
      <c r="D550" s="314"/>
      <c r="E550" s="314"/>
      <c r="F550" s="395"/>
      <c r="G550" s="314"/>
      <c r="H550" s="381">
        <v>1152</v>
      </c>
      <c r="I550" s="379"/>
    </row>
    <row r="551" spans="1:9" hidden="1" outlineLevel="1">
      <c r="A551" s="380"/>
      <c r="B551" s="326" t="s">
        <v>195</v>
      </c>
      <c r="C551" s="351">
        <v>450442</v>
      </c>
      <c r="D551" s="314"/>
      <c r="E551" s="314"/>
      <c r="F551" s="394">
        <v>183.07062859536001</v>
      </c>
      <c r="G551" s="314"/>
      <c r="H551" s="381">
        <v>450625.07062859501</v>
      </c>
      <c r="I551" s="379"/>
    </row>
    <row r="552" spans="1:9" hidden="1" outlineLevel="1">
      <c r="A552" s="380"/>
      <c r="B552" s="326" t="s">
        <v>196</v>
      </c>
      <c r="C552" s="351">
        <v>81794</v>
      </c>
      <c r="D552" s="314"/>
      <c r="E552" s="315">
        <v>62342</v>
      </c>
      <c r="F552" s="395"/>
      <c r="G552" s="314"/>
      <c r="H552" s="381">
        <v>144136</v>
      </c>
      <c r="I552" s="379"/>
    </row>
    <row r="553" spans="1:9" collapsed="1">
      <c r="A553" s="380">
        <v>27</v>
      </c>
      <c r="B553" s="330" t="s">
        <v>100</v>
      </c>
      <c r="C553" s="351">
        <f>SUM($C$537:$C$552)</f>
        <v>15121236.582665529</v>
      </c>
      <c r="D553" s="315">
        <f>SUM($D$537:$D$552)</f>
        <v>4046918</v>
      </c>
      <c r="E553" s="315">
        <f>SUM($E$537:$E$552)</f>
        <v>15013453</v>
      </c>
      <c r="F553" s="394">
        <f>SUM($F$537:$F$552)</f>
        <v>1630893.0706285953</v>
      </c>
      <c r="G553" s="315">
        <f>SUM($G$537:$G$552)</f>
        <v>15281714</v>
      </c>
      <c r="H553" s="381">
        <f>SUM($H$537:$H$552)</f>
        <v>51094214.653294131</v>
      </c>
      <c r="I553" s="379"/>
    </row>
    <row r="554" spans="1:9" hidden="1" outlineLevel="1">
      <c r="A554" s="380"/>
      <c r="B554" s="326" t="s">
        <v>181</v>
      </c>
      <c r="C554" s="294"/>
      <c r="D554" s="333"/>
      <c r="E554" s="315">
        <v>1027293</v>
      </c>
      <c r="F554" s="294"/>
      <c r="G554" s="332">
        <v>0</v>
      </c>
      <c r="H554" s="381">
        <v>1027293</v>
      </c>
      <c r="I554" s="379"/>
    </row>
    <row r="555" spans="1:9" hidden="1" outlineLevel="1">
      <c r="A555" s="380"/>
      <c r="B555" s="326" t="s">
        <v>182</v>
      </c>
      <c r="C555" s="294"/>
      <c r="D555" s="333"/>
      <c r="E555" s="314"/>
      <c r="F555" s="294"/>
      <c r="G555" s="333"/>
      <c r="H555" s="381">
        <v>0</v>
      </c>
      <c r="I555" s="379"/>
    </row>
    <row r="556" spans="1:9" hidden="1" outlineLevel="1">
      <c r="A556" s="380"/>
      <c r="B556" s="326" t="s">
        <v>183</v>
      </c>
      <c r="C556" s="294"/>
      <c r="D556" s="332">
        <v>900135</v>
      </c>
      <c r="E556" s="315">
        <v>236721</v>
      </c>
      <c r="F556" s="294"/>
      <c r="G556" s="332">
        <v>-20</v>
      </c>
      <c r="H556" s="381">
        <v>1136836</v>
      </c>
      <c r="I556" s="379"/>
    </row>
    <row r="557" spans="1:9" hidden="1" outlineLevel="1">
      <c r="A557" s="380"/>
      <c r="B557" s="326" t="s">
        <v>184</v>
      </c>
      <c r="C557" s="294"/>
      <c r="D557" s="333"/>
      <c r="E557" s="315">
        <v>168631</v>
      </c>
      <c r="F557" s="294"/>
      <c r="G557" s="333"/>
      <c r="H557" s="381">
        <v>168631</v>
      </c>
      <c r="I557" s="379"/>
    </row>
    <row r="558" spans="1:9" hidden="1" outlineLevel="1">
      <c r="A558" s="380"/>
      <c r="B558" s="326" t="s">
        <v>185</v>
      </c>
      <c r="C558" s="294"/>
      <c r="D558" s="332">
        <v>740788</v>
      </c>
      <c r="E558" s="315">
        <v>1062089</v>
      </c>
      <c r="F558" s="294"/>
      <c r="G558" s="332">
        <v>0</v>
      </c>
      <c r="H558" s="381">
        <v>1802877</v>
      </c>
      <c r="I558" s="379"/>
    </row>
    <row r="559" spans="1:9" hidden="1" outlineLevel="1">
      <c r="A559" s="380"/>
      <c r="B559" s="326" t="s">
        <v>186</v>
      </c>
      <c r="C559" s="294"/>
      <c r="D559" s="332">
        <v>0</v>
      </c>
      <c r="E559" s="315">
        <v>1474231</v>
      </c>
      <c r="F559" s="294"/>
      <c r="G559" s="332">
        <v>0</v>
      </c>
      <c r="H559" s="381">
        <v>1474231</v>
      </c>
      <c r="I559" s="379"/>
    </row>
    <row r="560" spans="1:9" hidden="1" outlineLevel="1">
      <c r="A560" s="380"/>
      <c r="B560" s="326" t="s">
        <v>187</v>
      </c>
      <c r="C560" s="294"/>
      <c r="D560" s="333"/>
      <c r="E560" s="314"/>
      <c r="F560" s="294"/>
      <c r="G560" s="333"/>
      <c r="H560" s="381">
        <v>0</v>
      </c>
      <c r="I560" s="379"/>
    </row>
    <row r="561" spans="1:9" hidden="1" outlineLevel="1">
      <c r="A561" s="380"/>
      <c r="B561" s="326" t="s">
        <v>188</v>
      </c>
      <c r="C561" s="294"/>
      <c r="D561" s="333"/>
      <c r="E561" s="315">
        <v>738032</v>
      </c>
      <c r="F561" s="294"/>
      <c r="G561" s="333"/>
      <c r="H561" s="381">
        <v>738032</v>
      </c>
      <c r="I561" s="379"/>
    </row>
    <row r="562" spans="1:9" hidden="1" outlineLevel="1">
      <c r="A562" s="380"/>
      <c r="B562" s="326" t="s">
        <v>189</v>
      </c>
      <c r="C562" s="294"/>
      <c r="D562" s="333"/>
      <c r="E562" s="315">
        <v>353577</v>
      </c>
      <c r="F562" s="294"/>
      <c r="G562" s="332">
        <v>0</v>
      </c>
      <c r="H562" s="381">
        <v>353577</v>
      </c>
      <c r="I562" s="379"/>
    </row>
    <row r="563" spans="1:9" hidden="1" outlineLevel="1">
      <c r="A563" s="380"/>
      <c r="B563" s="326" t="s">
        <v>190</v>
      </c>
      <c r="C563" s="294"/>
      <c r="D563" s="332">
        <v>401585</v>
      </c>
      <c r="E563" s="315">
        <v>44438</v>
      </c>
      <c r="F563" s="294"/>
      <c r="G563" s="332">
        <v>0</v>
      </c>
      <c r="H563" s="381">
        <v>446023</v>
      </c>
      <c r="I563" s="379"/>
    </row>
    <row r="564" spans="1:9" hidden="1" outlineLevel="1">
      <c r="A564" s="380"/>
      <c r="B564" s="326" t="s">
        <v>191</v>
      </c>
      <c r="C564" s="294"/>
      <c r="D564" s="333"/>
      <c r="E564" s="315">
        <v>59932</v>
      </c>
      <c r="F564" s="294"/>
      <c r="G564" s="333"/>
      <c r="H564" s="381">
        <v>59932</v>
      </c>
      <c r="I564" s="379"/>
    </row>
    <row r="565" spans="1:9" hidden="1" outlineLevel="1">
      <c r="A565" s="380"/>
      <c r="B565" s="326" t="s">
        <v>192</v>
      </c>
      <c r="C565" s="294"/>
      <c r="D565" s="333"/>
      <c r="E565" s="314"/>
      <c r="F565" s="294"/>
      <c r="G565" s="333"/>
      <c r="H565" s="381">
        <v>0</v>
      </c>
      <c r="I565" s="379"/>
    </row>
    <row r="566" spans="1:9" hidden="1" outlineLevel="1">
      <c r="A566" s="380"/>
      <c r="B566" s="326" t="s">
        <v>193</v>
      </c>
      <c r="C566" s="294"/>
      <c r="D566" s="332">
        <v>2317</v>
      </c>
      <c r="E566" s="315">
        <v>3349732</v>
      </c>
      <c r="F566" s="294"/>
      <c r="G566" s="333"/>
      <c r="H566" s="381">
        <v>3352049</v>
      </c>
      <c r="I566" s="379"/>
    </row>
    <row r="567" spans="1:9" hidden="1" outlineLevel="1">
      <c r="A567" s="380"/>
      <c r="B567" s="326" t="s">
        <v>194</v>
      </c>
      <c r="C567" s="294"/>
      <c r="D567" s="333"/>
      <c r="E567" s="314"/>
      <c r="F567" s="294"/>
      <c r="G567" s="333"/>
      <c r="H567" s="381">
        <v>0</v>
      </c>
      <c r="I567" s="379"/>
    </row>
    <row r="568" spans="1:9" hidden="1" outlineLevel="1">
      <c r="A568" s="380"/>
      <c r="B568" s="326" t="s">
        <v>195</v>
      </c>
      <c r="C568" s="294"/>
      <c r="D568" s="333"/>
      <c r="E568" s="314"/>
      <c r="F568" s="294"/>
      <c r="G568" s="333"/>
      <c r="H568" s="381">
        <v>0</v>
      </c>
      <c r="I568" s="379"/>
    </row>
    <row r="569" spans="1:9" hidden="1" outlineLevel="1">
      <c r="A569" s="380"/>
      <c r="B569" s="326" t="s">
        <v>196</v>
      </c>
      <c r="C569" s="294"/>
      <c r="D569" s="333"/>
      <c r="E569" s="314"/>
      <c r="F569" s="294"/>
      <c r="G569" s="333"/>
      <c r="H569" s="381">
        <v>0</v>
      </c>
      <c r="I569" s="379"/>
    </row>
    <row r="570" spans="1:9" collapsed="1">
      <c r="A570" s="380">
        <v>28</v>
      </c>
      <c r="B570" s="330" t="s">
        <v>553</v>
      </c>
      <c r="C570" s="294"/>
      <c r="D570" s="332">
        <f>SUM($D$554:$D$569)</f>
        <v>2044825</v>
      </c>
      <c r="E570" s="315">
        <f>SUM($E$554:$E$569)</f>
        <v>8514676</v>
      </c>
      <c r="F570" s="294"/>
      <c r="G570" s="332">
        <f>SUM($G$554:$G$569)</f>
        <v>-20</v>
      </c>
      <c r="H570" s="381">
        <f>SUM($H$554:$H$569)</f>
        <v>10559481</v>
      </c>
      <c r="I570" s="379"/>
    </row>
    <row r="571" spans="1:9" hidden="1" outlineLevel="1">
      <c r="A571" s="380"/>
      <c r="B571" s="326" t="s">
        <v>181</v>
      </c>
      <c r="C571" s="319"/>
      <c r="D571" s="333"/>
      <c r="E571" s="315">
        <v>2614143</v>
      </c>
      <c r="F571" s="319"/>
      <c r="G571" s="332">
        <v>14368</v>
      </c>
      <c r="H571" s="381">
        <v>2628511</v>
      </c>
      <c r="I571" s="379"/>
    </row>
    <row r="572" spans="1:9" hidden="1" outlineLevel="1">
      <c r="A572" s="380"/>
      <c r="B572" s="326" t="s">
        <v>182</v>
      </c>
      <c r="C572" s="319"/>
      <c r="D572" s="333"/>
      <c r="E572" s="314"/>
      <c r="F572" s="319"/>
      <c r="G572" s="333"/>
      <c r="H572" s="381">
        <v>0</v>
      </c>
      <c r="I572" s="379"/>
    </row>
    <row r="573" spans="1:9" hidden="1" outlineLevel="1">
      <c r="A573" s="380"/>
      <c r="B573" s="326" t="s">
        <v>183</v>
      </c>
      <c r="C573" s="319"/>
      <c r="D573" s="332">
        <v>2879063</v>
      </c>
      <c r="E573" s="315">
        <v>794188</v>
      </c>
      <c r="F573" s="319"/>
      <c r="G573" s="332">
        <v>185556</v>
      </c>
      <c r="H573" s="381">
        <v>3858807</v>
      </c>
      <c r="I573" s="379"/>
    </row>
    <row r="574" spans="1:9" hidden="1" outlineLevel="1">
      <c r="A574" s="380"/>
      <c r="B574" s="326" t="s">
        <v>184</v>
      </c>
      <c r="C574" s="319"/>
      <c r="D574" s="333"/>
      <c r="E574" s="315">
        <v>400443</v>
      </c>
      <c r="F574" s="319"/>
      <c r="G574" s="333"/>
      <c r="H574" s="381">
        <v>400443</v>
      </c>
      <c r="I574" s="379"/>
    </row>
    <row r="575" spans="1:9" hidden="1" outlineLevel="1">
      <c r="A575" s="380"/>
      <c r="B575" s="326" t="s">
        <v>185</v>
      </c>
      <c r="C575" s="319"/>
      <c r="D575" s="332">
        <v>791706</v>
      </c>
      <c r="E575" s="315">
        <v>2916870</v>
      </c>
      <c r="F575" s="319"/>
      <c r="G575" s="332">
        <v>0</v>
      </c>
      <c r="H575" s="381">
        <v>3708576</v>
      </c>
      <c r="I575" s="379"/>
    </row>
    <row r="576" spans="1:9" hidden="1" outlineLevel="1">
      <c r="A576" s="380"/>
      <c r="B576" s="326" t="s">
        <v>186</v>
      </c>
      <c r="C576" s="319"/>
      <c r="D576" s="332">
        <v>0</v>
      </c>
      <c r="E576" s="315">
        <v>5206358</v>
      </c>
      <c r="F576" s="319"/>
      <c r="G576" s="332">
        <v>0</v>
      </c>
      <c r="H576" s="381">
        <v>5206358</v>
      </c>
      <c r="I576" s="379"/>
    </row>
    <row r="577" spans="1:9" hidden="1" outlineLevel="1">
      <c r="A577" s="380"/>
      <c r="B577" s="326" t="s">
        <v>187</v>
      </c>
      <c r="C577" s="319"/>
      <c r="D577" s="333"/>
      <c r="E577" s="314"/>
      <c r="F577" s="319"/>
      <c r="G577" s="333"/>
      <c r="H577" s="381">
        <v>0</v>
      </c>
      <c r="I577" s="379"/>
    </row>
    <row r="578" spans="1:9" hidden="1" outlineLevel="1">
      <c r="A578" s="380"/>
      <c r="B578" s="326" t="s">
        <v>188</v>
      </c>
      <c r="C578" s="319"/>
      <c r="D578" s="333"/>
      <c r="E578" s="315">
        <v>2030366</v>
      </c>
      <c r="F578" s="319"/>
      <c r="G578" s="333"/>
      <c r="H578" s="381">
        <v>2030366</v>
      </c>
      <c r="I578" s="379"/>
    </row>
    <row r="579" spans="1:9" hidden="1" outlineLevel="1">
      <c r="A579" s="380"/>
      <c r="B579" s="326" t="s">
        <v>189</v>
      </c>
      <c r="C579" s="319"/>
      <c r="D579" s="333"/>
      <c r="E579" s="315">
        <v>1097191</v>
      </c>
      <c r="F579" s="319"/>
      <c r="G579" s="332">
        <v>0</v>
      </c>
      <c r="H579" s="381">
        <v>1097191</v>
      </c>
      <c r="I579" s="379"/>
    </row>
    <row r="580" spans="1:9" hidden="1" outlineLevel="1">
      <c r="A580" s="380"/>
      <c r="B580" s="326" t="s">
        <v>190</v>
      </c>
      <c r="C580" s="319"/>
      <c r="D580" s="332">
        <v>920554</v>
      </c>
      <c r="E580" s="315">
        <v>115883</v>
      </c>
      <c r="F580" s="319"/>
      <c r="G580" s="332">
        <v>0</v>
      </c>
      <c r="H580" s="381">
        <v>1036437</v>
      </c>
      <c r="I580" s="379"/>
    </row>
    <row r="581" spans="1:9" hidden="1" outlineLevel="1">
      <c r="A581" s="380"/>
      <c r="B581" s="326" t="s">
        <v>191</v>
      </c>
      <c r="C581" s="319"/>
      <c r="D581" s="333"/>
      <c r="E581" s="315">
        <v>365002</v>
      </c>
      <c r="F581" s="319"/>
      <c r="G581" s="333"/>
      <c r="H581" s="381">
        <v>365002</v>
      </c>
      <c r="I581" s="379"/>
    </row>
    <row r="582" spans="1:9" hidden="1" outlineLevel="1">
      <c r="A582" s="380"/>
      <c r="B582" s="326" t="s">
        <v>192</v>
      </c>
      <c r="C582" s="319"/>
      <c r="D582" s="333"/>
      <c r="E582" s="314"/>
      <c r="F582" s="319"/>
      <c r="G582" s="333"/>
      <c r="H582" s="381">
        <v>0</v>
      </c>
      <c r="I582" s="379"/>
    </row>
    <row r="583" spans="1:9" hidden="1" outlineLevel="1">
      <c r="A583" s="380"/>
      <c r="B583" s="326" t="s">
        <v>193</v>
      </c>
      <c r="C583" s="319"/>
      <c r="D583" s="333"/>
      <c r="E583" s="315">
        <v>7864018</v>
      </c>
      <c r="F583" s="319"/>
      <c r="G583" s="333"/>
      <c r="H583" s="381">
        <v>7864018</v>
      </c>
      <c r="I583" s="379"/>
    </row>
    <row r="584" spans="1:9" hidden="1" outlineLevel="1">
      <c r="A584" s="380"/>
      <c r="B584" s="326" t="s">
        <v>194</v>
      </c>
      <c r="C584" s="319"/>
      <c r="D584" s="333"/>
      <c r="E584" s="314"/>
      <c r="F584" s="319"/>
      <c r="G584" s="333"/>
      <c r="H584" s="381">
        <v>0</v>
      </c>
      <c r="I584" s="379"/>
    </row>
    <row r="585" spans="1:9" hidden="1" outlineLevel="1">
      <c r="A585" s="380"/>
      <c r="B585" s="326" t="s">
        <v>195</v>
      </c>
      <c r="C585" s="319"/>
      <c r="D585" s="333"/>
      <c r="E585" s="314"/>
      <c r="F585" s="319"/>
      <c r="G585" s="333"/>
      <c r="H585" s="381">
        <v>0</v>
      </c>
      <c r="I585" s="379"/>
    </row>
    <row r="586" spans="1:9" hidden="1" outlineLevel="1">
      <c r="A586" s="380"/>
      <c r="B586" s="326" t="s">
        <v>196</v>
      </c>
      <c r="C586" s="319"/>
      <c r="D586" s="333"/>
      <c r="E586" s="315">
        <v>42978</v>
      </c>
      <c r="F586" s="319"/>
      <c r="G586" s="333"/>
      <c r="H586" s="381">
        <v>42978</v>
      </c>
      <c r="I586" s="379"/>
    </row>
    <row r="587" spans="1:9" collapsed="1">
      <c r="A587" s="380">
        <v>29</v>
      </c>
      <c r="B587" s="330" t="s">
        <v>554</v>
      </c>
      <c r="C587" s="319"/>
      <c r="D587" s="332">
        <f>SUM($D$571:$D$586)</f>
        <v>4591323</v>
      </c>
      <c r="E587" s="315">
        <f>SUM($E$571:$E$586)</f>
        <v>23447440</v>
      </c>
      <c r="F587" s="319"/>
      <c r="G587" s="332">
        <f>SUM($G$571:$G$586)</f>
        <v>199924</v>
      </c>
      <c r="H587" s="381">
        <f>SUM($H$571:$H$586)</f>
        <v>28238687</v>
      </c>
      <c r="I587" s="379"/>
    </row>
    <row r="588" spans="1:9" hidden="1" outlineLevel="1">
      <c r="A588" s="380"/>
      <c r="B588" s="326" t="s">
        <v>181</v>
      </c>
      <c r="C588" s="301"/>
      <c r="D588" s="333"/>
      <c r="E588" s="315">
        <v>690236</v>
      </c>
      <c r="F588" s="301"/>
      <c r="G588" s="332">
        <v>13035</v>
      </c>
      <c r="H588" s="381">
        <v>703271</v>
      </c>
      <c r="I588" s="379"/>
    </row>
    <row r="589" spans="1:9" hidden="1" outlineLevel="1">
      <c r="A589" s="380"/>
      <c r="B589" s="326" t="s">
        <v>182</v>
      </c>
      <c r="C589" s="301"/>
      <c r="D589" s="333"/>
      <c r="E589" s="314"/>
      <c r="F589" s="301"/>
      <c r="G589" s="333"/>
      <c r="H589" s="381">
        <v>0</v>
      </c>
      <c r="I589" s="379"/>
    </row>
    <row r="590" spans="1:9" hidden="1" outlineLevel="1">
      <c r="A590" s="380"/>
      <c r="B590" s="326" t="s">
        <v>183</v>
      </c>
      <c r="C590" s="301"/>
      <c r="D590" s="332">
        <v>340961</v>
      </c>
      <c r="E590" s="315">
        <v>650499</v>
      </c>
      <c r="F590" s="301"/>
      <c r="G590" s="332">
        <v>270406</v>
      </c>
      <c r="H590" s="381">
        <v>1261866</v>
      </c>
      <c r="I590" s="379"/>
    </row>
    <row r="591" spans="1:9" hidden="1" outlineLevel="1">
      <c r="A591" s="380"/>
      <c r="B591" s="326" t="s">
        <v>184</v>
      </c>
      <c r="C591" s="301"/>
      <c r="D591" s="333"/>
      <c r="E591" s="315">
        <v>84329</v>
      </c>
      <c r="F591" s="301"/>
      <c r="G591" s="333"/>
      <c r="H591" s="381">
        <v>84329</v>
      </c>
      <c r="I591" s="379"/>
    </row>
    <row r="592" spans="1:9" hidden="1" outlineLevel="1">
      <c r="A592" s="380"/>
      <c r="B592" s="326" t="s">
        <v>185</v>
      </c>
      <c r="C592" s="301"/>
      <c r="D592" s="332">
        <v>569556</v>
      </c>
      <c r="E592" s="315">
        <v>1397492</v>
      </c>
      <c r="F592" s="301"/>
      <c r="G592" s="332">
        <v>532473</v>
      </c>
      <c r="H592" s="381">
        <v>2499521</v>
      </c>
      <c r="I592" s="379"/>
    </row>
    <row r="593" spans="1:9" hidden="1" outlineLevel="1">
      <c r="A593" s="380"/>
      <c r="B593" s="326" t="s">
        <v>186</v>
      </c>
      <c r="C593" s="301"/>
      <c r="D593" s="332">
        <v>0</v>
      </c>
      <c r="E593" s="315">
        <v>12385568</v>
      </c>
      <c r="F593" s="301"/>
      <c r="G593" s="332">
        <v>115580</v>
      </c>
      <c r="H593" s="381">
        <v>12501148</v>
      </c>
      <c r="I593" s="379"/>
    </row>
    <row r="594" spans="1:9" hidden="1" outlineLevel="1">
      <c r="A594" s="380"/>
      <c r="B594" s="326" t="s">
        <v>187</v>
      </c>
      <c r="C594" s="301"/>
      <c r="D594" s="333"/>
      <c r="E594" s="314"/>
      <c r="F594" s="301"/>
      <c r="G594" s="333"/>
      <c r="H594" s="381">
        <v>0</v>
      </c>
      <c r="I594" s="379"/>
    </row>
    <row r="595" spans="1:9" hidden="1" outlineLevel="1">
      <c r="A595" s="380"/>
      <c r="B595" s="326" t="s">
        <v>188</v>
      </c>
      <c r="C595" s="301"/>
      <c r="D595" s="333"/>
      <c r="E595" s="315">
        <v>2275504</v>
      </c>
      <c r="F595" s="301"/>
      <c r="G595" s="333"/>
      <c r="H595" s="381">
        <v>2275504</v>
      </c>
      <c r="I595" s="379"/>
    </row>
    <row r="596" spans="1:9" hidden="1" outlineLevel="1">
      <c r="A596" s="380"/>
      <c r="B596" s="326" t="s">
        <v>189</v>
      </c>
      <c r="C596" s="301"/>
      <c r="D596" s="333"/>
      <c r="E596" s="315">
        <v>525887</v>
      </c>
      <c r="F596" s="301"/>
      <c r="G596" s="332">
        <v>3313</v>
      </c>
      <c r="H596" s="381">
        <v>529200</v>
      </c>
      <c r="I596" s="379"/>
    </row>
    <row r="597" spans="1:9" hidden="1" outlineLevel="1">
      <c r="A597" s="380"/>
      <c r="B597" s="326" t="s">
        <v>190</v>
      </c>
      <c r="C597" s="301"/>
      <c r="D597" s="332">
        <v>634184</v>
      </c>
      <c r="E597" s="315">
        <v>123911</v>
      </c>
      <c r="F597" s="301"/>
      <c r="G597" s="332">
        <v>16389</v>
      </c>
      <c r="H597" s="381">
        <v>774484</v>
      </c>
      <c r="I597" s="379"/>
    </row>
    <row r="598" spans="1:9" hidden="1" outlineLevel="1">
      <c r="A598" s="380"/>
      <c r="B598" s="326" t="s">
        <v>191</v>
      </c>
      <c r="C598" s="301"/>
      <c r="D598" s="333"/>
      <c r="E598" s="315">
        <v>419511</v>
      </c>
      <c r="F598" s="301"/>
      <c r="G598" s="332">
        <v>891</v>
      </c>
      <c r="H598" s="381">
        <v>420402</v>
      </c>
      <c r="I598" s="379"/>
    </row>
    <row r="599" spans="1:9" hidden="1" outlineLevel="1">
      <c r="A599" s="380"/>
      <c r="B599" s="326" t="s">
        <v>192</v>
      </c>
      <c r="C599" s="301"/>
      <c r="D599" s="333"/>
      <c r="E599" s="314"/>
      <c r="F599" s="301"/>
      <c r="G599" s="333"/>
      <c r="H599" s="381">
        <v>0</v>
      </c>
      <c r="I599" s="379"/>
    </row>
    <row r="600" spans="1:9" hidden="1" outlineLevel="1">
      <c r="A600" s="380"/>
      <c r="B600" s="326" t="s">
        <v>193</v>
      </c>
      <c r="C600" s="301"/>
      <c r="D600" s="332">
        <v>71128</v>
      </c>
      <c r="E600" s="315">
        <v>3751304</v>
      </c>
      <c r="F600" s="301"/>
      <c r="G600" s="332">
        <v>186619</v>
      </c>
      <c r="H600" s="381">
        <v>4009051</v>
      </c>
      <c r="I600" s="379"/>
    </row>
    <row r="601" spans="1:9" hidden="1" outlineLevel="1">
      <c r="A601" s="380"/>
      <c r="B601" s="326" t="s">
        <v>194</v>
      </c>
      <c r="C601" s="301"/>
      <c r="D601" s="333"/>
      <c r="E601" s="314"/>
      <c r="F601" s="301"/>
      <c r="G601" s="333"/>
      <c r="H601" s="381">
        <v>0</v>
      </c>
      <c r="I601" s="379"/>
    </row>
    <row r="602" spans="1:9" hidden="1" outlineLevel="1">
      <c r="A602" s="380"/>
      <c r="B602" s="326" t="s">
        <v>195</v>
      </c>
      <c r="C602" s="301"/>
      <c r="D602" s="333"/>
      <c r="E602" s="314"/>
      <c r="F602" s="301"/>
      <c r="G602" s="333"/>
      <c r="H602" s="381">
        <v>0</v>
      </c>
      <c r="I602" s="379"/>
    </row>
    <row r="603" spans="1:9" hidden="1" outlineLevel="1">
      <c r="A603" s="380"/>
      <c r="B603" s="326" t="s">
        <v>196</v>
      </c>
      <c r="C603" s="301"/>
      <c r="D603" s="333"/>
      <c r="E603" s="315">
        <v>198629</v>
      </c>
      <c r="F603" s="301"/>
      <c r="G603" s="333"/>
      <c r="H603" s="381">
        <v>198629</v>
      </c>
      <c r="I603" s="379"/>
    </row>
    <row r="604" spans="1:9" collapsed="1">
      <c r="A604" s="380">
        <v>30</v>
      </c>
      <c r="B604" s="330" t="s">
        <v>555</v>
      </c>
      <c r="C604" s="301"/>
      <c r="D604" s="332">
        <f>SUM($D$588:$D$603)</f>
        <v>1615829</v>
      </c>
      <c r="E604" s="315">
        <f>SUM($E$588:$E$603)</f>
        <v>22502870</v>
      </c>
      <c r="F604" s="301"/>
      <c r="G604" s="332">
        <f>SUM($G$588:$G$603)</f>
        <v>1138706</v>
      </c>
      <c r="H604" s="381">
        <f>SUM($H$588:$H$603)</f>
        <v>25257405</v>
      </c>
      <c r="I604" s="379"/>
    </row>
    <row r="605" spans="1:9" hidden="1" outlineLevel="1">
      <c r="A605" s="380"/>
      <c r="B605" s="326" t="s">
        <v>181</v>
      </c>
      <c r="C605" s="377">
        <v>0</v>
      </c>
      <c r="D605" s="314"/>
      <c r="E605" s="351">
        <v>0</v>
      </c>
      <c r="F605" s="395"/>
      <c r="G605" s="315">
        <v>0</v>
      </c>
      <c r="H605" s="381">
        <v>0</v>
      </c>
      <c r="I605" s="379"/>
    </row>
    <row r="606" spans="1:9" hidden="1" outlineLevel="1">
      <c r="A606" s="380"/>
      <c r="B606" s="326" t="s">
        <v>182</v>
      </c>
      <c r="C606" s="377">
        <v>0</v>
      </c>
      <c r="D606" s="314"/>
      <c r="E606" s="382"/>
      <c r="F606" s="395"/>
      <c r="G606" s="314"/>
      <c r="H606" s="381">
        <v>0</v>
      </c>
      <c r="I606" s="379"/>
    </row>
    <row r="607" spans="1:9" hidden="1" outlineLevel="1">
      <c r="A607" s="380"/>
      <c r="B607" s="326" t="s">
        <v>183</v>
      </c>
      <c r="C607" s="376"/>
      <c r="D607" s="314"/>
      <c r="E607" s="382"/>
      <c r="F607" s="395"/>
      <c r="G607" s="314"/>
      <c r="H607" s="381">
        <v>0</v>
      </c>
      <c r="I607" s="379"/>
    </row>
    <row r="608" spans="1:9" hidden="1" outlineLevel="1">
      <c r="A608" s="380"/>
      <c r="B608" s="326" t="s">
        <v>184</v>
      </c>
      <c r="C608" s="376"/>
      <c r="D608" s="314"/>
      <c r="E608" s="382"/>
      <c r="F608" s="395"/>
      <c r="G608" s="314"/>
      <c r="H608" s="381">
        <v>0</v>
      </c>
      <c r="I608" s="379"/>
    </row>
    <row r="609" spans="1:9" hidden="1" outlineLevel="1">
      <c r="A609" s="380"/>
      <c r="B609" s="326" t="s">
        <v>185</v>
      </c>
      <c r="C609" s="376"/>
      <c r="D609" s="315">
        <v>0</v>
      </c>
      <c r="E609" s="351">
        <v>0</v>
      </c>
      <c r="F609" s="395"/>
      <c r="G609" s="315">
        <v>0</v>
      </c>
      <c r="H609" s="381">
        <v>0</v>
      </c>
      <c r="I609" s="379"/>
    </row>
    <row r="610" spans="1:9" hidden="1" outlineLevel="1">
      <c r="A610" s="380"/>
      <c r="B610" s="326" t="s">
        <v>186</v>
      </c>
      <c r="C610" s="377">
        <v>0</v>
      </c>
      <c r="D610" s="315">
        <v>0</v>
      </c>
      <c r="E610" s="351">
        <v>0</v>
      </c>
      <c r="F610" s="394">
        <v>0</v>
      </c>
      <c r="G610" s="315">
        <v>0</v>
      </c>
      <c r="H610" s="381">
        <v>0</v>
      </c>
      <c r="I610" s="379"/>
    </row>
    <row r="611" spans="1:9" hidden="1" outlineLevel="1">
      <c r="A611" s="380"/>
      <c r="B611" s="326" t="s">
        <v>187</v>
      </c>
      <c r="C611" s="376"/>
      <c r="D611" s="314"/>
      <c r="E611" s="382"/>
      <c r="F611" s="395"/>
      <c r="G611" s="314"/>
      <c r="H611" s="381">
        <v>0</v>
      </c>
      <c r="I611" s="379"/>
    </row>
    <row r="612" spans="1:9" hidden="1" outlineLevel="1">
      <c r="A612" s="380"/>
      <c r="B612" s="326" t="s">
        <v>188</v>
      </c>
      <c r="C612" s="376"/>
      <c r="D612" s="314"/>
      <c r="E612" s="382"/>
      <c r="F612" s="395"/>
      <c r="G612" s="314"/>
      <c r="H612" s="381">
        <v>0</v>
      </c>
      <c r="I612" s="379"/>
    </row>
    <row r="613" spans="1:9" hidden="1" outlineLevel="1">
      <c r="A613" s="380"/>
      <c r="B613" s="326" t="s">
        <v>189</v>
      </c>
      <c r="C613" s="376"/>
      <c r="D613" s="314"/>
      <c r="E613" s="382"/>
      <c r="F613" s="395"/>
      <c r="G613" s="315">
        <v>0</v>
      </c>
      <c r="H613" s="381">
        <v>0</v>
      </c>
      <c r="I613" s="379"/>
    </row>
    <row r="614" spans="1:9" hidden="1" outlineLevel="1">
      <c r="A614" s="380"/>
      <c r="B614" s="326" t="s">
        <v>190</v>
      </c>
      <c r="C614" s="377">
        <v>0</v>
      </c>
      <c r="D614" s="315">
        <v>0</v>
      </c>
      <c r="E614" s="351">
        <v>0</v>
      </c>
      <c r="F614" s="394">
        <v>0</v>
      </c>
      <c r="G614" s="315">
        <v>0</v>
      </c>
      <c r="H614" s="381">
        <v>0</v>
      </c>
      <c r="I614" s="379"/>
    </row>
    <row r="615" spans="1:9" hidden="1" outlineLevel="1">
      <c r="A615" s="380"/>
      <c r="B615" s="326" t="s">
        <v>191</v>
      </c>
      <c r="C615" s="376"/>
      <c r="D615" s="314"/>
      <c r="E615" s="382"/>
      <c r="F615" s="395"/>
      <c r="G615" s="314"/>
      <c r="H615" s="381">
        <v>0</v>
      </c>
      <c r="I615" s="379"/>
    </row>
    <row r="616" spans="1:9" hidden="1" outlineLevel="1">
      <c r="A616" s="380"/>
      <c r="B616" s="326" t="s">
        <v>192</v>
      </c>
      <c r="C616" s="376"/>
      <c r="D616" s="314"/>
      <c r="E616" s="382"/>
      <c r="F616" s="395"/>
      <c r="G616" s="314"/>
      <c r="H616" s="381">
        <v>0</v>
      </c>
      <c r="I616" s="379"/>
    </row>
    <row r="617" spans="1:9" hidden="1" outlineLevel="1">
      <c r="A617" s="380"/>
      <c r="B617" s="326" t="s">
        <v>193</v>
      </c>
      <c r="C617" s="376"/>
      <c r="D617" s="314"/>
      <c r="E617" s="382"/>
      <c r="F617" s="395"/>
      <c r="G617" s="314"/>
      <c r="H617" s="381">
        <v>0</v>
      </c>
      <c r="I617" s="379"/>
    </row>
    <row r="618" spans="1:9" hidden="1" outlineLevel="1">
      <c r="A618" s="380"/>
      <c r="B618" s="326" t="s">
        <v>194</v>
      </c>
      <c r="C618" s="376"/>
      <c r="D618" s="314"/>
      <c r="E618" s="382"/>
      <c r="F618" s="395"/>
      <c r="G618" s="314"/>
      <c r="H618" s="381">
        <v>0</v>
      </c>
      <c r="I618" s="379"/>
    </row>
    <row r="619" spans="1:9" hidden="1" outlineLevel="1">
      <c r="A619" s="380"/>
      <c r="B619" s="326" t="s">
        <v>195</v>
      </c>
      <c r="C619" s="376"/>
      <c r="D619" s="314"/>
      <c r="E619" s="382"/>
      <c r="F619" s="395"/>
      <c r="G619" s="314"/>
      <c r="H619" s="381">
        <v>0</v>
      </c>
      <c r="I619" s="379"/>
    </row>
    <row r="620" spans="1:9" hidden="1" outlineLevel="1">
      <c r="A620" s="380"/>
      <c r="B620" s="326" t="s">
        <v>196</v>
      </c>
      <c r="C620" s="376"/>
      <c r="D620" s="314"/>
      <c r="E620" s="382"/>
      <c r="F620" s="395"/>
      <c r="G620" s="314"/>
      <c r="H620" s="381">
        <v>0</v>
      </c>
      <c r="I620" s="379"/>
    </row>
    <row r="621" spans="1:9" collapsed="1">
      <c r="A621" s="380">
        <v>31</v>
      </c>
      <c r="B621" s="330" t="s">
        <v>556</v>
      </c>
      <c r="C621" s="377">
        <f>SUM($C$605:$C$620)</f>
        <v>0</v>
      </c>
      <c r="D621" s="315">
        <f>SUM($D$605:$D$620)</f>
        <v>0</v>
      </c>
      <c r="E621" s="351">
        <f>SUM($E$605:$E$620)</f>
        <v>0</v>
      </c>
      <c r="F621" s="394">
        <f>SUM($F$605:$F$620)</f>
        <v>0</v>
      </c>
      <c r="G621" s="315">
        <f>SUM($G$605:$G$620)</f>
        <v>0</v>
      </c>
      <c r="H621" s="381">
        <f>SUM($H$605:$H$620)</f>
        <v>0</v>
      </c>
      <c r="I621" s="379"/>
    </row>
    <row r="622" spans="1:9" hidden="1" outlineLevel="1">
      <c r="A622" s="380"/>
      <c r="B622" s="326" t="s">
        <v>181</v>
      </c>
      <c r="C622" s="351">
        <v>-1290691</v>
      </c>
      <c r="D622" s="297"/>
      <c r="E622" s="308"/>
      <c r="F622" s="308"/>
      <c r="G622" s="308"/>
      <c r="H622" s="381">
        <v>-1290691</v>
      </c>
      <c r="I622" s="379"/>
    </row>
    <row r="623" spans="1:9" hidden="1" outlineLevel="1">
      <c r="A623" s="380"/>
      <c r="B623" s="326" t="s">
        <v>182</v>
      </c>
      <c r="C623" s="351">
        <v>432694</v>
      </c>
      <c r="D623" s="297"/>
      <c r="E623" s="308"/>
      <c r="F623" s="308"/>
      <c r="G623" s="308"/>
      <c r="H623" s="381">
        <v>432694</v>
      </c>
      <c r="I623" s="379"/>
    </row>
    <row r="624" spans="1:9" hidden="1" outlineLevel="1">
      <c r="A624" s="380"/>
      <c r="B624" s="326" t="s">
        <v>183</v>
      </c>
      <c r="C624" s="351">
        <v>-2622786</v>
      </c>
      <c r="D624" s="297"/>
      <c r="E624" s="308"/>
      <c r="F624" s="308"/>
      <c r="G624" s="308"/>
      <c r="H624" s="381">
        <v>-2622786</v>
      </c>
      <c r="I624" s="379"/>
    </row>
    <row r="625" spans="1:9" hidden="1" outlineLevel="1">
      <c r="A625" s="380"/>
      <c r="B625" s="326" t="s">
        <v>184</v>
      </c>
      <c r="C625" s="351">
        <v>-1540635</v>
      </c>
      <c r="D625" s="297"/>
      <c r="E625" s="308"/>
      <c r="F625" s="308"/>
      <c r="G625" s="308"/>
      <c r="H625" s="381">
        <v>-1540635</v>
      </c>
      <c r="I625" s="379"/>
    </row>
    <row r="626" spans="1:9" hidden="1" outlineLevel="1">
      <c r="A626" s="380"/>
      <c r="B626" s="326" t="s">
        <v>185</v>
      </c>
      <c r="C626" s="351">
        <v>-2172885</v>
      </c>
      <c r="D626" s="297"/>
      <c r="E626" s="308"/>
      <c r="F626" s="308"/>
      <c r="G626" s="308"/>
      <c r="H626" s="381">
        <v>-2172885</v>
      </c>
      <c r="I626" s="379"/>
    </row>
    <row r="627" spans="1:9" hidden="1" outlineLevel="1">
      <c r="A627" s="380"/>
      <c r="B627" s="326" t="s">
        <v>186</v>
      </c>
      <c r="C627" s="351">
        <v>-2763893</v>
      </c>
      <c r="D627" s="297"/>
      <c r="E627" s="308"/>
      <c r="F627" s="308"/>
      <c r="G627" s="308"/>
      <c r="H627" s="381">
        <v>-2763893</v>
      </c>
      <c r="I627" s="379"/>
    </row>
    <row r="628" spans="1:9" hidden="1" outlineLevel="1">
      <c r="A628" s="380"/>
      <c r="B628" s="326" t="s">
        <v>187</v>
      </c>
      <c r="C628" s="351">
        <v>610550</v>
      </c>
      <c r="D628" s="297"/>
      <c r="E628" s="308"/>
      <c r="F628" s="308"/>
      <c r="G628" s="308"/>
      <c r="H628" s="381">
        <v>610550</v>
      </c>
      <c r="I628" s="379"/>
    </row>
    <row r="629" spans="1:9" hidden="1" outlineLevel="1">
      <c r="A629" s="380"/>
      <c r="B629" s="326" t="s">
        <v>188</v>
      </c>
      <c r="C629" s="351">
        <v>491974</v>
      </c>
      <c r="D629" s="297"/>
      <c r="E629" s="308"/>
      <c r="F629" s="308"/>
      <c r="G629" s="308"/>
      <c r="H629" s="381">
        <v>491974</v>
      </c>
      <c r="I629" s="379"/>
    </row>
    <row r="630" spans="1:9" hidden="1" outlineLevel="1">
      <c r="A630" s="380"/>
      <c r="B630" s="326" t="s">
        <v>189</v>
      </c>
      <c r="C630" s="351">
        <v>84077.187728249904</v>
      </c>
      <c r="D630" s="297"/>
      <c r="E630" s="308"/>
      <c r="F630" s="308"/>
      <c r="G630" s="308"/>
      <c r="H630" s="381">
        <v>84077.187728249904</v>
      </c>
      <c r="I630" s="379"/>
    </row>
    <row r="631" spans="1:9" hidden="1" outlineLevel="1">
      <c r="A631" s="380"/>
      <c r="B631" s="326" t="s">
        <v>190</v>
      </c>
      <c r="C631" s="351">
        <v>946320</v>
      </c>
      <c r="D631" s="297"/>
      <c r="E631" s="308"/>
      <c r="F631" s="308"/>
      <c r="G631" s="308"/>
      <c r="H631" s="381">
        <v>946320</v>
      </c>
      <c r="I631" s="379"/>
    </row>
    <row r="632" spans="1:9" hidden="1" outlineLevel="1">
      <c r="A632" s="380"/>
      <c r="B632" s="326" t="s">
        <v>191</v>
      </c>
      <c r="C632" s="351">
        <v>-361735</v>
      </c>
      <c r="D632" s="297"/>
      <c r="E632" s="308"/>
      <c r="F632" s="308"/>
      <c r="G632" s="308"/>
      <c r="H632" s="381">
        <v>-361735</v>
      </c>
      <c r="I632" s="379"/>
    </row>
    <row r="633" spans="1:9" hidden="1" outlineLevel="1">
      <c r="A633" s="380"/>
      <c r="B633" s="326" t="s">
        <v>192</v>
      </c>
      <c r="C633" s="351">
        <v>22999</v>
      </c>
      <c r="D633" s="297"/>
      <c r="E633" s="308"/>
      <c r="F633" s="308"/>
      <c r="G633" s="308"/>
      <c r="H633" s="381">
        <v>22999</v>
      </c>
      <c r="I633" s="379"/>
    </row>
    <row r="634" spans="1:9" hidden="1" outlineLevel="1">
      <c r="A634" s="380"/>
      <c r="B634" s="326" t="s">
        <v>193</v>
      </c>
      <c r="C634" s="351">
        <v>917000</v>
      </c>
      <c r="D634" s="297"/>
      <c r="E634" s="308"/>
      <c r="F634" s="308"/>
      <c r="G634" s="308"/>
      <c r="H634" s="381">
        <v>917000</v>
      </c>
      <c r="I634" s="379"/>
    </row>
    <row r="635" spans="1:9" hidden="1" outlineLevel="1">
      <c r="A635" s="380"/>
      <c r="B635" s="326" t="s">
        <v>194</v>
      </c>
      <c r="C635" s="351">
        <v>446421</v>
      </c>
      <c r="D635" s="297"/>
      <c r="E635" s="308"/>
      <c r="F635" s="308"/>
      <c r="G635" s="308"/>
      <c r="H635" s="381">
        <v>446421</v>
      </c>
      <c r="I635" s="379"/>
    </row>
    <row r="636" spans="1:9" hidden="1" outlineLevel="1">
      <c r="A636" s="380"/>
      <c r="B636" s="326" t="s">
        <v>195</v>
      </c>
      <c r="C636" s="351">
        <v>432455</v>
      </c>
      <c r="D636" s="297"/>
      <c r="E636" s="308"/>
      <c r="F636" s="308"/>
      <c r="G636" s="308"/>
      <c r="H636" s="381">
        <v>432455</v>
      </c>
      <c r="I636" s="379"/>
    </row>
    <row r="637" spans="1:9" hidden="1" outlineLevel="1">
      <c r="A637" s="380"/>
      <c r="B637" s="326" t="s">
        <v>196</v>
      </c>
      <c r="C637" s="351">
        <v>468330</v>
      </c>
      <c r="D637" s="297"/>
      <c r="E637" s="308"/>
      <c r="F637" s="308"/>
      <c r="G637" s="308"/>
      <c r="H637" s="381">
        <v>468330</v>
      </c>
      <c r="I637" s="379"/>
    </row>
    <row r="638" spans="1:9" collapsed="1">
      <c r="A638" s="380">
        <v>32</v>
      </c>
      <c r="B638" s="330" t="s">
        <v>557</v>
      </c>
      <c r="C638" s="351">
        <f>SUM($C$622:$C$637)</f>
        <v>-5899804.8122717496</v>
      </c>
      <c r="D638" s="297"/>
      <c r="E638" s="308"/>
      <c r="F638" s="308"/>
      <c r="G638" s="308"/>
      <c r="H638" s="381">
        <f>SUM($H$622:$H$637)</f>
        <v>-5899804.8122717496</v>
      </c>
      <c r="I638" s="379"/>
    </row>
    <row r="639" spans="1:9" hidden="1" outlineLevel="1">
      <c r="A639" s="380"/>
      <c r="B639" s="326" t="s">
        <v>181</v>
      </c>
      <c r="C639" s="297"/>
      <c r="D639" s="310"/>
      <c r="E639" s="310"/>
      <c r="F639" s="310"/>
      <c r="G639" s="315">
        <v>0</v>
      </c>
      <c r="H639" s="381">
        <v>0</v>
      </c>
      <c r="I639" s="379"/>
    </row>
    <row r="640" spans="1:9" hidden="1" outlineLevel="1">
      <c r="A640" s="380"/>
      <c r="B640" s="326" t="s">
        <v>182</v>
      </c>
      <c r="C640" s="297"/>
      <c r="D640" s="310"/>
      <c r="E640" s="310"/>
      <c r="F640" s="310"/>
      <c r="G640" s="314"/>
      <c r="H640" s="381">
        <v>0</v>
      </c>
      <c r="I640" s="379"/>
    </row>
    <row r="641" spans="1:9" hidden="1" outlineLevel="1">
      <c r="A641" s="380"/>
      <c r="B641" s="326" t="s">
        <v>183</v>
      </c>
      <c r="C641" s="297"/>
      <c r="D641" s="310"/>
      <c r="E641" s="310"/>
      <c r="F641" s="310"/>
      <c r="G641" s="315">
        <v>-714</v>
      </c>
      <c r="H641" s="381">
        <v>-714</v>
      </c>
      <c r="I641" s="379"/>
    </row>
    <row r="642" spans="1:9" hidden="1" outlineLevel="1">
      <c r="A642" s="380"/>
      <c r="B642" s="326" t="s">
        <v>184</v>
      </c>
      <c r="C642" s="297"/>
      <c r="D642" s="310"/>
      <c r="E642" s="310"/>
      <c r="F642" s="310"/>
      <c r="G642" s="314"/>
      <c r="H642" s="381">
        <v>0</v>
      </c>
      <c r="I642" s="379"/>
    </row>
    <row r="643" spans="1:9" hidden="1" outlineLevel="1">
      <c r="A643" s="380"/>
      <c r="B643" s="326" t="s">
        <v>185</v>
      </c>
      <c r="C643" s="297"/>
      <c r="D643" s="310"/>
      <c r="E643" s="310"/>
      <c r="F643" s="310"/>
      <c r="G643" s="315">
        <v>362993</v>
      </c>
      <c r="H643" s="381">
        <v>362993</v>
      </c>
      <c r="I643" s="379"/>
    </row>
    <row r="644" spans="1:9" hidden="1" outlineLevel="1">
      <c r="A644" s="380"/>
      <c r="B644" s="326" t="s">
        <v>186</v>
      </c>
      <c r="C644" s="297"/>
      <c r="D644" s="310"/>
      <c r="E644" s="310"/>
      <c r="F644" s="310"/>
      <c r="G644" s="315">
        <v>0</v>
      </c>
      <c r="H644" s="381">
        <v>0</v>
      </c>
      <c r="I644" s="379"/>
    </row>
    <row r="645" spans="1:9" hidden="1" outlineLevel="1">
      <c r="A645" s="380"/>
      <c r="B645" s="326" t="s">
        <v>187</v>
      </c>
      <c r="C645" s="297"/>
      <c r="D645" s="310"/>
      <c r="E645" s="310"/>
      <c r="F645" s="310"/>
      <c r="G645" s="314"/>
      <c r="H645" s="381">
        <v>0</v>
      </c>
      <c r="I645" s="379"/>
    </row>
    <row r="646" spans="1:9" hidden="1" outlineLevel="1">
      <c r="A646" s="380"/>
      <c r="B646" s="326" t="s">
        <v>188</v>
      </c>
      <c r="C646" s="297"/>
      <c r="D646" s="310"/>
      <c r="E646" s="310"/>
      <c r="F646" s="310"/>
      <c r="G646" s="314"/>
      <c r="H646" s="381">
        <v>0</v>
      </c>
      <c r="I646" s="379"/>
    </row>
    <row r="647" spans="1:9" hidden="1" outlineLevel="1">
      <c r="A647" s="380"/>
      <c r="B647" s="326" t="s">
        <v>189</v>
      </c>
      <c r="C647" s="297"/>
      <c r="D647" s="310"/>
      <c r="E647" s="310"/>
      <c r="F647" s="310"/>
      <c r="G647" s="314"/>
      <c r="H647" s="381">
        <v>0</v>
      </c>
      <c r="I647" s="379"/>
    </row>
    <row r="648" spans="1:9" hidden="1" outlineLevel="1">
      <c r="A648" s="380"/>
      <c r="B648" s="326" t="s">
        <v>190</v>
      </c>
      <c r="C648" s="297"/>
      <c r="D648" s="310"/>
      <c r="E648" s="310"/>
      <c r="F648" s="310"/>
      <c r="G648" s="315">
        <v>0</v>
      </c>
      <c r="H648" s="381">
        <v>0</v>
      </c>
      <c r="I648" s="379"/>
    </row>
    <row r="649" spans="1:9" hidden="1" outlineLevel="1">
      <c r="A649" s="380"/>
      <c r="B649" s="326" t="s">
        <v>191</v>
      </c>
      <c r="C649" s="297"/>
      <c r="D649" s="310"/>
      <c r="E649" s="310"/>
      <c r="F649" s="310"/>
      <c r="G649" s="314"/>
      <c r="H649" s="381">
        <v>0</v>
      </c>
      <c r="I649" s="379"/>
    </row>
    <row r="650" spans="1:9" hidden="1" outlineLevel="1">
      <c r="A650" s="380"/>
      <c r="B650" s="326" t="s">
        <v>192</v>
      </c>
      <c r="C650" s="297"/>
      <c r="D650" s="310"/>
      <c r="E650" s="310"/>
      <c r="F650" s="310"/>
      <c r="G650" s="314"/>
      <c r="H650" s="381">
        <v>0</v>
      </c>
      <c r="I650" s="379"/>
    </row>
    <row r="651" spans="1:9" hidden="1" outlineLevel="1">
      <c r="A651" s="380"/>
      <c r="B651" s="326" t="s">
        <v>193</v>
      </c>
      <c r="C651" s="297"/>
      <c r="D651" s="310"/>
      <c r="E651" s="310"/>
      <c r="F651" s="310"/>
      <c r="G651" s="314"/>
      <c r="H651" s="381">
        <v>0</v>
      </c>
      <c r="I651" s="379"/>
    </row>
    <row r="652" spans="1:9" hidden="1" outlineLevel="1">
      <c r="A652" s="380"/>
      <c r="B652" s="326" t="s">
        <v>194</v>
      </c>
      <c r="C652" s="297"/>
      <c r="D652" s="310"/>
      <c r="E652" s="310"/>
      <c r="F652" s="310"/>
      <c r="G652" s="314"/>
      <c r="H652" s="381">
        <v>0</v>
      </c>
      <c r="I652" s="379"/>
    </row>
    <row r="653" spans="1:9" hidden="1" outlineLevel="1">
      <c r="A653" s="380"/>
      <c r="B653" s="326" t="s">
        <v>195</v>
      </c>
      <c r="C653" s="297"/>
      <c r="D653" s="310"/>
      <c r="E653" s="310"/>
      <c r="F653" s="310"/>
      <c r="G653" s="314"/>
      <c r="H653" s="381">
        <v>0</v>
      </c>
      <c r="I653" s="379"/>
    </row>
    <row r="654" spans="1:9" hidden="1" outlineLevel="1">
      <c r="A654" s="380"/>
      <c r="B654" s="326" t="s">
        <v>196</v>
      </c>
      <c r="C654" s="297"/>
      <c r="D654" s="310"/>
      <c r="E654" s="310"/>
      <c r="F654" s="310"/>
      <c r="G654" s="314"/>
      <c r="H654" s="381">
        <v>0</v>
      </c>
      <c r="I654" s="379"/>
    </row>
    <row r="655" spans="1:9" collapsed="1">
      <c r="A655" s="380">
        <v>33</v>
      </c>
      <c r="B655" s="330" t="s">
        <v>558</v>
      </c>
      <c r="C655" s="297"/>
      <c r="D655" s="310"/>
      <c r="E655" s="310"/>
      <c r="F655" s="310"/>
      <c r="G655" s="315">
        <f>SUM($G$639:$G$654)</f>
        <v>362279</v>
      </c>
      <c r="H655" s="381">
        <f>SUM($H$639:$H$654)</f>
        <v>362279</v>
      </c>
      <c r="I655" s="379"/>
    </row>
    <row r="656" spans="1:9" hidden="1" outlineLevel="1">
      <c r="A656" s="380"/>
      <c r="B656" s="326" t="s">
        <v>181</v>
      </c>
      <c r="C656" s="304"/>
      <c r="D656" s="310"/>
      <c r="E656" s="305"/>
      <c r="F656" s="333"/>
      <c r="G656" s="294"/>
      <c r="H656" s="381">
        <v>0</v>
      </c>
      <c r="I656" s="379"/>
    </row>
    <row r="657" spans="1:9" hidden="1" outlineLevel="1">
      <c r="A657" s="380"/>
      <c r="B657" s="326" t="s">
        <v>182</v>
      </c>
      <c r="C657" s="304"/>
      <c r="D657" s="310"/>
      <c r="E657" s="305"/>
      <c r="F657" s="333"/>
      <c r="G657" s="294"/>
      <c r="H657" s="381">
        <v>0</v>
      </c>
      <c r="I657" s="379"/>
    </row>
    <row r="658" spans="1:9" hidden="1" outlineLevel="1">
      <c r="A658" s="380"/>
      <c r="B658" s="326" t="s">
        <v>183</v>
      </c>
      <c r="C658" s="304"/>
      <c r="D658" s="310"/>
      <c r="E658" s="305"/>
      <c r="F658" s="333"/>
      <c r="G658" s="294"/>
      <c r="H658" s="381">
        <v>0</v>
      </c>
      <c r="I658" s="379"/>
    </row>
    <row r="659" spans="1:9" hidden="1" outlineLevel="1">
      <c r="A659" s="380"/>
      <c r="B659" s="326" t="s">
        <v>184</v>
      </c>
      <c r="C659" s="304"/>
      <c r="D659" s="310"/>
      <c r="E659" s="305"/>
      <c r="F659" s="333"/>
      <c r="G659" s="294"/>
      <c r="H659" s="381">
        <v>0</v>
      </c>
      <c r="I659" s="379"/>
    </row>
    <row r="660" spans="1:9" hidden="1" outlineLevel="1">
      <c r="A660" s="380"/>
      <c r="B660" s="326" t="s">
        <v>185</v>
      </c>
      <c r="C660" s="304"/>
      <c r="D660" s="310"/>
      <c r="E660" s="305"/>
      <c r="F660" s="333"/>
      <c r="G660" s="294"/>
      <c r="H660" s="381">
        <v>0</v>
      </c>
      <c r="I660" s="379"/>
    </row>
    <row r="661" spans="1:9" hidden="1" outlineLevel="1">
      <c r="A661" s="380"/>
      <c r="B661" s="326" t="s">
        <v>186</v>
      </c>
      <c r="C661" s="304"/>
      <c r="D661" s="310"/>
      <c r="E661" s="305"/>
      <c r="F661" s="332">
        <v>0</v>
      </c>
      <c r="G661" s="294"/>
      <c r="H661" s="381">
        <v>0</v>
      </c>
      <c r="I661" s="379"/>
    </row>
    <row r="662" spans="1:9" hidden="1" outlineLevel="1">
      <c r="A662" s="380"/>
      <c r="B662" s="326" t="s">
        <v>187</v>
      </c>
      <c r="C662" s="304"/>
      <c r="D662" s="310"/>
      <c r="E662" s="305"/>
      <c r="F662" s="333"/>
      <c r="G662" s="294"/>
      <c r="H662" s="381">
        <v>0</v>
      </c>
      <c r="I662" s="379"/>
    </row>
    <row r="663" spans="1:9" hidden="1" outlineLevel="1">
      <c r="A663" s="380"/>
      <c r="B663" s="326" t="s">
        <v>188</v>
      </c>
      <c r="C663" s="304"/>
      <c r="D663" s="310"/>
      <c r="E663" s="305"/>
      <c r="F663" s="333"/>
      <c r="G663" s="294"/>
      <c r="H663" s="381">
        <v>0</v>
      </c>
      <c r="I663" s="379"/>
    </row>
    <row r="664" spans="1:9" hidden="1" outlineLevel="1">
      <c r="A664" s="380"/>
      <c r="B664" s="326" t="s">
        <v>189</v>
      </c>
      <c r="C664" s="304"/>
      <c r="D664" s="310"/>
      <c r="E664" s="305"/>
      <c r="F664" s="333"/>
      <c r="G664" s="294"/>
      <c r="H664" s="381">
        <v>0</v>
      </c>
      <c r="I664" s="379"/>
    </row>
    <row r="665" spans="1:9" hidden="1" outlineLevel="1">
      <c r="A665" s="380"/>
      <c r="B665" s="326" t="s">
        <v>190</v>
      </c>
      <c r="C665" s="304"/>
      <c r="D665" s="310"/>
      <c r="E665" s="305"/>
      <c r="F665" s="332">
        <v>0</v>
      </c>
      <c r="G665" s="294"/>
      <c r="H665" s="381">
        <v>0</v>
      </c>
      <c r="I665" s="379"/>
    </row>
    <row r="666" spans="1:9" hidden="1" outlineLevel="1">
      <c r="A666" s="380"/>
      <c r="B666" s="326" t="s">
        <v>191</v>
      </c>
      <c r="C666" s="304"/>
      <c r="D666" s="310"/>
      <c r="E666" s="305"/>
      <c r="F666" s="333"/>
      <c r="G666" s="294"/>
      <c r="H666" s="381">
        <v>0</v>
      </c>
      <c r="I666" s="379"/>
    </row>
    <row r="667" spans="1:9" hidden="1" outlineLevel="1">
      <c r="A667" s="380"/>
      <c r="B667" s="326" t="s">
        <v>192</v>
      </c>
      <c r="C667" s="304"/>
      <c r="D667" s="310"/>
      <c r="E667" s="305"/>
      <c r="F667" s="332">
        <v>17172</v>
      </c>
      <c r="G667" s="294"/>
      <c r="H667" s="381">
        <v>17172</v>
      </c>
      <c r="I667" s="379"/>
    </row>
    <row r="668" spans="1:9" hidden="1" outlineLevel="1">
      <c r="A668" s="380"/>
      <c r="B668" s="326" t="s">
        <v>193</v>
      </c>
      <c r="C668" s="304"/>
      <c r="D668" s="310"/>
      <c r="E668" s="305"/>
      <c r="F668" s="332">
        <v>2997</v>
      </c>
      <c r="G668" s="294"/>
      <c r="H668" s="381">
        <v>2997</v>
      </c>
      <c r="I668" s="379"/>
    </row>
    <row r="669" spans="1:9" hidden="1" outlineLevel="1">
      <c r="A669" s="380"/>
      <c r="B669" s="326" t="s">
        <v>194</v>
      </c>
      <c r="C669" s="304"/>
      <c r="D669" s="310"/>
      <c r="E669" s="305"/>
      <c r="F669" s="333"/>
      <c r="G669" s="294"/>
      <c r="H669" s="381">
        <v>0</v>
      </c>
      <c r="I669" s="379"/>
    </row>
    <row r="670" spans="1:9" hidden="1" outlineLevel="1">
      <c r="A670" s="380"/>
      <c r="B670" s="326" t="s">
        <v>195</v>
      </c>
      <c r="C670" s="304"/>
      <c r="D670" s="310"/>
      <c r="E670" s="305"/>
      <c r="F670" s="333"/>
      <c r="G670" s="294"/>
      <c r="H670" s="381">
        <v>0</v>
      </c>
      <c r="I670" s="379"/>
    </row>
    <row r="671" spans="1:9" hidden="1" outlineLevel="1">
      <c r="A671" s="380"/>
      <c r="B671" s="326" t="s">
        <v>196</v>
      </c>
      <c r="C671" s="304"/>
      <c r="D671" s="310"/>
      <c r="E671" s="305"/>
      <c r="F671" s="333"/>
      <c r="G671" s="294"/>
      <c r="H671" s="381">
        <v>0</v>
      </c>
      <c r="I671" s="379"/>
    </row>
    <row r="672" spans="1:9" collapsed="1">
      <c r="A672" s="380">
        <v>34</v>
      </c>
      <c r="B672" s="330" t="s">
        <v>559</v>
      </c>
      <c r="C672" s="304"/>
      <c r="D672" s="310"/>
      <c r="E672" s="305"/>
      <c r="F672" s="332">
        <f>SUM($F$656:$F$671)</f>
        <v>20169</v>
      </c>
      <c r="G672" s="294"/>
      <c r="H672" s="381">
        <f>SUM($H$656:$H$671)</f>
        <v>20169</v>
      </c>
      <c r="I672" s="379"/>
    </row>
    <row r="673" spans="1:9" hidden="1" outlineLevel="1">
      <c r="A673" s="380"/>
      <c r="B673" s="326" t="s">
        <v>181</v>
      </c>
      <c r="C673" s="307"/>
      <c r="D673" s="309"/>
      <c r="E673" s="322"/>
      <c r="F673" s="333"/>
      <c r="G673" s="304"/>
      <c r="H673" s="381">
        <v>0</v>
      </c>
      <c r="I673" s="379"/>
    </row>
    <row r="674" spans="1:9" hidden="1" outlineLevel="1">
      <c r="A674" s="380"/>
      <c r="B674" s="326" t="s">
        <v>182</v>
      </c>
      <c r="C674" s="307"/>
      <c r="D674" s="309"/>
      <c r="E674" s="322"/>
      <c r="F674" s="333"/>
      <c r="G674" s="304"/>
      <c r="H674" s="381">
        <v>0</v>
      </c>
      <c r="I674" s="379"/>
    </row>
    <row r="675" spans="1:9" hidden="1" outlineLevel="1">
      <c r="A675" s="380"/>
      <c r="B675" s="326" t="s">
        <v>183</v>
      </c>
      <c r="C675" s="307"/>
      <c r="D675" s="309"/>
      <c r="E675" s="322"/>
      <c r="F675" s="332">
        <v>24110</v>
      </c>
      <c r="G675" s="304"/>
      <c r="H675" s="381">
        <v>24110</v>
      </c>
      <c r="I675" s="379"/>
    </row>
    <row r="676" spans="1:9" hidden="1" outlineLevel="1">
      <c r="A676" s="380"/>
      <c r="B676" s="326" t="s">
        <v>184</v>
      </c>
      <c r="C676" s="307"/>
      <c r="D676" s="309"/>
      <c r="E676" s="322"/>
      <c r="F676" s="333"/>
      <c r="G676" s="304"/>
      <c r="H676" s="381">
        <v>0</v>
      </c>
      <c r="I676" s="379"/>
    </row>
    <row r="677" spans="1:9" hidden="1" outlineLevel="1">
      <c r="A677" s="380"/>
      <c r="B677" s="326" t="s">
        <v>185</v>
      </c>
      <c r="C677" s="307"/>
      <c r="D677" s="309"/>
      <c r="E677" s="322"/>
      <c r="F677" s="332">
        <v>24236</v>
      </c>
      <c r="G677" s="304"/>
      <c r="H677" s="381">
        <v>24236</v>
      </c>
      <c r="I677" s="379"/>
    </row>
    <row r="678" spans="1:9" hidden="1" outlineLevel="1">
      <c r="A678" s="380"/>
      <c r="B678" s="326" t="s">
        <v>186</v>
      </c>
      <c r="C678" s="307"/>
      <c r="D678" s="309"/>
      <c r="E678" s="322"/>
      <c r="F678" s="332">
        <v>0</v>
      </c>
      <c r="G678" s="304"/>
      <c r="H678" s="381">
        <v>0</v>
      </c>
      <c r="I678" s="379"/>
    </row>
    <row r="679" spans="1:9" hidden="1" outlineLevel="1">
      <c r="A679" s="380"/>
      <c r="B679" s="326" t="s">
        <v>187</v>
      </c>
      <c r="C679" s="307"/>
      <c r="D679" s="309"/>
      <c r="E679" s="322"/>
      <c r="F679" s="333"/>
      <c r="G679" s="304"/>
      <c r="H679" s="381">
        <v>0</v>
      </c>
      <c r="I679" s="379"/>
    </row>
    <row r="680" spans="1:9" hidden="1" outlineLevel="1">
      <c r="A680" s="380"/>
      <c r="B680" s="326" t="s">
        <v>188</v>
      </c>
      <c r="C680" s="307"/>
      <c r="D680" s="309"/>
      <c r="E680" s="322"/>
      <c r="F680" s="333"/>
      <c r="G680" s="304"/>
      <c r="H680" s="381">
        <v>0</v>
      </c>
      <c r="I680" s="379"/>
    </row>
    <row r="681" spans="1:9" hidden="1" outlineLevel="1">
      <c r="A681" s="380"/>
      <c r="B681" s="326" t="s">
        <v>189</v>
      </c>
      <c r="C681" s="307"/>
      <c r="D681" s="309"/>
      <c r="E681" s="322"/>
      <c r="F681" s="333"/>
      <c r="G681" s="304"/>
      <c r="H681" s="381">
        <v>0</v>
      </c>
      <c r="I681" s="379"/>
    </row>
    <row r="682" spans="1:9" hidden="1" outlineLevel="1">
      <c r="A682" s="380"/>
      <c r="B682" s="326" t="s">
        <v>190</v>
      </c>
      <c r="C682" s="307"/>
      <c r="D682" s="309"/>
      <c r="E682" s="322"/>
      <c r="F682" s="332">
        <v>0</v>
      </c>
      <c r="G682" s="304"/>
      <c r="H682" s="381">
        <v>0</v>
      </c>
      <c r="I682" s="379"/>
    </row>
    <row r="683" spans="1:9" hidden="1" outlineLevel="1">
      <c r="A683" s="380"/>
      <c r="B683" s="326" t="s">
        <v>191</v>
      </c>
      <c r="C683" s="307"/>
      <c r="D683" s="309"/>
      <c r="E683" s="322"/>
      <c r="F683" s="333"/>
      <c r="G683" s="304"/>
      <c r="H683" s="381">
        <v>0</v>
      </c>
      <c r="I683" s="379"/>
    </row>
    <row r="684" spans="1:9" hidden="1" outlineLevel="1">
      <c r="A684" s="380"/>
      <c r="B684" s="326" t="s">
        <v>192</v>
      </c>
      <c r="C684" s="307"/>
      <c r="D684" s="309"/>
      <c r="E684" s="322"/>
      <c r="F684" s="333"/>
      <c r="G684" s="304"/>
      <c r="H684" s="381">
        <v>0</v>
      </c>
      <c r="I684" s="379"/>
    </row>
    <row r="685" spans="1:9" hidden="1" outlineLevel="1">
      <c r="A685" s="380"/>
      <c r="B685" s="326" t="s">
        <v>193</v>
      </c>
      <c r="C685" s="307"/>
      <c r="D685" s="309"/>
      <c r="E685" s="322"/>
      <c r="F685" s="332">
        <v>1139</v>
      </c>
      <c r="G685" s="304"/>
      <c r="H685" s="381">
        <v>1139</v>
      </c>
      <c r="I685" s="379"/>
    </row>
    <row r="686" spans="1:9" hidden="1" outlineLevel="1">
      <c r="A686" s="380"/>
      <c r="B686" s="326" t="s">
        <v>194</v>
      </c>
      <c r="C686" s="307"/>
      <c r="D686" s="309"/>
      <c r="E686" s="322"/>
      <c r="F686" s="333"/>
      <c r="G686" s="304"/>
      <c r="H686" s="381">
        <v>0</v>
      </c>
      <c r="I686" s="379"/>
    </row>
    <row r="687" spans="1:9" hidden="1" outlineLevel="1">
      <c r="A687" s="380"/>
      <c r="B687" s="326" t="s">
        <v>195</v>
      </c>
      <c r="C687" s="307"/>
      <c r="D687" s="309"/>
      <c r="E687" s="322"/>
      <c r="F687" s="333"/>
      <c r="G687" s="304"/>
      <c r="H687" s="381">
        <v>0</v>
      </c>
      <c r="I687" s="379"/>
    </row>
    <row r="688" spans="1:9" hidden="1" outlineLevel="1">
      <c r="A688" s="380"/>
      <c r="B688" s="326" t="s">
        <v>196</v>
      </c>
      <c r="C688" s="307"/>
      <c r="D688" s="309"/>
      <c r="E688" s="322"/>
      <c r="F688" s="333"/>
      <c r="G688" s="304"/>
      <c r="H688" s="381">
        <v>0</v>
      </c>
      <c r="I688" s="379"/>
    </row>
    <row r="689" spans="1:9" collapsed="1">
      <c r="A689" s="380">
        <v>35</v>
      </c>
      <c r="B689" s="330" t="s">
        <v>560</v>
      </c>
      <c r="C689" s="307"/>
      <c r="D689" s="309"/>
      <c r="E689" s="322"/>
      <c r="F689" s="332">
        <f>SUM($F$673:$F$688)</f>
        <v>49485</v>
      </c>
      <c r="G689" s="304"/>
      <c r="H689" s="381">
        <f>SUM($H$673:$H$688)</f>
        <v>49485</v>
      </c>
      <c r="I689" s="379"/>
    </row>
    <row r="690" spans="1:9" hidden="1" outlineLevel="1">
      <c r="A690" s="380"/>
      <c r="B690" s="326" t="s">
        <v>181</v>
      </c>
      <c r="C690" s="377">
        <v>0</v>
      </c>
      <c r="D690" s="376"/>
      <c r="E690" s="377">
        <v>0</v>
      </c>
      <c r="F690" s="314"/>
      <c r="G690" s="315">
        <v>0</v>
      </c>
      <c r="H690" s="381">
        <v>0</v>
      </c>
      <c r="I690" s="379"/>
    </row>
    <row r="691" spans="1:9" hidden="1" outlineLevel="1">
      <c r="A691" s="380"/>
      <c r="B691" s="326" t="s">
        <v>182</v>
      </c>
      <c r="C691" s="377">
        <v>0</v>
      </c>
      <c r="D691" s="376"/>
      <c r="E691" s="376"/>
      <c r="F691" s="314"/>
      <c r="G691" s="314"/>
      <c r="H691" s="381">
        <v>0</v>
      </c>
      <c r="I691" s="379"/>
    </row>
    <row r="692" spans="1:9" hidden="1" outlineLevel="1">
      <c r="A692" s="380"/>
      <c r="B692" s="326" t="s">
        <v>183</v>
      </c>
      <c r="C692" s="377">
        <v>0</v>
      </c>
      <c r="D692" s="376"/>
      <c r="E692" s="376"/>
      <c r="F692" s="314"/>
      <c r="G692" s="314"/>
      <c r="H692" s="381">
        <v>0</v>
      </c>
      <c r="I692" s="379"/>
    </row>
    <row r="693" spans="1:9" hidden="1" outlineLevel="1">
      <c r="A693" s="380"/>
      <c r="B693" s="326" t="s">
        <v>184</v>
      </c>
      <c r="C693" s="377">
        <v>0</v>
      </c>
      <c r="D693" s="376"/>
      <c r="E693" s="376"/>
      <c r="F693" s="314"/>
      <c r="G693" s="315">
        <v>0</v>
      </c>
      <c r="H693" s="381">
        <v>0</v>
      </c>
      <c r="I693" s="379"/>
    </row>
    <row r="694" spans="1:9" hidden="1" outlineLevel="1">
      <c r="A694" s="380"/>
      <c r="B694" s="326" t="s">
        <v>185</v>
      </c>
      <c r="C694" s="377">
        <v>0</v>
      </c>
      <c r="D694" s="377">
        <v>0</v>
      </c>
      <c r="E694" s="377">
        <v>0</v>
      </c>
      <c r="F694" s="314"/>
      <c r="G694" s="315">
        <v>0</v>
      </c>
      <c r="H694" s="381">
        <v>0</v>
      </c>
      <c r="I694" s="379"/>
    </row>
    <row r="695" spans="1:9" hidden="1" outlineLevel="1">
      <c r="A695" s="380"/>
      <c r="B695" s="326" t="s">
        <v>186</v>
      </c>
      <c r="C695" s="377">
        <v>0</v>
      </c>
      <c r="D695" s="376"/>
      <c r="E695" s="377">
        <v>0</v>
      </c>
      <c r="F695" s="315">
        <v>0</v>
      </c>
      <c r="G695" s="315">
        <v>0</v>
      </c>
      <c r="H695" s="381">
        <v>0</v>
      </c>
      <c r="I695" s="379"/>
    </row>
    <row r="696" spans="1:9" hidden="1" outlineLevel="1">
      <c r="A696" s="380"/>
      <c r="B696" s="326" t="s">
        <v>187</v>
      </c>
      <c r="C696" s="376"/>
      <c r="D696" s="376"/>
      <c r="E696" s="376"/>
      <c r="F696" s="314"/>
      <c r="G696" s="314"/>
      <c r="H696" s="381">
        <v>0</v>
      </c>
      <c r="I696" s="379"/>
    </row>
    <row r="697" spans="1:9" hidden="1" outlineLevel="1">
      <c r="A697" s="380"/>
      <c r="B697" s="326" t="s">
        <v>188</v>
      </c>
      <c r="C697" s="376"/>
      <c r="D697" s="376"/>
      <c r="E697" s="376"/>
      <c r="F697" s="314"/>
      <c r="G697" s="314"/>
      <c r="H697" s="381">
        <v>0</v>
      </c>
      <c r="I697" s="379"/>
    </row>
    <row r="698" spans="1:9" hidden="1" outlineLevel="1">
      <c r="A698" s="380"/>
      <c r="B698" s="326" t="s">
        <v>189</v>
      </c>
      <c r="C698" s="376"/>
      <c r="D698" s="376"/>
      <c r="E698" s="376"/>
      <c r="F698" s="314"/>
      <c r="G698" s="314"/>
      <c r="H698" s="381">
        <v>0</v>
      </c>
      <c r="I698" s="379"/>
    </row>
    <row r="699" spans="1:9" hidden="1" outlineLevel="1">
      <c r="A699" s="380"/>
      <c r="B699" s="326" t="s">
        <v>190</v>
      </c>
      <c r="C699" s="377">
        <v>0</v>
      </c>
      <c r="D699" s="377">
        <v>0</v>
      </c>
      <c r="E699" s="377">
        <v>0</v>
      </c>
      <c r="F699" s="315">
        <v>0</v>
      </c>
      <c r="G699" s="315">
        <v>0</v>
      </c>
      <c r="H699" s="381">
        <v>0</v>
      </c>
      <c r="I699" s="379"/>
    </row>
    <row r="700" spans="1:9" hidden="1" outlineLevel="1">
      <c r="A700" s="380"/>
      <c r="B700" s="326" t="s">
        <v>191</v>
      </c>
      <c r="C700" s="376"/>
      <c r="D700" s="376"/>
      <c r="E700" s="376"/>
      <c r="F700" s="314"/>
      <c r="G700" s="314"/>
      <c r="H700" s="381">
        <v>0</v>
      </c>
      <c r="I700" s="379"/>
    </row>
    <row r="701" spans="1:9" hidden="1" outlineLevel="1">
      <c r="A701" s="380"/>
      <c r="B701" s="326" t="s">
        <v>192</v>
      </c>
      <c r="C701" s="376"/>
      <c r="D701" s="376"/>
      <c r="E701" s="376"/>
      <c r="F701" s="314"/>
      <c r="G701" s="314"/>
      <c r="H701" s="381">
        <v>0</v>
      </c>
      <c r="I701" s="379"/>
    </row>
    <row r="702" spans="1:9" hidden="1" outlineLevel="1">
      <c r="A702" s="380"/>
      <c r="B702" s="326" t="s">
        <v>193</v>
      </c>
      <c r="C702" s="376"/>
      <c r="D702" s="376"/>
      <c r="E702" s="376"/>
      <c r="F702" s="314"/>
      <c r="G702" s="314"/>
      <c r="H702" s="381">
        <v>0</v>
      </c>
      <c r="I702" s="379"/>
    </row>
    <row r="703" spans="1:9" hidden="1" outlineLevel="1">
      <c r="A703" s="380"/>
      <c r="B703" s="326" t="s">
        <v>194</v>
      </c>
      <c r="C703" s="376"/>
      <c r="D703" s="376"/>
      <c r="E703" s="376"/>
      <c r="F703" s="314"/>
      <c r="G703" s="314"/>
      <c r="H703" s="381">
        <v>0</v>
      </c>
      <c r="I703" s="379"/>
    </row>
    <row r="704" spans="1:9" hidden="1" outlineLevel="1">
      <c r="A704" s="380"/>
      <c r="B704" s="326" t="s">
        <v>195</v>
      </c>
      <c r="C704" s="376"/>
      <c r="D704" s="376"/>
      <c r="E704" s="376"/>
      <c r="F704" s="314"/>
      <c r="G704" s="314"/>
      <c r="H704" s="381">
        <v>0</v>
      </c>
      <c r="I704" s="379"/>
    </row>
    <row r="705" spans="1:9" hidden="1" outlineLevel="1">
      <c r="A705" s="380"/>
      <c r="B705" s="326" t="s">
        <v>196</v>
      </c>
      <c r="C705" s="376"/>
      <c r="D705" s="376"/>
      <c r="E705" s="376"/>
      <c r="F705" s="314"/>
      <c r="G705" s="314"/>
      <c r="H705" s="381">
        <v>0</v>
      </c>
      <c r="I705" s="379"/>
    </row>
    <row r="706" spans="1:9" collapsed="1">
      <c r="A706" s="380">
        <v>36</v>
      </c>
      <c r="B706" s="330" t="s">
        <v>561</v>
      </c>
      <c r="C706" s="377">
        <f>SUM($C$690:$C$705)</f>
        <v>0</v>
      </c>
      <c r="D706" s="377">
        <f>SUM($D$690:$D$705)</f>
        <v>0</v>
      </c>
      <c r="E706" s="377">
        <f>SUM($E$690:$E$705)</f>
        <v>0</v>
      </c>
      <c r="F706" s="315">
        <f>SUM($F$690:$F$705)</f>
        <v>0</v>
      </c>
      <c r="G706" s="315">
        <f>SUM($G$690:$G$705)</f>
        <v>0</v>
      </c>
      <c r="H706" s="381">
        <f>SUM($H$690:$H$705)</f>
        <v>0</v>
      </c>
      <c r="I706" s="379"/>
    </row>
    <row r="707" spans="1:9" hidden="1" outlineLevel="1">
      <c r="A707" s="380"/>
      <c r="B707" s="326" t="s">
        <v>181</v>
      </c>
      <c r="C707" s="315">
        <v>0</v>
      </c>
      <c r="D707" s="314"/>
      <c r="E707" s="315">
        <v>16220</v>
      </c>
      <c r="F707" s="314"/>
      <c r="G707" s="315">
        <v>3097</v>
      </c>
      <c r="H707" s="381">
        <v>19317</v>
      </c>
      <c r="I707" s="379"/>
    </row>
    <row r="708" spans="1:9" hidden="1" outlineLevel="1">
      <c r="A708" s="380"/>
      <c r="B708" s="326" t="s">
        <v>182</v>
      </c>
      <c r="C708" s="315">
        <v>0</v>
      </c>
      <c r="D708" s="314"/>
      <c r="E708" s="314"/>
      <c r="F708" s="314"/>
      <c r="G708" s="314"/>
      <c r="H708" s="381">
        <v>0</v>
      </c>
      <c r="I708" s="379"/>
    </row>
    <row r="709" spans="1:9" hidden="1" outlineLevel="1">
      <c r="A709" s="380"/>
      <c r="B709" s="326" t="s">
        <v>183</v>
      </c>
      <c r="C709" s="315">
        <v>-50959</v>
      </c>
      <c r="D709" s="315">
        <v>14</v>
      </c>
      <c r="E709" s="315">
        <v>7634</v>
      </c>
      <c r="F709" s="314"/>
      <c r="G709" s="315">
        <v>384</v>
      </c>
      <c r="H709" s="381">
        <v>-42927</v>
      </c>
      <c r="I709" s="379"/>
    </row>
    <row r="710" spans="1:9" hidden="1" outlineLevel="1">
      <c r="A710" s="380"/>
      <c r="B710" s="326" t="s">
        <v>184</v>
      </c>
      <c r="C710" s="315">
        <v>-1431.88373403623</v>
      </c>
      <c r="D710" s="314"/>
      <c r="E710" s="315">
        <v>97</v>
      </c>
      <c r="F710" s="314"/>
      <c r="G710" s="315">
        <v>14</v>
      </c>
      <c r="H710" s="381">
        <v>-1320.88373403623</v>
      </c>
      <c r="I710" s="379"/>
    </row>
    <row r="711" spans="1:9" hidden="1" outlineLevel="1">
      <c r="A711" s="380"/>
      <c r="B711" s="326" t="s">
        <v>185</v>
      </c>
      <c r="C711" s="315">
        <v>20939</v>
      </c>
      <c r="D711" s="315">
        <v>4</v>
      </c>
      <c r="E711" s="315">
        <v>4595</v>
      </c>
      <c r="F711" s="314"/>
      <c r="G711" s="315">
        <v>575</v>
      </c>
      <c r="H711" s="381">
        <v>26113</v>
      </c>
      <c r="I711" s="379"/>
    </row>
    <row r="712" spans="1:9" hidden="1" outlineLevel="1">
      <c r="A712" s="380"/>
      <c r="B712" s="326" t="s">
        <v>186</v>
      </c>
      <c r="C712" s="315">
        <v>1133</v>
      </c>
      <c r="D712" s="314"/>
      <c r="E712" s="315">
        <v>8349</v>
      </c>
      <c r="F712" s="315">
        <v>0</v>
      </c>
      <c r="G712" s="315">
        <v>1579</v>
      </c>
      <c r="H712" s="381">
        <v>11061</v>
      </c>
      <c r="I712" s="379"/>
    </row>
    <row r="713" spans="1:9" hidden="1" outlineLevel="1">
      <c r="A713" s="380"/>
      <c r="B713" s="326" t="s">
        <v>187</v>
      </c>
      <c r="C713" s="314"/>
      <c r="D713" s="314"/>
      <c r="E713" s="314"/>
      <c r="F713" s="314"/>
      <c r="G713" s="314"/>
      <c r="H713" s="381">
        <v>0</v>
      </c>
      <c r="I713" s="379"/>
    </row>
    <row r="714" spans="1:9" hidden="1" outlineLevel="1">
      <c r="A714" s="380"/>
      <c r="B714" s="326" t="s">
        <v>188</v>
      </c>
      <c r="C714" s="314"/>
      <c r="D714" s="314"/>
      <c r="E714" s="314"/>
      <c r="F714" s="314"/>
      <c r="G714" s="314"/>
      <c r="H714" s="381">
        <v>0</v>
      </c>
      <c r="I714" s="379"/>
    </row>
    <row r="715" spans="1:9" hidden="1" outlineLevel="1">
      <c r="A715" s="380"/>
      <c r="B715" s="326" t="s">
        <v>189</v>
      </c>
      <c r="C715" s="314"/>
      <c r="D715" s="314"/>
      <c r="E715" s="314"/>
      <c r="F715" s="314"/>
      <c r="G715" s="314"/>
      <c r="H715" s="381">
        <v>0</v>
      </c>
      <c r="I715" s="379"/>
    </row>
    <row r="716" spans="1:9" hidden="1" outlineLevel="1">
      <c r="A716" s="380"/>
      <c r="B716" s="326" t="s">
        <v>190</v>
      </c>
      <c r="C716" s="315">
        <v>0</v>
      </c>
      <c r="D716" s="315">
        <v>0</v>
      </c>
      <c r="E716" s="315">
        <v>0</v>
      </c>
      <c r="F716" s="315">
        <v>0</v>
      </c>
      <c r="G716" s="315">
        <v>0</v>
      </c>
      <c r="H716" s="381">
        <v>0</v>
      </c>
      <c r="I716" s="379"/>
    </row>
    <row r="717" spans="1:9" hidden="1" outlineLevel="1">
      <c r="A717" s="380"/>
      <c r="B717" s="326" t="s">
        <v>191</v>
      </c>
      <c r="C717" s="314"/>
      <c r="D717" s="314"/>
      <c r="E717" s="314"/>
      <c r="F717" s="314"/>
      <c r="G717" s="314"/>
      <c r="H717" s="381">
        <v>0</v>
      </c>
      <c r="I717" s="379"/>
    </row>
    <row r="718" spans="1:9" hidden="1" outlineLevel="1">
      <c r="A718" s="380"/>
      <c r="B718" s="326" t="s">
        <v>192</v>
      </c>
      <c r="C718" s="314"/>
      <c r="D718" s="314"/>
      <c r="E718" s="314"/>
      <c r="F718" s="314"/>
      <c r="G718" s="314"/>
      <c r="H718" s="381">
        <v>0</v>
      </c>
      <c r="I718" s="379"/>
    </row>
    <row r="719" spans="1:9" hidden="1" outlineLevel="1">
      <c r="A719" s="380"/>
      <c r="B719" s="326" t="s">
        <v>193</v>
      </c>
      <c r="C719" s="314"/>
      <c r="D719" s="314"/>
      <c r="E719" s="315">
        <v>8484</v>
      </c>
      <c r="F719" s="314"/>
      <c r="G719" s="315">
        <v>1641</v>
      </c>
      <c r="H719" s="381">
        <v>10125</v>
      </c>
      <c r="I719" s="379"/>
    </row>
    <row r="720" spans="1:9" hidden="1" outlineLevel="1">
      <c r="A720" s="380"/>
      <c r="B720" s="326" t="s">
        <v>194</v>
      </c>
      <c r="C720" s="314"/>
      <c r="D720" s="314"/>
      <c r="E720" s="314"/>
      <c r="F720" s="314"/>
      <c r="G720" s="314"/>
      <c r="H720" s="381">
        <v>0</v>
      </c>
      <c r="I720" s="379"/>
    </row>
    <row r="721" spans="1:9" hidden="1" outlineLevel="1">
      <c r="A721" s="380"/>
      <c r="B721" s="326" t="s">
        <v>195</v>
      </c>
      <c r="C721" s="314"/>
      <c r="D721" s="314"/>
      <c r="E721" s="314"/>
      <c r="F721" s="314"/>
      <c r="G721" s="314"/>
      <c r="H721" s="381">
        <v>0</v>
      </c>
      <c r="I721" s="379"/>
    </row>
    <row r="722" spans="1:9" hidden="1" outlineLevel="1">
      <c r="A722" s="380"/>
      <c r="B722" s="326" t="s">
        <v>196</v>
      </c>
      <c r="C722" s="314"/>
      <c r="D722" s="314"/>
      <c r="E722" s="314"/>
      <c r="F722" s="314"/>
      <c r="G722" s="314"/>
      <c r="H722" s="381">
        <v>0</v>
      </c>
      <c r="I722" s="379"/>
    </row>
    <row r="723" spans="1:9" collapsed="1">
      <c r="A723" s="380">
        <v>37</v>
      </c>
      <c r="B723" s="330" t="s">
        <v>562</v>
      </c>
      <c r="C723" s="315">
        <f>SUM($C$707:$C$722)</f>
        <v>-30318.88373403623</v>
      </c>
      <c r="D723" s="315">
        <f>SUM($D$707:$D$722)</f>
        <v>18</v>
      </c>
      <c r="E723" s="315">
        <f>SUM($E$707:$E$722)</f>
        <v>45379</v>
      </c>
      <c r="F723" s="315">
        <f>SUM($F$707:$F$722)</f>
        <v>0</v>
      </c>
      <c r="G723" s="315">
        <f>SUM($G$707:$G$722)</f>
        <v>7290</v>
      </c>
      <c r="H723" s="381">
        <f>SUM($H$707:$H$722)</f>
        <v>22368.11626596377</v>
      </c>
      <c r="I723" s="379"/>
    </row>
    <row r="724" spans="1:9" hidden="1" outlineLevel="1">
      <c r="A724" s="380"/>
      <c r="B724" s="326" t="s">
        <v>181</v>
      </c>
      <c r="C724" s="315">
        <v>4090</v>
      </c>
      <c r="D724" s="314"/>
      <c r="E724" s="315">
        <v>22772</v>
      </c>
      <c r="F724" s="314"/>
      <c r="G724" s="315">
        <v>5197</v>
      </c>
      <c r="H724" s="381">
        <v>32059</v>
      </c>
      <c r="I724" s="379"/>
    </row>
    <row r="725" spans="1:9" hidden="1" outlineLevel="1">
      <c r="A725" s="380"/>
      <c r="B725" s="326" t="s">
        <v>182</v>
      </c>
      <c r="C725" s="315">
        <v>0</v>
      </c>
      <c r="D725" s="314"/>
      <c r="E725" s="314"/>
      <c r="F725" s="314"/>
      <c r="G725" s="314"/>
      <c r="H725" s="381">
        <v>0</v>
      </c>
      <c r="I725" s="379"/>
    </row>
    <row r="726" spans="1:9" hidden="1" outlineLevel="1">
      <c r="A726" s="380"/>
      <c r="B726" s="326" t="s">
        <v>183</v>
      </c>
      <c r="C726" s="315">
        <v>59818</v>
      </c>
      <c r="D726" s="315">
        <v>99316</v>
      </c>
      <c r="E726" s="315">
        <v>3210</v>
      </c>
      <c r="F726" s="314"/>
      <c r="G726" s="315">
        <v>11032</v>
      </c>
      <c r="H726" s="381">
        <v>173376</v>
      </c>
      <c r="I726" s="379"/>
    </row>
    <row r="727" spans="1:9" hidden="1" outlineLevel="1">
      <c r="A727" s="380"/>
      <c r="B727" s="326" t="s">
        <v>184</v>
      </c>
      <c r="C727" s="315">
        <v>11774.612133083099</v>
      </c>
      <c r="D727" s="314"/>
      <c r="E727" s="315">
        <v>6721</v>
      </c>
      <c r="F727" s="314"/>
      <c r="G727" s="315">
        <v>616</v>
      </c>
      <c r="H727" s="381">
        <v>19111.612133083101</v>
      </c>
      <c r="I727" s="379"/>
    </row>
    <row r="728" spans="1:9" hidden="1" outlineLevel="1">
      <c r="A728" s="380"/>
      <c r="B728" s="326" t="s">
        <v>185</v>
      </c>
      <c r="C728" s="315">
        <v>25164</v>
      </c>
      <c r="D728" s="315">
        <v>24894</v>
      </c>
      <c r="E728" s="315">
        <v>49439</v>
      </c>
      <c r="F728" s="314"/>
      <c r="G728" s="315">
        <v>11184</v>
      </c>
      <c r="H728" s="381">
        <v>110681</v>
      </c>
      <c r="I728" s="379"/>
    </row>
    <row r="729" spans="1:9" hidden="1" outlineLevel="1">
      <c r="A729" s="380"/>
      <c r="B729" s="326" t="s">
        <v>186</v>
      </c>
      <c r="C729" s="315">
        <v>16769</v>
      </c>
      <c r="D729" s="314"/>
      <c r="E729" s="315">
        <v>295801</v>
      </c>
      <c r="F729" s="315">
        <v>0</v>
      </c>
      <c r="G729" s="315">
        <v>46070</v>
      </c>
      <c r="H729" s="381">
        <v>358640</v>
      </c>
      <c r="I729" s="379"/>
    </row>
    <row r="730" spans="1:9" hidden="1" outlineLevel="1">
      <c r="A730" s="380"/>
      <c r="B730" s="326" t="s">
        <v>187</v>
      </c>
      <c r="C730" s="314"/>
      <c r="D730" s="314"/>
      <c r="E730" s="314"/>
      <c r="F730" s="314"/>
      <c r="G730" s="314"/>
      <c r="H730" s="381">
        <v>0</v>
      </c>
      <c r="I730" s="379"/>
    </row>
    <row r="731" spans="1:9" hidden="1" outlineLevel="1">
      <c r="A731" s="380"/>
      <c r="B731" s="326" t="s">
        <v>188</v>
      </c>
      <c r="C731" s="314"/>
      <c r="D731" s="314"/>
      <c r="E731" s="314"/>
      <c r="F731" s="314"/>
      <c r="G731" s="314"/>
      <c r="H731" s="381">
        <v>0</v>
      </c>
      <c r="I731" s="379"/>
    </row>
    <row r="732" spans="1:9" hidden="1" outlineLevel="1">
      <c r="A732" s="380"/>
      <c r="B732" s="326" t="s">
        <v>189</v>
      </c>
      <c r="C732" s="315">
        <v>636.58106964615695</v>
      </c>
      <c r="D732" s="314"/>
      <c r="E732" s="314"/>
      <c r="F732" s="314"/>
      <c r="G732" s="314"/>
      <c r="H732" s="381">
        <v>636.58106964615695</v>
      </c>
      <c r="I732" s="379"/>
    </row>
    <row r="733" spans="1:9" hidden="1" outlineLevel="1">
      <c r="A733" s="380"/>
      <c r="B733" s="326" t="s">
        <v>190</v>
      </c>
      <c r="C733" s="315">
        <v>1149</v>
      </c>
      <c r="D733" s="315">
        <v>15174</v>
      </c>
      <c r="E733" s="315">
        <v>240</v>
      </c>
      <c r="F733" s="315">
        <v>0</v>
      </c>
      <c r="G733" s="315">
        <v>2260</v>
      </c>
      <c r="H733" s="381">
        <v>18823</v>
      </c>
      <c r="I733" s="379"/>
    </row>
    <row r="734" spans="1:9" hidden="1" outlineLevel="1">
      <c r="A734" s="380"/>
      <c r="B734" s="326" t="s">
        <v>191</v>
      </c>
      <c r="C734" s="314"/>
      <c r="D734" s="314"/>
      <c r="E734" s="314"/>
      <c r="F734" s="314"/>
      <c r="G734" s="314"/>
      <c r="H734" s="381">
        <v>0</v>
      </c>
      <c r="I734" s="379"/>
    </row>
    <row r="735" spans="1:9" hidden="1" outlineLevel="1">
      <c r="A735" s="380"/>
      <c r="B735" s="326" t="s">
        <v>192</v>
      </c>
      <c r="C735" s="315">
        <v>11500</v>
      </c>
      <c r="D735" s="314"/>
      <c r="E735" s="314"/>
      <c r="F735" s="314"/>
      <c r="G735" s="314"/>
      <c r="H735" s="381">
        <v>11500</v>
      </c>
      <c r="I735" s="379"/>
    </row>
    <row r="736" spans="1:9" hidden="1" outlineLevel="1">
      <c r="A736" s="380"/>
      <c r="B736" s="326" t="s">
        <v>193</v>
      </c>
      <c r="C736" s="315">
        <v>25711</v>
      </c>
      <c r="D736" s="314"/>
      <c r="E736" s="315">
        <v>192401</v>
      </c>
      <c r="F736" s="314"/>
      <c r="G736" s="315">
        <v>84842</v>
      </c>
      <c r="H736" s="381">
        <v>302954</v>
      </c>
      <c r="I736" s="379"/>
    </row>
    <row r="737" spans="1:9" hidden="1" outlineLevel="1">
      <c r="A737" s="380"/>
      <c r="B737" s="326" t="s">
        <v>194</v>
      </c>
      <c r="C737" s="314"/>
      <c r="D737" s="314"/>
      <c r="E737" s="314"/>
      <c r="F737" s="314"/>
      <c r="G737" s="314"/>
      <c r="H737" s="381">
        <v>0</v>
      </c>
      <c r="I737" s="379"/>
    </row>
    <row r="738" spans="1:9" hidden="1" outlineLevel="1">
      <c r="A738" s="380"/>
      <c r="B738" s="326" t="s">
        <v>195</v>
      </c>
      <c r="C738" s="315">
        <v>250</v>
      </c>
      <c r="D738" s="314"/>
      <c r="E738" s="314"/>
      <c r="F738" s="314"/>
      <c r="G738" s="314"/>
      <c r="H738" s="381">
        <v>250</v>
      </c>
      <c r="I738" s="379"/>
    </row>
    <row r="739" spans="1:9" hidden="1" outlineLevel="1">
      <c r="A739" s="380"/>
      <c r="B739" s="326" t="s">
        <v>196</v>
      </c>
      <c r="C739" s="314"/>
      <c r="D739" s="314"/>
      <c r="E739" s="314"/>
      <c r="F739" s="314"/>
      <c r="G739" s="314"/>
      <c r="H739" s="381">
        <v>0</v>
      </c>
      <c r="I739" s="379"/>
    </row>
    <row r="740" spans="1:9" collapsed="1">
      <c r="A740" s="380">
        <v>38</v>
      </c>
      <c r="B740" s="330" t="s">
        <v>563</v>
      </c>
      <c r="C740" s="315">
        <f>SUM($C$724:$C$739)</f>
        <v>156862.19320272925</v>
      </c>
      <c r="D740" s="315">
        <f>SUM($D$724:$D$739)</f>
        <v>139384</v>
      </c>
      <c r="E740" s="315">
        <f>SUM($E$724:$E$739)</f>
        <v>570584</v>
      </c>
      <c r="F740" s="315">
        <f>SUM($F$724:$F$739)</f>
        <v>0</v>
      </c>
      <c r="G740" s="315">
        <f>SUM($G$724:$G$739)</f>
        <v>161201</v>
      </c>
      <c r="H740" s="381">
        <f>SUM($H$724:$H$739)</f>
        <v>1028031.1932027293</v>
      </c>
      <c r="I740" s="379"/>
    </row>
    <row r="741" spans="1:9" hidden="1" outlineLevel="1">
      <c r="A741" s="396"/>
      <c r="B741" s="397" t="s">
        <v>181</v>
      </c>
      <c r="C741" s="351">
        <v>13189</v>
      </c>
      <c r="D741" s="382"/>
      <c r="E741" s="351">
        <v>33846</v>
      </c>
      <c r="F741" s="382"/>
      <c r="G741" s="351">
        <v>7940</v>
      </c>
      <c r="H741" s="398">
        <v>54975</v>
      </c>
      <c r="I741" s="379"/>
    </row>
    <row r="742" spans="1:9" hidden="1" outlineLevel="1">
      <c r="A742" s="396"/>
      <c r="B742" s="397" t="s">
        <v>182</v>
      </c>
      <c r="C742" s="351">
        <v>0</v>
      </c>
      <c r="D742" s="382"/>
      <c r="E742" s="382"/>
      <c r="F742" s="382"/>
      <c r="G742" s="382"/>
      <c r="H742" s="398">
        <v>0</v>
      </c>
      <c r="I742" s="379"/>
    </row>
    <row r="743" spans="1:9" hidden="1" outlineLevel="1">
      <c r="A743" s="396"/>
      <c r="B743" s="397" t="s">
        <v>183</v>
      </c>
      <c r="C743" s="351">
        <v>45752</v>
      </c>
      <c r="D743" s="351">
        <v>43633</v>
      </c>
      <c r="E743" s="351">
        <v>10396</v>
      </c>
      <c r="F743" s="382"/>
      <c r="G743" s="351">
        <v>6438</v>
      </c>
      <c r="H743" s="398">
        <v>106219</v>
      </c>
      <c r="I743" s="379"/>
    </row>
    <row r="744" spans="1:9" hidden="1" outlineLevel="1">
      <c r="A744" s="396"/>
      <c r="B744" s="397" t="s">
        <v>184</v>
      </c>
      <c r="C744" s="351">
        <v>25132.5763052211</v>
      </c>
      <c r="D744" s="382"/>
      <c r="E744" s="351">
        <v>21794</v>
      </c>
      <c r="F744" s="382"/>
      <c r="G744" s="351">
        <v>1701</v>
      </c>
      <c r="H744" s="398">
        <v>48627.576305221097</v>
      </c>
      <c r="I744" s="379"/>
    </row>
    <row r="745" spans="1:9" hidden="1" outlineLevel="1">
      <c r="A745" s="396"/>
      <c r="B745" s="397" t="s">
        <v>185</v>
      </c>
      <c r="C745" s="351">
        <v>53752</v>
      </c>
      <c r="D745" s="351">
        <v>13969</v>
      </c>
      <c r="E745" s="351">
        <v>54048</v>
      </c>
      <c r="F745" s="382"/>
      <c r="G745" s="351">
        <v>9705</v>
      </c>
      <c r="H745" s="398">
        <v>131474</v>
      </c>
      <c r="I745" s="379"/>
    </row>
    <row r="746" spans="1:9" hidden="1" outlineLevel="1">
      <c r="A746" s="396"/>
      <c r="B746" s="397" t="s">
        <v>186</v>
      </c>
      <c r="C746" s="351">
        <v>36503</v>
      </c>
      <c r="D746" s="382"/>
      <c r="E746" s="351">
        <v>117530</v>
      </c>
      <c r="F746" s="351">
        <v>0</v>
      </c>
      <c r="G746" s="351">
        <v>21314</v>
      </c>
      <c r="H746" s="398">
        <v>175347</v>
      </c>
      <c r="I746" s="379"/>
    </row>
    <row r="747" spans="1:9" hidden="1" outlineLevel="1">
      <c r="A747" s="396"/>
      <c r="B747" s="397" t="s">
        <v>187</v>
      </c>
      <c r="C747" s="382"/>
      <c r="D747" s="382"/>
      <c r="E747" s="382"/>
      <c r="F747" s="382"/>
      <c r="G747" s="382"/>
      <c r="H747" s="398">
        <v>0</v>
      </c>
      <c r="I747" s="379"/>
    </row>
    <row r="748" spans="1:9" hidden="1" outlineLevel="1">
      <c r="A748" s="396"/>
      <c r="B748" s="397" t="s">
        <v>188</v>
      </c>
      <c r="C748" s="382"/>
      <c r="D748" s="382"/>
      <c r="E748" s="351">
        <v>25952</v>
      </c>
      <c r="F748" s="382"/>
      <c r="G748" s="382"/>
      <c r="H748" s="398">
        <v>25952</v>
      </c>
      <c r="I748" s="379"/>
    </row>
    <row r="749" spans="1:9" hidden="1" outlineLevel="1">
      <c r="A749" s="396"/>
      <c r="B749" s="397" t="s">
        <v>189</v>
      </c>
      <c r="C749" s="382"/>
      <c r="D749" s="382"/>
      <c r="E749" s="351">
        <v>13865</v>
      </c>
      <c r="F749" s="382"/>
      <c r="G749" s="351">
        <v>3686</v>
      </c>
      <c r="H749" s="398">
        <v>17551</v>
      </c>
      <c r="I749" s="379"/>
    </row>
    <row r="750" spans="1:9" hidden="1" outlineLevel="1">
      <c r="A750" s="396"/>
      <c r="B750" s="397" t="s">
        <v>190</v>
      </c>
      <c r="C750" s="351">
        <v>0</v>
      </c>
      <c r="D750" s="351">
        <v>0</v>
      </c>
      <c r="E750" s="351">
        <v>0</v>
      </c>
      <c r="F750" s="351">
        <v>0</v>
      </c>
      <c r="G750" s="351">
        <v>0</v>
      </c>
      <c r="H750" s="398">
        <v>0</v>
      </c>
      <c r="I750" s="379"/>
    </row>
    <row r="751" spans="1:9" hidden="1" outlineLevel="1">
      <c r="A751" s="396"/>
      <c r="B751" s="397" t="s">
        <v>191</v>
      </c>
      <c r="C751" s="382"/>
      <c r="D751" s="382"/>
      <c r="E751" s="351">
        <v>9756</v>
      </c>
      <c r="F751" s="382"/>
      <c r="G751" s="351">
        <v>2502</v>
      </c>
      <c r="H751" s="398">
        <v>12258</v>
      </c>
      <c r="I751" s="379"/>
    </row>
    <row r="752" spans="1:9" hidden="1" outlineLevel="1">
      <c r="A752" s="396"/>
      <c r="B752" s="397" t="s">
        <v>192</v>
      </c>
      <c r="C752" s="382"/>
      <c r="D752" s="382"/>
      <c r="E752" s="382"/>
      <c r="F752" s="382"/>
      <c r="G752" s="382"/>
      <c r="H752" s="398">
        <v>0</v>
      </c>
      <c r="I752" s="379"/>
    </row>
    <row r="753" spans="1:9" hidden="1" outlineLevel="1">
      <c r="A753" s="396"/>
      <c r="B753" s="397" t="s">
        <v>193</v>
      </c>
      <c r="C753" s="351">
        <v>51566</v>
      </c>
      <c r="D753" s="351">
        <v>133</v>
      </c>
      <c r="E753" s="351">
        <v>79380</v>
      </c>
      <c r="F753" s="382"/>
      <c r="G753" s="351">
        <v>15113</v>
      </c>
      <c r="H753" s="398">
        <v>146192</v>
      </c>
      <c r="I753" s="379"/>
    </row>
    <row r="754" spans="1:9" hidden="1" outlineLevel="1">
      <c r="A754" s="396"/>
      <c r="B754" s="397" t="s">
        <v>194</v>
      </c>
      <c r="C754" s="382"/>
      <c r="D754" s="382"/>
      <c r="E754" s="382"/>
      <c r="F754" s="382"/>
      <c r="G754" s="382"/>
      <c r="H754" s="398">
        <v>0</v>
      </c>
      <c r="I754" s="379"/>
    </row>
    <row r="755" spans="1:9" hidden="1" outlineLevel="1">
      <c r="A755" s="396"/>
      <c r="B755" s="397" t="s">
        <v>195</v>
      </c>
      <c r="C755" s="382"/>
      <c r="D755" s="382"/>
      <c r="E755" s="382"/>
      <c r="F755" s="382"/>
      <c r="G755" s="382"/>
      <c r="H755" s="398">
        <v>0</v>
      </c>
      <c r="I755" s="379"/>
    </row>
    <row r="756" spans="1:9" hidden="1" outlineLevel="1">
      <c r="A756" s="396"/>
      <c r="B756" s="397" t="s">
        <v>196</v>
      </c>
      <c r="C756" s="382"/>
      <c r="D756" s="382"/>
      <c r="E756" s="382"/>
      <c r="F756" s="382"/>
      <c r="G756" s="382"/>
      <c r="H756" s="398">
        <v>0</v>
      </c>
      <c r="I756" s="379"/>
    </row>
    <row r="757" spans="1:9" ht="13.5" collapsed="1" thickBot="1">
      <c r="A757" s="396">
        <v>39</v>
      </c>
      <c r="B757" s="399" t="s">
        <v>564</v>
      </c>
      <c r="C757" s="351">
        <f>SUM($C$741:$C$756)</f>
        <v>225894.5763052211</v>
      </c>
      <c r="D757" s="351">
        <f>SUM($D$741:$D$756)</f>
        <v>57735</v>
      </c>
      <c r="E757" s="351">
        <f>SUM($E$741:$E$756)</f>
        <v>366567</v>
      </c>
      <c r="F757" s="351">
        <f>SUM($F$741:$F$756)</f>
        <v>0</v>
      </c>
      <c r="G757" s="351">
        <f>SUM($G$741:$G$756)</f>
        <v>68399</v>
      </c>
      <c r="H757" s="398">
        <f>SUM($H$741:$H$756)</f>
        <v>718595.57630522107</v>
      </c>
      <c r="I757" s="379"/>
    </row>
    <row r="758" spans="1:9" ht="15.75" hidden="1" customHeight="1" outlineLevel="1" thickBot="1">
      <c r="A758" s="400"/>
      <c r="B758" s="401" t="s">
        <v>181</v>
      </c>
      <c r="C758" s="214">
        <v>4350416</v>
      </c>
      <c r="D758" s="214">
        <v>0</v>
      </c>
      <c r="E758" s="214">
        <v>32149449</v>
      </c>
      <c r="F758" s="214">
        <v>26846</v>
      </c>
      <c r="G758" s="214">
        <v>5583272</v>
      </c>
      <c r="H758" s="214">
        <v>42109983</v>
      </c>
      <c r="I758" s="379"/>
    </row>
    <row r="759" spans="1:9" ht="15.75" hidden="1" customHeight="1" outlineLevel="1" thickBot="1">
      <c r="A759" s="400"/>
      <c r="B759" s="401" t="s">
        <v>182</v>
      </c>
      <c r="C759" s="214">
        <v>3477364</v>
      </c>
      <c r="D759" s="214">
        <v>0</v>
      </c>
      <c r="E759" s="214">
        <v>0</v>
      </c>
      <c r="F759" s="214">
        <v>0</v>
      </c>
      <c r="G759" s="214">
        <v>351114</v>
      </c>
      <c r="H759" s="214">
        <v>3828478</v>
      </c>
      <c r="I759" s="379"/>
    </row>
    <row r="760" spans="1:9" ht="15.75" hidden="1" customHeight="1" outlineLevel="1" thickBot="1">
      <c r="A760" s="400"/>
      <c r="B760" s="401" t="s">
        <v>183</v>
      </c>
      <c r="C760" s="214">
        <v>28857758.3513164</v>
      </c>
      <c r="D760" s="214">
        <v>42725216</v>
      </c>
      <c r="E760" s="214">
        <v>13254769</v>
      </c>
      <c r="F760" s="214">
        <v>88238</v>
      </c>
      <c r="G760" s="214">
        <v>5527325</v>
      </c>
      <c r="H760" s="214">
        <v>90453306.351316407</v>
      </c>
      <c r="I760" s="379"/>
    </row>
    <row r="761" spans="1:9" ht="15.75" hidden="1" customHeight="1" outlineLevel="1" thickBot="1">
      <c r="A761" s="400"/>
      <c r="B761" s="401" t="s">
        <v>184</v>
      </c>
      <c r="C761" s="214">
        <v>6618826.4001169698</v>
      </c>
      <c r="D761" s="214">
        <v>0</v>
      </c>
      <c r="E761" s="214">
        <v>9859381</v>
      </c>
      <c r="F761" s="214">
        <v>15995</v>
      </c>
      <c r="G761" s="214">
        <v>451282</v>
      </c>
      <c r="H761" s="214">
        <v>16945484.400116999</v>
      </c>
      <c r="I761" s="379"/>
    </row>
    <row r="762" spans="1:9" ht="15.75" hidden="1" customHeight="1" outlineLevel="1" thickBot="1">
      <c r="A762" s="400"/>
      <c r="B762" s="401" t="s">
        <v>185</v>
      </c>
      <c r="C762" s="214">
        <v>48107219.549999997</v>
      </c>
      <c r="D762" s="214">
        <v>19150263</v>
      </c>
      <c r="E762" s="214">
        <v>48042807</v>
      </c>
      <c r="F762" s="214">
        <v>110734</v>
      </c>
      <c r="G762" s="214">
        <v>9431165</v>
      </c>
      <c r="H762" s="214">
        <v>124842188.55</v>
      </c>
      <c r="I762" s="379"/>
    </row>
    <row r="763" spans="1:9" ht="15.75" hidden="1" customHeight="1" outlineLevel="1" thickBot="1">
      <c r="A763" s="400"/>
      <c r="B763" s="401" t="s">
        <v>186</v>
      </c>
      <c r="C763" s="214">
        <v>17484844.899</v>
      </c>
      <c r="D763" s="214">
        <v>0</v>
      </c>
      <c r="E763" s="214">
        <v>122757969</v>
      </c>
      <c r="F763" s="214">
        <v>1051734</v>
      </c>
      <c r="G763" s="214">
        <v>14953040</v>
      </c>
      <c r="H763" s="214">
        <v>156247587.89899999</v>
      </c>
      <c r="I763" s="379"/>
    </row>
    <row r="764" spans="1:9" ht="15.75" hidden="1" customHeight="1" outlineLevel="1" thickBot="1">
      <c r="A764" s="400"/>
      <c r="B764" s="401" t="s">
        <v>187</v>
      </c>
      <c r="C764" s="214">
        <v>2850210</v>
      </c>
      <c r="D764" s="214">
        <v>0</v>
      </c>
      <c r="E764" s="214">
        <v>0</v>
      </c>
      <c r="F764" s="214">
        <v>7683</v>
      </c>
      <c r="G764" s="214">
        <v>0</v>
      </c>
      <c r="H764" s="214">
        <v>2857893</v>
      </c>
      <c r="I764" s="379"/>
    </row>
    <row r="765" spans="1:9" ht="15.75" hidden="1" customHeight="1" outlineLevel="1" thickBot="1">
      <c r="A765" s="400"/>
      <c r="B765" s="401" t="s">
        <v>188</v>
      </c>
      <c r="C765" s="214">
        <v>652756</v>
      </c>
      <c r="D765" s="214">
        <v>0</v>
      </c>
      <c r="E765" s="214">
        <v>15500589</v>
      </c>
      <c r="F765" s="214">
        <v>0</v>
      </c>
      <c r="G765" s="214">
        <v>0</v>
      </c>
      <c r="H765" s="214">
        <v>16153345</v>
      </c>
      <c r="I765" s="379"/>
    </row>
    <row r="766" spans="1:9" ht="15.75" hidden="1" customHeight="1" outlineLevel="1" thickBot="1">
      <c r="A766" s="400"/>
      <c r="B766" s="401" t="s">
        <v>189</v>
      </c>
      <c r="C766" s="214">
        <v>1105065.80243164</v>
      </c>
      <c r="D766" s="214">
        <v>0</v>
      </c>
      <c r="E766" s="214">
        <v>15366266</v>
      </c>
      <c r="F766" s="214">
        <v>0</v>
      </c>
      <c r="G766" s="214">
        <v>3288037</v>
      </c>
      <c r="H766" s="214">
        <v>19759368.802431598</v>
      </c>
      <c r="I766" s="379"/>
    </row>
    <row r="767" spans="1:9" ht="15.75" hidden="1" customHeight="1" outlineLevel="1" thickBot="1">
      <c r="A767" s="400"/>
      <c r="B767" s="401" t="s">
        <v>190</v>
      </c>
      <c r="C767" s="214">
        <v>20235778</v>
      </c>
      <c r="D767" s="214">
        <v>25745464</v>
      </c>
      <c r="E767" s="214">
        <v>2266080</v>
      </c>
      <c r="F767" s="214">
        <v>377826</v>
      </c>
      <c r="G767" s="214">
        <v>3913469</v>
      </c>
      <c r="H767" s="214">
        <v>52538617</v>
      </c>
      <c r="I767" s="379"/>
    </row>
    <row r="768" spans="1:9" ht="15.75" hidden="1" customHeight="1" outlineLevel="1" thickBot="1">
      <c r="A768" s="400"/>
      <c r="B768" s="401" t="s">
        <v>191</v>
      </c>
      <c r="C768" s="214">
        <v>204357</v>
      </c>
      <c r="D768" s="214">
        <v>0</v>
      </c>
      <c r="E768" s="214">
        <v>2851520</v>
      </c>
      <c r="F768" s="214">
        <v>0</v>
      </c>
      <c r="G768" s="214">
        <v>519012</v>
      </c>
      <c r="H768" s="214">
        <v>3574889</v>
      </c>
      <c r="I768" s="379"/>
    </row>
    <row r="769" spans="1:9" ht="15.75" hidden="1" customHeight="1" outlineLevel="1" thickBot="1">
      <c r="A769" s="400"/>
      <c r="B769" s="401" t="s">
        <v>192</v>
      </c>
      <c r="C769" s="214">
        <v>281910</v>
      </c>
      <c r="D769" s="214">
        <v>0</v>
      </c>
      <c r="E769" s="214">
        <v>0</v>
      </c>
      <c r="F769" s="214">
        <v>24410</v>
      </c>
      <c r="G769" s="214">
        <v>0</v>
      </c>
      <c r="H769" s="214">
        <v>306320</v>
      </c>
      <c r="I769" s="379"/>
    </row>
    <row r="770" spans="1:9" ht="15.75" hidden="1" customHeight="1" outlineLevel="1" thickBot="1">
      <c r="A770" s="400"/>
      <c r="B770" s="401" t="s">
        <v>193</v>
      </c>
      <c r="C770" s="214">
        <v>30416650</v>
      </c>
      <c r="D770" s="214">
        <v>314958</v>
      </c>
      <c r="E770" s="214">
        <v>123379526</v>
      </c>
      <c r="F770" s="214">
        <v>460125</v>
      </c>
      <c r="G770" s="214">
        <v>40087411</v>
      </c>
      <c r="H770" s="214">
        <v>194658670</v>
      </c>
      <c r="I770" s="379"/>
    </row>
    <row r="771" spans="1:9" ht="15.75" hidden="1" customHeight="1" outlineLevel="1" thickBot="1">
      <c r="A771" s="400"/>
      <c r="B771" s="401" t="s">
        <v>194</v>
      </c>
      <c r="C771" s="214">
        <v>6051224</v>
      </c>
      <c r="D771" s="214">
        <v>0</v>
      </c>
      <c r="E771" s="214">
        <v>0</v>
      </c>
      <c r="F771" s="214">
        <v>45251</v>
      </c>
      <c r="G771" s="214">
        <v>214253</v>
      </c>
      <c r="H771" s="214">
        <v>6310728</v>
      </c>
      <c r="I771" s="379"/>
    </row>
    <row r="772" spans="1:9" ht="15.75" hidden="1" customHeight="1" outlineLevel="1" thickBot="1">
      <c r="A772" s="400"/>
      <c r="B772" s="401" t="s">
        <v>195</v>
      </c>
      <c r="C772" s="214">
        <v>1468018</v>
      </c>
      <c r="D772" s="214">
        <v>0</v>
      </c>
      <c r="E772" s="214">
        <v>0</v>
      </c>
      <c r="F772" s="214">
        <v>183.07062859536001</v>
      </c>
      <c r="G772" s="214">
        <v>74580</v>
      </c>
      <c r="H772" s="214">
        <v>1542781.0706286</v>
      </c>
      <c r="I772" s="379"/>
    </row>
    <row r="773" spans="1:9" ht="15.75" hidden="1" customHeight="1" outlineLevel="1" thickBot="1">
      <c r="A773" s="400"/>
      <c r="B773" s="401" t="s">
        <v>196</v>
      </c>
      <c r="C773" s="214">
        <v>2963066</v>
      </c>
      <c r="D773" s="214">
        <v>0</v>
      </c>
      <c r="E773" s="214">
        <v>790145</v>
      </c>
      <c r="F773" s="214">
        <v>1659</v>
      </c>
      <c r="G773" s="214">
        <v>38627</v>
      </c>
      <c r="H773" s="214">
        <v>3793497</v>
      </c>
      <c r="I773" s="379"/>
    </row>
    <row r="774" spans="1:9" ht="15.75" customHeight="1" collapsed="1" thickBot="1">
      <c r="A774" s="400">
        <v>40</v>
      </c>
      <c r="B774" s="402" t="s">
        <v>575</v>
      </c>
      <c r="C774" s="214">
        <f>SUM($C$758:$C$773)</f>
        <v>175125464.00286502</v>
      </c>
      <c r="D774" s="214">
        <f>SUM($D$758:$D$773)</f>
        <v>87935901</v>
      </c>
      <c r="E774" s="214">
        <f>SUM($E$758:$E$773)</f>
        <v>386218501</v>
      </c>
      <c r="F774" s="214">
        <f>SUM($F$758:$F$773)</f>
        <v>2210684.0706285955</v>
      </c>
      <c r="G774" s="214">
        <f>SUM($G$758:$G$773)</f>
        <v>84432587</v>
      </c>
      <c r="H774" s="214">
        <f>SUM($H$758:$H$773)</f>
        <v>735923137.0734936</v>
      </c>
      <c r="I774" s="379"/>
    </row>
    <row r="775" spans="1:9" ht="13.5" hidden="1" outlineLevel="1" thickBot="1">
      <c r="A775" s="403"/>
      <c r="B775" s="404" t="s">
        <v>181</v>
      </c>
      <c r="C775" s="405">
        <v>1906343</v>
      </c>
      <c r="D775" s="405">
        <v>0</v>
      </c>
      <c r="E775" s="405">
        <v>2269573</v>
      </c>
      <c r="F775" s="405">
        <v>1554701</v>
      </c>
      <c r="G775" s="405">
        <v>1721233</v>
      </c>
      <c r="H775" s="214">
        <v>7451850</v>
      </c>
      <c r="I775" s="379"/>
    </row>
    <row r="776" spans="1:9" ht="13.5" hidden="1" outlineLevel="1" thickBot="1">
      <c r="A776" s="403"/>
      <c r="B776" s="404" t="s">
        <v>182</v>
      </c>
      <c r="C776" s="405">
        <v>1229779.83</v>
      </c>
      <c r="D776" s="405">
        <v>0</v>
      </c>
      <c r="E776" s="405">
        <v>0</v>
      </c>
      <c r="F776" s="405">
        <v>12500</v>
      </c>
      <c r="G776" s="405">
        <v>-351114</v>
      </c>
      <c r="H776" s="214">
        <v>891165.82999999798</v>
      </c>
      <c r="I776" s="379"/>
    </row>
    <row r="777" spans="1:9" ht="13.5" hidden="1" outlineLevel="1" thickBot="1">
      <c r="A777" s="403"/>
      <c r="B777" s="404" t="s">
        <v>183</v>
      </c>
      <c r="C777" s="405">
        <v>-5316137.3513163701</v>
      </c>
      <c r="D777" s="405">
        <v>28981184</v>
      </c>
      <c r="E777" s="405">
        <v>202750</v>
      </c>
      <c r="F777" s="405">
        <v>3198037</v>
      </c>
      <c r="G777" s="405">
        <v>5152024</v>
      </c>
      <c r="H777" s="214">
        <v>32217857.6486836</v>
      </c>
      <c r="I777" s="379"/>
    </row>
    <row r="778" spans="1:9" ht="13.5" hidden="1" outlineLevel="1" thickBot="1">
      <c r="A778" s="403"/>
      <c r="B778" s="404" t="s">
        <v>184</v>
      </c>
      <c r="C778" s="405">
        <v>-1570383.6701169701</v>
      </c>
      <c r="D778" s="405">
        <v>0</v>
      </c>
      <c r="E778" s="405">
        <v>2580872</v>
      </c>
      <c r="F778" s="405">
        <v>887658</v>
      </c>
      <c r="G778" s="405">
        <v>526203</v>
      </c>
      <c r="H778" s="214">
        <v>2424349.3298830302</v>
      </c>
      <c r="I778" s="379"/>
    </row>
    <row r="779" spans="1:9" ht="13.5" hidden="1" outlineLevel="1" thickBot="1">
      <c r="A779" s="403"/>
      <c r="B779" s="404" t="s">
        <v>185</v>
      </c>
      <c r="C779" s="405">
        <v>-20359382.550000001</v>
      </c>
      <c r="D779" s="405">
        <v>8008505</v>
      </c>
      <c r="E779" s="405">
        <v>7674006</v>
      </c>
      <c r="F779" s="405">
        <v>5893437</v>
      </c>
      <c r="G779" s="405">
        <v>2414264</v>
      </c>
      <c r="H779" s="214">
        <v>3630829.4499999899</v>
      </c>
      <c r="I779" s="379"/>
    </row>
    <row r="780" spans="1:9" ht="13.5" hidden="1" outlineLevel="1" thickBot="1">
      <c r="A780" s="403"/>
      <c r="B780" s="404" t="s">
        <v>186</v>
      </c>
      <c r="C780" s="405">
        <v>16358508.101</v>
      </c>
      <c r="D780" s="405">
        <v>0</v>
      </c>
      <c r="E780" s="405">
        <v>28182437</v>
      </c>
      <c r="F780" s="405">
        <v>5991967</v>
      </c>
      <c r="G780" s="405">
        <v>11444288</v>
      </c>
      <c r="H780" s="214">
        <v>61977200.101000004</v>
      </c>
      <c r="I780" s="379"/>
    </row>
    <row r="781" spans="1:9" ht="13.5" hidden="1" outlineLevel="1" thickBot="1">
      <c r="A781" s="403"/>
      <c r="B781" s="404" t="s">
        <v>187</v>
      </c>
      <c r="C781" s="405">
        <v>1098073</v>
      </c>
      <c r="D781" s="405">
        <v>0</v>
      </c>
      <c r="E781" s="405">
        <v>0</v>
      </c>
      <c r="F781" s="405">
        <v>201322</v>
      </c>
      <c r="G781" s="405">
        <v>0</v>
      </c>
      <c r="H781" s="214">
        <v>1299395</v>
      </c>
      <c r="I781" s="379"/>
    </row>
    <row r="782" spans="1:9" ht="13.5" hidden="1" outlineLevel="1" thickBot="1">
      <c r="A782" s="403"/>
      <c r="B782" s="404" t="s">
        <v>188</v>
      </c>
      <c r="C782" s="405">
        <v>3219655</v>
      </c>
      <c r="D782" s="405">
        <v>0</v>
      </c>
      <c r="E782" s="405">
        <v>14252760</v>
      </c>
      <c r="F782" s="405">
        <v>57681</v>
      </c>
      <c r="G782" s="405">
        <v>0</v>
      </c>
      <c r="H782" s="214">
        <v>17530096</v>
      </c>
      <c r="I782" s="379"/>
    </row>
    <row r="783" spans="1:9" ht="13.5" hidden="1" outlineLevel="1" thickBot="1">
      <c r="A783" s="403"/>
      <c r="B783" s="404" t="s">
        <v>189</v>
      </c>
      <c r="C783" s="405">
        <v>1058239.70756836</v>
      </c>
      <c r="D783" s="405">
        <v>0</v>
      </c>
      <c r="E783" s="405">
        <v>3150138.42</v>
      </c>
      <c r="F783" s="405">
        <v>67282.1113187835</v>
      </c>
      <c r="G783" s="405">
        <v>820866</v>
      </c>
      <c r="H783" s="214">
        <v>5096526.2388871498</v>
      </c>
      <c r="I783" s="379"/>
    </row>
    <row r="784" spans="1:9" ht="13.5" hidden="1" outlineLevel="1" thickBot="1">
      <c r="A784" s="403"/>
      <c r="B784" s="404" t="s">
        <v>190</v>
      </c>
      <c r="C784" s="405">
        <v>-2156790</v>
      </c>
      <c r="D784" s="405">
        <v>-2421955</v>
      </c>
      <c r="E784" s="405">
        <v>57105</v>
      </c>
      <c r="F784" s="405">
        <v>68577</v>
      </c>
      <c r="G784" s="405">
        <v>1918720</v>
      </c>
      <c r="H784" s="214">
        <v>-2534343</v>
      </c>
      <c r="I784" s="379"/>
    </row>
    <row r="785" spans="1:9" ht="13.5" hidden="1" outlineLevel="1" thickBot="1">
      <c r="A785" s="403"/>
      <c r="B785" s="404" t="s">
        <v>191</v>
      </c>
      <c r="C785" s="405">
        <v>500780</v>
      </c>
      <c r="D785" s="405">
        <v>0</v>
      </c>
      <c r="E785" s="405">
        <v>2320264</v>
      </c>
      <c r="F785" s="405">
        <v>0</v>
      </c>
      <c r="G785" s="405">
        <v>798210</v>
      </c>
      <c r="H785" s="214">
        <v>3619254</v>
      </c>
      <c r="I785" s="379"/>
    </row>
    <row r="786" spans="1:9" ht="13.5" hidden="1" outlineLevel="1" thickBot="1">
      <c r="A786" s="403"/>
      <c r="B786" s="404" t="s">
        <v>192</v>
      </c>
      <c r="C786" s="405">
        <v>99048</v>
      </c>
      <c r="D786" s="405">
        <v>0</v>
      </c>
      <c r="E786" s="405">
        <v>0</v>
      </c>
      <c r="F786" s="405">
        <v>6738</v>
      </c>
      <c r="G786" s="405">
        <v>0</v>
      </c>
      <c r="H786" s="214">
        <v>105786</v>
      </c>
      <c r="I786" s="379"/>
    </row>
    <row r="787" spans="1:9" ht="13.5" hidden="1" outlineLevel="1" thickBot="1">
      <c r="A787" s="403"/>
      <c r="B787" s="404" t="s">
        <v>193</v>
      </c>
      <c r="C787" s="405">
        <v>6125130</v>
      </c>
      <c r="D787" s="405">
        <v>-114803</v>
      </c>
      <c r="E787" s="405">
        <v>18380058</v>
      </c>
      <c r="F787" s="405">
        <v>14272695</v>
      </c>
      <c r="G787" s="405">
        <v>-11496276</v>
      </c>
      <c r="H787" s="214">
        <v>27166804</v>
      </c>
      <c r="I787" s="379"/>
    </row>
    <row r="788" spans="1:9" ht="13.5" hidden="1" outlineLevel="1" thickBot="1">
      <c r="A788" s="403"/>
      <c r="B788" s="404" t="s">
        <v>194</v>
      </c>
      <c r="C788" s="405">
        <v>7650386</v>
      </c>
      <c r="D788" s="405">
        <v>0</v>
      </c>
      <c r="E788" s="405">
        <v>0</v>
      </c>
      <c r="F788" s="405">
        <v>46035</v>
      </c>
      <c r="G788" s="405">
        <v>-213754</v>
      </c>
      <c r="H788" s="214">
        <v>7482667</v>
      </c>
      <c r="I788" s="379"/>
    </row>
    <row r="789" spans="1:9" ht="13.5" hidden="1" outlineLevel="1" thickBot="1">
      <c r="A789" s="403"/>
      <c r="B789" s="404" t="s">
        <v>195</v>
      </c>
      <c r="C789" s="405">
        <v>342347</v>
      </c>
      <c r="D789" s="405">
        <v>0</v>
      </c>
      <c r="E789" s="405">
        <v>0</v>
      </c>
      <c r="F789" s="405">
        <v>26693.331107674101</v>
      </c>
      <c r="G789" s="405">
        <v>-74580</v>
      </c>
      <c r="H789" s="214">
        <v>294460.33110767399</v>
      </c>
      <c r="I789" s="379"/>
    </row>
    <row r="790" spans="1:9" ht="13.5" hidden="1" outlineLevel="1" thickBot="1">
      <c r="A790" s="403"/>
      <c r="B790" s="404" t="s">
        <v>196</v>
      </c>
      <c r="C790" s="405">
        <v>-753296</v>
      </c>
      <c r="D790" s="405">
        <v>0</v>
      </c>
      <c r="E790" s="405">
        <v>514494</v>
      </c>
      <c r="F790" s="405">
        <v>5530</v>
      </c>
      <c r="G790" s="405">
        <v>-33247</v>
      </c>
      <c r="H790" s="214">
        <v>-266519</v>
      </c>
      <c r="I790" s="379"/>
    </row>
    <row r="791" spans="1:9" ht="26.25" collapsed="1" thickBot="1">
      <c r="A791" s="403">
        <v>41</v>
      </c>
      <c r="B791" s="406" t="s">
        <v>565</v>
      </c>
      <c r="C791" s="405">
        <f>SUM($C$775:$C$790)</f>
        <v>9432300.0671350192</v>
      </c>
      <c r="D791" s="405">
        <f>SUM($D$775:$D$790)</f>
        <v>34452931</v>
      </c>
      <c r="E791" s="405">
        <f>SUM($E$775:$E$790)</f>
        <v>79584457.420000002</v>
      </c>
      <c r="F791" s="405">
        <f>SUM($F$775:$F$790)</f>
        <v>32290853.442426454</v>
      </c>
      <c r="G791" s="405">
        <f>SUM($G$775:$G$790)</f>
        <v>12626837</v>
      </c>
      <c r="H791" s="214">
        <f>SUM($H$775:$H$790)</f>
        <v>168387378.92956144</v>
      </c>
      <c r="I791" s="379"/>
    </row>
    <row r="792" spans="1:9">
      <c r="A792" s="517"/>
      <c r="B792" s="517"/>
      <c r="C792" s="517"/>
      <c r="D792" s="517"/>
      <c r="E792" s="517"/>
      <c r="F792" s="517"/>
      <c r="G792" s="517"/>
      <c r="H792" s="517"/>
    </row>
    <row r="793" spans="1:9">
      <c r="A793" s="229"/>
      <c r="C793" s="407"/>
      <c r="D793" s="407"/>
      <c r="E793" s="407"/>
      <c r="F793" s="407"/>
      <c r="G793" s="407"/>
      <c r="H793" s="407"/>
    </row>
  </sheetData>
  <sheetProtection selectLockedCells="1"/>
  <mergeCells count="33">
    <mergeCell ref="A6:H6"/>
    <mergeCell ref="A1:H1"/>
    <mergeCell ref="A2:H2"/>
    <mergeCell ref="A3:H3"/>
    <mergeCell ref="A4:H4"/>
    <mergeCell ref="A5:H5"/>
    <mergeCell ref="A426:H426"/>
    <mergeCell ref="A7:H7"/>
    <mergeCell ref="C9:E9"/>
    <mergeCell ref="F9:F12"/>
    <mergeCell ref="G9:G12"/>
    <mergeCell ref="H9:H12"/>
    <mergeCell ref="C10:E10"/>
    <mergeCell ref="C11:C12"/>
    <mergeCell ref="D11:D12"/>
    <mergeCell ref="E11:E12"/>
    <mergeCell ref="A421:H421"/>
    <mergeCell ref="A422:H422"/>
    <mergeCell ref="A423:H423"/>
    <mergeCell ref="A424:H424"/>
    <mergeCell ref="A425:H425"/>
    <mergeCell ref="E433:E434"/>
    <mergeCell ref="A792:H792"/>
    <mergeCell ref="A427:H427"/>
    <mergeCell ref="A428:H428"/>
    <mergeCell ref="A429:H429"/>
    <mergeCell ref="C431:E431"/>
    <mergeCell ref="F431:F434"/>
    <mergeCell ref="G431:G434"/>
    <mergeCell ref="H431:H434"/>
    <mergeCell ref="C432:E432"/>
    <mergeCell ref="C433:C434"/>
    <mergeCell ref="D433:D434"/>
  </mergeCells>
  <printOptions gridLinesSet="0"/>
  <pageMargins left="0.4" right="0" top="0.69" bottom="0.64" header="0.64" footer="0.2"/>
  <pageSetup firstPageNumber="59" orientation="landscape" useFirstPageNumber="1" verticalDpi="300" r:id="rId1"/>
  <headerFooter alignWithMargins="0">
    <oddFooter>&amp;C&amp;"-,Regular"&amp;P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12"/>
  <sheetViews>
    <sheetView showGridLines="0" zoomScaleNormal="100" workbookViewId="0">
      <selection sqref="A1:I1"/>
    </sheetView>
  </sheetViews>
  <sheetFormatPr defaultRowHeight="12.75" outlineLevelRow="1"/>
  <cols>
    <col min="1" max="1" width="3.85546875" style="22" customWidth="1"/>
    <col min="2" max="2" width="44.7109375" style="22" bestFit="1" customWidth="1"/>
    <col min="3" max="6" width="12.5703125" style="22" customWidth="1"/>
    <col min="7" max="7" width="10.7109375" style="22" customWidth="1"/>
    <col min="8" max="8" width="11.28515625" style="22" customWidth="1"/>
    <col min="9" max="9" width="12.7109375" style="22" customWidth="1"/>
    <col min="10" max="10" width="10.140625" style="22" bestFit="1" customWidth="1"/>
    <col min="11" max="256" width="9.140625" style="22"/>
    <col min="257" max="257" width="3.85546875" style="22" customWidth="1"/>
    <col min="258" max="258" width="43" style="22" customWidth="1"/>
    <col min="259" max="259" width="12.5703125" style="22" customWidth="1"/>
    <col min="260" max="260" width="12" style="22" customWidth="1"/>
    <col min="261" max="261" width="13.42578125" style="22" customWidth="1"/>
    <col min="262" max="262" width="10.42578125" style="22" customWidth="1"/>
    <col min="263" max="263" width="9.7109375" style="22" customWidth="1"/>
    <col min="264" max="264" width="11.140625" style="22" customWidth="1"/>
    <col min="265" max="265" width="12.7109375" style="22" customWidth="1"/>
    <col min="266" max="266" width="10.140625" style="22" bestFit="1" customWidth="1"/>
    <col min="267" max="512" width="9.140625" style="22"/>
    <col min="513" max="513" width="3.85546875" style="22" customWidth="1"/>
    <col min="514" max="514" width="43" style="22" customWidth="1"/>
    <col min="515" max="515" width="12.5703125" style="22" customWidth="1"/>
    <col min="516" max="516" width="12" style="22" customWidth="1"/>
    <col min="517" max="517" width="13.42578125" style="22" customWidth="1"/>
    <col min="518" max="518" width="10.42578125" style="22" customWidth="1"/>
    <col min="519" max="519" width="9.7109375" style="22" customWidth="1"/>
    <col min="520" max="520" width="11.140625" style="22" customWidth="1"/>
    <col min="521" max="521" width="12.7109375" style="22" customWidth="1"/>
    <col min="522" max="522" width="10.140625" style="22" bestFit="1" customWidth="1"/>
    <col min="523" max="768" width="9.140625" style="22"/>
    <col min="769" max="769" width="3.85546875" style="22" customWidth="1"/>
    <col min="770" max="770" width="43" style="22" customWidth="1"/>
    <col min="771" max="771" width="12.5703125" style="22" customWidth="1"/>
    <col min="772" max="772" width="12" style="22" customWidth="1"/>
    <col min="773" max="773" width="13.42578125" style="22" customWidth="1"/>
    <col min="774" max="774" width="10.42578125" style="22" customWidth="1"/>
    <col min="775" max="775" width="9.7109375" style="22" customWidth="1"/>
    <col min="776" max="776" width="11.140625" style="22" customWidth="1"/>
    <col min="777" max="777" width="12.7109375" style="22" customWidth="1"/>
    <col min="778" max="778" width="10.140625" style="22" bestFit="1" customWidth="1"/>
    <col min="779" max="1024" width="9.140625" style="22"/>
    <col min="1025" max="1025" width="3.85546875" style="22" customWidth="1"/>
    <col min="1026" max="1026" width="43" style="22" customWidth="1"/>
    <col min="1027" max="1027" width="12.5703125" style="22" customWidth="1"/>
    <col min="1028" max="1028" width="12" style="22" customWidth="1"/>
    <col min="1029" max="1029" width="13.42578125" style="22" customWidth="1"/>
    <col min="1030" max="1030" width="10.42578125" style="22" customWidth="1"/>
    <col min="1031" max="1031" width="9.7109375" style="22" customWidth="1"/>
    <col min="1032" max="1032" width="11.140625" style="22" customWidth="1"/>
    <col min="1033" max="1033" width="12.7109375" style="22" customWidth="1"/>
    <col min="1034" max="1034" width="10.140625" style="22" bestFit="1" customWidth="1"/>
    <col min="1035" max="1280" width="9.140625" style="22"/>
    <col min="1281" max="1281" width="3.85546875" style="22" customWidth="1"/>
    <col min="1282" max="1282" width="43" style="22" customWidth="1"/>
    <col min="1283" max="1283" width="12.5703125" style="22" customWidth="1"/>
    <col min="1284" max="1284" width="12" style="22" customWidth="1"/>
    <col min="1285" max="1285" width="13.42578125" style="22" customWidth="1"/>
    <col min="1286" max="1286" width="10.42578125" style="22" customWidth="1"/>
    <col min="1287" max="1287" width="9.7109375" style="22" customWidth="1"/>
    <col min="1288" max="1288" width="11.140625" style="22" customWidth="1"/>
    <col min="1289" max="1289" width="12.7109375" style="22" customWidth="1"/>
    <col min="1290" max="1290" width="10.140625" style="22" bestFit="1" customWidth="1"/>
    <col min="1291" max="1536" width="9.140625" style="22"/>
    <col min="1537" max="1537" width="3.85546875" style="22" customWidth="1"/>
    <col min="1538" max="1538" width="43" style="22" customWidth="1"/>
    <col min="1539" max="1539" width="12.5703125" style="22" customWidth="1"/>
    <col min="1540" max="1540" width="12" style="22" customWidth="1"/>
    <col min="1541" max="1541" width="13.42578125" style="22" customWidth="1"/>
    <col min="1542" max="1542" width="10.42578125" style="22" customWidth="1"/>
    <col min="1543" max="1543" width="9.7109375" style="22" customWidth="1"/>
    <col min="1544" max="1544" width="11.140625" style="22" customWidth="1"/>
    <col min="1545" max="1545" width="12.7109375" style="22" customWidth="1"/>
    <col min="1546" max="1546" width="10.140625" style="22" bestFit="1" customWidth="1"/>
    <col min="1547" max="1792" width="9.140625" style="22"/>
    <col min="1793" max="1793" width="3.85546875" style="22" customWidth="1"/>
    <col min="1794" max="1794" width="43" style="22" customWidth="1"/>
    <col min="1795" max="1795" width="12.5703125" style="22" customWidth="1"/>
    <col min="1796" max="1796" width="12" style="22" customWidth="1"/>
    <col min="1797" max="1797" width="13.42578125" style="22" customWidth="1"/>
    <col min="1798" max="1798" width="10.42578125" style="22" customWidth="1"/>
    <col min="1799" max="1799" width="9.7109375" style="22" customWidth="1"/>
    <col min="1800" max="1800" width="11.140625" style="22" customWidth="1"/>
    <col min="1801" max="1801" width="12.7109375" style="22" customWidth="1"/>
    <col min="1802" max="1802" width="10.140625" style="22" bestFit="1" customWidth="1"/>
    <col min="1803" max="2048" width="9.140625" style="22"/>
    <col min="2049" max="2049" width="3.85546875" style="22" customWidth="1"/>
    <col min="2050" max="2050" width="43" style="22" customWidth="1"/>
    <col min="2051" max="2051" width="12.5703125" style="22" customWidth="1"/>
    <col min="2052" max="2052" width="12" style="22" customWidth="1"/>
    <col min="2053" max="2053" width="13.42578125" style="22" customWidth="1"/>
    <col min="2054" max="2054" width="10.42578125" style="22" customWidth="1"/>
    <col min="2055" max="2055" width="9.7109375" style="22" customWidth="1"/>
    <col min="2056" max="2056" width="11.140625" style="22" customWidth="1"/>
    <col min="2057" max="2057" width="12.7109375" style="22" customWidth="1"/>
    <col min="2058" max="2058" width="10.140625" style="22" bestFit="1" customWidth="1"/>
    <col min="2059" max="2304" width="9.140625" style="22"/>
    <col min="2305" max="2305" width="3.85546875" style="22" customWidth="1"/>
    <col min="2306" max="2306" width="43" style="22" customWidth="1"/>
    <col min="2307" max="2307" width="12.5703125" style="22" customWidth="1"/>
    <col min="2308" max="2308" width="12" style="22" customWidth="1"/>
    <col min="2309" max="2309" width="13.42578125" style="22" customWidth="1"/>
    <col min="2310" max="2310" width="10.42578125" style="22" customWidth="1"/>
    <col min="2311" max="2311" width="9.7109375" style="22" customWidth="1"/>
    <col min="2312" max="2312" width="11.140625" style="22" customWidth="1"/>
    <col min="2313" max="2313" width="12.7109375" style="22" customWidth="1"/>
    <col min="2314" max="2314" width="10.140625" style="22" bestFit="1" customWidth="1"/>
    <col min="2315" max="2560" width="9.140625" style="22"/>
    <col min="2561" max="2561" width="3.85546875" style="22" customWidth="1"/>
    <col min="2562" max="2562" width="43" style="22" customWidth="1"/>
    <col min="2563" max="2563" width="12.5703125" style="22" customWidth="1"/>
    <col min="2564" max="2564" width="12" style="22" customWidth="1"/>
    <col min="2565" max="2565" width="13.42578125" style="22" customWidth="1"/>
    <col min="2566" max="2566" width="10.42578125" style="22" customWidth="1"/>
    <col min="2567" max="2567" width="9.7109375" style="22" customWidth="1"/>
    <col min="2568" max="2568" width="11.140625" style="22" customWidth="1"/>
    <col min="2569" max="2569" width="12.7109375" style="22" customWidth="1"/>
    <col min="2570" max="2570" width="10.140625" style="22" bestFit="1" customWidth="1"/>
    <col min="2571" max="2816" width="9.140625" style="22"/>
    <col min="2817" max="2817" width="3.85546875" style="22" customWidth="1"/>
    <col min="2818" max="2818" width="43" style="22" customWidth="1"/>
    <col min="2819" max="2819" width="12.5703125" style="22" customWidth="1"/>
    <col min="2820" max="2820" width="12" style="22" customWidth="1"/>
    <col min="2821" max="2821" width="13.42578125" style="22" customWidth="1"/>
    <col min="2822" max="2822" width="10.42578125" style="22" customWidth="1"/>
    <col min="2823" max="2823" width="9.7109375" style="22" customWidth="1"/>
    <col min="2824" max="2824" width="11.140625" style="22" customWidth="1"/>
    <col min="2825" max="2825" width="12.7109375" style="22" customWidth="1"/>
    <col min="2826" max="2826" width="10.140625" style="22" bestFit="1" customWidth="1"/>
    <col min="2827" max="3072" width="9.140625" style="22"/>
    <col min="3073" max="3073" width="3.85546875" style="22" customWidth="1"/>
    <col min="3074" max="3074" width="43" style="22" customWidth="1"/>
    <col min="3075" max="3075" width="12.5703125" style="22" customWidth="1"/>
    <col min="3076" max="3076" width="12" style="22" customWidth="1"/>
    <col min="3077" max="3077" width="13.42578125" style="22" customWidth="1"/>
    <col min="3078" max="3078" width="10.42578125" style="22" customWidth="1"/>
    <col min="3079" max="3079" width="9.7109375" style="22" customWidth="1"/>
    <col min="3080" max="3080" width="11.140625" style="22" customWidth="1"/>
    <col min="3081" max="3081" width="12.7109375" style="22" customWidth="1"/>
    <col min="3082" max="3082" width="10.140625" style="22" bestFit="1" customWidth="1"/>
    <col min="3083" max="3328" width="9.140625" style="22"/>
    <col min="3329" max="3329" width="3.85546875" style="22" customWidth="1"/>
    <col min="3330" max="3330" width="43" style="22" customWidth="1"/>
    <col min="3331" max="3331" width="12.5703125" style="22" customWidth="1"/>
    <col min="3332" max="3332" width="12" style="22" customWidth="1"/>
    <col min="3333" max="3333" width="13.42578125" style="22" customWidth="1"/>
    <col min="3334" max="3334" width="10.42578125" style="22" customWidth="1"/>
    <col min="3335" max="3335" width="9.7109375" style="22" customWidth="1"/>
    <col min="3336" max="3336" width="11.140625" style="22" customWidth="1"/>
    <col min="3337" max="3337" width="12.7109375" style="22" customWidth="1"/>
    <col min="3338" max="3338" width="10.140625" style="22" bestFit="1" customWidth="1"/>
    <col min="3339" max="3584" width="9.140625" style="22"/>
    <col min="3585" max="3585" width="3.85546875" style="22" customWidth="1"/>
    <col min="3586" max="3586" width="43" style="22" customWidth="1"/>
    <col min="3587" max="3587" width="12.5703125" style="22" customWidth="1"/>
    <col min="3588" max="3588" width="12" style="22" customWidth="1"/>
    <col min="3589" max="3589" width="13.42578125" style="22" customWidth="1"/>
    <col min="3590" max="3590" width="10.42578125" style="22" customWidth="1"/>
    <col min="3591" max="3591" width="9.7109375" style="22" customWidth="1"/>
    <col min="3592" max="3592" width="11.140625" style="22" customWidth="1"/>
    <col min="3593" max="3593" width="12.7109375" style="22" customWidth="1"/>
    <col min="3594" max="3594" width="10.140625" style="22" bestFit="1" customWidth="1"/>
    <col min="3595" max="3840" width="9.140625" style="22"/>
    <col min="3841" max="3841" width="3.85546875" style="22" customWidth="1"/>
    <col min="3842" max="3842" width="43" style="22" customWidth="1"/>
    <col min="3843" max="3843" width="12.5703125" style="22" customWidth="1"/>
    <col min="3844" max="3844" width="12" style="22" customWidth="1"/>
    <col min="3845" max="3845" width="13.42578125" style="22" customWidth="1"/>
    <col min="3846" max="3846" width="10.42578125" style="22" customWidth="1"/>
    <col min="3847" max="3847" width="9.7109375" style="22" customWidth="1"/>
    <col min="3848" max="3848" width="11.140625" style="22" customWidth="1"/>
    <col min="3849" max="3849" width="12.7109375" style="22" customWidth="1"/>
    <col min="3850" max="3850" width="10.140625" style="22" bestFit="1" customWidth="1"/>
    <col min="3851" max="4096" width="9.140625" style="22"/>
    <col min="4097" max="4097" width="3.85546875" style="22" customWidth="1"/>
    <col min="4098" max="4098" width="43" style="22" customWidth="1"/>
    <col min="4099" max="4099" width="12.5703125" style="22" customWidth="1"/>
    <col min="4100" max="4100" width="12" style="22" customWidth="1"/>
    <col min="4101" max="4101" width="13.42578125" style="22" customWidth="1"/>
    <col min="4102" max="4102" width="10.42578125" style="22" customWidth="1"/>
    <col min="4103" max="4103" width="9.7109375" style="22" customWidth="1"/>
    <col min="4104" max="4104" width="11.140625" style="22" customWidth="1"/>
    <col min="4105" max="4105" width="12.7109375" style="22" customWidth="1"/>
    <col min="4106" max="4106" width="10.140625" style="22" bestFit="1" customWidth="1"/>
    <col min="4107" max="4352" width="9.140625" style="22"/>
    <col min="4353" max="4353" width="3.85546875" style="22" customWidth="1"/>
    <col min="4354" max="4354" width="43" style="22" customWidth="1"/>
    <col min="4355" max="4355" width="12.5703125" style="22" customWidth="1"/>
    <col min="4356" max="4356" width="12" style="22" customWidth="1"/>
    <col min="4357" max="4357" width="13.42578125" style="22" customWidth="1"/>
    <col min="4358" max="4358" width="10.42578125" style="22" customWidth="1"/>
    <col min="4359" max="4359" width="9.7109375" style="22" customWidth="1"/>
    <col min="4360" max="4360" width="11.140625" style="22" customWidth="1"/>
    <col min="4361" max="4361" width="12.7109375" style="22" customWidth="1"/>
    <col min="4362" max="4362" width="10.140625" style="22" bestFit="1" customWidth="1"/>
    <col min="4363" max="4608" width="9.140625" style="22"/>
    <col min="4609" max="4609" width="3.85546875" style="22" customWidth="1"/>
    <col min="4610" max="4610" width="43" style="22" customWidth="1"/>
    <col min="4611" max="4611" width="12.5703125" style="22" customWidth="1"/>
    <col min="4612" max="4612" width="12" style="22" customWidth="1"/>
    <col min="4613" max="4613" width="13.42578125" style="22" customWidth="1"/>
    <col min="4614" max="4614" width="10.42578125" style="22" customWidth="1"/>
    <col min="4615" max="4615" width="9.7109375" style="22" customWidth="1"/>
    <col min="4616" max="4616" width="11.140625" style="22" customWidth="1"/>
    <col min="4617" max="4617" width="12.7109375" style="22" customWidth="1"/>
    <col min="4618" max="4618" width="10.140625" style="22" bestFit="1" customWidth="1"/>
    <col min="4619" max="4864" width="9.140625" style="22"/>
    <col min="4865" max="4865" width="3.85546875" style="22" customWidth="1"/>
    <col min="4866" max="4866" width="43" style="22" customWidth="1"/>
    <col min="4867" max="4867" width="12.5703125" style="22" customWidth="1"/>
    <col min="4868" max="4868" width="12" style="22" customWidth="1"/>
    <col min="4869" max="4869" width="13.42578125" style="22" customWidth="1"/>
    <col min="4870" max="4870" width="10.42578125" style="22" customWidth="1"/>
    <col min="4871" max="4871" width="9.7109375" style="22" customWidth="1"/>
    <col min="4872" max="4872" width="11.140625" style="22" customWidth="1"/>
    <col min="4873" max="4873" width="12.7109375" style="22" customWidth="1"/>
    <col min="4874" max="4874" width="10.140625" style="22" bestFit="1" customWidth="1"/>
    <col min="4875" max="5120" width="9.140625" style="22"/>
    <col min="5121" max="5121" width="3.85546875" style="22" customWidth="1"/>
    <col min="5122" max="5122" width="43" style="22" customWidth="1"/>
    <col min="5123" max="5123" width="12.5703125" style="22" customWidth="1"/>
    <col min="5124" max="5124" width="12" style="22" customWidth="1"/>
    <col min="5125" max="5125" width="13.42578125" style="22" customWidth="1"/>
    <col min="5126" max="5126" width="10.42578125" style="22" customWidth="1"/>
    <col min="5127" max="5127" width="9.7109375" style="22" customWidth="1"/>
    <col min="5128" max="5128" width="11.140625" style="22" customWidth="1"/>
    <col min="5129" max="5129" width="12.7109375" style="22" customWidth="1"/>
    <col min="5130" max="5130" width="10.140625" style="22" bestFit="1" customWidth="1"/>
    <col min="5131" max="5376" width="9.140625" style="22"/>
    <col min="5377" max="5377" width="3.85546875" style="22" customWidth="1"/>
    <col min="5378" max="5378" width="43" style="22" customWidth="1"/>
    <col min="5379" max="5379" width="12.5703125" style="22" customWidth="1"/>
    <col min="5380" max="5380" width="12" style="22" customWidth="1"/>
    <col min="5381" max="5381" width="13.42578125" style="22" customWidth="1"/>
    <col min="5382" max="5382" width="10.42578125" style="22" customWidth="1"/>
    <col min="5383" max="5383" width="9.7109375" style="22" customWidth="1"/>
    <col min="5384" max="5384" width="11.140625" style="22" customWidth="1"/>
    <col min="5385" max="5385" width="12.7109375" style="22" customWidth="1"/>
    <col min="5386" max="5386" width="10.140625" style="22" bestFit="1" customWidth="1"/>
    <col min="5387" max="5632" width="9.140625" style="22"/>
    <col min="5633" max="5633" width="3.85546875" style="22" customWidth="1"/>
    <col min="5634" max="5634" width="43" style="22" customWidth="1"/>
    <col min="5635" max="5635" width="12.5703125" style="22" customWidth="1"/>
    <col min="5636" max="5636" width="12" style="22" customWidth="1"/>
    <col min="5637" max="5637" width="13.42578125" style="22" customWidth="1"/>
    <col min="5638" max="5638" width="10.42578125" style="22" customWidth="1"/>
    <col min="5639" max="5639" width="9.7109375" style="22" customWidth="1"/>
    <col min="5640" max="5640" width="11.140625" style="22" customWidth="1"/>
    <col min="5641" max="5641" width="12.7109375" style="22" customWidth="1"/>
    <col min="5642" max="5642" width="10.140625" style="22" bestFit="1" customWidth="1"/>
    <col min="5643" max="5888" width="9.140625" style="22"/>
    <col min="5889" max="5889" width="3.85546875" style="22" customWidth="1"/>
    <col min="5890" max="5890" width="43" style="22" customWidth="1"/>
    <col min="5891" max="5891" width="12.5703125" style="22" customWidth="1"/>
    <col min="5892" max="5892" width="12" style="22" customWidth="1"/>
    <col min="5893" max="5893" width="13.42578125" style="22" customWidth="1"/>
    <col min="5894" max="5894" width="10.42578125" style="22" customWidth="1"/>
    <col min="5895" max="5895" width="9.7109375" style="22" customWidth="1"/>
    <col min="5896" max="5896" width="11.140625" style="22" customWidth="1"/>
    <col min="5897" max="5897" width="12.7109375" style="22" customWidth="1"/>
    <col min="5898" max="5898" width="10.140625" style="22" bestFit="1" customWidth="1"/>
    <col min="5899" max="6144" width="9.140625" style="22"/>
    <col min="6145" max="6145" width="3.85546875" style="22" customWidth="1"/>
    <col min="6146" max="6146" width="43" style="22" customWidth="1"/>
    <col min="6147" max="6147" width="12.5703125" style="22" customWidth="1"/>
    <col min="6148" max="6148" width="12" style="22" customWidth="1"/>
    <col min="6149" max="6149" width="13.42578125" style="22" customWidth="1"/>
    <col min="6150" max="6150" width="10.42578125" style="22" customWidth="1"/>
    <col min="6151" max="6151" width="9.7109375" style="22" customWidth="1"/>
    <col min="6152" max="6152" width="11.140625" style="22" customWidth="1"/>
    <col min="6153" max="6153" width="12.7109375" style="22" customWidth="1"/>
    <col min="6154" max="6154" width="10.140625" style="22" bestFit="1" customWidth="1"/>
    <col min="6155" max="6400" width="9.140625" style="22"/>
    <col min="6401" max="6401" width="3.85546875" style="22" customWidth="1"/>
    <col min="6402" max="6402" width="43" style="22" customWidth="1"/>
    <col min="6403" max="6403" width="12.5703125" style="22" customWidth="1"/>
    <col min="6404" max="6404" width="12" style="22" customWidth="1"/>
    <col min="6405" max="6405" width="13.42578125" style="22" customWidth="1"/>
    <col min="6406" max="6406" width="10.42578125" style="22" customWidth="1"/>
    <col min="6407" max="6407" width="9.7109375" style="22" customWidth="1"/>
    <col min="6408" max="6408" width="11.140625" style="22" customWidth="1"/>
    <col min="6409" max="6409" width="12.7109375" style="22" customWidth="1"/>
    <col min="6410" max="6410" width="10.140625" style="22" bestFit="1" customWidth="1"/>
    <col min="6411" max="6656" width="9.140625" style="22"/>
    <col min="6657" max="6657" width="3.85546875" style="22" customWidth="1"/>
    <col min="6658" max="6658" width="43" style="22" customWidth="1"/>
    <col min="6659" max="6659" width="12.5703125" style="22" customWidth="1"/>
    <col min="6660" max="6660" width="12" style="22" customWidth="1"/>
    <col min="6661" max="6661" width="13.42578125" style="22" customWidth="1"/>
    <col min="6662" max="6662" width="10.42578125" style="22" customWidth="1"/>
    <col min="6663" max="6663" width="9.7109375" style="22" customWidth="1"/>
    <col min="6664" max="6664" width="11.140625" style="22" customWidth="1"/>
    <col min="6665" max="6665" width="12.7109375" style="22" customWidth="1"/>
    <col min="6666" max="6666" width="10.140625" style="22" bestFit="1" customWidth="1"/>
    <col min="6667" max="6912" width="9.140625" style="22"/>
    <col min="6913" max="6913" width="3.85546875" style="22" customWidth="1"/>
    <col min="6914" max="6914" width="43" style="22" customWidth="1"/>
    <col min="6915" max="6915" width="12.5703125" style="22" customWidth="1"/>
    <col min="6916" max="6916" width="12" style="22" customWidth="1"/>
    <col min="6917" max="6917" width="13.42578125" style="22" customWidth="1"/>
    <col min="6918" max="6918" width="10.42578125" style="22" customWidth="1"/>
    <col min="6919" max="6919" width="9.7109375" style="22" customWidth="1"/>
    <col min="6920" max="6920" width="11.140625" style="22" customWidth="1"/>
    <col min="6921" max="6921" width="12.7109375" style="22" customWidth="1"/>
    <col min="6922" max="6922" width="10.140625" style="22" bestFit="1" customWidth="1"/>
    <col min="6923" max="7168" width="9.140625" style="22"/>
    <col min="7169" max="7169" width="3.85546875" style="22" customWidth="1"/>
    <col min="7170" max="7170" width="43" style="22" customWidth="1"/>
    <col min="7171" max="7171" width="12.5703125" style="22" customWidth="1"/>
    <col min="7172" max="7172" width="12" style="22" customWidth="1"/>
    <col min="7173" max="7173" width="13.42578125" style="22" customWidth="1"/>
    <col min="7174" max="7174" width="10.42578125" style="22" customWidth="1"/>
    <col min="7175" max="7175" width="9.7109375" style="22" customWidth="1"/>
    <col min="7176" max="7176" width="11.140625" style="22" customWidth="1"/>
    <col min="7177" max="7177" width="12.7109375" style="22" customWidth="1"/>
    <col min="7178" max="7178" width="10.140625" style="22" bestFit="1" customWidth="1"/>
    <col min="7179" max="7424" width="9.140625" style="22"/>
    <col min="7425" max="7425" width="3.85546875" style="22" customWidth="1"/>
    <col min="7426" max="7426" width="43" style="22" customWidth="1"/>
    <col min="7427" max="7427" width="12.5703125" style="22" customWidth="1"/>
    <col min="7428" max="7428" width="12" style="22" customWidth="1"/>
    <col min="7429" max="7429" width="13.42578125" style="22" customWidth="1"/>
    <col min="7430" max="7430" width="10.42578125" style="22" customWidth="1"/>
    <col min="7431" max="7431" width="9.7109375" style="22" customWidth="1"/>
    <col min="7432" max="7432" width="11.140625" style="22" customWidth="1"/>
    <col min="7433" max="7433" width="12.7109375" style="22" customWidth="1"/>
    <col min="7434" max="7434" width="10.140625" style="22" bestFit="1" customWidth="1"/>
    <col min="7435" max="7680" width="9.140625" style="22"/>
    <col min="7681" max="7681" width="3.85546875" style="22" customWidth="1"/>
    <col min="7682" max="7682" width="43" style="22" customWidth="1"/>
    <col min="7683" max="7683" width="12.5703125" style="22" customWidth="1"/>
    <col min="7684" max="7684" width="12" style="22" customWidth="1"/>
    <col min="7685" max="7685" width="13.42578125" style="22" customWidth="1"/>
    <col min="7686" max="7686" width="10.42578125" style="22" customWidth="1"/>
    <col min="7687" max="7687" width="9.7109375" style="22" customWidth="1"/>
    <col min="7688" max="7688" width="11.140625" style="22" customWidth="1"/>
    <col min="7689" max="7689" width="12.7109375" style="22" customWidth="1"/>
    <col min="7690" max="7690" width="10.140625" style="22" bestFit="1" customWidth="1"/>
    <col min="7691" max="7936" width="9.140625" style="22"/>
    <col min="7937" max="7937" width="3.85546875" style="22" customWidth="1"/>
    <col min="7938" max="7938" width="43" style="22" customWidth="1"/>
    <col min="7939" max="7939" width="12.5703125" style="22" customWidth="1"/>
    <col min="7940" max="7940" width="12" style="22" customWidth="1"/>
    <col min="7941" max="7941" width="13.42578125" style="22" customWidth="1"/>
    <col min="7942" max="7942" width="10.42578125" style="22" customWidth="1"/>
    <col min="7943" max="7943" width="9.7109375" style="22" customWidth="1"/>
    <col min="7944" max="7944" width="11.140625" style="22" customWidth="1"/>
    <col min="7945" max="7945" width="12.7109375" style="22" customWidth="1"/>
    <col min="7946" max="7946" width="10.140625" style="22" bestFit="1" customWidth="1"/>
    <col min="7947" max="8192" width="9.140625" style="22"/>
    <col min="8193" max="8193" width="3.85546875" style="22" customWidth="1"/>
    <col min="8194" max="8194" width="43" style="22" customWidth="1"/>
    <col min="8195" max="8195" width="12.5703125" style="22" customWidth="1"/>
    <col min="8196" max="8196" width="12" style="22" customWidth="1"/>
    <col min="8197" max="8197" width="13.42578125" style="22" customWidth="1"/>
    <col min="8198" max="8198" width="10.42578125" style="22" customWidth="1"/>
    <col min="8199" max="8199" width="9.7109375" style="22" customWidth="1"/>
    <col min="8200" max="8200" width="11.140625" style="22" customWidth="1"/>
    <col min="8201" max="8201" width="12.7109375" style="22" customWidth="1"/>
    <col min="8202" max="8202" width="10.140625" style="22" bestFit="1" customWidth="1"/>
    <col min="8203" max="8448" width="9.140625" style="22"/>
    <col min="8449" max="8449" width="3.85546875" style="22" customWidth="1"/>
    <col min="8450" max="8450" width="43" style="22" customWidth="1"/>
    <col min="8451" max="8451" width="12.5703125" style="22" customWidth="1"/>
    <col min="8452" max="8452" width="12" style="22" customWidth="1"/>
    <col min="8453" max="8453" width="13.42578125" style="22" customWidth="1"/>
    <col min="8454" max="8454" width="10.42578125" style="22" customWidth="1"/>
    <col min="8455" max="8455" width="9.7109375" style="22" customWidth="1"/>
    <col min="8456" max="8456" width="11.140625" style="22" customWidth="1"/>
    <col min="8457" max="8457" width="12.7109375" style="22" customWidth="1"/>
    <col min="8458" max="8458" width="10.140625" style="22" bestFit="1" customWidth="1"/>
    <col min="8459" max="8704" width="9.140625" style="22"/>
    <col min="8705" max="8705" width="3.85546875" style="22" customWidth="1"/>
    <col min="8706" max="8706" width="43" style="22" customWidth="1"/>
    <col min="8707" max="8707" width="12.5703125" style="22" customWidth="1"/>
    <col min="8708" max="8708" width="12" style="22" customWidth="1"/>
    <col min="8709" max="8709" width="13.42578125" style="22" customWidth="1"/>
    <col min="8710" max="8710" width="10.42578125" style="22" customWidth="1"/>
    <col min="8711" max="8711" width="9.7109375" style="22" customWidth="1"/>
    <col min="8712" max="8712" width="11.140625" style="22" customWidth="1"/>
    <col min="8713" max="8713" width="12.7109375" style="22" customWidth="1"/>
    <col min="8714" max="8714" width="10.140625" style="22" bestFit="1" customWidth="1"/>
    <col min="8715" max="8960" width="9.140625" style="22"/>
    <col min="8961" max="8961" width="3.85546875" style="22" customWidth="1"/>
    <col min="8962" max="8962" width="43" style="22" customWidth="1"/>
    <col min="8963" max="8963" width="12.5703125" style="22" customWidth="1"/>
    <col min="8964" max="8964" width="12" style="22" customWidth="1"/>
    <col min="8965" max="8965" width="13.42578125" style="22" customWidth="1"/>
    <col min="8966" max="8966" width="10.42578125" style="22" customWidth="1"/>
    <col min="8967" max="8967" width="9.7109375" style="22" customWidth="1"/>
    <col min="8968" max="8968" width="11.140625" style="22" customWidth="1"/>
    <col min="8969" max="8969" width="12.7109375" style="22" customWidth="1"/>
    <col min="8970" max="8970" width="10.140625" style="22" bestFit="1" customWidth="1"/>
    <col min="8971" max="9216" width="9.140625" style="22"/>
    <col min="9217" max="9217" width="3.85546875" style="22" customWidth="1"/>
    <col min="9218" max="9218" width="43" style="22" customWidth="1"/>
    <col min="9219" max="9219" width="12.5703125" style="22" customWidth="1"/>
    <col min="9220" max="9220" width="12" style="22" customWidth="1"/>
    <col min="9221" max="9221" width="13.42578125" style="22" customWidth="1"/>
    <col min="9222" max="9222" width="10.42578125" style="22" customWidth="1"/>
    <col min="9223" max="9223" width="9.7109375" style="22" customWidth="1"/>
    <col min="9224" max="9224" width="11.140625" style="22" customWidth="1"/>
    <col min="9225" max="9225" width="12.7109375" style="22" customWidth="1"/>
    <col min="9226" max="9226" width="10.140625" style="22" bestFit="1" customWidth="1"/>
    <col min="9227" max="9472" width="9.140625" style="22"/>
    <col min="9473" max="9473" width="3.85546875" style="22" customWidth="1"/>
    <col min="9474" max="9474" width="43" style="22" customWidth="1"/>
    <col min="9475" max="9475" width="12.5703125" style="22" customWidth="1"/>
    <col min="9476" max="9476" width="12" style="22" customWidth="1"/>
    <col min="9477" max="9477" width="13.42578125" style="22" customWidth="1"/>
    <col min="9478" max="9478" width="10.42578125" style="22" customWidth="1"/>
    <col min="9479" max="9479" width="9.7109375" style="22" customWidth="1"/>
    <col min="9480" max="9480" width="11.140625" style="22" customWidth="1"/>
    <col min="9481" max="9481" width="12.7109375" style="22" customWidth="1"/>
    <col min="9482" max="9482" width="10.140625" style="22" bestFit="1" customWidth="1"/>
    <col min="9483" max="9728" width="9.140625" style="22"/>
    <col min="9729" max="9729" width="3.85546875" style="22" customWidth="1"/>
    <col min="9730" max="9730" width="43" style="22" customWidth="1"/>
    <col min="9731" max="9731" width="12.5703125" style="22" customWidth="1"/>
    <col min="9732" max="9732" width="12" style="22" customWidth="1"/>
    <col min="9733" max="9733" width="13.42578125" style="22" customWidth="1"/>
    <col min="9734" max="9734" width="10.42578125" style="22" customWidth="1"/>
    <col min="9735" max="9735" width="9.7109375" style="22" customWidth="1"/>
    <col min="9736" max="9736" width="11.140625" style="22" customWidth="1"/>
    <col min="9737" max="9737" width="12.7109375" style="22" customWidth="1"/>
    <col min="9738" max="9738" width="10.140625" style="22" bestFit="1" customWidth="1"/>
    <col min="9739" max="9984" width="9.140625" style="22"/>
    <col min="9985" max="9985" width="3.85546875" style="22" customWidth="1"/>
    <col min="9986" max="9986" width="43" style="22" customWidth="1"/>
    <col min="9987" max="9987" width="12.5703125" style="22" customWidth="1"/>
    <col min="9988" max="9988" width="12" style="22" customWidth="1"/>
    <col min="9989" max="9989" width="13.42578125" style="22" customWidth="1"/>
    <col min="9990" max="9990" width="10.42578125" style="22" customWidth="1"/>
    <col min="9991" max="9991" width="9.7109375" style="22" customWidth="1"/>
    <col min="9992" max="9992" width="11.140625" style="22" customWidth="1"/>
    <col min="9993" max="9993" width="12.7109375" style="22" customWidth="1"/>
    <col min="9994" max="9994" width="10.140625" style="22" bestFit="1" customWidth="1"/>
    <col min="9995" max="10240" width="9.140625" style="22"/>
    <col min="10241" max="10241" width="3.85546875" style="22" customWidth="1"/>
    <col min="10242" max="10242" width="43" style="22" customWidth="1"/>
    <col min="10243" max="10243" width="12.5703125" style="22" customWidth="1"/>
    <col min="10244" max="10244" width="12" style="22" customWidth="1"/>
    <col min="10245" max="10245" width="13.42578125" style="22" customWidth="1"/>
    <col min="10246" max="10246" width="10.42578125" style="22" customWidth="1"/>
    <col min="10247" max="10247" width="9.7109375" style="22" customWidth="1"/>
    <col min="10248" max="10248" width="11.140625" style="22" customWidth="1"/>
    <col min="10249" max="10249" width="12.7109375" style="22" customWidth="1"/>
    <col min="10250" max="10250" width="10.140625" style="22" bestFit="1" customWidth="1"/>
    <col min="10251" max="10496" width="9.140625" style="22"/>
    <col min="10497" max="10497" width="3.85546875" style="22" customWidth="1"/>
    <col min="10498" max="10498" width="43" style="22" customWidth="1"/>
    <col min="10499" max="10499" width="12.5703125" style="22" customWidth="1"/>
    <col min="10500" max="10500" width="12" style="22" customWidth="1"/>
    <col min="10501" max="10501" width="13.42578125" style="22" customWidth="1"/>
    <col min="10502" max="10502" width="10.42578125" style="22" customWidth="1"/>
    <col min="10503" max="10503" width="9.7109375" style="22" customWidth="1"/>
    <col min="10504" max="10504" width="11.140625" style="22" customWidth="1"/>
    <col min="10505" max="10505" width="12.7109375" style="22" customWidth="1"/>
    <col min="10506" max="10506" width="10.140625" style="22" bestFit="1" customWidth="1"/>
    <col min="10507" max="10752" width="9.140625" style="22"/>
    <col min="10753" max="10753" width="3.85546875" style="22" customWidth="1"/>
    <col min="10754" max="10754" width="43" style="22" customWidth="1"/>
    <col min="10755" max="10755" width="12.5703125" style="22" customWidth="1"/>
    <col min="10756" max="10756" width="12" style="22" customWidth="1"/>
    <col min="10757" max="10757" width="13.42578125" style="22" customWidth="1"/>
    <col min="10758" max="10758" width="10.42578125" style="22" customWidth="1"/>
    <col min="10759" max="10759" width="9.7109375" style="22" customWidth="1"/>
    <col min="10760" max="10760" width="11.140625" style="22" customWidth="1"/>
    <col min="10761" max="10761" width="12.7109375" style="22" customWidth="1"/>
    <col min="10762" max="10762" width="10.140625" style="22" bestFit="1" customWidth="1"/>
    <col min="10763" max="11008" width="9.140625" style="22"/>
    <col min="11009" max="11009" width="3.85546875" style="22" customWidth="1"/>
    <col min="11010" max="11010" width="43" style="22" customWidth="1"/>
    <col min="11011" max="11011" width="12.5703125" style="22" customWidth="1"/>
    <col min="11012" max="11012" width="12" style="22" customWidth="1"/>
    <col min="11013" max="11013" width="13.42578125" style="22" customWidth="1"/>
    <col min="11014" max="11014" width="10.42578125" style="22" customWidth="1"/>
    <col min="11015" max="11015" width="9.7109375" style="22" customWidth="1"/>
    <col min="11016" max="11016" width="11.140625" style="22" customWidth="1"/>
    <col min="11017" max="11017" width="12.7109375" style="22" customWidth="1"/>
    <col min="11018" max="11018" width="10.140625" style="22" bestFit="1" customWidth="1"/>
    <col min="11019" max="11264" width="9.140625" style="22"/>
    <col min="11265" max="11265" width="3.85546875" style="22" customWidth="1"/>
    <col min="11266" max="11266" width="43" style="22" customWidth="1"/>
    <col min="11267" max="11267" width="12.5703125" style="22" customWidth="1"/>
    <col min="11268" max="11268" width="12" style="22" customWidth="1"/>
    <col min="11269" max="11269" width="13.42578125" style="22" customWidth="1"/>
    <col min="11270" max="11270" width="10.42578125" style="22" customWidth="1"/>
    <col min="11271" max="11271" width="9.7109375" style="22" customWidth="1"/>
    <col min="11272" max="11272" width="11.140625" style="22" customWidth="1"/>
    <col min="11273" max="11273" width="12.7109375" style="22" customWidth="1"/>
    <col min="11274" max="11274" width="10.140625" style="22" bestFit="1" customWidth="1"/>
    <col min="11275" max="11520" width="9.140625" style="22"/>
    <col min="11521" max="11521" width="3.85546875" style="22" customWidth="1"/>
    <col min="11522" max="11522" width="43" style="22" customWidth="1"/>
    <col min="11523" max="11523" width="12.5703125" style="22" customWidth="1"/>
    <col min="11524" max="11524" width="12" style="22" customWidth="1"/>
    <col min="11525" max="11525" width="13.42578125" style="22" customWidth="1"/>
    <col min="11526" max="11526" width="10.42578125" style="22" customWidth="1"/>
    <col min="11527" max="11527" width="9.7109375" style="22" customWidth="1"/>
    <col min="11528" max="11528" width="11.140625" style="22" customWidth="1"/>
    <col min="11529" max="11529" width="12.7109375" style="22" customWidth="1"/>
    <col min="11530" max="11530" width="10.140625" style="22" bestFit="1" customWidth="1"/>
    <col min="11531" max="11776" width="9.140625" style="22"/>
    <col min="11777" max="11777" width="3.85546875" style="22" customWidth="1"/>
    <col min="11778" max="11778" width="43" style="22" customWidth="1"/>
    <col min="11779" max="11779" width="12.5703125" style="22" customWidth="1"/>
    <col min="11780" max="11780" width="12" style="22" customWidth="1"/>
    <col min="11781" max="11781" width="13.42578125" style="22" customWidth="1"/>
    <col min="11782" max="11782" width="10.42578125" style="22" customWidth="1"/>
    <col min="11783" max="11783" width="9.7109375" style="22" customWidth="1"/>
    <col min="11784" max="11784" width="11.140625" style="22" customWidth="1"/>
    <col min="11785" max="11785" width="12.7109375" style="22" customWidth="1"/>
    <col min="11786" max="11786" width="10.140625" style="22" bestFit="1" customWidth="1"/>
    <col min="11787" max="12032" width="9.140625" style="22"/>
    <col min="12033" max="12033" width="3.85546875" style="22" customWidth="1"/>
    <col min="12034" max="12034" width="43" style="22" customWidth="1"/>
    <col min="12035" max="12035" width="12.5703125" style="22" customWidth="1"/>
    <col min="12036" max="12036" width="12" style="22" customWidth="1"/>
    <col min="12037" max="12037" width="13.42578125" style="22" customWidth="1"/>
    <col min="12038" max="12038" width="10.42578125" style="22" customWidth="1"/>
    <col min="12039" max="12039" width="9.7109375" style="22" customWidth="1"/>
    <col min="12040" max="12040" width="11.140625" style="22" customWidth="1"/>
    <col min="12041" max="12041" width="12.7109375" style="22" customWidth="1"/>
    <col min="12042" max="12042" width="10.140625" style="22" bestFit="1" customWidth="1"/>
    <col min="12043" max="12288" width="9.140625" style="22"/>
    <col min="12289" max="12289" width="3.85546875" style="22" customWidth="1"/>
    <col min="12290" max="12290" width="43" style="22" customWidth="1"/>
    <col min="12291" max="12291" width="12.5703125" style="22" customWidth="1"/>
    <col min="12292" max="12292" width="12" style="22" customWidth="1"/>
    <col min="12293" max="12293" width="13.42578125" style="22" customWidth="1"/>
    <col min="12294" max="12294" width="10.42578125" style="22" customWidth="1"/>
    <col min="12295" max="12295" width="9.7109375" style="22" customWidth="1"/>
    <col min="12296" max="12296" width="11.140625" style="22" customWidth="1"/>
    <col min="12297" max="12297" width="12.7109375" style="22" customWidth="1"/>
    <col min="12298" max="12298" width="10.140625" style="22" bestFit="1" customWidth="1"/>
    <col min="12299" max="12544" width="9.140625" style="22"/>
    <col min="12545" max="12545" width="3.85546875" style="22" customWidth="1"/>
    <col min="12546" max="12546" width="43" style="22" customWidth="1"/>
    <col min="12547" max="12547" width="12.5703125" style="22" customWidth="1"/>
    <col min="12548" max="12548" width="12" style="22" customWidth="1"/>
    <col min="12549" max="12549" width="13.42578125" style="22" customWidth="1"/>
    <col min="12550" max="12550" width="10.42578125" style="22" customWidth="1"/>
    <col min="12551" max="12551" width="9.7109375" style="22" customWidth="1"/>
    <col min="12552" max="12552" width="11.140625" style="22" customWidth="1"/>
    <col min="12553" max="12553" width="12.7109375" style="22" customWidth="1"/>
    <col min="12554" max="12554" width="10.140625" style="22" bestFit="1" customWidth="1"/>
    <col min="12555" max="12800" width="9.140625" style="22"/>
    <col min="12801" max="12801" width="3.85546875" style="22" customWidth="1"/>
    <col min="12802" max="12802" width="43" style="22" customWidth="1"/>
    <col min="12803" max="12803" width="12.5703125" style="22" customWidth="1"/>
    <col min="12804" max="12804" width="12" style="22" customWidth="1"/>
    <col min="12805" max="12805" width="13.42578125" style="22" customWidth="1"/>
    <col min="12806" max="12806" width="10.42578125" style="22" customWidth="1"/>
    <col min="12807" max="12807" width="9.7109375" style="22" customWidth="1"/>
    <col min="12808" max="12808" width="11.140625" style="22" customWidth="1"/>
    <col min="12809" max="12809" width="12.7109375" style="22" customWidth="1"/>
    <col min="12810" max="12810" width="10.140625" style="22" bestFit="1" customWidth="1"/>
    <col min="12811" max="13056" width="9.140625" style="22"/>
    <col min="13057" max="13057" width="3.85546875" style="22" customWidth="1"/>
    <col min="13058" max="13058" width="43" style="22" customWidth="1"/>
    <col min="13059" max="13059" width="12.5703125" style="22" customWidth="1"/>
    <col min="13060" max="13060" width="12" style="22" customWidth="1"/>
    <col min="13061" max="13061" width="13.42578125" style="22" customWidth="1"/>
    <col min="13062" max="13062" width="10.42578125" style="22" customWidth="1"/>
    <col min="13063" max="13063" width="9.7109375" style="22" customWidth="1"/>
    <col min="13064" max="13064" width="11.140625" style="22" customWidth="1"/>
    <col min="13065" max="13065" width="12.7109375" style="22" customWidth="1"/>
    <col min="13066" max="13066" width="10.140625" style="22" bestFit="1" customWidth="1"/>
    <col min="13067" max="13312" width="9.140625" style="22"/>
    <col min="13313" max="13313" width="3.85546875" style="22" customWidth="1"/>
    <col min="13314" max="13314" width="43" style="22" customWidth="1"/>
    <col min="13315" max="13315" width="12.5703125" style="22" customWidth="1"/>
    <col min="13316" max="13316" width="12" style="22" customWidth="1"/>
    <col min="13317" max="13317" width="13.42578125" style="22" customWidth="1"/>
    <col min="13318" max="13318" width="10.42578125" style="22" customWidth="1"/>
    <col min="13319" max="13319" width="9.7109375" style="22" customWidth="1"/>
    <col min="13320" max="13320" width="11.140625" style="22" customWidth="1"/>
    <col min="13321" max="13321" width="12.7109375" style="22" customWidth="1"/>
    <col min="13322" max="13322" width="10.140625" style="22" bestFit="1" customWidth="1"/>
    <col min="13323" max="13568" width="9.140625" style="22"/>
    <col min="13569" max="13569" width="3.85546875" style="22" customWidth="1"/>
    <col min="13570" max="13570" width="43" style="22" customWidth="1"/>
    <col min="13571" max="13571" width="12.5703125" style="22" customWidth="1"/>
    <col min="13572" max="13572" width="12" style="22" customWidth="1"/>
    <col min="13573" max="13573" width="13.42578125" style="22" customWidth="1"/>
    <col min="13574" max="13574" width="10.42578125" style="22" customWidth="1"/>
    <col min="13575" max="13575" width="9.7109375" style="22" customWidth="1"/>
    <col min="13576" max="13576" width="11.140625" style="22" customWidth="1"/>
    <col min="13577" max="13577" width="12.7109375" style="22" customWidth="1"/>
    <col min="13578" max="13578" width="10.140625" style="22" bestFit="1" customWidth="1"/>
    <col min="13579" max="13824" width="9.140625" style="22"/>
    <col min="13825" max="13825" width="3.85546875" style="22" customWidth="1"/>
    <col min="13826" max="13826" width="43" style="22" customWidth="1"/>
    <col min="13827" max="13827" width="12.5703125" style="22" customWidth="1"/>
    <col min="13828" max="13828" width="12" style="22" customWidth="1"/>
    <col min="13829" max="13829" width="13.42578125" style="22" customWidth="1"/>
    <col min="13830" max="13830" width="10.42578125" style="22" customWidth="1"/>
    <col min="13831" max="13831" width="9.7109375" style="22" customWidth="1"/>
    <col min="13832" max="13832" width="11.140625" style="22" customWidth="1"/>
    <col min="13833" max="13833" width="12.7109375" style="22" customWidth="1"/>
    <col min="13834" max="13834" width="10.140625" style="22" bestFit="1" customWidth="1"/>
    <col min="13835" max="14080" width="9.140625" style="22"/>
    <col min="14081" max="14081" width="3.85546875" style="22" customWidth="1"/>
    <col min="14082" max="14082" width="43" style="22" customWidth="1"/>
    <col min="14083" max="14083" width="12.5703125" style="22" customWidth="1"/>
    <col min="14084" max="14084" width="12" style="22" customWidth="1"/>
    <col min="14085" max="14085" width="13.42578125" style="22" customWidth="1"/>
    <col min="14086" max="14086" width="10.42578125" style="22" customWidth="1"/>
    <col min="14087" max="14087" width="9.7109375" style="22" customWidth="1"/>
    <col min="14088" max="14088" width="11.140625" style="22" customWidth="1"/>
    <col min="14089" max="14089" width="12.7109375" style="22" customWidth="1"/>
    <col min="14090" max="14090" width="10.140625" style="22" bestFit="1" customWidth="1"/>
    <col min="14091" max="14336" width="9.140625" style="22"/>
    <col min="14337" max="14337" width="3.85546875" style="22" customWidth="1"/>
    <col min="14338" max="14338" width="43" style="22" customWidth="1"/>
    <col min="14339" max="14339" width="12.5703125" style="22" customWidth="1"/>
    <col min="14340" max="14340" width="12" style="22" customWidth="1"/>
    <col min="14341" max="14341" width="13.42578125" style="22" customWidth="1"/>
    <col min="14342" max="14342" width="10.42578125" style="22" customWidth="1"/>
    <col min="14343" max="14343" width="9.7109375" style="22" customWidth="1"/>
    <col min="14344" max="14344" width="11.140625" style="22" customWidth="1"/>
    <col min="14345" max="14345" width="12.7109375" style="22" customWidth="1"/>
    <col min="14346" max="14346" width="10.140625" style="22" bestFit="1" customWidth="1"/>
    <col min="14347" max="14592" width="9.140625" style="22"/>
    <col min="14593" max="14593" width="3.85546875" style="22" customWidth="1"/>
    <col min="14594" max="14594" width="43" style="22" customWidth="1"/>
    <col min="14595" max="14595" width="12.5703125" style="22" customWidth="1"/>
    <col min="14596" max="14596" width="12" style="22" customWidth="1"/>
    <col min="14597" max="14597" width="13.42578125" style="22" customWidth="1"/>
    <col min="14598" max="14598" width="10.42578125" style="22" customWidth="1"/>
    <col min="14599" max="14599" width="9.7109375" style="22" customWidth="1"/>
    <col min="14600" max="14600" width="11.140625" style="22" customWidth="1"/>
    <col min="14601" max="14601" width="12.7109375" style="22" customWidth="1"/>
    <col min="14602" max="14602" width="10.140625" style="22" bestFit="1" customWidth="1"/>
    <col min="14603" max="14848" width="9.140625" style="22"/>
    <col min="14849" max="14849" width="3.85546875" style="22" customWidth="1"/>
    <col min="14850" max="14850" width="43" style="22" customWidth="1"/>
    <col min="14851" max="14851" width="12.5703125" style="22" customWidth="1"/>
    <col min="14852" max="14852" width="12" style="22" customWidth="1"/>
    <col min="14853" max="14853" width="13.42578125" style="22" customWidth="1"/>
    <col min="14854" max="14854" width="10.42578125" style="22" customWidth="1"/>
    <col min="14855" max="14855" width="9.7109375" style="22" customWidth="1"/>
    <col min="14856" max="14856" width="11.140625" style="22" customWidth="1"/>
    <col min="14857" max="14857" width="12.7109375" style="22" customWidth="1"/>
    <col min="14858" max="14858" width="10.140625" style="22" bestFit="1" customWidth="1"/>
    <col min="14859" max="15104" width="9.140625" style="22"/>
    <col min="15105" max="15105" width="3.85546875" style="22" customWidth="1"/>
    <col min="15106" max="15106" width="43" style="22" customWidth="1"/>
    <col min="15107" max="15107" width="12.5703125" style="22" customWidth="1"/>
    <col min="15108" max="15108" width="12" style="22" customWidth="1"/>
    <col min="15109" max="15109" width="13.42578125" style="22" customWidth="1"/>
    <col min="15110" max="15110" width="10.42578125" style="22" customWidth="1"/>
    <col min="15111" max="15111" width="9.7109375" style="22" customWidth="1"/>
    <col min="15112" max="15112" width="11.140625" style="22" customWidth="1"/>
    <col min="15113" max="15113" width="12.7109375" style="22" customWidth="1"/>
    <col min="15114" max="15114" width="10.140625" style="22" bestFit="1" customWidth="1"/>
    <col min="15115" max="15360" width="9.140625" style="22"/>
    <col min="15361" max="15361" width="3.85546875" style="22" customWidth="1"/>
    <col min="15362" max="15362" width="43" style="22" customWidth="1"/>
    <col min="15363" max="15363" width="12.5703125" style="22" customWidth="1"/>
    <col min="15364" max="15364" width="12" style="22" customWidth="1"/>
    <col min="15365" max="15365" width="13.42578125" style="22" customWidth="1"/>
    <col min="15366" max="15366" width="10.42578125" style="22" customWidth="1"/>
    <col min="15367" max="15367" width="9.7109375" style="22" customWidth="1"/>
    <col min="15368" max="15368" width="11.140625" style="22" customWidth="1"/>
    <col min="15369" max="15369" width="12.7109375" style="22" customWidth="1"/>
    <col min="15370" max="15370" width="10.140625" style="22" bestFit="1" customWidth="1"/>
    <col min="15371" max="15616" width="9.140625" style="22"/>
    <col min="15617" max="15617" width="3.85546875" style="22" customWidth="1"/>
    <col min="15618" max="15618" width="43" style="22" customWidth="1"/>
    <col min="15619" max="15619" width="12.5703125" style="22" customWidth="1"/>
    <col min="15620" max="15620" width="12" style="22" customWidth="1"/>
    <col min="15621" max="15621" width="13.42578125" style="22" customWidth="1"/>
    <col min="15622" max="15622" width="10.42578125" style="22" customWidth="1"/>
    <col min="15623" max="15623" width="9.7109375" style="22" customWidth="1"/>
    <col min="15624" max="15624" width="11.140625" style="22" customWidth="1"/>
    <col min="15625" max="15625" width="12.7109375" style="22" customWidth="1"/>
    <col min="15626" max="15626" width="10.140625" style="22" bestFit="1" customWidth="1"/>
    <col min="15627" max="15872" width="9.140625" style="22"/>
    <col min="15873" max="15873" width="3.85546875" style="22" customWidth="1"/>
    <col min="15874" max="15874" width="43" style="22" customWidth="1"/>
    <col min="15875" max="15875" width="12.5703125" style="22" customWidth="1"/>
    <col min="15876" max="15876" width="12" style="22" customWidth="1"/>
    <col min="15877" max="15877" width="13.42578125" style="22" customWidth="1"/>
    <col min="15878" max="15878" width="10.42578125" style="22" customWidth="1"/>
    <col min="15879" max="15879" width="9.7109375" style="22" customWidth="1"/>
    <col min="15880" max="15880" width="11.140625" style="22" customWidth="1"/>
    <col min="15881" max="15881" width="12.7109375" style="22" customWidth="1"/>
    <col min="15882" max="15882" width="10.140625" style="22" bestFit="1" customWidth="1"/>
    <col min="15883" max="16128" width="9.140625" style="22"/>
    <col min="16129" max="16129" width="3.85546875" style="22" customWidth="1"/>
    <col min="16130" max="16130" width="43" style="22" customWidth="1"/>
    <col min="16131" max="16131" width="12.5703125" style="22" customWidth="1"/>
    <col min="16132" max="16132" width="12" style="22" customWidth="1"/>
    <col min="16133" max="16133" width="13.42578125" style="22" customWidth="1"/>
    <col min="16134" max="16134" width="10.42578125" style="22" customWidth="1"/>
    <col min="16135" max="16135" width="9.7109375" style="22" customWidth="1"/>
    <col min="16136" max="16136" width="11.140625" style="22" customWidth="1"/>
    <col min="16137" max="16137" width="12.7109375" style="22" customWidth="1"/>
    <col min="16138" max="16138" width="10.140625" style="22" bestFit="1" customWidth="1"/>
    <col min="16139" max="16384" width="9.140625" style="22"/>
  </cols>
  <sheetData>
    <row r="1" spans="1:9" ht="12.75" customHeight="1">
      <c r="A1" s="513" t="s">
        <v>461</v>
      </c>
      <c r="B1" s="513"/>
      <c r="C1" s="513"/>
      <c r="D1" s="513"/>
      <c r="E1" s="513"/>
      <c r="F1" s="513"/>
      <c r="G1" s="513"/>
      <c r="H1" s="513"/>
      <c r="I1" s="513"/>
    </row>
    <row r="2" spans="1:9" ht="12.75" customHeight="1">
      <c r="A2" s="513" t="s">
        <v>462</v>
      </c>
      <c r="B2" s="513"/>
      <c r="C2" s="513"/>
      <c r="D2" s="513"/>
      <c r="E2" s="513"/>
      <c r="F2" s="513"/>
      <c r="G2" s="513"/>
      <c r="H2" s="513"/>
      <c r="I2" s="513"/>
    </row>
    <row r="3" spans="1:9" ht="12.75" customHeight="1">
      <c r="A3" s="513" t="s">
        <v>306</v>
      </c>
      <c r="B3" s="513"/>
      <c r="C3" s="513"/>
      <c r="D3" s="513"/>
      <c r="E3" s="513"/>
      <c r="F3" s="513"/>
      <c r="G3" s="513"/>
      <c r="H3" s="513"/>
      <c r="I3" s="513"/>
    </row>
    <row r="4" spans="1:9" ht="12.75" customHeight="1">
      <c r="A4" s="513" t="s">
        <v>463</v>
      </c>
      <c r="B4" s="513"/>
      <c r="C4" s="513"/>
      <c r="D4" s="513"/>
      <c r="E4" s="513"/>
      <c r="F4" s="513"/>
      <c r="G4" s="513"/>
      <c r="H4" s="513"/>
      <c r="I4" s="513"/>
    </row>
    <row r="5" spans="1:9" ht="11.45" customHeight="1">
      <c r="A5" s="266"/>
      <c r="B5" s="267"/>
      <c r="C5" s="268"/>
      <c r="D5" s="268"/>
      <c r="E5" s="268"/>
      <c r="F5" s="268"/>
      <c r="G5" s="269"/>
      <c r="H5" s="270"/>
      <c r="I5" s="271"/>
    </row>
    <row r="6" spans="1:9" ht="18" customHeight="1">
      <c r="A6" s="514" t="s">
        <v>34</v>
      </c>
      <c r="B6" s="514"/>
      <c r="C6" s="514"/>
      <c r="D6" s="514"/>
      <c r="E6" s="514"/>
      <c r="F6" s="514"/>
      <c r="G6" s="514"/>
      <c r="H6" s="514"/>
      <c r="I6" s="514"/>
    </row>
    <row r="7" spans="1:9" ht="12" customHeight="1">
      <c r="A7" s="272"/>
      <c r="B7" s="273"/>
      <c r="C7" s="274" t="s">
        <v>464</v>
      </c>
      <c r="D7" s="275" t="s">
        <v>465</v>
      </c>
      <c r="E7" s="275" t="s">
        <v>466</v>
      </c>
      <c r="F7" s="275" t="s">
        <v>467</v>
      </c>
      <c r="G7" s="276" t="s">
        <v>468</v>
      </c>
      <c r="H7" s="277" t="s">
        <v>469</v>
      </c>
      <c r="I7" s="274" t="s">
        <v>470</v>
      </c>
    </row>
    <row r="8" spans="1:9" ht="12" customHeight="1">
      <c r="A8" s="278"/>
      <c r="B8" s="279" t="s">
        <v>471</v>
      </c>
      <c r="C8" s="280" t="s">
        <v>472</v>
      </c>
      <c r="D8" s="280"/>
      <c r="E8" s="280"/>
      <c r="F8" s="281"/>
      <c r="G8" s="282"/>
      <c r="H8" s="283" t="s">
        <v>473</v>
      </c>
      <c r="I8" s="276" t="s">
        <v>474</v>
      </c>
    </row>
    <row r="9" spans="1:9" ht="12" customHeight="1">
      <c r="A9" s="284"/>
      <c r="B9" s="285"/>
      <c r="C9" s="283"/>
      <c r="D9" s="284"/>
      <c r="E9" s="284"/>
      <c r="F9" s="284"/>
      <c r="G9" s="276"/>
      <c r="H9" s="268" t="s">
        <v>475</v>
      </c>
      <c r="I9" s="276" t="s">
        <v>476</v>
      </c>
    </row>
    <row r="10" spans="1:9" ht="12" customHeight="1">
      <c r="A10" s="277" t="s">
        <v>326</v>
      </c>
      <c r="B10" s="286"/>
      <c r="C10" s="268"/>
      <c r="D10" s="277" t="s">
        <v>477</v>
      </c>
      <c r="E10" s="277" t="s">
        <v>478</v>
      </c>
      <c r="F10" s="277" t="s">
        <v>479</v>
      </c>
      <c r="G10" s="276"/>
      <c r="H10" s="268" t="s">
        <v>480</v>
      </c>
      <c r="I10" s="276" t="s">
        <v>481</v>
      </c>
    </row>
    <row r="11" spans="1:9" ht="12.75" customHeight="1">
      <c r="A11" s="287" t="s">
        <v>326</v>
      </c>
      <c r="B11" s="288"/>
      <c r="C11" s="289" t="s">
        <v>164</v>
      </c>
      <c r="D11" s="287" t="s">
        <v>482</v>
      </c>
      <c r="E11" s="287" t="s">
        <v>483</v>
      </c>
      <c r="F11" s="287" t="s">
        <v>483</v>
      </c>
      <c r="G11" s="275" t="s">
        <v>484</v>
      </c>
      <c r="H11" s="289" t="s">
        <v>485</v>
      </c>
      <c r="I11" s="275" t="s">
        <v>486</v>
      </c>
    </row>
    <row r="12" spans="1:9" ht="12" customHeight="1">
      <c r="A12" s="290" t="s">
        <v>487</v>
      </c>
      <c r="B12" s="291" t="s">
        <v>488</v>
      </c>
      <c r="C12" s="509"/>
      <c r="D12" s="509"/>
      <c r="E12" s="509"/>
      <c r="F12" s="509"/>
      <c r="G12" s="509"/>
      <c r="H12" s="509"/>
      <c r="I12" s="509"/>
    </row>
    <row r="13" spans="1:9" hidden="1" outlineLevel="1">
      <c r="A13" s="292"/>
      <c r="B13" s="293" t="s">
        <v>181</v>
      </c>
      <c r="C13" s="294"/>
      <c r="D13" s="295"/>
      <c r="E13" s="296">
        <v>15415153</v>
      </c>
      <c r="F13" s="296">
        <v>35620477</v>
      </c>
      <c r="G13" s="297"/>
      <c r="H13" s="298"/>
      <c r="I13" s="296">
        <v>51035630</v>
      </c>
    </row>
    <row r="14" spans="1:9" hidden="1" outlineLevel="1">
      <c r="A14" s="292"/>
      <c r="B14" s="293" t="s">
        <v>182</v>
      </c>
      <c r="C14" s="294"/>
      <c r="D14" s="295"/>
      <c r="E14" s="296">
        <v>33643347</v>
      </c>
      <c r="F14" s="295"/>
      <c r="G14" s="297"/>
      <c r="H14" s="298"/>
      <c r="I14" s="296">
        <v>33643347</v>
      </c>
    </row>
    <row r="15" spans="1:9" hidden="1" outlineLevel="1">
      <c r="A15" s="292"/>
      <c r="B15" s="293" t="s">
        <v>183</v>
      </c>
      <c r="C15" s="294"/>
      <c r="D15" s="296">
        <v>19340546</v>
      </c>
      <c r="E15" s="296">
        <v>63643786</v>
      </c>
      <c r="F15" s="296">
        <v>76365198</v>
      </c>
      <c r="G15" s="297"/>
      <c r="H15" s="298"/>
      <c r="I15" s="296">
        <v>159349530</v>
      </c>
    </row>
    <row r="16" spans="1:9" hidden="1" outlineLevel="1">
      <c r="A16" s="292"/>
      <c r="B16" s="293" t="s">
        <v>184</v>
      </c>
      <c r="C16" s="294"/>
      <c r="D16" s="296">
        <v>1E-3</v>
      </c>
      <c r="E16" s="296">
        <v>17965078</v>
      </c>
      <c r="F16" s="296">
        <v>11018945.289999999</v>
      </c>
      <c r="G16" s="297"/>
      <c r="H16" s="298"/>
      <c r="I16" s="296">
        <v>28984023.291000001</v>
      </c>
    </row>
    <row r="17" spans="1:9" hidden="1" outlineLevel="1">
      <c r="A17" s="292"/>
      <c r="B17" s="293" t="s">
        <v>185</v>
      </c>
      <c r="C17" s="294"/>
      <c r="D17" s="295"/>
      <c r="E17" s="296">
        <v>78063557</v>
      </c>
      <c r="F17" s="296">
        <v>87870176</v>
      </c>
      <c r="G17" s="297"/>
      <c r="H17" s="298"/>
      <c r="I17" s="296">
        <v>165933733</v>
      </c>
    </row>
    <row r="18" spans="1:9" hidden="1" outlineLevel="1">
      <c r="A18" s="292"/>
      <c r="B18" s="293" t="s">
        <v>186</v>
      </c>
      <c r="C18" s="294"/>
      <c r="D18" s="295"/>
      <c r="E18" s="296">
        <v>91004915</v>
      </c>
      <c r="F18" s="296">
        <v>175053688</v>
      </c>
      <c r="G18" s="297"/>
      <c r="H18" s="298"/>
      <c r="I18" s="296">
        <v>266058603</v>
      </c>
    </row>
    <row r="19" spans="1:9" hidden="1" outlineLevel="1">
      <c r="A19" s="292"/>
      <c r="B19" s="293" t="s">
        <v>244</v>
      </c>
      <c r="C19" s="294"/>
      <c r="D19" s="295"/>
      <c r="E19" s="296">
        <v>9470986</v>
      </c>
      <c r="F19" s="295"/>
      <c r="G19" s="297"/>
      <c r="H19" s="298"/>
      <c r="I19" s="296">
        <v>9470986</v>
      </c>
    </row>
    <row r="20" spans="1:9" hidden="1" outlineLevel="1">
      <c r="A20" s="292"/>
      <c r="B20" s="293" t="s">
        <v>187</v>
      </c>
      <c r="C20" s="294"/>
      <c r="D20" s="296">
        <v>0</v>
      </c>
      <c r="E20" s="296">
        <v>25451717</v>
      </c>
      <c r="F20" s="295"/>
      <c r="G20" s="297"/>
      <c r="H20" s="298"/>
      <c r="I20" s="296">
        <v>25451717</v>
      </c>
    </row>
    <row r="21" spans="1:9" hidden="1" outlineLevel="1">
      <c r="A21" s="292"/>
      <c r="B21" s="293" t="s">
        <v>188</v>
      </c>
      <c r="C21" s="294"/>
      <c r="D21" s="295"/>
      <c r="E21" s="295"/>
      <c r="F21" s="296">
        <v>30763969</v>
      </c>
      <c r="G21" s="297"/>
      <c r="H21" s="298"/>
      <c r="I21" s="296">
        <v>30763969</v>
      </c>
    </row>
    <row r="22" spans="1:9" hidden="1" outlineLevel="1">
      <c r="A22" s="292"/>
      <c r="B22" s="293" t="s">
        <v>189</v>
      </c>
      <c r="C22" s="294"/>
      <c r="D22" s="296">
        <v>0</v>
      </c>
      <c r="E22" s="296">
        <v>2287182.21</v>
      </c>
      <c r="F22" s="296">
        <v>10313846.09</v>
      </c>
      <c r="G22" s="297"/>
      <c r="H22" s="298"/>
      <c r="I22" s="296">
        <v>12601028.300000001</v>
      </c>
    </row>
    <row r="23" spans="1:9" hidden="1" outlineLevel="1">
      <c r="A23" s="292"/>
      <c r="B23" s="293" t="s">
        <v>190</v>
      </c>
      <c r="C23" s="294"/>
      <c r="D23" s="296">
        <v>28456545</v>
      </c>
      <c r="E23" s="296">
        <v>67380811</v>
      </c>
      <c r="F23" s="296">
        <v>2563700</v>
      </c>
      <c r="G23" s="297"/>
      <c r="H23" s="298"/>
      <c r="I23" s="296">
        <v>98401056</v>
      </c>
    </row>
    <row r="24" spans="1:9" hidden="1" outlineLevel="1">
      <c r="A24" s="292"/>
      <c r="B24" s="293" t="s">
        <v>191</v>
      </c>
      <c r="C24" s="294"/>
      <c r="D24" s="295"/>
      <c r="E24" s="295"/>
      <c r="F24" s="296">
        <v>5677372</v>
      </c>
      <c r="G24" s="297"/>
      <c r="H24" s="298"/>
      <c r="I24" s="296">
        <v>5677372</v>
      </c>
    </row>
    <row r="25" spans="1:9" hidden="1" outlineLevel="1">
      <c r="A25" s="292"/>
      <c r="B25" s="293" t="s">
        <v>192</v>
      </c>
      <c r="C25" s="294"/>
      <c r="D25" s="295"/>
      <c r="E25" s="296">
        <v>2100698</v>
      </c>
      <c r="F25" s="295"/>
      <c r="G25" s="297"/>
      <c r="H25" s="298"/>
      <c r="I25" s="296">
        <v>2100698</v>
      </c>
    </row>
    <row r="26" spans="1:9" hidden="1" outlineLevel="1">
      <c r="A26" s="292"/>
      <c r="B26" s="293" t="s">
        <v>193</v>
      </c>
      <c r="C26" s="294"/>
      <c r="D26" s="295"/>
      <c r="E26" s="296">
        <v>80699608</v>
      </c>
      <c r="F26" s="296">
        <v>153900189</v>
      </c>
      <c r="G26" s="297"/>
      <c r="H26" s="298"/>
      <c r="I26" s="296">
        <v>234599797</v>
      </c>
    </row>
    <row r="27" spans="1:9" hidden="1" outlineLevel="1">
      <c r="A27" s="292"/>
      <c r="B27" s="293" t="s">
        <v>194</v>
      </c>
      <c r="C27" s="294"/>
      <c r="D27" s="295"/>
      <c r="E27" s="296">
        <v>79937070</v>
      </c>
      <c r="F27" s="295"/>
      <c r="G27" s="297"/>
      <c r="H27" s="298"/>
      <c r="I27" s="296">
        <v>79937070</v>
      </c>
    </row>
    <row r="28" spans="1:9" hidden="1" outlineLevel="1">
      <c r="A28" s="292"/>
      <c r="B28" s="293" t="s">
        <v>195</v>
      </c>
      <c r="C28" s="294"/>
      <c r="D28" s="296">
        <v>5456</v>
      </c>
      <c r="E28" s="296">
        <v>18384581</v>
      </c>
      <c r="F28" s="296">
        <v>8233</v>
      </c>
      <c r="G28" s="297"/>
      <c r="H28" s="298"/>
      <c r="I28" s="296">
        <v>18398270</v>
      </c>
    </row>
    <row r="29" spans="1:9" hidden="1" outlineLevel="1">
      <c r="A29" s="292"/>
      <c r="B29" s="293" t="s">
        <v>196</v>
      </c>
      <c r="C29" s="294"/>
      <c r="D29" s="295"/>
      <c r="E29" s="296">
        <v>27280532</v>
      </c>
      <c r="F29" s="296">
        <v>2726464</v>
      </c>
      <c r="G29" s="297"/>
      <c r="H29" s="298"/>
      <c r="I29" s="296">
        <v>30006996</v>
      </c>
    </row>
    <row r="30" spans="1:9" collapsed="1">
      <c r="A30" s="292">
        <v>1</v>
      </c>
      <c r="B30" s="299" t="s">
        <v>489</v>
      </c>
      <c r="C30" s="294"/>
      <c r="D30" s="296">
        <f>SUM($D$13:$D$29)</f>
        <v>47802547.001000002</v>
      </c>
      <c r="E30" s="296">
        <f>SUM($E$13:$E$29)</f>
        <v>612729021.21000004</v>
      </c>
      <c r="F30" s="296">
        <f>SUM($F$13:$F$29)</f>
        <v>591882257.37999988</v>
      </c>
      <c r="G30" s="297"/>
      <c r="H30" s="298"/>
      <c r="I30" s="296">
        <f>SUM($I$13:$I$29)</f>
        <v>1252413825.5910001</v>
      </c>
    </row>
    <row r="31" spans="1:9" hidden="1" outlineLevel="1">
      <c r="A31" s="292"/>
      <c r="B31" s="300" t="s">
        <v>181</v>
      </c>
      <c r="C31" s="301"/>
      <c r="D31" s="302"/>
      <c r="E31" s="303">
        <v>13102880</v>
      </c>
      <c r="F31" s="303">
        <v>30277405</v>
      </c>
      <c r="G31" s="304"/>
      <c r="H31" s="305"/>
      <c r="I31" s="303">
        <v>43380285</v>
      </c>
    </row>
    <row r="32" spans="1:9" hidden="1" outlineLevel="1">
      <c r="A32" s="292"/>
      <c r="B32" s="300" t="s">
        <v>182</v>
      </c>
      <c r="C32" s="301"/>
      <c r="D32" s="302"/>
      <c r="E32" s="303">
        <v>28596844.949999999</v>
      </c>
      <c r="F32" s="302"/>
      <c r="G32" s="304"/>
      <c r="H32" s="305"/>
      <c r="I32" s="303">
        <v>28596844.949999999</v>
      </c>
    </row>
    <row r="33" spans="1:9" hidden="1" outlineLevel="1">
      <c r="A33" s="292"/>
      <c r="B33" s="300" t="s">
        <v>183</v>
      </c>
      <c r="C33" s="301"/>
      <c r="D33" s="303">
        <v>16439464</v>
      </c>
      <c r="E33" s="303">
        <v>54097218</v>
      </c>
      <c r="F33" s="303">
        <v>64910418</v>
      </c>
      <c r="G33" s="304"/>
      <c r="H33" s="305"/>
      <c r="I33" s="303">
        <v>135447100</v>
      </c>
    </row>
    <row r="34" spans="1:9" hidden="1" outlineLevel="1">
      <c r="A34" s="292"/>
      <c r="B34" s="300" t="s">
        <v>184</v>
      </c>
      <c r="C34" s="301"/>
      <c r="D34" s="303">
        <v>8.4999999999999995E-4</v>
      </c>
      <c r="E34" s="303">
        <v>15270316.300000001</v>
      </c>
      <c r="F34" s="303">
        <v>9366103.4965000004</v>
      </c>
      <c r="G34" s="304"/>
      <c r="H34" s="305"/>
      <c r="I34" s="303">
        <v>24636419.797350001</v>
      </c>
    </row>
    <row r="35" spans="1:9" hidden="1" outlineLevel="1">
      <c r="A35" s="292"/>
      <c r="B35" s="300" t="s">
        <v>185</v>
      </c>
      <c r="C35" s="301"/>
      <c r="D35" s="302"/>
      <c r="E35" s="303">
        <v>66354023</v>
      </c>
      <c r="F35" s="303">
        <v>74689650</v>
      </c>
      <c r="G35" s="304"/>
      <c r="H35" s="305"/>
      <c r="I35" s="303">
        <v>141043673</v>
      </c>
    </row>
    <row r="36" spans="1:9" hidden="1" outlineLevel="1">
      <c r="A36" s="292"/>
      <c r="B36" s="300" t="s">
        <v>186</v>
      </c>
      <c r="C36" s="301"/>
      <c r="D36" s="302"/>
      <c r="E36" s="303">
        <v>77354178</v>
      </c>
      <c r="F36" s="303">
        <v>148795635</v>
      </c>
      <c r="G36" s="304"/>
      <c r="H36" s="305"/>
      <c r="I36" s="303">
        <v>226149813</v>
      </c>
    </row>
    <row r="37" spans="1:9" hidden="1" outlineLevel="1">
      <c r="A37" s="292"/>
      <c r="B37" s="300" t="s">
        <v>244</v>
      </c>
      <c r="C37" s="301"/>
      <c r="D37" s="302"/>
      <c r="E37" s="303">
        <v>8050417</v>
      </c>
      <c r="F37" s="302"/>
      <c r="G37" s="304"/>
      <c r="H37" s="305"/>
      <c r="I37" s="303">
        <v>8050417</v>
      </c>
    </row>
    <row r="38" spans="1:9" hidden="1" outlineLevel="1">
      <c r="A38" s="292"/>
      <c r="B38" s="300" t="s">
        <v>187</v>
      </c>
      <c r="C38" s="301"/>
      <c r="D38" s="302"/>
      <c r="E38" s="303">
        <v>21633974</v>
      </c>
      <c r="F38" s="302"/>
      <c r="G38" s="304"/>
      <c r="H38" s="305"/>
      <c r="I38" s="303">
        <v>21633974</v>
      </c>
    </row>
    <row r="39" spans="1:9" hidden="1" outlineLevel="1">
      <c r="A39" s="292"/>
      <c r="B39" s="300" t="s">
        <v>188</v>
      </c>
      <c r="C39" s="301"/>
      <c r="D39" s="302"/>
      <c r="E39" s="302"/>
      <c r="F39" s="303">
        <v>26133927</v>
      </c>
      <c r="G39" s="304"/>
      <c r="H39" s="305"/>
      <c r="I39" s="303">
        <v>26133927</v>
      </c>
    </row>
    <row r="40" spans="1:9" hidden="1" outlineLevel="1">
      <c r="A40" s="292"/>
      <c r="B40" s="300" t="s">
        <v>189</v>
      </c>
      <c r="C40" s="301"/>
      <c r="D40" s="303">
        <v>0</v>
      </c>
      <c r="E40" s="303">
        <v>1944109.507</v>
      </c>
      <c r="F40" s="303">
        <v>8766781.0454999991</v>
      </c>
      <c r="G40" s="304"/>
      <c r="H40" s="305"/>
      <c r="I40" s="303">
        <v>10710890.5525</v>
      </c>
    </row>
    <row r="41" spans="1:9" hidden="1" outlineLevel="1">
      <c r="A41" s="292"/>
      <c r="B41" s="300" t="s">
        <v>190</v>
      </c>
      <c r="C41" s="301"/>
      <c r="D41" s="303">
        <v>24188063</v>
      </c>
      <c r="E41" s="303">
        <v>57249995</v>
      </c>
      <c r="F41" s="303">
        <v>2179145</v>
      </c>
      <c r="G41" s="304"/>
      <c r="H41" s="305"/>
      <c r="I41" s="303">
        <v>83617203</v>
      </c>
    </row>
    <row r="42" spans="1:9" hidden="1" outlineLevel="1">
      <c r="A42" s="292"/>
      <c r="B42" s="300" t="s">
        <v>191</v>
      </c>
      <c r="C42" s="301"/>
      <c r="D42" s="302"/>
      <c r="E42" s="302"/>
      <c r="F42" s="303">
        <v>4825766</v>
      </c>
      <c r="G42" s="304"/>
      <c r="H42" s="305"/>
      <c r="I42" s="303">
        <v>4825766</v>
      </c>
    </row>
    <row r="43" spans="1:9" hidden="1" outlineLevel="1">
      <c r="A43" s="292"/>
      <c r="B43" s="300" t="s">
        <v>192</v>
      </c>
      <c r="C43" s="301"/>
      <c r="D43" s="302"/>
      <c r="E43" s="303">
        <v>1785182</v>
      </c>
      <c r="F43" s="302"/>
      <c r="G43" s="304"/>
      <c r="H43" s="305"/>
      <c r="I43" s="303">
        <v>1785182</v>
      </c>
    </row>
    <row r="44" spans="1:9" hidden="1" outlineLevel="1">
      <c r="A44" s="292"/>
      <c r="B44" s="300" t="s">
        <v>193</v>
      </c>
      <c r="C44" s="301"/>
      <c r="D44" s="302"/>
      <c r="E44" s="303">
        <v>68594483</v>
      </c>
      <c r="F44" s="303">
        <v>130815027</v>
      </c>
      <c r="G44" s="304"/>
      <c r="H44" s="305"/>
      <c r="I44" s="303">
        <v>199409510</v>
      </c>
    </row>
    <row r="45" spans="1:9" hidden="1" outlineLevel="1">
      <c r="A45" s="292"/>
      <c r="B45" s="300" t="s">
        <v>194</v>
      </c>
      <c r="C45" s="301"/>
      <c r="D45" s="302"/>
      <c r="E45" s="303">
        <v>67944687</v>
      </c>
      <c r="F45" s="302"/>
      <c r="G45" s="304"/>
      <c r="H45" s="305"/>
      <c r="I45" s="303">
        <v>67944687</v>
      </c>
    </row>
    <row r="46" spans="1:9" hidden="1" outlineLevel="1">
      <c r="A46" s="292"/>
      <c r="B46" s="300" t="s">
        <v>195</v>
      </c>
      <c r="C46" s="301"/>
      <c r="D46" s="303">
        <v>4637.6000000000004</v>
      </c>
      <c r="E46" s="303">
        <v>15626894</v>
      </c>
      <c r="F46" s="303">
        <v>6998</v>
      </c>
      <c r="G46" s="304"/>
      <c r="H46" s="305"/>
      <c r="I46" s="303">
        <v>15638529.6</v>
      </c>
    </row>
    <row r="47" spans="1:9" hidden="1" outlineLevel="1">
      <c r="A47" s="292"/>
      <c r="B47" s="300" t="s">
        <v>196</v>
      </c>
      <c r="C47" s="301"/>
      <c r="D47" s="302"/>
      <c r="E47" s="303">
        <v>23188449.350000001</v>
      </c>
      <c r="F47" s="303">
        <v>2317494.7000000002</v>
      </c>
      <c r="G47" s="304"/>
      <c r="H47" s="305"/>
      <c r="I47" s="303">
        <v>25505944.050000001</v>
      </c>
    </row>
    <row r="48" spans="1:9" ht="25.5" collapsed="1">
      <c r="A48" s="292">
        <v>2</v>
      </c>
      <c r="B48" s="306" t="s">
        <v>490</v>
      </c>
      <c r="C48" s="301"/>
      <c r="D48" s="303">
        <f>SUM($D$31:$D$47)</f>
        <v>40632164.600850001</v>
      </c>
      <c r="E48" s="303">
        <f>SUM($E$31:$E$47)</f>
        <v>520793651.10700005</v>
      </c>
      <c r="F48" s="303">
        <f>SUM($F$31:$F$47)</f>
        <v>503084350.24199998</v>
      </c>
      <c r="G48" s="304"/>
      <c r="H48" s="305"/>
      <c r="I48" s="303">
        <f>SUM($I$31:$I$47)</f>
        <v>1064510165.94985</v>
      </c>
    </row>
    <row r="49" spans="1:9" hidden="1" outlineLevel="1">
      <c r="A49" s="292"/>
      <c r="B49" s="300" t="s">
        <v>181</v>
      </c>
      <c r="C49" s="303">
        <v>7655345</v>
      </c>
      <c r="D49" s="307"/>
      <c r="E49" s="308"/>
      <c r="F49" s="309"/>
      <c r="G49" s="310"/>
      <c r="H49" s="305"/>
      <c r="I49" s="303">
        <v>7655345</v>
      </c>
    </row>
    <row r="50" spans="1:9" hidden="1" outlineLevel="1">
      <c r="A50" s="292"/>
      <c r="B50" s="300" t="s">
        <v>182</v>
      </c>
      <c r="C50" s="303">
        <v>5046502.05</v>
      </c>
      <c r="D50" s="307"/>
      <c r="E50" s="308"/>
      <c r="F50" s="309"/>
      <c r="G50" s="310"/>
      <c r="H50" s="305"/>
      <c r="I50" s="303">
        <v>5046502.05</v>
      </c>
    </row>
    <row r="51" spans="1:9" hidden="1" outlineLevel="1">
      <c r="A51" s="292"/>
      <c r="B51" s="300" t="s">
        <v>183</v>
      </c>
      <c r="C51" s="303">
        <v>23902430</v>
      </c>
      <c r="D51" s="307"/>
      <c r="E51" s="308"/>
      <c r="F51" s="309"/>
      <c r="G51" s="310"/>
      <c r="H51" s="305"/>
      <c r="I51" s="303">
        <v>23902430</v>
      </c>
    </row>
    <row r="52" spans="1:9" hidden="1" outlineLevel="1">
      <c r="A52" s="292"/>
      <c r="B52" s="300" t="s">
        <v>184</v>
      </c>
      <c r="C52" s="303">
        <v>4347603.4936499996</v>
      </c>
      <c r="D52" s="307"/>
      <c r="E52" s="308"/>
      <c r="F52" s="309"/>
      <c r="G52" s="310"/>
      <c r="H52" s="305"/>
      <c r="I52" s="303">
        <v>4347603.4936499996</v>
      </c>
    </row>
    <row r="53" spans="1:9" hidden="1" outlineLevel="1">
      <c r="A53" s="292"/>
      <c r="B53" s="300" t="s">
        <v>185</v>
      </c>
      <c r="C53" s="303">
        <v>24890060</v>
      </c>
      <c r="D53" s="307"/>
      <c r="E53" s="308"/>
      <c r="F53" s="309"/>
      <c r="G53" s="310"/>
      <c r="H53" s="305"/>
      <c r="I53" s="303">
        <v>24890060</v>
      </c>
    </row>
    <row r="54" spans="1:9" hidden="1" outlineLevel="1">
      <c r="A54" s="292"/>
      <c r="B54" s="300" t="s">
        <v>186</v>
      </c>
      <c r="C54" s="303">
        <v>39908790</v>
      </c>
      <c r="D54" s="307"/>
      <c r="E54" s="308"/>
      <c r="F54" s="309"/>
      <c r="G54" s="310"/>
      <c r="H54" s="305"/>
      <c r="I54" s="303">
        <v>39908790</v>
      </c>
    </row>
    <row r="55" spans="1:9" hidden="1" outlineLevel="1">
      <c r="A55" s="292"/>
      <c r="B55" s="300" t="s">
        <v>244</v>
      </c>
      <c r="C55" s="303">
        <v>1420569</v>
      </c>
      <c r="D55" s="307"/>
      <c r="E55" s="308"/>
      <c r="F55" s="309"/>
      <c r="G55" s="310"/>
      <c r="H55" s="305"/>
      <c r="I55" s="303">
        <v>1420569</v>
      </c>
    </row>
    <row r="56" spans="1:9" hidden="1" outlineLevel="1">
      <c r="A56" s="292"/>
      <c r="B56" s="300" t="s">
        <v>187</v>
      </c>
      <c r="C56" s="303">
        <v>3817743</v>
      </c>
      <c r="D56" s="307"/>
      <c r="E56" s="308"/>
      <c r="F56" s="309"/>
      <c r="G56" s="310"/>
      <c r="H56" s="305"/>
      <c r="I56" s="303">
        <v>3817743</v>
      </c>
    </row>
    <row r="57" spans="1:9" hidden="1" outlineLevel="1">
      <c r="A57" s="292"/>
      <c r="B57" s="300" t="s">
        <v>188</v>
      </c>
      <c r="C57" s="303">
        <v>4630042</v>
      </c>
      <c r="D57" s="307"/>
      <c r="E57" s="308"/>
      <c r="F57" s="309"/>
      <c r="G57" s="310"/>
      <c r="H57" s="305"/>
      <c r="I57" s="303">
        <v>4630042</v>
      </c>
    </row>
    <row r="58" spans="1:9" hidden="1" outlineLevel="1">
      <c r="A58" s="292"/>
      <c r="B58" s="300" t="s">
        <v>189</v>
      </c>
      <c r="C58" s="303">
        <v>1890137.74749999</v>
      </c>
      <c r="D58" s="307"/>
      <c r="E58" s="308"/>
      <c r="F58" s="309"/>
      <c r="G58" s="310"/>
      <c r="H58" s="305"/>
      <c r="I58" s="303">
        <v>1890137.74749999</v>
      </c>
    </row>
    <row r="59" spans="1:9" hidden="1" outlineLevel="1">
      <c r="A59" s="292"/>
      <c r="B59" s="300" t="s">
        <v>190</v>
      </c>
      <c r="C59" s="303">
        <v>14783853</v>
      </c>
      <c r="D59" s="307"/>
      <c r="E59" s="308"/>
      <c r="F59" s="309"/>
      <c r="G59" s="310"/>
      <c r="H59" s="305"/>
      <c r="I59" s="303">
        <v>14783853</v>
      </c>
    </row>
    <row r="60" spans="1:9" hidden="1" outlineLevel="1">
      <c r="A60" s="292"/>
      <c r="B60" s="300" t="s">
        <v>191</v>
      </c>
      <c r="C60" s="303">
        <v>851606</v>
      </c>
      <c r="D60" s="307"/>
      <c r="E60" s="308"/>
      <c r="F60" s="309"/>
      <c r="G60" s="310"/>
      <c r="H60" s="305"/>
      <c r="I60" s="303">
        <v>851606</v>
      </c>
    </row>
    <row r="61" spans="1:9" hidden="1" outlineLevel="1">
      <c r="A61" s="292"/>
      <c r="B61" s="300" t="s">
        <v>192</v>
      </c>
      <c r="C61" s="303">
        <v>315516</v>
      </c>
      <c r="D61" s="307"/>
      <c r="E61" s="308"/>
      <c r="F61" s="309"/>
      <c r="G61" s="310"/>
      <c r="H61" s="305"/>
      <c r="I61" s="303">
        <v>315516</v>
      </c>
    </row>
    <row r="62" spans="1:9" hidden="1" outlineLevel="1">
      <c r="A62" s="292"/>
      <c r="B62" s="300" t="s">
        <v>193</v>
      </c>
      <c r="C62" s="303">
        <v>35190287</v>
      </c>
      <c r="D62" s="307"/>
      <c r="E62" s="308"/>
      <c r="F62" s="309"/>
      <c r="G62" s="310"/>
      <c r="H62" s="305"/>
      <c r="I62" s="303">
        <v>35190287</v>
      </c>
    </row>
    <row r="63" spans="1:9" hidden="1" outlineLevel="1">
      <c r="A63" s="292"/>
      <c r="B63" s="300" t="s">
        <v>194</v>
      </c>
      <c r="C63" s="303">
        <v>11992383</v>
      </c>
      <c r="D63" s="307"/>
      <c r="E63" s="308"/>
      <c r="F63" s="309"/>
      <c r="G63" s="310"/>
      <c r="H63" s="305"/>
      <c r="I63" s="303">
        <v>11992383</v>
      </c>
    </row>
    <row r="64" spans="1:9" hidden="1" outlineLevel="1">
      <c r="A64" s="292"/>
      <c r="B64" s="300" t="s">
        <v>195</v>
      </c>
      <c r="C64" s="303">
        <v>2759740.4</v>
      </c>
      <c r="D64" s="307"/>
      <c r="E64" s="308"/>
      <c r="F64" s="309"/>
      <c r="G64" s="310"/>
      <c r="H64" s="305"/>
      <c r="I64" s="303">
        <v>2759740.4</v>
      </c>
    </row>
    <row r="65" spans="1:9" hidden="1" outlineLevel="1">
      <c r="A65" s="292"/>
      <c r="B65" s="300" t="s">
        <v>196</v>
      </c>
      <c r="C65" s="303">
        <v>4501051.95</v>
      </c>
      <c r="D65" s="307"/>
      <c r="E65" s="308"/>
      <c r="F65" s="309"/>
      <c r="G65" s="310"/>
      <c r="H65" s="305"/>
      <c r="I65" s="303">
        <v>4501051.95</v>
      </c>
    </row>
    <row r="66" spans="1:9" ht="25.5" collapsed="1">
      <c r="A66" s="292">
        <v>3</v>
      </c>
      <c r="B66" s="306" t="s">
        <v>491</v>
      </c>
      <c r="C66" s="303">
        <f>SUM($C$49:$C$65)</f>
        <v>187903659.64114997</v>
      </c>
      <c r="D66" s="307"/>
      <c r="E66" s="308"/>
      <c r="F66" s="309"/>
      <c r="G66" s="310"/>
      <c r="H66" s="305"/>
      <c r="I66" s="303">
        <f>SUM($I$49:$I$65)</f>
        <v>187903659.64114997</v>
      </c>
    </row>
    <row r="67" spans="1:9" hidden="1" outlineLevel="1">
      <c r="A67" s="292"/>
      <c r="B67" s="311" t="s">
        <v>181</v>
      </c>
      <c r="C67" s="303">
        <v>7196683</v>
      </c>
      <c r="D67" s="302"/>
      <c r="E67" s="301"/>
      <c r="F67" s="302"/>
      <c r="G67" s="304"/>
      <c r="H67" s="305"/>
      <c r="I67" s="312">
        <v>7196683</v>
      </c>
    </row>
    <row r="68" spans="1:9" hidden="1" outlineLevel="1">
      <c r="A68" s="292"/>
      <c r="B68" s="311" t="s">
        <v>182</v>
      </c>
      <c r="C68" s="303">
        <v>2910125</v>
      </c>
      <c r="D68" s="302"/>
      <c r="E68" s="301"/>
      <c r="F68" s="302"/>
      <c r="G68" s="304"/>
      <c r="H68" s="305"/>
      <c r="I68" s="312">
        <v>2910125</v>
      </c>
    </row>
    <row r="69" spans="1:9" hidden="1" outlineLevel="1">
      <c r="A69" s="292"/>
      <c r="B69" s="311" t="s">
        <v>183</v>
      </c>
      <c r="C69" s="303">
        <v>27052948</v>
      </c>
      <c r="D69" s="302"/>
      <c r="E69" s="301"/>
      <c r="F69" s="302"/>
      <c r="G69" s="304"/>
      <c r="H69" s="305"/>
      <c r="I69" s="312">
        <v>27052948</v>
      </c>
    </row>
    <row r="70" spans="1:9" hidden="1" outlineLevel="1">
      <c r="A70" s="292"/>
      <c r="B70" s="311" t="s">
        <v>184</v>
      </c>
      <c r="C70" s="303">
        <v>11705498</v>
      </c>
      <c r="D70" s="303">
        <v>0</v>
      </c>
      <c r="E70" s="301"/>
      <c r="F70" s="303">
        <v>0</v>
      </c>
      <c r="G70" s="304"/>
      <c r="H70" s="305"/>
      <c r="I70" s="312">
        <v>11705498</v>
      </c>
    </row>
    <row r="71" spans="1:9" hidden="1" outlineLevel="1">
      <c r="A71" s="292"/>
      <c r="B71" s="311" t="s">
        <v>185</v>
      </c>
      <c r="C71" s="303">
        <v>45234453</v>
      </c>
      <c r="D71" s="302"/>
      <c r="E71" s="301"/>
      <c r="F71" s="302"/>
      <c r="G71" s="304"/>
      <c r="H71" s="305"/>
      <c r="I71" s="312">
        <v>45234453</v>
      </c>
    </row>
    <row r="72" spans="1:9" hidden="1" outlineLevel="1">
      <c r="A72" s="292"/>
      <c r="B72" s="311" t="s">
        <v>186</v>
      </c>
      <c r="C72" s="303">
        <v>15782897</v>
      </c>
      <c r="D72" s="302"/>
      <c r="E72" s="301"/>
      <c r="F72" s="303">
        <v>26501476</v>
      </c>
      <c r="G72" s="304"/>
      <c r="H72" s="305"/>
      <c r="I72" s="312">
        <v>42284373</v>
      </c>
    </row>
    <row r="73" spans="1:9" hidden="1" outlineLevel="1">
      <c r="A73" s="292"/>
      <c r="B73" s="311" t="s">
        <v>244</v>
      </c>
      <c r="C73" s="303">
        <v>209432</v>
      </c>
      <c r="D73" s="302"/>
      <c r="E73" s="301"/>
      <c r="F73" s="302"/>
      <c r="G73" s="304"/>
      <c r="H73" s="305"/>
      <c r="I73" s="312">
        <v>209432</v>
      </c>
    </row>
    <row r="74" spans="1:9" hidden="1" outlineLevel="1">
      <c r="A74" s="292"/>
      <c r="B74" s="311" t="s">
        <v>187</v>
      </c>
      <c r="C74" s="302"/>
      <c r="D74" s="302"/>
      <c r="E74" s="301"/>
      <c r="F74" s="302"/>
      <c r="G74" s="304"/>
      <c r="H74" s="305"/>
      <c r="I74" s="312">
        <v>0</v>
      </c>
    </row>
    <row r="75" spans="1:9" hidden="1" outlineLevel="1">
      <c r="A75" s="292"/>
      <c r="B75" s="311" t="s">
        <v>188</v>
      </c>
      <c r="C75" s="302"/>
      <c r="D75" s="302"/>
      <c r="E75" s="301"/>
      <c r="F75" s="302"/>
      <c r="G75" s="304"/>
      <c r="H75" s="305"/>
      <c r="I75" s="312">
        <v>0</v>
      </c>
    </row>
    <row r="76" spans="1:9" hidden="1" outlineLevel="1">
      <c r="A76" s="292"/>
      <c r="B76" s="311" t="s">
        <v>189</v>
      </c>
      <c r="C76" s="303">
        <v>0</v>
      </c>
      <c r="D76" s="303">
        <v>0</v>
      </c>
      <c r="E76" s="301"/>
      <c r="F76" s="303">
        <v>2294292.5499999998</v>
      </c>
      <c r="G76" s="304"/>
      <c r="H76" s="305"/>
      <c r="I76" s="312">
        <v>2294292.5499999998</v>
      </c>
    </row>
    <row r="77" spans="1:9" hidden="1" outlineLevel="1">
      <c r="A77" s="292"/>
      <c r="B77" s="311" t="s">
        <v>190</v>
      </c>
      <c r="C77" s="302"/>
      <c r="D77" s="303">
        <v>2015639</v>
      </c>
      <c r="E77" s="301"/>
      <c r="F77" s="303">
        <v>337983</v>
      </c>
      <c r="G77" s="304"/>
      <c r="H77" s="305"/>
      <c r="I77" s="312">
        <v>2353622</v>
      </c>
    </row>
    <row r="78" spans="1:9" hidden="1" outlineLevel="1">
      <c r="A78" s="292"/>
      <c r="B78" s="311" t="s">
        <v>191</v>
      </c>
      <c r="C78" s="302"/>
      <c r="D78" s="302"/>
      <c r="E78" s="301"/>
      <c r="F78" s="303">
        <v>2748</v>
      </c>
      <c r="G78" s="304"/>
      <c r="H78" s="305"/>
      <c r="I78" s="312">
        <v>2748</v>
      </c>
    </row>
    <row r="79" spans="1:9" hidden="1" outlineLevel="1">
      <c r="A79" s="292"/>
      <c r="B79" s="311" t="s">
        <v>192</v>
      </c>
      <c r="C79" s="302"/>
      <c r="D79" s="302"/>
      <c r="E79" s="301"/>
      <c r="F79" s="302"/>
      <c r="G79" s="304"/>
      <c r="H79" s="305"/>
      <c r="I79" s="312">
        <v>0</v>
      </c>
    </row>
    <row r="80" spans="1:9" hidden="1" outlineLevel="1">
      <c r="A80" s="292"/>
      <c r="B80" s="311" t="s">
        <v>193</v>
      </c>
      <c r="C80" s="303">
        <v>24210835</v>
      </c>
      <c r="D80" s="303">
        <v>0</v>
      </c>
      <c r="E80" s="301"/>
      <c r="F80" s="302"/>
      <c r="G80" s="304"/>
      <c r="H80" s="305"/>
      <c r="I80" s="312">
        <v>24210835</v>
      </c>
    </row>
    <row r="81" spans="1:9" hidden="1" outlineLevel="1">
      <c r="A81" s="292"/>
      <c r="B81" s="311" t="s">
        <v>194</v>
      </c>
      <c r="C81" s="303">
        <v>7479135</v>
      </c>
      <c r="D81" s="302"/>
      <c r="E81" s="301"/>
      <c r="F81" s="302"/>
      <c r="G81" s="304"/>
      <c r="H81" s="305"/>
      <c r="I81" s="312">
        <v>7479135</v>
      </c>
    </row>
    <row r="82" spans="1:9" hidden="1" outlineLevel="1">
      <c r="A82" s="292"/>
      <c r="B82" s="311" t="s">
        <v>195</v>
      </c>
      <c r="C82" s="302"/>
      <c r="D82" s="303">
        <v>279632</v>
      </c>
      <c r="E82" s="301"/>
      <c r="F82" s="303">
        <v>357395</v>
      </c>
      <c r="G82" s="304"/>
      <c r="H82" s="305"/>
      <c r="I82" s="312">
        <v>637027</v>
      </c>
    </row>
    <row r="83" spans="1:9" hidden="1" outlineLevel="1">
      <c r="A83" s="292"/>
      <c r="B83" s="311" t="s">
        <v>196</v>
      </c>
      <c r="C83" s="303">
        <v>2887138</v>
      </c>
      <c r="D83" s="302"/>
      <c r="E83" s="301"/>
      <c r="F83" s="303">
        <v>66038</v>
      </c>
      <c r="G83" s="304"/>
      <c r="H83" s="305"/>
      <c r="I83" s="312">
        <v>2953176</v>
      </c>
    </row>
    <row r="84" spans="1:9" collapsed="1">
      <c r="A84" s="292">
        <v>4</v>
      </c>
      <c r="B84" s="259" t="s">
        <v>492</v>
      </c>
      <c r="C84" s="303">
        <f>SUM($C$67:$C$83)</f>
        <v>144669144</v>
      </c>
      <c r="D84" s="303">
        <f>SUM($D$67:$D$83)</f>
        <v>2295271</v>
      </c>
      <c r="E84" s="301"/>
      <c r="F84" s="303">
        <f>SUM($F$67:$F$83)</f>
        <v>29559932.550000001</v>
      </c>
      <c r="G84" s="304"/>
      <c r="H84" s="305"/>
      <c r="I84" s="312">
        <f>SUM($I$67:$I$83)</f>
        <v>176524347.55000001</v>
      </c>
    </row>
    <row r="85" spans="1:9" hidden="1" outlineLevel="1">
      <c r="A85" s="292"/>
      <c r="B85" s="300" t="s">
        <v>181</v>
      </c>
      <c r="C85" s="301"/>
      <c r="D85" s="302"/>
      <c r="E85" s="313">
        <v>6117181</v>
      </c>
      <c r="F85" s="314"/>
      <c r="G85" s="304"/>
      <c r="H85" s="305"/>
      <c r="I85" s="312">
        <v>6117181</v>
      </c>
    </row>
    <row r="86" spans="1:9" hidden="1" outlineLevel="1">
      <c r="A86" s="292"/>
      <c r="B86" s="300" t="s">
        <v>182</v>
      </c>
      <c r="C86" s="301"/>
      <c r="D86" s="302"/>
      <c r="E86" s="313">
        <v>2473606</v>
      </c>
      <c r="F86" s="314"/>
      <c r="G86" s="304"/>
      <c r="H86" s="305"/>
      <c r="I86" s="312">
        <v>2473606</v>
      </c>
    </row>
    <row r="87" spans="1:9" hidden="1" outlineLevel="1">
      <c r="A87" s="292"/>
      <c r="B87" s="300" t="s">
        <v>183</v>
      </c>
      <c r="C87" s="301"/>
      <c r="D87" s="302"/>
      <c r="E87" s="313">
        <v>22995006</v>
      </c>
      <c r="F87" s="314"/>
      <c r="G87" s="304"/>
      <c r="H87" s="305"/>
      <c r="I87" s="312">
        <v>22995006</v>
      </c>
    </row>
    <row r="88" spans="1:9" hidden="1" outlineLevel="1">
      <c r="A88" s="292"/>
      <c r="B88" s="300" t="s">
        <v>184</v>
      </c>
      <c r="C88" s="301"/>
      <c r="D88" s="303">
        <v>0</v>
      </c>
      <c r="E88" s="313">
        <v>9949673.3000000007</v>
      </c>
      <c r="F88" s="315">
        <v>0</v>
      </c>
      <c r="G88" s="304"/>
      <c r="H88" s="305"/>
      <c r="I88" s="312">
        <v>9949673.3000000007</v>
      </c>
    </row>
    <row r="89" spans="1:9" hidden="1" outlineLevel="1">
      <c r="A89" s="292"/>
      <c r="B89" s="300" t="s">
        <v>185</v>
      </c>
      <c r="C89" s="301"/>
      <c r="D89" s="302"/>
      <c r="E89" s="313">
        <v>38449285</v>
      </c>
      <c r="F89" s="314"/>
      <c r="G89" s="304"/>
      <c r="H89" s="305"/>
      <c r="I89" s="312">
        <v>38449285</v>
      </c>
    </row>
    <row r="90" spans="1:9" hidden="1" outlineLevel="1">
      <c r="A90" s="292"/>
      <c r="B90" s="300" t="s">
        <v>186</v>
      </c>
      <c r="C90" s="301"/>
      <c r="D90" s="302"/>
      <c r="E90" s="313">
        <v>13415462</v>
      </c>
      <c r="F90" s="315">
        <v>22526255</v>
      </c>
      <c r="G90" s="304"/>
      <c r="H90" s="305"/>
      <c r="I90" s="312">
        <v>35941717</v>
      </c>
    </row>
    <row r="91" spans="1:9" hidden="1" outlineLevel="1">
      <c r="A91" s="292"/>
      <c r="B91" s="300" t="s">
        <v>244</v>
      </c>
      <c r="C91" s="301"/>
      <c r="D91" s="302"/>
      <c r="E91" s="313">
        <v>178017</v>
      </c>
      <c r="F91" s="314"/>
      <c r="G91" s="304"/>
      <c r="H91" s="305"/>
      <c r="I91" s="312">
        <v>178017</v>
      </c>
    </row>
    <row r="92" spans="1:9" hidden="1" outlineLevel="1">
      <c r="A92" s="292"/>
      <c r="B92" s="300" t="s">
        <v>187</v>
      </c>
      <c r="C92" s="301"/>
      <c r="D92" s="302"/>
      <c r="E92" s="316"/>
      <c r="F92" s="314"/>
      <c r="G92" s="304"/>
      <c r="H92" s="305"/>
      <c r="I92" s="312">
        <v>0</v>
      </c>
    </row>
    <row r="93" spans="1:9" hidden="1" outlineLevel="1">
      <c r="A93" s="292"/>
      <c r="B93" s="300" t="s">
        <v>188</v>
      </c>
      <c r="C93" s="301"/>
      <c r="D93" s="302"/>
      <c r="E93" s="316"/>
      <c r="F93" s="314"/>
      <c r="G93" s="304"/>
      <c r="H93" s="305"/>
      <c r="I93" s="312">
        <v>0</v>
      </c>
    </row>
    <row r="94" spans="1:9" hidden="1" outlineLevel="1">
      <c r="A94" s="292"/>
      <c r="B94" s="300" t="s">
        <v>189</v>
      </c>
      <c r="C94" s="301"/>
      <c r="D94" s="303">
        <v>0</v>
      </c>
      <c r="E94" s="316"/>
      <c r="F94" s="315">
        <v>1950148.6675</v>
      </c>
      <c r="G94" s="304"/>
      <c r="H94" s="305"/>
      <c r="I94" s="312">
        <v>1950148.6675</v>
      </c>
    </row>
    <row r="95" spans="1:9" hidden="1" outlineLevel="1">
      <c r="A95" s="292"/>
      <c r="B95" s="300" t="s">
        <v>190</v>
      </c>
      <c r="C95" s="301"/>
      <c r="D95" s="303">
        <v>1713293</v>
      </c>
      <c r="E95" s="316"/>
      <c r="F95" s="315">
        <v>287286</v>
      </c>
      <c r="G95" s="304"/>
      <c r="H95" s="305"/>
      <c r="I95" s="312">
        <v>2000579</v>
      </c>
    </row>
    <row r="96" spans="1:9" hidden="1" outlineLevel="1">
      <c r="A96" s="292"/>
      <c r="B96" s="300" t="s">
        <v>191</v>
      </c>
      <c r="C96" s="301"/>
      <c r="D96" s="302"/>
      <c r="E96" s="316"/>
      <c r="F96" s="315">
        <v>2336</v>
      </c>
      <c r="G96" s="304"/>
      <c r="H96" s="305"/>
      <c r="I96" s="312">
        <v>2336</v>
      </c>
    </row>
    <row r="97" spans="1:9" hidden="1" outlineLevel="1">
      <c r="A97" s="292"/>
      <c r="B97" s="300" t="s">
        <v>192</v>
      </c>
      <c r="C97" s="301"/>
      <c r="D97" s="302"/>
      <c r="E97" s="316"/>
      <c r="F97" s="314"/>
      <c r="G97" s="304"/>
      <c r="H97" s="305"/>
      <c r="I97" s="312">
        <v>0</v>
      </c>
    </row>
    <row r="98" spans="1:9" hidden="1" outlineLevel="1">
      <c r="A98" s="292"/>
      <c r="B98" s="300" t="s">
        <v>193</v>
      </c>
      <c r="C98" s="301"/>
      <c r="D98" s="302"/>
      <c r="E98" s="313">
        <v>19860136</v>
      </c>
      <c r="F98" s="314"/>
      <c r="G98" s="304"/>
      <c r="H98" s="305"/>
      <c r="I98" s="312">
        <v>19860136</v>
      </c>
    </row>
    <row r="99" spans="1:9" hidden="1" outlineLevel="1">
      <c r="A99" s="292"/>
      <c r="B99" s="300" t="s">
        <v>194</v>
      </c>
      <c r="C99" s="301"/>
      <c r="D99" s="302"/>
      <c r="E99" s="313">
        <v>6353017</v>
      </c>
      <c r="F99" s="314"/>
      <c r="G99" s="304"/>
      <c r="H99" s="305"/>
      <c r="I99" s="312">
        <v>6353017</v>
      </c>
    </row>
    <row r="100" spans="1:9" hidden="1" outlineLevel="1">
      <c r="A100" s="292"/>
      <c r="B100" s="300" t="s">
        <v>195</v>
      </c>
      <c r="C100" s="301"/>
      <c r="D100" s="303">
        <v>237687.2</v>
      </c>
      <c r="E100" s="316"/>
      <c r="F100" s="315">
        <v>303785.75</v>
      </c>
      <c r="G100" s="304"/>
      <c r="H100" s="305"/>
      <c r="I100" s="312">
        <v>541472.94999999995</v>
      </c>
    </row>
    <row r="101" spans="1:9" hidden="1" outlineLevel="1">
      <c r="A101" s="292"/>
      <c r="B101" s="300" t="s">
        <v>196</v>
      </c>
      <c r="C101" s="301"/>
      <c r="D101" s="302"/>
      <c r="E101" s="313">
        <v>2454067</v>
      </c>
      <c r="F101" s="315">
        <v>56132</v>
      </c>
      <c r="G101" s="304"/>
      <c r="H101" s="305"/>
      <c r="I101" s="312">
        <v>2510199</v>
      </c>
    </row>
    <row r="102" spans="1:9" ht="25.5" collapsed="1">
      <c r="A102" s="292">
        <v>5</v>
      </c>
      <c r="B102" s="306" t="s">
        <v>493</v>
      </c>
      <c r="C102" s="301"/>
      <c r="D102" s="303">
        <f>SUM($D$85:$D$101)</f>
        <v>1950980.2</v>
      </c>
      <c r="E102" s="313">
        <f>SUM($E$85:$E$101)</f>
        <v>122245450.3</v>
      </c>
      <c r="F102" s="315">
        <f>SUM($F$85:$F$101)</f>
        <v>25125943.4175</v>
      </c>
      <c r="G102" s="304"/>
      <c r="H102" s="305"/>
      <c r="I102" s="312">
        <f>SUM($I$85:$I$101)</f>
        <v>149322373.91749999</v>
      </c>
    </row>
    <row r="103" spans="1:9" hidden="1" outlineLevel="1">
      <c r="A103" s="292"/>
      <c r="B103" s="300" t="s">
        <v>181</v>
      </c>
      <c r="C103" s="303">
        <v>1079502</v>
      </c>
      <c r="D103" s="307"/>
      <c r="E103" s="317"/>
      <c r="F103" s="317"/>
      <c r="G103" s="310"/>
      <c r="H103" s="305"/>
      <c r="I103" s="312">
        <v>1079502</v>
      </c>
    </row>
    <row r="104" spans="1:9" hidden="1" outlineLevel="1">
      <c r="A104" s="292"/>
      <c r="B104" s="300" t="s">
        <v>182</v>
      </c>
      <c r="C104" s="303">
        <v>436519</v>
      </c>
      <c r="D104" s="307"/>
      <c r="E104" s="317"/>
      <c r="F104" s="317"/>
      <c r="G104" s="310"/>
      <c r="H104" s="305"/>
      <c r="I104" s="312">
        <v>436519</v>
      </c>
    </row>
    <row r="105" spans="1:9" hidden="1" outlineLevel="1">
      <c r="A105" s="292"/>
      <c r="B105" s="300" t="s">
        <v>183</v>
      </c>
      <c r="C105" s="303">
        <v>4057942</v>
      </c>
      <c r="D105" s="307"/>
      <c r="E105" s="317"/>
      <c r="F105" s="317"/>
      <c r="G105" s="310"/>
      <c r="H105" s="305"/>
      <c r="I105" s="312">
        <v>4057942</v>
      </c>
    </row>
    <row r="106" spans="1:9" hidden="1" outlineLevel="1">
      <c r="A106" s="292"/>
      <c r="B106" s="300" t="s">
        <v>184</v>
      </c>
      <c r="C106" s="303">
        <v>1755824.7</v>
      </c>
      <c r="D106" s="307"/>
      <c r="E106" s="317"/>
      <c r="F106" s="317"/>
      <c r="G106" s="310"/>
      <c r="H106" s="305"/>
      <c r="I106" s="312">
        <v>1755824.7</v>
      </c>
    </row>
    <row r="107" spans="1:9" hidden="1" outlineLevel="1">
      <c r="A107" s="292"/>
      <c r="B107" s="300" t="s">
        <v>185</v>
      </c>
      <c r="C107" s="303">
        <v>6785168</v>
      </c>
      <c r="D107" s="307"/>
      <c r="E107" s="317"/>
      <c r="F107" s="317"/>
      <c r="G107" s="310"/>
      <c r="H107" s="305"/>
      <c r="I107" s="312">
        <v>6785168</v>
      </c>
    </row>
    <row r="108" spans="1:9" hidden="1" outlineLevel="1">
      <c r="A108" s="292"/>
      <c r="B108" s="300" t="s">
        <v>186</v>
      </c>
      <c r="C108" s="303">
        <v>6342656</v>
      </c>
      <c r="D108" s="307"/>
      <c r="E108" s="317"/>
      <c r="F108" s="317"/>
      <c r="G108" s="310"/>
      <c r="H108" s="305"/>
      <c r="I108" s="312">
        <v>6342656</v>
      </c>
    </row>
    <row r="109" spans="1:9" hidden="1" outlineLevel="1">
      <c r="A109" s="292"/>
      <c r="B109" s="300" t="s">
        <v>244</v>
      </c>
      <c r="C109" s="303">
        <v>31415</v>
      </c>
      <c r="D109" s="307"/>
      <c r="E109" s="317"/>
      <c r="F109" s="317"/>
      <c r="G109" s="310"/>
      <c r="H109" s="305"/>
      <c r="I109" s="312">
        <v>31415</v>
      </c>
    </row>
    <row r="110" spans="1:9" hidden="1" outlineLevel="1">
      <c r="A110" s="292"/>
      <c r="B110" s="300" t="s">
        <v>187</v>
      </c>
      <c r="C110" s="303">
        <v>0</v>
      </c>
      <c r="D110" s="307"/>
      <c r="E110" s="317"/>
      <c r="F110" s="317"/>
      <c r="G110" s="310"/>
      <c r="H110" s="305"/>
      <c r="I110" s="312">
        <v>0</v>
      </c>
    </row>
    <row r="111" spans="1:9" hidden="1" outlineLevel="1">
      <c r="A111" s="292"/>
      <c r="B111" s="300" t="s">
        <v>188</v>
      </c>
      <c r="C111" s="303">
        <v>0</v>
      </c>
      <c r="D111" s="307"/>
      <c r="E111" s="317"/>
      <c r="F111" s="317"/>
      <c r="G111" s="310"/>
      <c r="H111" s="305"/>
      <c r="I111" s="312">
        <v>0</v>
      </c>
    </row>
    <row r="112" spans="1:9" hidden="1" outlineLevel="1">
      <c r="A112" s="292"/>
      <c r="B112" s="300" t="s">
        <v>189</v>
      </c>
      <c r="C112" s="303">
        <v>344143.88250000402</v>
      </c>
      <c r="D112" s="307"/>
      <c r="E112" s="317"/>
      <c r="F112" s="317"/>
      <c r="G112" s="310"/>
      <c r="H112" s="305"/>
      <c r="I112" s="312">
        <v>344143.88250000402</v>
      </c>
    </row>
    <row r="113" spans="1:9" hidden="1" outlineLevel="1">
      <c r="A113" s="292"/>
      <c r="B113" s="300" t="s">
        <v>190</v>
      </c>
      <c r="C113" s="303">
        <v>353043</v>
      </c>
      <c r="D113" s="307"/>
      <c r="E113" s="317"/>
      <c r="F113" s="317"/>
      <c r="G113" s="310"/>
      <c r="H113" s="305"/>
      <c r="I113" s="312">
        <v>353043</v>
      </c>
    </row>
    <row r="114" spans="1:9" hidden="1" outlineLevel="1">
      <c r="A114" s="292"/>
      <c r="B114" s="300" t="s">
        <v>191</v>
      </c>
      <c r="C114" s="303">
        <v>412</v>
      </c>
      <c r="D114" s="307"/>
      <c r="E114" s="317"/>
      <c r="F114" s="317"/>
      <c r="G114" s="310"/>
      <c r="H114" s="305"/>
      <c r="I114" s="312">
        <v>412</v>
      </c>
    </row>
    <row r="115" spans="1:9" hidden="1" outlineLevel="1">
      <c r="A115" s="292"/>
      <c r="B115" s="300" t="s">
        <v>192</v>
      </c>
      <c r="C115" s="303">
        <v>0</v>
      </c>
      <c r="D115" s="307"/>
      <c r="E115" s="317"/>
      <c r="F115" s="317"/>
      <c r="G115" s="310"/>
      <c r="H115" s="305"/>
      <c r="I115" s="312">
        <v>0</v>
      </c>
    </row>
    <row r="116" spans="1:9" hidden="1" outlineLevel="1">
      <c r="A116" s="292"/>
      <c r="B116" s="300" t="s">
        <v>193</v>
      </c>
      <c r="C116" s="303">
        <v>4350699</v>
      </c>
      <c r="D116" s="307"/>
      <c r="E116" s="317"/>
      <c r="F116" s="317"/>
      <c r="G116" s="310"/>
      <c r="H116" s="305"/>
      <c r="I116" s="312">
        <v>4350699</v>
      </c>
    </row>
    <row r="117" spans="1:9" hidden="1" outlineLevel="1">
      <c r="A117" s="292"/>
      <c r="B117" s="300" t="s">
        <v>194</v>
      </c>
      <c r="C117" s="303">
        <v>1126118</v>
      </c>
      <c r="D117" s="307"/>
      <c r="E117" s="317"/>
      <c r="F117" s="317"/>
      <c r="G117" s="310"/>
      <c r="H117" s="305"/>
      <c r="I117" s="312">
        <v>1126118</v>
      </c>
    </row>
    <row r="118" spans="1:9" hidden="1" outlineLevel="1">
      <c r="A118" s="292"/>
      <c r="B118" s="300" t="s">
        <v>195</v>
      </c>
      <c r="C118" s="303">
        <v>95554.05</v>
      </c>
      <c r="D118" s="307"/>
      <c r="E118" s="317"/>
      <c r="F118" s="317"/>
      <c r="G118" s="310"/>
      <c r="H118" s="305"/>
      <c r="I118" s="312">
        <v>95554.05</v>
      </c>
    </row>
    <row r="119" spans="1:9" hidden="1" outlineLevel="1">
      <c r="A119" s="292"/>
      <c r="B119" s="300" t="s">
        <v>196</v>
      </c>
      <c r="C119" s="303">
        <v>442977</v>
      </c>
      <c r="D119" s="307"/>
      <c r="E119" s="317"/>
      <c r="F119" s="317"/>
      <c r="G119" s="310"/>
      <c r="H119" s="305"/>
      <c r="I119" s="312">
        <v>442977</v>
      </c>
    </row>
    <row r="120" spans="1:9" ht="25.5" collapsed="1">
      <c r="A120" s="292">
        <v>6</v>
      </c>
      <c r="B120" s="306" t="s">
        <v>494</v>
      </c>
      <c r="C120" s="303">
        <f>SUM($C$103:$C$119)</f>
        <v>27201973.632500004</v>
      </c>
      <c r="D120" s="307"/>
      <c r="E120" s="317"/>
      <c r="F120" s="317"/>
      <c r="G120" s="310"/>
      <c r="H120" s="305"/>
      <c r="I120" s="312">
        <f>SUM($I$103:$I$119)</f>
        <v>27201973.632500004</v>
      </c>
    </row>
    <row r="121" spans="1:9" hidden="1" outlineLevel="1">
      <c r="A121" s="292"/>
      <c r="B121" s="311" t="s">
        <v>181</v>
      </c>
      <c r="C121" s="303">
        <v>7196683</v>
      </c>
      <c r="D121" s="303">
        <v>0</v>
      </c>
      <c r="E121" s="296">
        <v>15415153</v>
      </c>
      <c r="F121" s="296">
        <v>35620477</v>
      </c>
      <c r="G121" s="304"/>
      <c r="H121" s="305"/>
      <c r="I121" s="312">
        <v>58232313</v>
      </c>
    </row>
    <row r="122" spans="1:9" hidden="1" outlineLevel="1">
      <c r="A122" s="292"/>
      <c r="B122" s="311" t="s">
        <v>182</v>
      </c>
      <c r="C122" s="303">
        <v>2910125</v>
      </c>
      <c r="D122" s="303">
        <v>0</v>
      </c>
      <c r="E122" s="296">
        <v>33643347</v>
      </c>
      <c r="F122" s="296">
        <v>0</v>
      </c>
      <c r="G122" s="304"/>
      <c r="H122" s="305"/>
      <c r="I122" s="312">
        <v>36553472</v>
      </c>
    </row>
    <row r="123" spans="1:9" hidden="1" outlineLevel="1">
      <c r="A123" s="292"/>
      <c r="B123" s="311" t="s">
        <v>183</v>
      </c>
      <c r="C123" s="303">
        <v>27052948</v>
      </c>
      <c r="D123" s="303">
        <v>19340546</v>
      </c>
      <c r="E123" s="296">
        <v>63643786</v>
      </c>
      <c r="F123" s="296">
        <v>76365198</v>
      </c>
      <c r="G123" s="304"/>
      <c r="H123" s="305"/>
      <c r="I123" s="312">
        <v>186402478</v>
      </c>
    </row>
    <row r="124" spans="1:9" hidden="1" outlineLevel="1">
      <c r="A124" s="292"/>
      <c r="B124" s="311" t="s">
        <v>184</v>
      </c>
      <c r="C124" s="303">
        <v>11705498</v>
      </c>
      <c r="D124" s="303">
        <v>1E-3</v>
      </c>
      <c r="E124" s="296">
        <v>17965078</v>
      </c>
      <c r="F124" s="296">
        <v>11018945.289999999</v>
      </c>
      <c r="G124" s="304"/>
      <c r="H124" s="305"/>
      <c r="I124" s="312">
        <v>40689521.291000001</v>
      </c>
    </row>
    <row r="125" spans="1:9" hidden="1" outlineLevel="1">
      <c r="A125" s="292"/>
      <c r="B125" s="311" t="s">
        <v>185</v>
      </c>
      <c r="C125" s="303">
        <v>45234453</v>
      </c>
      <c r="D125" s="303">
        <v>0</v>
      </c>
      <c r="E125" s="296">
        <v>78063557</v>
      </c>
      <c r="F125" s="296">
        <v>87870176</v>
      </c>
      <c r="G125" s="304"/>
      <c r="H125" s="305"/>
      <c r="I125" s="312">
        <v>211168186</v>
      </c>
    </row>
    <row r="126" spans="1:9" hidden="1" outlineLevel="1">
      <c r="A126" s="292"/>
      <c r="B126" s="311" t="s">
        <v>186</v>
      </c>
      <c r="C126" s="303">
        <v>15782897</v>
      </c>
      <c r="D126" s="303">
        <v>0</v>
      </c>
      <c r="E126" s="296">
        <v>91004915</v>
      </c>
      <c r="F126" s="296">
        <v>201555164</v>
      </c>
      <c r="G126" s="304"/>
      <c r="H126" s="305"/>
      <c r="I126" s="312">
        <v>308342976</v>
      </c>
    </row>
    <row r="127" spans="1:9" hidden="1" outlineLevel="1">
      <c r="A127" s="292"/>
      <c r="B127" s="311" t="s">
        <v>244</v>
      </c>
      <c r="C127" s="303">
        <v>209432</v>
      </c>
      <c r="D127" s="303">
        <v>0</v>
      </c>
      <c r="E127" s="296">
        <v>9470986</v>
      </c>
      <c r="F127" s="296">
        <v>0</v>
      </c>
      <c r="G127" s="304"/>
      <c r="H127" s="305"/>
      <c r="I127" s="312">
        <v>9680418</v>
      </c>
    </row>
    <row r="128" spans="1:9" hidden="1" outlineLevel="1">
      <c r="A128" s="292"/>
      <c r="B128" s="311" t="s">
        <v>187</v>
      </c>
      <c r="C128" s="303">
        <v>0</v>
      </c>
      <c r="D128" s="303">
        <v>0</v>
      </c>
      <c r="E128" s="296">
        <v>25451717</v>
      </c>
      <c r="F128" s="296">
        <v>0</v>
      </c>
      <c r="G128" s="304"/>
      <c r="H128" s="305"/>
      <c r="I128" s="312">
        <v>25451717</v>
      </c>
    </row>
    <row r="129" spans="1:9" hidden="1" outlineLevel="1">
      <c r="A129" s="292"/>
      <c r="B129" s="311" t="s">
        <v>188</v>
      </c>
      <c r="C129" s="303">
        <v>0</v>
      </c>
      <c r="D129" s="303">
        <v>0</v>
      </c>
      <c r="E129" s="296">
        <v>0</v>
      </c>
      <c r="F129" s="296">
        <v>30763969</v>
      </c>
      <c r="G129" s="304"/>
      <c r="H129" s="305"/>
      <c r="I129" s="312">
        <v>30763969</v>
      </c>
    </row>
    <row r="130" spans="1:9" hidden="1" outlineLevel="1">
      <c r="A130" s="292"/>
      <c r="B130" s="311" t="s">
        <v>189</v>
      </c>
      <c r="C130" s="303">
        <v>0</v>
      </c>
      <c r="D130" s="303">
        <v>0</v>
      </c>
      <c r="E130" s="296">
        <v>2287182.21</v>
      </c>
      <c r="F130" s="296">
        <v>12608138.640000001</v>
      </c>
      <c r="G130" s="304"/>
      <c r="H130" s="305"/>
      <c r="I130" s="312">
        <v>14895320.85</v>
      </c>
    </row>
    <row r="131" spans="1:9" hidden="1" outlineLevel="1">
      <c r="A131" s="292"/>
      <c r="B131" s="311" t="s">
        <v>190</v>
      </c>
      <c r="C131" s="303">
        <v>0</v>
      </c>
      <c r="D131" s="303">
        <v>30472184</v>
      </c>
      <c r="E131" s="296">
        <v>67380811</v>
      </c>
      <c r="F131" s="296">
        <v>2901683</v>
      </c>
      <c r="G131" s="304"/>
      <c r="H131" s="305"/>
      <c r="I131" s="312">
        <v>100754678</v>
      </c>
    </row>
    <row r="132" spans="1:9" hidden="1" outlineLevel="1">
      <c r="A132" s="292"/>
      <c r="B132" s="311" t="s">
        <v>191</v>
      </c>
      <c r="C132" s="303">
        <v>0</v>
      </c>
      <c r="D132" s="303">
        <v>0</v>
      </c>
      <c r="E132" s="296">
        <v>0</v>
      </c>
      <c r="F132" s="296">
        <v>5680120</v>
      </c>
      <c r="G132" s="304"/>
      <c r="H132" s="305"/>
      <c r="I132" s="312">
        <v>5680120</v>
      </c>
    </row>
    <row r="133" spans="1:9" hidden="1" outlineLevel="1">
      <c r="A133" s="292"/>
      <c r="B133" s="311" t="s">
        <v>192</v>
      </c>
      <c r="C133" s="303">
        <v>0</v>
      </c>
      <c r="D133" s="303">
        <v>0</v>
      </c>
      <c r="E133" s="296">
        <v>2100698</v>
      </c>
      <c r="F133" s="296">
        <v>0</v>
      </c>
      <c r="G133" s="304"/>
      <c r="H133" s="305"/>
      <c r="I133" s="312">
        <v>2100698</v>
      </c>
    </row>
    <row r="134" spans="1:9" hidden="1" outlineLevel="1">
      <c r="A134" s="292"/>
      <c r="B134" s="311" t="s">
        <v>193</v>
      </c>
      <c r="C134" s="303">
        <v>24210835</v>
      </c>
      <c r="D134" s="303">
        <v>0</v>
      </c>
      <c r="E134" s="296">
        <v>80699608</v>
      </c>
      <c r="F134" s="296">
        <v>153900189</v>
      </c>
      <c r="G134" s="304"/>
      <c r="H134" s="305"/>
      <c r="I134" s="312">
        <v>258810632</v>
      </c>
    </row>
    <row r="135" spans="1:9" hidden="1" outlineLevel="1">
      <c r="A135" s="292"/>
      <c r="B135" s="311" t="s">
        <v>194</v>
      </c>
      <c r="C135" s="303">
        <v>7479135</v>
      </c>
      <c r="D135" s="303">
        <v>0</v>
      </c>
      <c r="E135" s="296">
        <v>79937070</v>
      </c>
      <c r="F135" s="296">
        <v>0</v>
      </c>
      <c r="G135" s="304"/>
      <c r="H135" s="305"/>
      <c r="I135" s="312">
        <v>87416205</v>
      </c>
    </row>
    <row r="136" spans="1:9" hidden="1" outlineLevel="1">
      <c r="A136" s="292"/>
      <c r="B136" s="311" t="s">
        <v>195</v>
      </c>
      <c r="C136" s="303">
        <v>0</v>
      </c>
      <c r="D136" s="303">
        <v>285088</v>
      </c>
      <c r="E136" s="296">
        <v>18384581</v>
      </c>
      <c r="F136" s="296">
        <v>365628</v>
      </c>
      <c r="G136" s="304"/>
      <c r="H136" s="305"/>
      <c r="I136" s="312">
        <v>19035297</v>
      </c>
    </row>
    <row r="137" spans="1:9" hidden="1" outlineLevel="1">
      <c r="A137" s="292"/>
      <c r="B137" s="311" t="s">
        <v>196</v>
      </c>
      <c r="C137" s="303">
        <v>2887138</v>
      </c>
      <c r="D137" s="303">
        <v>0</v>
      </c>
      <c r="E137" s="296">
        <v>27280532</v>
      </c>
      <c r="F137" s="296">
        <v>2792502</v>
      </c>
      <c r="G137" s="304"/>
      <c r="H137" s="305"/>
      <c r="I137" s="312">
        <v>32960172</v>
      </c>
    </row>
    <row r="138" spans="1:9" collapsed="1">
      <c r="A138" s="292">
        <v>7</v>
      </c>
      <c r="B138" s="318" t="s">
        <v>568</v>
      </c>
      <c r="C138" s="303">
        <f>SUM($C$121:$C$137)</f>
        <v>144669144</v>
      </c>
      <c r="D138" s="303">
        <f>SUM($D$121:$D$137)</f>
        <v>50097818.001000002</v>
      </c>
      <c r="E138" s="296">
        <f>SUM($E$121:$E$137)</f>
        <v>612729021.21000004</v>
      </c>
      <c r="F138" s="296">
        <f>SUM($F$121:$F$137)</f>
        <v>621442189.92999995</v>
      </c>
      <c r="G138" s="304"/>
      <c r="H138" s="305"/>
      <c r="I138" s="312">
        <f>SUM($I$121:$I$137)</f>
        <v>1428938173.141</v>
      </c>
    </row>
    <row r="139" spans="1:9" hidden="1" outlineLevel="1">
      <c r="A139" s="292"/>
      <c r="B139" s="300" t="s">
        <v>181</v>
      </c>
      <c r="C139" s="301"/>
      <c r="D139" s="303">
        <v>0</v>
      </c>
      <c r="E139" s="319"/>
      <c r="F139" s="315">
        <v>30277405</v>
      </c>
      <c r="G139" s="304"/>
      <c r="H139" s="305"/>
      <c r="I139" s="312">
        <v>30277405</v>
      </c>
    </row>
    <row r="140" spans="1:9" hidden="1" outlineLevel="1">
      <c r="A140" s="292"/>
      <c r="B140" s="300" t="s">
        <v>182</v>
      </c>
      <c r="C140" s="301"/>
      <c r="D140" s="303">
        <v>0</v>
      </c>
      <c r="E140" s="319"/>
      <c r="F140" s="315">
        <v>0</v>
      </c>
      <c r="G140" s="304"/>
      <c r="H140" s="305"/>
      <c r="I140" s="312">
        <v>0</v>
      </c>
    </row>
    <row r="141" spans="1:9" hidden="1" outlineLevel="1">
      <c r="A141" s="292"/>
      <c r="B141" s="300" t="s">
        <v>183</v>
      </c>
      <c r="C141" s="301"/>
      <c r="D141" s="303">
        <v>16439464</v>
      </c>
      <c r="E141" s="319"/>
      <c r="F141" s="315">
        <v>64910418</v>
      </c>
      <c r="G141" s="304"/>
      <c r="H141" s="305"/>
      <c r="I141" s="312">
        <v>81349882</v>
      </c>
    </row>
    <row r="142" spans="1:9" hidden="1" outlineLevel="1">
      <c r="A142" s="292"/>
      <c r="B142" s="300" t="s">
        <v>184</v>
      </c>
      <c r="C142" s="301"/>
      <c r="D142" s="303">
        <v>8.4999999999999995E-4</v>
      </c>
      <c r="E142" s="319"/>
      <c r="F142" s="315">
        <v>9366103.4965000004</v>
      </c>
      <c r="G142" s="304"/>
      <c r="H142" s="305"/>
      <c r="I142" s="312">
        <v>9366103.4973499998</v>
      </c>
    </row>
    <row r="143" spans="1:9" hidden="1" outlineLevel="1">
      <c r="A143" s="292"/>
      <c r="B143" s="300" t="s">
        <v>185</v>
      </c>
      <c r="C143" s="301"/>
      <c r="D143" s="303">
        <v>0</v>
      </c>
      <c r="E143" s="319"/>
      <c r="F143" s="315">
        <v>74689650</v>
      </c>
      <c r="G143" s="304"/>
      <c r="H143" s="305"/>
      <c r="I143" s="312">
        <v>74689650</v>
      </c>
    </row>
    <row r="144" spans="1:9" hidden="1" outlineLevel="1">
      <c r="A144" s="292"/>
      <c r="B144" s="300" t="s">
        <v>186</v>
      </c>
      <c r="C144" s="301"/>
      <c r="D144" s="303">
        <v>0</v>
      </c>
      <c r="E144" s="319"/>
      <c r="F144" s="315">
        <v>171321890</v>
      </c>
      <c r="G144" s="304"/>
      <c r="H144" s="305"/>
      <c r="I144" s="312">
        <v>171321890</v>
      </c>
    </row>
    <row r="145" spans="1:9" hidden="1" outlineLevel="1">
      <c r="A145" s="292"/>
      <c r="B145" s="300" t="s">
        <v>244</v>
      </c>
      <c r="C145" s="301"/>
      <c r="D145" s="303">
        <v>0</v>
      </c>
      <c r="E145" s="319"/>
      <c r="F145" s="315">
        <v>0</v>
      </c>
      <c r="G145" s="304"/>
      <c r="H145" s="305"/>
      <c r="I145" s="312">
        <v>0</v>
      </c>
    </row>
    <row r="146" spans="1:9" hidden="1" outlineLevel="1">
      <c r="A146" s="292"/>
      <c r="B146" s="300" t="s">
        <v>187</v>
      </c>
      <c r="C146" s="301"/>
      <c r="D146" s="303">
        <v>0</v>
      </c>
      <c r="E146" s="319"/>
      <c r="F146" s="315">
        <v>0</v>
      </c>
      <c r="G146" s="304"/>
      <c r="H146" s="305"/>
      <c r="I146" s="312">
        <v>0</v>
      </c>
    </row>
    <row r="147" spans="1:9" hidden="1" outlineLevel="1">
      <c r="A147" s="292"/>
      <c r="B147" s="300" t="s">
        <v>188</v>
      </c>
      <c r="C147" s="301"/>
      <c r="D147" s="303">
        <v>0</v>
      </c>
      <c r="E147" s="319"/>
      <c r="F147" s="315">
        <v>26133927</v>
      </c>
      <c r="G147" s="304"/>
      <c r="H147" s="305"/>
      <c r="I147" s="312">
        <v>26133927</v>
      </c>
    </row>
    <row r="148" spans="1:9" hidden="1" outlineLevel="1">
      <c r="A148" s="292"/>
      <c r="B148" s="300" t="s">
        <v>189</v>
      </c>
      <c r="C148" s="301"/>
      <c r="D148" s="303">
        <v>0</v>
      </c>
      <c r="E148" s="319"/>
      <c r="F148" s="315">
        <v>10716929.713</v>
      </c>
      <c r="G148" s="304"/>
      <c r="H148" s="305"/>
      <c r="I148" s="312">
        <v>10716929.713</v>
      </c>
    </row>
    <row r="149" spans="1:9" hidden="1" outlineLevel="1">
      <c r="A149" s="292"/>
      <c r="B149" s="300" t="s">
        <v>190</v>
      </c>
      <c r="C149" s="301"/>
      <c r="D149" s="303">
        <v>25901356</v>
      </c>
      <c r="E149" s="319"/>
      <c r="F149" s="315">
        <v>2466431</v>
      </c>
      <c r="G149" s="304"/>
      <c r="H149" s="305"/>
      <c r="I149" s="312">
        <v>28367787</v>
      </c>
    </row>
    <row r="150" spans="1:9" hidden="1" outlineLevel="1">
      <c r="A150" s="292"/>
      <c r="B150" s="300" t="s">
        <v>191</v>
      </c>
      <c r="C150" s="301"/>
      <c r="D150" s="303">
        <v>0</v>
      </c>
      <c r="E150" s="319"/>
      <c r="F150" s="315">
        <v>4828102</v>
      </c>
      <c r="G150" s="304"/>
      <c r="H150" s="305"/>
      <c r="I150" s="312">
        <v>4828102</v>
      </c>
    </row>
    <row r="151" spans="1:9" hidden="1" outlineLevel="1">
      <c r="A151" s="292"/>
      <c r="B151" s="300" t="s">
        <v>192</v>
      </c>
      <c r="C151" s="301"/>
      <c r="D151" s="303">
        <v>0</v>
      </c>
      <c r="E151" s="319"/>
      <c r="F151" s="315">
        <v>0</v>
      </c>
      <c r="G151" s="304"/>
      <c r="H151" s="305"/>
      <c r="I151" s="312">
        <v>0</v>
      </c>
    </row>
    <row r="152" spans="1:9" hidden="1" outlineLevel="1">
      <c r="A152" s="292"/>
      <c r="B152" s="300" t="s">
        <v>193</v>
      </c>
      <c r="C152" s="301"/>
      <c r="D152" s="303">
        <v>0</v>
      </c>
      <c r="E152" s="319"/>
      <c r="F152" s="315">
        <v>130815027</v>
      </c>
      <c r="G152" s="304"/>
      <c r="H152" s="305"/>
      <c r="I152" s="312">
        <v>130815027</v>
      </c>
    </row>
    <row r="153" spans="1:9" hidden="1" outlineLevel="1">
      <c r="A153" s="292"/>
      <c r="B153" s="300" t="s">
        <v>194</v>
      </c>
      <c r="C153" s="301"/>
      <c r="D153" s="303">
        <v>0</v>
      </c>
      <c r="E153" s="319"/>
      <c r="F153" s="315">
        <v>0</v>
      </c>
      <c r="G153" s="304"/>
      <c r="H153" s="305"/>
      <c r="I153" s="312">
        <v>0</v>
      </c>
    </row>
    <row r="154" spans="1:9" hidden="1" outlineLevel="1">
      <c r="A154" s="292"/>
      <c r="B154" s="300" t="s">
        <v>195</v>
      </c>
      <c r="C154" s="301"/>
      <c r="D154" s="303">
        <v>242324.8</v>
      </c>
      <c r="E154" s="319"/>
      <c r="F154" s="315">
        <v>310783.75</v>
      </c>
      <c r="G154" s="304"/>
      <c r="H154" s="305"/>
      <c r="I154" s="312">
        <v>553108.55000000005</v>
      </c>
    </row>
    <row r="155" spans="1:9" hidden="1" outlineLevel="1">
      <c r="A155" s="292"/>
      <c r="B155" s="300" t="s">
        <v>196</v>
      </c>
      <c r="C155" s="301"/>
      <c r="D155" s="303">
        <v>0</v>
      </c>
      <c r="E155" s="319"/>
      <c r="F155" s="315">
        <v>2373626.7000000002</v>
      </c>
      <c r="G155" s="304"/>
      <c r="H155" s="305"/>
      <c r="I155" s="312">
        <v>2373626.7000000002</v>
      </c>
    </row>
    <row r="156" spans="1:9" ht="25.5" collapsed="1">
      <c r="A156" s="292">
        <v>8</v>
      </c>
      <c r="B156" s="320" t="s">
        <v>569</v>
      </c>
      <c r="C156" s="301"/>
      <c r="D156" s="303">
        <f>SUM($D$139:$D$155)</f>
        <v>42583144.800849997</v>
      </c>
      <c r="E156" s="319"/>
      <c r="F156" s="315">
        <f>SUM($F$139:$F$155)</f>
        <v>528210293.6595</v>
      </c>
      <c r="G156" s="304"/>
      <c r="H156" s="305"/>
      <c r="I156" s="312">
        <f>SUM($I$139:$I$155)</f>
        <v>570793438.46035004</v>
      </c>
    </row>
    <row r="157" spans="1:9" hidden="1" outlineLevel="1">
      <c r="A157" s="292"/>
      <c r="B157" s="321" t="s">
        <v>181</v>
      </c>
      <c r="C157" s="313">
        <v>8734847</v>
      </c>
      <c r="D157" s="307"/>
      <c r="E157" s="309"/>
      <c r="F157" s="309"/>
      <c r="G157" s="309"/>
      <c r="H157" s="322"/>
      <c r="I157" s="313">
        <v>8734847</v>
      </c>
    </row>
    <row r="158" spans="1:9" hidden="1" outlineLevel="1">
      <c r="A158" s="292"/>
      <c r="B158" s="321" t="s">
        <v>182</v>
      </c>
      <c r="C158" s="313">
        <v>5483021.0499999998</v>
      </c>
      <c r="D158" s="307"/>
      <c r="E158" s="309"/>
      <c r="F158" s="309"/>
      <c r="G158" s="309"/>
      <c r="H158" s="322"/>
      <c r="I158" s="313">
        <v>5483021.0499999998</v>
      </c>
    </row>
    <row r="159" spans="1:9" hidden="1" outlineLevel="1">
      <c r="A159" s="292"/>
      <c r="B159" s="321" t="s">
        <v>183</v>
      </c>
      <c r="C159" s="313">
        <v>27960372</v>
      </c>
      <c r="D159" s="307"/>
      <c r="E159" s="309"/>
      <c r="F159" s="309"/>
      <c r="G159" s="309"/>
      <c r="H159" s="322"/>
      <c r="I159" s="313">
        <v>27960372</v>
      </c>
    </row>
    <row r="160" spans="1:9" hidden="1" outlineLevel="1">
      <c r="A160" s="292"/>
      <c r="B160" s="321" t="s">
        <v>184</v>
      </c>
      <c r="C160" s="313">
        <v>6103428.1936499998</v>
      </c>
      <c r="D160" s="307"/>
      <c r="E160" s="309"/>
      <c r="F160" s="309"/>
      <c r="G160" s="309"/>
      <c r="H160" s="322"/>
      <c r="I160" s="313">
        <v>6103428.1936499998</v>
      </c>
    </row>
    <row r="161" spans="1:9" hidden="1" outlineLevel="1">
      <c r="A161" s="292"/>
      <c r="B161" s="321" t="s">
        <v>185</v>
      </c>
      <c r="C161" s="313">
        <v>31675228</v>
      </c>
      <c r="D161" s="307"/>
      <c r="E161" s="309"/>
      <c r="F161" s="309"/>
      <c r="G161" s="309"/>
      <c r="H161" s="322"/>
      <c r="I161" s="313">
        <v>31675228</v>
      </c>
    </row>
    <row r="162" spans="1:9" hidden="1" outlineLevel="1">
      <c r="A162" s="292"/>
      <c r="B162" s="321" t="s">
        <v>186</v>
      </c>
      <c r="C162" s="313">
        <v>46251446</v>
      </c>
      <c r="D162" s="307"/>
      <c r="E162" s="309"/>
      <c r="F162" s="309"/>
      <c r="G162" s="309"/>
      <c r="H162" s="322"/>
      <c r="I162" s="313">
        <v>46251446</v>
      </c>
    </row>
    <row r="163" spans="1:9" hidden="1" outlineLevel="1">
      <c r="A163" s="292"/>
      <c r="B163" s="321" t="s">
        <v>244</v>
      </c>
      <c r="C163" s="313">
        <v>1451984</v>
      </c>
      <c r="D163" s="307"/>
      <c r="E163" s="309"/>
      <c r="F163" s="309"/>
      <c r="G163" s="309"/>
      <c r="H163" s="322"/>
      <c r="I163" s="313">
        <v>1451984</v>
      </c>
    </row>
    <row r="164" spans="1:9" hidden="1" outlineLevel="1">
      <c r="A164" s="292"/>
      <c r="B164" s="321" t="s">
        <v>187</v>
      </c>
      <c r="C164" s="313">
        <v>3817743</v>
      </c>
      <c r="D164" s="307"/>
      <c r="E164" s="309"/>
      <c r="F164" s="309"/>
      <c r="G164" s="309"/>
      <c r="H164" s="322"/>
      <c r="I164" s="313">
        <v>3817743</v>
      </c>
    </row>
    <row r="165" spans="1:9" hidden="1" outlineLevel="1">
      <c r="A165" s="292"/>
      <c r="B165" s="321" t="s">
        <v>188</v>
      </c>
      <c r="C165" s="313">
        <v>4630042</v>
      </c>
      <c r="D165" s="307"/>
      <c r="E165" s="309"/>
      <c r="F165" s="309"/>
      <c r="G165" s="309"/>
      <c r="H165" s="322"/>
      <c r="I165" s="313">
        <v>4630042</v>
      </c>
    </row>
    <row r="166" spans="1:9" hidden="1" outlineLevel="1">
      <c r="A166" s="292"/>
      <c r="B166" s="321" t="s">
        <v>189</v>
      </c>
      <c r="C166" s="313">
        <v>2234281.63</v>
      </c>
      <c r="D166" s="307"/>
      <c r="E166" s="309"/>
      <c r="F166" s="309"/>
      <c r="G166" s="309"/>
      <c r="H166" s="322"/>
      <c r="I166" s="313">
        <v>2234281.63</v>
      </c>
    </row>
    <row r="167" spans="1:9" hidden="1" outlineLevel="1">
      <c r="A167" s="292"/>
      <c r="B167" s="321" t="s">
        <v>190</v>
      </c>
      <c r="C167" s="313">
        <v>15136896</v>
      </c>
      <c r="D167" s="307"/>
      <c r="E167" s="309"/>
      <c r="F167" s="309"/>
      <c r="G167" s="309"/>
      <c r="H167" s="322"/>
      <c r="I167" s="313">
        <v>15136896</v>
      </c>
    </row>
    <row r="168" spans="1:9" hidden="1" outlineLevel="1">
      <c r="A168" s="292"/>
      <c r="B168" s="321" t="s">
        <v>191</v>
      </c>
      <c r="C168" s="313">
        <v>852018</v>
      </c>
      <c r="D168" s="307"/>
      <c r="E168" s="309"/>
      <c r="F168" s="309"/>
      <c r="G168" s="309"/>
      <c r="H168" s="322"/>
      <c r="I168" s="313">
        <v>852018</v>
      </c>
    </row>
    <row r="169" spans="1:9" hidden="1" outlineLevel="1">
      <c r="A169" s="292"/>
      <c r="B169" s="321" t="s">
        <v>192</v>
      </c>
      <c r="C169" s="313">
        <v>315516</v>
      </c>
      <c r="D169" s="307"/>
      <c r="E169" s="309"/>
      <c r="F169" s="309"/>
      <c r="G169" s="309"/>
      <c r="H169" s="322"/>
      <c r="I169" s="313">
        <v>315516</v>
      </c>
    </row>
    <row r="170" spans="1:9" hidden="1" outlineLevel="1">
      <c r="A170" s="292"/>
      <c r="B170" s="321" t="s">
        <v>193</v>
      </c>
      <c r="C170" s="313">
        <v>39540986</v>
      </c>
      <c r="D170" s="307"/>
      <c r="E170" s="309"/>
      <c r="F170" s="309"/>
      <c r="G170" s="309"/>
      <c r="H170" s="322"/>
      <c r="I170" s="313">
        <v>39540986</v>
      </c>
    </row>
    <row r="171" spans="1:9" hidden="1" outlineLevel="1">
      <c r="A171" s="292"/>
      <c r="B171" s="321" t="s">
        <v>194</v>
      </c>
      <c r="C171" s="313">
        <v>13118501</v>
      </c>
      <c r="D171" s="307"/>
      <c r="E171" s="309"/>
      <c r="F171" s="309"/>
      <c r="G171" s="309"/>
      <c r="H171" s="322"/>
      <c r="I171" s="313">
        <v>13118501</v>
      </c>
    </row>
    <row r="172" spans="1:9" hidden="1" outlineLevel="1">
      <c r="A172" s="292"/>
      <c r="B172" s="321" t="s">
        <v>195</v>
      </c>
      <c r="C172" s="313">
        <v>2855294.45</v>
      </c>
      <c r="D172" s="307"/>
      <c r="E172" s="309"/>
      <c r="F172" s="309"/>
      <c r="G172" s="309"/>
      <c r="H172" s="322"/>
      <c r="I172" s="313">
        <v>2855294.45</v>
      </c>
    </row>
    <row r="173" spans="1:9" hidden="1" outlineLevel="1">
      <c r="A173" s="292"/>
      <c r="B173" s="321" t="s">
        <v>196</v>
      </c>
      <c r="C173" s="313">
        <v>4944028.95</v>
      </c>
      <c r="D173" s="307"/>
      <c r="E173" s="309"/>
      <c r="F173" s="309"/>
      <c r="G173" s="309"/>
      <c r="H173" s="322"/>
      <c r="I173" s="313">
        <v>4944028.95</v>
      </c>
    </row>
    <row r="174" spans="1:9" ht="25.5" collapsed="1">
      <c r="A174" s="292">
        <v>9</v>
      </c>
      <c r="B174" s="323" t="s">
        <v>570</v>
      </c>
      <c r="C174" s="313">
        <f>SUM($C$157:$C$173)</f>
        <v>215105633.27364996</v>
      </c>
      <c r="D174" s="307"/>
      <c r="E174" s="309"/>
      <c r="F174" s="309"/>
      <c r="G174" s="309"/>
      <c r="H174" s="322"/>
      <c r="I174" s="313">
        <f>SUM($I$157:$I$173)</f>
        <v>215105633.27364996</v>
      </c>
    </row>
    <row r="175" spans="1:9" ht="12.75" customHeight="1">
      <c r="A175" s="324" t="s">
        <v>495</v>
      </c>
      <c r="B175" s="325" t="s">
        <v>496</v>
      </c>
      <c r="C175" s="507"/>
      <c r="D175" s="507"/>
      <c r="E175" s="507"/>
      <c r="F175" s="507"/>
      <c r="G175" s="507"/>
      <c r="H175" s="507"/>
      <c r="I175" s="507"/>
    </row>
    <row r="176" spans="1:9" ht="12.75" hidden="1" customHeight="1" outlineLevel="1">
      <c r="A176" s="292"/>
      <c r="B176" s="326" t="s">
        <v>181</v>
      </c>
      <c r="C176" s="297"/>
      <c r="D176" s="308"/>
      <c r="E176" s="308"/>
      <c r="F176" s="298"/>
      <c r="G176" s="327">
        <v>454408</v>
      </c>
      <c r="H176" s="294"/>
      <c r="I176" s="328">
        <v>454408</v>
      </c>
    </row>
    <row r="177" spans="1:9" ht="12.75" hidden="1" customHeight="1" outlineLevel="1">
      <c r="A177" s="292"/>
      <c r="B177" s="326" t="s">
        <v>182</v>
      </c>
      <c r="C177" s="297"/>
      <c r="D177" s="308"/>
      <c r="E177" s="308"/>
      <c r="F177" s="298"/>
      <c r="G177" s="329"/>
      <c r="H177" s="294"/>
      <c r="I177" s="328">
        <v>0</v>
      </c>
    </row>
    <row r="178" spans="1:9" ht="12.75" hidden="1" customHeight="1" outlineLevel="1">
      <c r="A178" s="292"/>
      <c r="B178" s="326" t="s">
        <v>183</v>
      </c>
      <c r="C178" s="297"/>
      <c r="D178" s="308"/>
      <c r="E178" s="308"/>
      <c r="F178" s="298"/>
      <c r="G178" s="327">
        <v>1137728</v>
      </c>
      <c r="H178" s="294"/>
      <c r="I178" s="328">
        <v>1137728</v>
      </c>
    </row>
    <row r="179" spans="1:9" ht="12.75" hidden="1" customHeight="1" outlineLevel="1">
      <c r="A179" s="292"/>
      <c r="B179" s="326" t="s">
        <v>184</v>
      </c>
      <c r="C179" s="297"/>
      <c r="D179" s="308"/>
      <c r="E179" s="308"/>
      <c r="F179" s="298"/>
      <c r="G179" s="327">
        <v>206781</v>
      </c>
      <c r="H179" s="294"/>
      <c r="I179" s="328">
        <v>206781</v>
      </c>
    </row>
    <row r="180" spans="1:9" ht="12.75" hidden="1" customHeight="1" outlineLevel="1">
      <c r="A180" s="292"/>
      <c r="B180" s="326" t="s">
        <v>185</v>
      </c>
      <c r="C180" s="297"/>
      <c r="D180" s="308"/>
      <c r="E180" s="308"/>
      <c r="F180" s="298"/>
      <c r="G180" s="327">
        <v>1164446</v>
      </c>
      <c r="H180" s="294"/>
      <c r="I180" s="328">
        <v>1164446</v>
      </c>
    </row>
    <row r="181" spans="1:9" ht="12.75" hidden="1" customHeight="1" outlineLevel="1">
      <c r="A181" s="292"/>
      <c r="B181" s="326" t="s">
        <v>186</v>
      </c>
      <c r="C181" s="297"/>
      <c r="D181" s="308"/>
      <c r="E181" s="308"/>
      <c r="F181" s="298"/>
      <c r="G181" s="327">
        <v>416730</v>
      </c>
      <c r="H181" s="294"/>
      <c r="I181" s="328">
        <v>416730</v>
      </c>
    </row>
    <row r="182" spans="1:9" ht="12.75" hidden="1" customHeight="1" outlineLevel="1">
      <c r="A182" s="292"/>
      <c r="B182" s="326" t="s">
        <v>244</v>
      </c>
      <c r="C182" s="297"/>
      <c r="D182" s="308"/>
      <c r="E182" s="308"/>
      <c r="F182" s="298"/>
      <c r="G182" s="327">
        <v>0</v>
      </c>
      <c r="H182" s="294"/>
      <c r="I182" s="328">
        <v>0</v>
      </c>
    </row>
    <row r="183" spans="1:9" ht="12.75" hidden="1" customHeight="1" outlineLevel="1">
      <c r="A183" s="292"/>
      <c r="B183" s="326" t="s">
        <v>187</v>
      </c>
      <c r="C183" s="297"/>
      <c r="D183" s="308"/>
      <c r="E183" s="308"/>
      <c r="F183" s="298"/>
      <c r="G183" s="327">
        <v>123344</v>
      </c>
      <c r="H183" s="294"/>
      <c r="I183" s="328">
        <v>123344</v>
      </c>
    </row>
    <row r="184" spans="1:9" ht="12.75" hidden="1" customHeight="1" outlineLevel="1">
      <c r="A184" s="292"/>
      <c r="B184" s="326" t="s">
        <v>188</v>
      </c>
      <c r="C184" s="297"/>
      <c r="D184" s="308"/>
      <c r="E184" s="308"/>
      <c r="F184" s="298"/>
      <c r="G184" s="329"/>
      <c r="H184" s="294"/>
      <c r="I184" s="328">
        <v>0</v>
      </c>
    </row>
    <row r="185" spans="1:9" ht="12.75" hidden="1" customHeight="1" outlineLevel="1">
      <c r="A185" s="292"/>
      <c r="B185" s="326" t="s">
        <v>189</v>
      </c>
      <c r="C185" s="297"/>
      <c r="D185" s="308"/>
      <c r="E185" s="308"/>
      <c r="F185" s="298"/>
      <c r="G185" s="327">
        <v>0</v>
      </c>
      <c r="H185" s="294"/>
      <c r="I185" s="328">
        <v>0</v>
      </c>
    </row>
    <row r="186" spans="1:9" ht="12.75" hidden="1" customHeight="1" outlineLevel="1">
      <c r="A186" s="292"/>
      <c r="B186" s="326" t="s">
        <v>190</v>
      </c>
      <c r="C186" s="297"/>
      <c r="D186" s="308"/>
      <c r="E186" s="308"/>
      <c r="F186" s="298"/>
      <c r="G186" s="327">
        <v>109232</v>
      </c>
      <c r="H186" s="294"/>
      <c r="I186" s="328">
        <v>109232</v>
      </c>
    </row>
    <row r="187" spans="1:9" ht="12.75" hidden="1" customHeight="1" outlineLevel="1">
      <c r="A187" s="292"/>
      <c r="B187" s="326" t="s">
        <v>191</v>
      </c>
      <c r="C187" s="297"/>
      <c r="D187" s="308"/>
      <c r="E187" s="308"/>
      <c r="F187" s="298"/>
      <c r="G187" s="329"/>
      <c r="H187" s="294"/>
      <c r="I187" s="328">
        <v>0</v>
      </c>
    </row>
    <row r="188" spans="1:9" ht="12.75" hidden="1" customHeight="1" outlineLevel="1">
      <c r="A188" s="292"/>
      <c r="B188" s="326" t="s">
        <v>192</v>
      </c>
      <c r="C188" s="297"/>
      <c r="D188" s="308"/>
      <c r="E188" s="308"/>
      <c r="F188" s="298"/>
      <c r="G188" s="329"/>
      <c r="H188" s="294"/>
      <c r="I188" s="328">
        <v>0</v>
      </c>
    </row>
    <row r="189" spans="1:9" ht="12.75" hidden="1" customHeight="1" outlineLevel="1">
      <c r="A189" s="292"/>
      <c r="B189" s="326" t="s">
        <v>193</v>
      </c>
      <c r="C189" s="297"/>
      <c r="D189" s="308"/>
      <c r="E189" s="308"/>
      <c r="F189" s="298"/>
      <c r="G189" s="327">
        <v>183205</v>
      </c>
      <c r="H189" s="294"/>
      <c r="I189" s="328">
        <v>183205</v>
      </c>
    </row>
    <row r="190" spans="1:9" ht="12.75" hidden="1" customHeight="1" outlineLevel="1">
      <c r="A190" s="292"/>
      <c r="B190" s="326" t="s">
        <v>194</v>
      </c>
      <c r="C190" s="297"/>
      <c r="D190" s="308"/>
      <c r="E190" s="308"/>
      <c r="F190" s="298"/>
      <c r="G190" s="329"/>
      <c r="H190" s="294"/>
      <c r="I190" s="328">
        <v>0</v>
      </c>
    </row>
    <row r="191" spans="1:9" ht="12.75" hidden="1" customHeight="1" outlineLevel="1">
      <c r="A191" s="292"/>
      <c r="B191" s="326" t="s">
        <v>195</v>
      </c>
      <c r="C191" s="297"/>
      <c r="D191" s="308"/>
      <c r="E191" s="308"/>
      <c r="F191" s="298"/>
      <c r="G191" s="327">
        <v>49119.821006924802</v>
      </c>
      <c r="H191" s="294"/>
      <c r="I191" s="328">
        <v>49119.821006924802</v>
      </c>
    </row>
    <row r="192" spans="1:9" ht="12.75" hidden="1" customHeight="1" outlineLevel="1">
      <c r="A192" s="292"/>
      <c r="B192" s="326" t="s">
        <v>196</v>
      </c>
      <c r="C192" s="297"/>
      <c r="D192" s="308"/>
      <c r="E192" s="308"/>
      <c r="F192" s="298"/>
      <c r="G192" s="329"/>
      <c r="H192" s="294"/>
      <c r="I192" s="328">
        <v>0</v>
      </c>
    </row>
    <row r="193" spans="1:9" ht="12.75" customHeight="1" collapsed="1">
      <c r="A193" s="292">
        <v>10</v>
      </c>
      <c r="B193" s="330" t="s">
        <v>497</v>
      </c>
      <c r="C193" s="297"/>
      <c r="D193" s="308"/>
      <c r="E193" s="308"/>
      <c r="F193" s="298"/>
      <c r="G193" s="327">
        <f>SUM($G$176:$G$192)</f>
        <v>3844993.8210069248</v>
      </c>
      <c r="H193" s="294"/>
      <c r="I193" s="328">
        <f>SUM($I$176:$I$192)</f>
        <v>3844993.8210069248</v>
      </c>
    </row>
    <row r="194" spans="1:9" ht="12.75" hidden="1" customHeight="1" outlineLevel="1">
      <c r="A194" s="292"/>
      <c r="B194" s="331" t="s">
        <v>181</v>
      </c>
      <c r="C194" s="304"/>
      <c r="D194" s="310"/>
      <c r="E194" s="310"/>
      <c r="F194" s="305"/>
      <c r="G194" s="332">
        <v>-670</v>
      </c>
      <c r="H194" s="319"/>
      <c r="I194" s="312">
        <v>-670</v>
      </c>
    </row>
    <row r="195" spans="1:9" ht="12.75" hidden="1" customHeight="1" outlineLevel="1">
      <c r="A195" s="292"/>
      <c r="B195" s="331" t="s">
        <v>182</v>
      </c>
      <c r="C195" s="304"/>
      <c r="D195" s="310"/>
      <c r="E195" s="310"/>
      <c r="F195" s="305"/>
      <c r="G195" s="332">
        <v>6250</v>
      </c>
      <c r="H195" s="319"/>
      <c r="I195" s="312">
        <v>6250</v>
      </c>
    </row>
    <row r="196" spans="1:9" ht="12.75" hidden="1" customHeight="1" outlineLevel="1">
      <c r="A196" s="292"/>
      <c r="B196" s="331" t="s">
        <v>183</v>
      </c>
      <c r="C196" s="304"/>
      <c r="D196" s="310"/>
      <c r="E196" s="310"/>
      <c r="F196" s="305"/>
      <c r="G196" s="332">
        <v>2298373</v>
      </c>
      <c r="H196" s="319"/>
      <c r="I196" s="312">
        <v>2298373</v>
      </c>
    </row>
    <row r="197" spans="1:9" ht="12.75" hidden="1" customHeight="1" outlineLevel="1">
      <c r="A197" s="292"/>
      <c r="B197" s="331" t="s">
        <v>184</v>
      </c>
      <c r="C197" s="304"/>
      <c r="D197" s="310"/>
      <c r="E197" s="310"/>
      <c r="F197" s="305"/>
      <c r="G197" s="332">
        <v>87313</v>
      </c>
      <c r="H197" s="319"/>
      <c r="I197" s="312">
        <v>87313</v>
      </c>
    </row>
    <row r="198" spans="1:9" ht="12.75" hidden="1" customHeight="1" outlineLevel="1">
      <c r="A198" s="292"/>
      <c r="B198" s="331" t="s">
        <v>185</v>
      </c>
      <c r="C198" s="304"/>
      <c r="D198" s="310"/>
      <c r="E198" s="310"/>
      <c r="F198" s="305"/>
      <c r="G198" s="332">
        <v>732212</v>
      </c>
      <c r="H198" s="319"/>
      <c r="I198" s="312">
        <v>732212</v>
      </c>
    </row>
    <row r="199" spans="1:9" ht="12.75" hidden="1" customHeight="1" outlineLevel="1">
      <c r="A199" s="292"/>
      <c r="B199" s="331" t="s">
        <v>186</v>
      </c>
      <c r="C199" s="304"/>
      <c r="D199" s="310"/>
      <c r="E199" s="310"/>
      <c r="F199" s="305"/>
      <c r="G199" s="332">
        <v>5391280</v>
      </c>
      <c r="H199" s="319"/>
      <c r="I199" s="312">
        <v>5391280</v>
      </c>
    </row>
    <row r="200" spans="1:9" ht="12.75" hidden="1" customHeight="1" outlineLevel="1">
      <c r="A200" s="292"/>
      <c r="B200" s="331" t="s">
        <v>244</v>
      </c>
      <c r="C200" s="304"/>
      <c r="D200" s="310"/>
      <c r="E200" s="310"/>
      <c r="F200" s="305"/>
      <c r="G200" s="332">
        <v>0</v>
      </c>
      <c r="H200" s="319"/>
      <c r="I200" s="312">
        <v>0</v>
      </c>
    </row>
    <row r="201" spans="1:9" ht="12.75" hidden="1" customHeight="1" outlineLevel="1">
      <c r="A201" s="292"/>
      <c r="B201" s="331" t="s">
        <v>187</v>
      </c>
      <c r="C201" s="304"/>
      <c r="D201" s="310"/>
      <c r="E201" s="310"/>
      <c r="F201" s="305"/>
      <c r="G201" s="332">
        <v>52098</v>
      </c>
      <c r="H201" s="319"/>
      <c r="I201" s="312">
        <v>52098</v>
      </c>
    </row>
    <row r="202" spans="1:9" ht="12.75" hidden="1" customHeight="1" outlineLevel="1">
      <c r="A202" s="292"/>
      <c r="B202" s="331" t="s">
        <v>188</v>
      </c>
      <c r="C202" s="304"/>
      <c r="D202" s="310"/>
      <c r="E202" s="310"/>
      <c r="F202" s="305"/>
      <c r="G202" s="333"/>
      <c r="H202" s="319"/>
      <c r="I202" s="312">
        <v>0</v>
      </c>
    </row>
    <row r="203" spans="1:9" ht="12.75" hidden="1" customHeight="1" outlineLevel="1">
      <c r="A203" s="292"/>
      <c r="B203" s="331" t="s">
        <v>189</v>
      </c>
      <c r="C203" s="304"/>
      <c r="D203" s="310"/>
      <c r="E203" s="310"/>
      <c r="F203" s="305"/>
      <c r="G203" s="332">
        <v>0</v>
      </c>
      <c r="H203" s="319"/>
      <c r="I203" s="312">
        <v>0</v>
      </c>
    </row>
    <row r="204" spans="1:9" ht="12.75" hidden="1" customHeight="1" outlineLevel="1">
      <c r="A204" s="292"/>
      <c r="B204" s="331" t="s">
        <v>190</v>
      </c>
      <c r="C204" s="304"/>
      <c r="D204" s="310"/>
      <c r="E204" s="310"/>
      <c r="F204" s="305"/>
      <c r="G204" s="332">
        <v>72070</v>
      </c>
      <c r="H204" s="319"/>
      <c r="I204" s="312">
        <v>72070</v>
      </c>
    </row>
    <row r="205" spans="1:9" ht="12.75" hidden="1" customHeight="1" outlineLevel="1">
      <c r="A205" s="292"/>
      <c r="B205" s="331" t="s">
        <v>191</v>
      </c>
      <c r="C205" s="304"/>
      <c r="D205" s="310"/>
      <c r="E205" s="310"/>
      <c r="F205" s="305"/>
      <c r="G205" s="333"/>
      <c r="H205" s="319"/>
      <c r="I205" s="312">
        <v>0</v>
      </c>
    </row>
    <row r="206" spans="1:9" ht="12.75" hidden="1" customHeight="1" outlineLevel="1">
      <c r="A206" s="292"/>
      <c r="B206" s="331" t="s">
        <v>192</v>
      </c>
      <c r="C206" s="304"/>
      <c r="D206" s="310"/>
      <c r="E206" s="310"/>
      <c r="F206" s="305"/>
      <c r="G206" s="333"/>
      <c r="H206" s="319"/>
      <c r="I206" s="312">
        <v>0</v>
      </c>
    </row>
    <row r="207" spans="1:9" ht="12.75" hidden="1" customHeight="1" outlineLevel="1">
      <c r="A207" s="292"/>
      <c r="B207" s="331" t="s">
        <v>193</v>
      </c>
      <c r="C207" s="304"/>
      <c r="D207" s="310"/>
      <c r="E207" s="310"/>
      <c r="F207" s="305"/>
      <c r="G207" s="332">
        <v>6164694</v>
      </c>
      <c r="H207" s="319"/>
      <c r="I207" s="312">
        <v>6164694</v>
      </c>
    </row>
    <row r="208" spans="1:9" ht="12.75" hidden="1" customHeight="1" outlineLevel="1">
      <c r="A208" s="292"/>
      <c r="B208" s="331" t="s">
        <v>194</v>
      </c>
      <c r="C208" s="304"/>
      <c r="D208" s="310"/>
      <c r="E208" s="310"/>
      <c r="F208" s="305"/>
      <c r="G208" s="333"/>
      <c r="H208" s="319"/>
      <c r="I208" s="312">
        <v>0</v>
      </c>
    </row>
    <row r="209" spans="1:9" ht="12.75" hidden="1" customHeight="1" outlineLevel="1">
      <c r="A209" s="292"/>
      <c r="B209" s="331" t="s">
        <v>195</v>
      </c>
      <c r="C209" s="304"/>
      <c r="D209" s="310"/>
      <c r="E209" s="310"/>
      <c r="F209" s="305"/>
      <c r="G209" s="333"/>
      <c r="H209" s="319"/>
      <c r="I209" s="312">
        <v>0</v>
      </c>
    </row>
    <row r="210" spans="1:9" ht="12.75" hidden="1" customHeight="1" outlineLevel="1">
      <c r="A210" s="292"/>
      <c r="B210" s="331" t="s">
        <v>196</v>
      </c>
      <c r="C210" s="304"/>
      <c r="D210" s="310"/>
      <c r="E210" s="310"/>
      <c r="F210" s="305"/>
      <c r="G210" s="333"/>
      <c r="H210" s="319"/>
      <c r="I210" s="312">
        <v>0</v>
      </c>
    </row>
    <row r="211" spans="1:9" ht="12.75" customHeight="1" collapsed="1">
      <c r="A211" s="292">
        <v>11</v>
      </c>
      <c r="B211" s="334" t="s">
        <v>498</v>
      </c>
      <c r="C211" s="304"/>
      <c r="D211" s="310"/>
      <c r="E211" s="310"/>
      <c r="F211" s="305"/>
      <c r="G211" s="332">
        <f>SUM($G$194:$G$210)</f>
        <v>14803620</v>
      </c>
      <c r="H211" s="319"/>
      <c r="I211" s="312">
        <f>SUM($I$194:$I$210)</f>
        <v>14803620</v>
      </c>
    </row>
    <row r="212" spans="1:9" ht="12.75" hidden="1" customHeight="1" outlineLevel="1">
      <c r="A212" s="292"/>
      <c r="B212" s="331" t="s">
        <v>181</v>
      </c>
      <c r="C212" s="304"/>
      <c r="D212" s="310"/>
      <c r="E212" s="310"/>
      <c r="F212" s="305"/>
      <c r="G212" s="332">
        <v>554572</v>
      </c>
      <c r="H212" s="319"/>
      <c r="I212" s="312">
        <v>554572</v>
      </c>
    </row>
    <row r="213" spans="1:9" ht="12.75" hidden="1" customHeight="1" outlineLevel="1">
      <c r="A213" s="292"/>
      <c r="B213" s="331" t="s">
        <v>182</v>
      </c>
      <c r="C213" s="304"/>
      <c r="D213" s="310"/>
      <c r="E213" s="310"/>
      <c r="F213" s="305"/>
      <c r="G213" s="333"/>
      <c r="H213" s="319"/>
      <c r="I213" s="312">
        <v>0</v>
      </c>
    </row>
    <row r="214" spans="1:9" ht="12.75" hidden="1" customHeight="1" outlineLevel="1">
      <c r="A214" s="292"/>
      <c r="B214" s="331" t="s">
        <v>183</v>
      </c>
      <c r="C214" s="304"/>
      <c r="D214" s="310"/>
      <c r="E214" s="310"/>
      <c r="F214" s="305"/>
      <c r="G214" s="332">
        <v>2790337</v>
      </c>
      <c r="H214" s="319"/>
      <c r="I214" s="312">
        <v>2790337</v>
      </c>
    </row>
    <row r="215" spans="1:9" ht="12.75" hidden="1" customHeight="1" outlineLevel="1">
      <c r="A215" s="292"/>
      <c r="B215" s="331" t="s">
        <v>184</v>
      </c>
      <c r="C215" s="304"/>
      <c r="D215" s="310"/>
      <c r="E215" s="310"/>
      <c r="F215" s="305"/>
      <c r="G215" s="332">
        <v>540368</v>
      </c>
      <c r="H215" s="319"/>
      <c r="I215" s="312">
        <v>540368</v>
      </c>
    </row>
    <row r="216" spans="1:9" ht="12.75" hidden="1" customHeight="1" outlineLevel="1">
      <c r="A216" s="292"/>
      <c r="B216" s="331" t="s">
        <v>185</v>
      </c>
      <c r="C216" s="304"/>
      <c r="D216" s="310"/>
      <c r="E216" s="310"/>
      <c r="F216" s="305"/>
      <c r="G216" s="332">
        <v>2914370</v>
      </c>
      <c r="H216" s="319"/>
      <c r="I216" s="312">
        <v>2914370</v>
      </c>
    </row>
    <row r="217" spans="1:9" ht="12.75" hidden="1" customHeight="1" outlineLevel="1">
      <c r="A217" s="292"/>
      <c r="B217" s="331" t="s">
        <v>186</v>
      </c>
      <c r="C217" s="304"/>
      <c r="D217" s="310"/>
      <c r="E217" s="310"/>
      <c r="F217" s="305"/>
      <c r="G217" s="332">
        <v>4490995</v>
      </c>
      <c r="H217" s="319"/>
      <c r="I217" s="312">
        <v>4490995</v>
      </c>
    </row>
    <row r="218" spans="1:9" ht="12.75" hidden="1" customHeight="1" outlineLevel="1">
      <c r="A218" s="292"/>
      <c r="B218" s="331" t="s">
        <v>244</v>
      </c>
      <c r="C218" s="304"/>
      <c r="D218" s="310"/>
      <c r="E218" s="310"/>
      <c r="F218" s="305"/>
      <c r="G218" s="332">
        <v>6406</v>
      </c>
      <c r="H218" s="319"/>
      <c r="I218" s="312">
        <v>6406</v>
      </c>
    </row>
    <row r="219" spans="1:9" ht="12.75" hidden="1" customHeight="1" outlineLevel="1">
      <c r="A219" s="292"/>
      <c r="B219" s="331" t="s">
        <v>187</v>
      </c>
      <c r="C219" s="304"/>
      <c r="D219" s="310"/>
      <c r="E219" s="310"/>
      <c r="F219" s="305"/>
      <c r="G219" s="332">
        <v>36201</v>
      </c>
      <c r="H219" s="319"/>
      <c r="I219" s="312">
        <v>36201</v>
      </c>
    </row>
    <row r="220" spans="1:9" ht="12.75" hidden="1" customHeight="1" outlineLevel="1">
      <c r="A220" s="292"/>
      <c r="B220" s="331" t="s">
        <v>188</v>
      </c>
      <c r="C220" s="304"/>
      <c r="D220" s="310"/>
      <c r="E220" s="310"/>
      <c r="F220" s="305"/>
      <c r="G220" s="332">
        <v>100461</v>
      </c>
      <c r="H220" s="319"/>
      <c r="I220" s="312">
        <v>100461</v>
      </c>
    </row>
    <row r="221" spans="1:9" ht="12.75" hidden="1" customHeight="1" outlineLevel="1">
      <c r="A221" s="292"/>
      <c r="B221" s="331" t="s">
        <v>189</v>
      </c>
      <c r="C221" s="304"/>
      <c r="D221" s="310"/>
      <c r="E221" s="310"/>
      <c r="F221" s="305"/>
      <c r="G221" s="332">
        <v>74403.574473623303</v>
      </c>
      <c r="H221" s="319"/>
      <c r="I221" s="312">
        <v>74403.574473623303</v>
      </c>
    </row>
    <row r="222" spans="1:9" ht="12.75" hidden="1" customHeight="1" outlineLevel="1">
      <c r="A222" s="292"/>
      <c r="B222" s="331" t="s">
        <v>190</v>
      </c>
      <c r="C222" s="304"/>
      <c r="D222" s="310"/>
      <c r="E222" s="310"/>
      <c r="F222" s="305"/>
      <c r="G222" s="332">
        <v>1433487</v>
      </c>
      <c r="H222" s="319"/>
      <c r="I222" s="312">
        <v>1433487</v>
      </c>
    </row>
    <row r="223" spans="1:9" ht="12.75" hidden="1" customHeight="1" outlineLevel="1">
      <c r="A223" s="292"/>
      <c r="B223" s="331" t="s">
        <v>191</v>
      </c>
      <c r="C223" s="304"/>
      <c r="D223" s="310"/>
      <c r="E223" s="310"/>
      <c r="F223" s="305"/>
      <c r="G223" s="333"/>
      <c r="H223" s="319"/>
      <c r="I223" s="312">
        <v>0</v>
      </c>
    </row>
    <row r="224" spans="1:9" ht="12.75" hidden="1" customHeight="1" outlineLevel="1">
      <c r="A224" s="292"/>
      <c r="B224" s="331" t="s">
        <v>192</v>
      </c>
      <c r="C224" s="304"/>
      <c r="D224" s="310"/>
      <c r="E224" s="310"/>
      <c r="F224" s="305"/>
      <c r="G224" s="332">
        <v>30515</v>
      </c>
      <c r="H224" s="319"/>
      <c r="I224" s="312">
        <v>30515</v>
      </c>
    </row>
    <row r="225" spans="1:9" ht="12.75" hidden="1" customHeight="1" outlineLevel="1">
      <c r="A225" s="292"/>
      <c r="B225" s="331" t="s">
        <v>193</v>
      </c>
      <c r="C225" s="304"/>
      <c r="D225" s="310"/>
      <c r="E225" s="310"/>
      <c r="F225" s="305"/>
      <c r="G225" s="332">
        <v>5053754</v>
      </c>
      <c r="H225" s="319"/>
      <c r="I225" s="312">
        <v>5053754</v>
      </c>
    </row>
    <row r="226" spans="1:9" ht="12.75" hidden="1" customHeight="1" outlineLevel="1">
      <c r="A226" s="292"/>
      <c r="B226" s="331" t="s">
        <v>194</v>
      </c>
      <c r="C226" s="304"/>
      <c r="D226" s="310"/>
      <c r="E226" s="310"/>
      <c r="F226" s="305"/>
      <c r="G226" s="332">
        <v>17295</v>
      </c>
      <c r="H226" s="319"/>
      <c r="I226" s="312">
        <v>17295</v>
      </c>
    </row>
    <row r="227" spans="1:9" ht="12.75" hidden="1" customHeight="1" outlineLevel="1">
      <c r="A227" s="292"/>
      <c r="B227" s="331" t="s">
        <v>195</v>
      </c>
      <c r="C227" s="304"/>
      <c r="D227" s="310"/>
      <c r="E227" s="310"/>
      <c r="F227" s="305"/>
      <c r="G227" s="332">
        <v>-1974.1767812450801</v>
      </c>
      <c r="H227" s="319"/>
      <c r="I227" s="312">
        <v>-1974.1767812450801</v>
      </c>
    </row>
    <row r="228" spans="1:9" ht="12.75" hidden="1" customHeight="1" outlineLevel="1">
      <c r="A228" s="292"/>
      <c r="B228" s="331" t="s">
        <v>196</v>
      </c>
      <c r="C228" s="304"/>
      <c r="D228" s="310"/>
      <c r="E228" s="310"/>
      <c r="F228" s="305"/>
      <c r="G228" s="332">
        <v>77453</v>
      </c>
      <c r="H228" s="319"/>
      <c r="I228" s="312">
        <v>77453</v>
      </c>
    </row>
    <row r="229" spans="1:9" ht="12.75" customHeight="1" collapsed="1">
      <c r="A229" s="292">
        <v>12</v>
      </c>
      <c r="B229" s="334" t="s">
        <v>499</v>
      </c>
      <c r="C229" s="304"/>
      <c r="D229" s="310"/>
      <c r="E229" s="310"/>
      <c r="F229" s="305"/>
      <c r="G229" s="332">
        <f>SUM($G$212:$G$228)</f>
        <v>18118643.397692379</v>
      </c>
      <c r="H229" s="319"/>
      <c r="I229" s="312">
        <f>SUM($I$212:$I$228)</f>
        <v>18118643.397692379</v>
      </c>
    </row>
    <row r="230" spans="1:9" ht="12.75" hidden="1" customHeight="1" outlineLevel="1">
      <c r="A230" s="292"/>
      <c r="B230" s="331" t="s">
        <v>181</v>
      </c>
      <c r="C230" s="304"/>
      <c r="D230" s="310"/>
      <c r="E230" s="310"/>
      <c r="F230" s="305"/>
      <c r="G230" s="332">
        <v>130512</v>
      </c>
      <c r="H230" s="319"/>
      <c r="I230" s="312">
        <v>130512</v>
      </c>
    </row>
    <row r="231" spans="1:9" ht="12.75" hidden="1" customHeight="1" outlineLevel="1">
      <c r="A231" s="292"/>
      <c r="B231" s="331" t="s">
        <v>182</v>
      </c>
      <c r="C231" s="304"/>
      <c r="D231" s="310"/>
      <c r="E231" s="310"/>
      <c r="F231" s="305"/>
      <c r="G231" s="333"/>
      <c r="H231" s="319"/>
      <c r="I231" s="312">
        <v>0</v>
      </c>
    </row>
    <row r="232" spans="1:9" ht="12.75" hidden="1" customHeight="1" outlineLevel="1">
      <c r="A232" s="292"/>
      <c r="B232" s="331" t="s">
        <v>183</v>
      </c>
      <c r="C232" s="304"/>
      <c r="D232" s="310"/>
      <c r="E232" s="310"/>
      <c r="F232" s="305"/>
      <c r="G232" s="332">
        <v>357585</v>
      </c>
      <c r="H232" s="319"/>
      <c r="I232" s="312">
        <v>357585</v>
      </c>
    </row>
    <row r="233" spans="1:9" ht="12.75" hidden="1" customHeight="1" outlineLevel="1">
      <c r="A233" s="292"/>
      <c r="B233" s="331" t="s">
        <v>184</v>
      </c>
      <c r="C233" s="304"/>
      <c r="D233" s="310"/>
      <c r="E233" s="310"/>
      <c r="F233" s="305"/>
      <c r="G233" s="332">
        <v>97614</v>
      </c>
      <c r="H233" s="319"/>
      <c r="I233" s="312">
        <v>97614</v>
      </c>
    </row>
    <row r="234" spans="1:9" ht="12.75" hidden="1" customHeight="1" outlineLevel="1">
      <c r="A234" s="292"/>
      <c r="B234" s="331" t="s">
        <v>185</v>
      </c>
      <c r="C234" s="304"/>
      <c r="D234" s="310"/>
      <c r="E234" s="310"/>
      <c r="F234" s="305"/>
      <c r="G234" s="332">
        <v>315444</v>
      </c>
      <c r="H234" s="319"/>
      <c r="I234" s="312">
        <v>315444</v>
      </c>
    </row>
    <row r="235" spans="1:9" ht="12.75" hidden="1" customHeight="1" outlineLevel="1">
      <c r="A235" s="292"/>
      <c r="B235" s="331" t="s">
        <v>186</v>
      </c>
      <c r="C235" s="304"/>
      <c r="D235" s="310"/>
      <c r="E235" s="310"/>
      <c r="F235" s="305"/>
      <c r="G235" s="332">
        <v>1597881</v>
      </c>
      <c r="H235" s="319"/>
      <c r="I235" s="312">
        <v>1597881</v>
      </c>
    </row>
    <row r="236" spans="1:9" ht="12.75" hidden="1" customHeight="1" outlineLevel="1">
      <c r="A236" s="292"/>
      <c r="B236" s="331" t="s">
        <v>244</v>
      </c>
      <c r="C236" s="304"/>
      <c r="D236" s="310"/>
      <c r="E236" s="310"/>
      <c r="F236" s="305"/>
      <c r="G236" s="332">
        <v>0</v>
      </c>
      <c r="H236" s="319"/>
      <c r="I236" s="312">
        <v>0</v>
      </c>
    </row>
    <row r="237" spans="1:9" ht="12.75" hidden="1" customHeight="1" outlineLevel="1">
      <c r="A237" s="292"/>
      <c r="B237" s="331" t="s">
        <v>187</v>
      </c>
      <c r="C237" s="304"/>
      <c r="D237" s="310"/>
      <c r="E237" s="310"/>
      <c r="F237" s="305"/>
      <c r="G237" s="332">
        <v>10474</v>
      </c>
      <c r="H237" s="319"/>
      <c r="I237" s="312">
        <v>10474</v>
      </c>
    </row>
    <row r="238" spans="1:9" ht="12.75" hidden="1" customHeight="1" outlineLevel="1">
      <c r="A238" s="292"/>
      <c r="B238" s="331" t="s">
        <v>188</v>
      </c>
      <c r="C238" s="304"/>
      <c r="D238" s="310"/>
      <c r="E238" s="310"/>
      <c r="F238" s="305"/>
      <c r="G238" s="332">
        <v>11438</v>
      </c>
      <c r="H238" s="319"/>
      <c r="I238" s="312">
        <v>11438</v>
      </c>
    </row>
    <row r="239" spans="1:9" ht="12.75" hidden="1" customHeight="1" outlineLevel="1">
      <c r="A239" s="292"/>
      <c r="B239" s="331" t="s">
        <v>189</v>
      </c>
      <c r="C239" s="304"/>
      <c r="D239" s="310"/>
      <c r="E239" s="310"/>
      <c r="F239" s="305"/>
      <c r="G239" s="332">
        <v>0</v>
      </c>
      <c r="H239" s="319"/>
      <c r="I239" s="312">
        <v>0</v>
      </c>
    </row>
    <row r="240" spans="1:9" ht="12.75" hidden="1" customHeight="1" outlineLevel="1">
      <c r="A240" s="292"/>
      <c r="B240" s="331" t="s">
        <v>190</v>
      </c>
      <c r="C240" s="304"/>
      <c r="D240" s="310"/>
      <c r="E240" s="310"/>
      <c r="F240" s="305"/>
      <c r="G240" s="332">
        <v>124440</v>
      </c>
      <c r="H240" s="319"/>
      <c r="I240" s="312">
        <v>124440</v>
      </c>
    </row>
    <row r="241" spans="1:9" ht="12.75" hidden="1" customHeight="1" outlineLevel="1">
      <c r="A241" s="292"/>
      <c r="B241" s="331" t="s">
        <v>191</v>
      </c>
      <c r="C241" s="304"/>
      <c r="D241" s="310"/>
      <c r="E241" s="310"/>
      <c r="F241" s="305"/>
      <c r="G241" s="333"/>
      <c r="H241" s="319"/>
      <c r="I241" s="312">
        <v>0</v>
      </c>
    </row>
    <row r="242" spans="1:9" ht="12.75" hidden="1" customHeight="1" outlineLevel="1">
      <c r="A242" s="292"/>
      <c r="B242" s="331" t="s">
        <v>192</v>
      </c>
      <c r="C242" s="304"/>
      <c r="D242" s="310"/>
      <c r="E242" s="310"/>
      <c r="F242" s="305"/>
      <c r="G242" s="333"/>
      <c r="H242" s="319"/>
      <c r="I242" s="312">
        <v>0</v>
      </c>
    </row>
    <row r="243" spans="1:9" ht="12.75" hidden="1" customHeight="1" outlineLevel="1">
      <c r="A243" s="292"/>
      <c r="B243" s="331" t="s">
        <v>193</v>
      </c>
      <c r="C243" s="304"/>
      <c r="D243" s="310"/>
      <c r="E243" s="310"/>
      <c r="F243" s="305"/>
      <c r="G243" s="332">
        <v>749255</v>
      </c>
      <c r="H243" s="319"/>
      <c r="I243" s="312">
        <v>749255</v>
      </c>
    </row>
    <row r="244" spans="1:9" ht="12.75" hidden="1" customHeight="1" outlineLevel="1">
      <c r="A244" s="292"/>
      <c r="B244" s="331" t="s">
        <v>194</v>
      </c>
      <c r="C244" s="304"/>
      <c r="D244" s="310"/>
      <c r="E244" s="310"/>
      <c r="F244" s="305"/>
      <c r="G244" s="333"/>
      <c r="H244" s="319"/>
      <c r="I244" s="312">
        <v>0</v>
      </c>
    </row>
    <row r="245" spans="1:9" ht="12.75" hidden="1" customHeight="1" outlineLevel="1">
      <c r="A245" s="292"/>
      <c r="B245" s="331" t="s">
        <v>195</v>
      </c>
      <c r="C245" s="304"/>
      <c r="D245" s="310"/>
      <c r="E245" s="310"/>
      <c r="F245" s="305"/>
      <c r="G245" s="333"/>
      <c r="H245" s="319"/>
      <c r="I245" s="312">
        <v>0</v>
      </c>
    </row>
    <row r="246" spans="1:9" ht="12.75" hidden="1" customHeight="1" outlineLevel="1">
      <c r="A246" s="292"/>
      <c r="B246" s="331" t="s">
        <v>196</v>
      </c>
      <c r="C246" s="304"/>
      <c r="D246" s="310"/>
      <c r="E246" s="310"/>
      <c r="F246" s="305"/>
      <c r="G246" s="333"/>
      <c r="H246" s="319"/>
      <c r="I246" s="312">
        <v>0</v>
      </c>
    </row>
    <row r="247" spans="1:9" ht="12.75" customHeight="1" collapsed="1">
      <c r="A247" s="292">
        <v>13</v>
      </c>
      <c r="B247" s="334" t="s">
        <v>500</v>
      </c>
      <c r="C247" s="304"/>
      <c r="D247" s="310"/>
      <c r="E247" s="310"/>
      <c r="F247" s="305"/>
      <c r="G247" s="332">
        <f>SUM($G$230:$G$246)</f>
        <v>3394643</v>
      </c>
      <c r="H247" s="319"/>
      <c r="I247" s="312">
        <f>SUM($I$230:$I$246)</f>
        <v>3394643</v>
      </c>
    </row>
    <row r="248" spans="1:9" ht="12.75" hidden="1" customHeight="1" outlineLevel="1">
      <c r="A248" s="292"/>
      <c r="B248" s="331" t="s">
        <v>181</v>
      </c>
      <c r="C248" s="304"/>
      <c r="D248" s="310"/>
      <c r="E248" s="310"/>
      <c r="F248" s="305"/>
      <c r="G248" s="333"/>
      <c r="H248" s="319"/>
      <c r="I248" s="312">
        <v>0</v>
      </c>
    </row>
    <row r="249" spans="1:9" ht="12.75" hidden="1" customHeight="1" outlineLevel="1">
      <c r="A249" s="292"/>
      <c r="B249" s="331" t="s">
        <v>182</v>
      </c>
      <c r="C249" s="304"/>
      <c r="D249" s="310"/>
      <c r="E249" s="310"/>
      <c r="F249" s="305"/>
      <c r="G249" s="333"/>
      <c r="H249" s="319"/>
      <c r="I249" s="312">
        <v>0</v>
      </c>
    </row>
    <row r="250" spans="1:9" ht="12.75" hidden="1" customHeight="1" outlineLevel="1">
      <c r="A250" s="292"/>
      <c r="B250" s="331" t="s">
        <v>183</v>
      </c>
      <c r="C250" s="304"/>
      <c r="D250" s="310"/>
      <c r="E250" s="310"/>
      <c r="F250" s="305"/>
      <c r="G250" s="332">
        <v>5397489</v>
      </c>
      <c r="H250" s="319"/>
      <c r="I250" s="312">
        <v>5397489</v>
      </c>
    </row>
    <row r="251" spans="1:9" ht="12.75" hidden="1" customHeight="1" outlineLevel="1">
      <c r="A251" s="292"/>
      <c r="B251" s="331" t="s">
        <v>184</v>
      </c>
      <c r="C251" s="304"/>
      <c r="D251" s="310"/>
      <c r="E251" s="310"/>
      <c r="F251" s="305"/>
      <c r="G251" s="332">
        <v>178311</v>
      </c>
      <c r="H251" s="319"/>
      <c r="I251" s="312">
        <v>178311</v>
      </c>
    </row>
    <row r="252" spans="1:9" ht="12.75" hidden="1" customHeight="1" outlineLevel="1">
      <c r="A252" s="292"/>
      <c r="B252" s="331" t="s">
        <v>185</v>
      </c>
      <c r="C252" s="304"/>
      <c r="D252" s="310"/>
      <c r="E252" s="310"/>
      <c r="F252" s="305"/>
      <c r="G252" s="332">
        <v>1066136</v>
      </c>
      <c r="H252" s="319"/>
      <c r="I252" s="312">
        <v>1066136</v>
      </c>
    </row>
    <row r="253" spans="1:9" ht="12.75" hidden="1" customHeight="1" outlineLevel="1">
      <c r="A253" s="292"/>
      <c r="B253" s="331" t="s">
        <v>186</v>
      </c>
      <c r="C253" s="304"/>
      <c r="D253" s="310"/>
      <c r="E253" s="310"/>
      <c r="F253" s="305"/>
      <c r="G253" s="332">
        <v>5676190</v>
      </c>
      <c r="H253" s="319"/>
      <c r="I253" s="312">
        <v>5676190</v>
      </c>
    </row>
    <row r="254" spans="1:9" ht="12.75" hidden="1" customHeight="1" outlineLevel="1">
      <c r="A254" s="292"/>
      <c r="B254" s="331" t="s">
        <v>244</v>
      </c>
      <c r="C254" s="304"/>
      <c r="D254" s="310"/>
      <c r="E254" s="310"/>
      <c r="F254" s="305"/>
      <c r="G254" s="332">
        <v>0</v>
      </c>
      <c r="H254" s="319"/>
      <c r="I254" s="312">
        <v>0</v>
      </c>
    </row>
    <row r="255" spans="1:9" ht="12.75" hidden="1" customHeight="1" outlineLevel="1">
      <c r="A255" s="292"/>
      <c r="B255" s="331" t="s">
        <v>187</v>
      </c>
      <c r="C255" s="304"/>
      <c r="D255" s="310"/>
      <c r="E255" s="310"/>
      <c r="F255" s="305"/>
      <c r="G255" s="332">
        <v>78843</v>
      </c>
      <c r="H255" s="319"/>
      <c r="I255" s="312">
        <v>78843</v>
      </c>
    </row>
    <row r="256" spans="1:9" ht="12.75" hidden="1" customHeight="1" outlineLevel="1">
      <c r="A256" s="292"/>
      <c r="B256" s="331" t="s">
        <v>188</v>
      </c>
      <c r="C256" s="304"/>
      <c r="D256" s="310"/>
      <c r="E256" s="310"/>
      <c r="F256" s="305"/>
      <c r="G256" s="333"/>
      <c r="H256" s="319"/>
      <c r="I256" s="312">
        <v>0</v>
      </c>
    </row>
    <row r="257" spans="1:9" ht="12.75" hidden="1" customHeight="1" outlineLevel="1">
      <c r="A257" s="292"/>
      <c r="B257" s="331" t="s">
        <v>189</v>
      </c>
      <c r="C257" s="304"/>
      <c r="D257" s="310"/>
      <c r="E257" s="310"/>
      <c r="F257" s="305"/>
      <c r="G257" s="332">
        <v>0</v>
      </c>
      <c r="H257" s="319"/>
      <c r="I257" s="312">
        <v>0</v>
      </c>
    </row>
    <row r="258" spans="1:9" ht="12.75" hidden="1" customHeight="1" outlineLevel="1">
      <c r="A258" s="292"/>
      <c r="B258" s="331" t="s">
        <v>190</v>
      </c>
      <c r="C258" s="304"/>
      <c r="D258" s="310"/>
      <c r="E258" s="310"/>
      <c r="F258" s="305"/>
      <c r="G258" s="332">
        <v>-1674855</v>
      </c>
      <c r="H258" s="319"/>
      <c r="I258" s="312">
        <v>-1674855</v>
      </c>
    </row>
    <row r="259" spans="1:9" ht="12.75" hidden="1" customHeight="1" outlineLevel="1">
      <c r="A259" s="292"/>
      <c r="B259" s="331" t="s">
        <v>191</v>
      </c>
      <c r="C259" s="304"/>
      <c r="D259" s="310"/>
      <c r="E259" s="310"/>
      <c r="F259" s="305"/>
      <c r="G259" s="333"/>
      <c r="H259" s="319"/>
      <c r="I259" s="312">
        <v>0</v>
      </c>
    </row>
    <row r="260" spans="1:9" ht="12.75" hidden="1" customHeight="1" outlineLevel="1">
      <c r="A260" s="292"/>
      <c r="B260" s="331" t="s">
        <v>192</v>
      </c>
      <c r="C260" s="304"/>
      <c r="D260" s="310"/>
      <c r="E260" s="310"/>
      <c r="F260" s="305"/>
      <c r="G260" s="333"/>
      <c r="H260" s="319"/>
      <c r="I260" s="312">
        <v>0</v>
      </c>
    </row>
    <row r="261" spans="1:9" ht="12.75" hidden="1" customHeight="1" outlineLevel="1">
      <c r="A261" s="292"/>
      <c r="B261" s="331" t="s">
        <v>193</v>
      </c>
      <c r="C261" s="304"/>
      <c r="D261" s="310"/>
      <c r="E261" s="310"/>
      <c r="F261" s="305"/>
      <c r="G261" s="332">
        <v>-566170</v>
      </c>
      <c r="H261" s="319"/>
      <c r="I261" s="312">
        <v>-566170</v>
      </c>
    </row>
    <row r="262" spans="1:9" ht="12.75" hidden="1" customHeight="1" outlineLevel="1">
      <c r="A262" s="292"/>
      <c r="B262" s="331" t="s">
        <v>194</v>
      </c>
      <c r="C262" s="304"/>
      <c r="D262" s="310"/>
      <c r="E262" s="310"/>
      <c r="F262" s="305"/>
      <c r="G262" s="333"/>
      <c r="H262" s="319"/>
      <c r="I262" s="312">
        <v>0</v>
      </c>
    </row>
    <row r="263" spans="1:9" ht="12.75" hidden="1" customHeight="1" outlineLevel="1">
      <c r="A263" s="292"/>
      <c r="B263" s="331" t="s">
        <v>195</v>
      </c>
      <c r="C263" s="304"/>
      <c r="D263" s="310"/>
      <c r="E263" s="310"/>
      <c r="F263" s="305"/>
      <c r="G263" s="333"/>
      <c r="H263" s="319"/>
      <c r="I263" s="312">
        <v>0</v>
      </c>
    </row>
    <row r="264" spans="1:9" ht="12.75" hidden="1" customHeight="1" outlineLevel="1">
      <c r="A264" s="292"/>
      <c r="B264" s="331" t="s">
        <v>196</v>
      </c>
      <c r="C264" s="304"/>
      <c r="D264" s="310"/>
      <c r="E264" s="310"/>
      <c r="F264" s="305"/>
      <c r="G264" s="333"/>
      <c r="H264" s="319"/>
      <c r="I264" s="312">
        <v>0</v>
      </c>
    </row>
    <row r="265" spans="1:9" ht="12.75" customHeight="1" collapsed="1">
      <c r="A265" s="292">
        <v>14</v>
      </c>
      <c r="B265" s="334" t="s">
        <v>501</v>
      </c>
      <c r="C265" s="304"/>
      <c r="D265" s="310"/>
      <c r="E265" s="310"/>
      <c r="F265" s="305"/>
      <c r="G265" s="332">
        <f>SUM($G$248:$G$264)</f>
        <v>10155944</v>
      </c>
      <c r="H265" s="319"/>
      <c r="I265" s="312">
        <f>SUM($I$248:$I$264)</f>
        <v>10155944</v>
      </c>
    </row>
    <row r="266" spans="1:9" ht="12.75" hidden="1" customHeight="1" outlineLevel="1">
      <c r="A266" s="292"/>
      <c r="B266" s="335" t="s">
        <v>181</v>
      </c>
      <c r="C266" s="307"/>
      <c r="D266" s="309"/>
      <c r="E266" s="309"/>
      <c r="F266" s="322"/>
      <c r="G266" s="336">
        <v>1138822</v>
      </c>
      <c r="H266" s="301"/>
      <c r="I266" s="337">
        <v>1138822</v>
      </c>
    </row>
    <row r="267" spans="1:9" ht="12.75" hidden="1" customHeight="1" outlineLevel="1">
      <c r="A267" s="292"/>
      <c r="B267" s="335" t="s">
        <v>182</v>
      </c>
      <c r="C267" s="307"/>
      <c r="D267" s="309"/>
      <c r="E267" s="309"/>
      <c r="F267" s="322"/>
      <c r="G267" s="336">
        <v>6250</v>
      </c>
      <c r="H267" s="301"/>
      <c r="I267" s="337">
        <v>6250</v>
      </c>
    </row>
    <row r="268" spans="1:9" ht="12.75" hidden="1" customHeight="1" outlineLevel="1">
      <c r="A268" s="292"/>
      <c r="B268" s="335" t="s">
        <v>183</v>
      </c>
      <c r="C268" s="307"/>
      <c r="D268" s="309"/>
      <c r="E268" s="309"/>
      <c r="F268" s="322"/>
      <c r="G268" s="336">
        <v>11981512</v>
      </c>
      <c r="H268" s="301"/>
      <c r="I268" s="337">
        <v>11981512</v>
      </c>
    </row>
    <row r="269" spans="1:9" ht="12.75" hidden="1" customHeight="1" outlineLevel="1">
      <c r="A269" s="292"/>
      <c r="B269" s="335" t="s">
        <v>184</v>
      </c>
      <c r="C269" s="307"/>
      <c r="D269" s="309"/>
      <c r="E269" s="309"/>
      <c r="F269" s="322"/>
      <c r="G269" s="336">
        <v>1110387</v>
      </c>
      <c r="H269" s="301"/>
      <c r="I269" s="337">
        <v>1110387</v>
      </c>
    </row>
    <row r="270" spans="1:9" ht="12.75" hidden="1" customHeight="1" outlineLevel="1">
      <c r="A270" s="292"/>
      <c r="B270" s="335" t="s">
        <v>185</v>
      </c>
      <c r="C270" s="307"/>
      <c r="D270" s="309"/>
      <c r="E270" s="309"/>
      <c r="F270" s="322"/>
      <c r="G270" s="336">
        <v>6192608</v>
      </c>
      <c r="H270" s="301"/>
      <c r="I270" s="337">
        <v>6192608</v>
      </c>
    </row>
    <row r="271" spans="1:9" ht="12.75" hidden="1" customHeight="1" outlineLevel="1">
      <c r="A271" s="292"/>
      <c r="B271" s="335" t="s">
        <v>186</v>
      </c>
      <c r="C271" s="307"/>
      <c r="D271" s="309"/>
      <c r="E271" s="309"/>
      <c r="F271" s="322"/>
      <c r="G271" s="336">
        <v>17573076</v>
      </c>
      <c r="H271" s="301"/>
      <c r="I271" s="337">
        <v>17573076</v>
      </c>
    </row>
    <row r="272" spans="1:9" ht="12.75" hidden="1" customHeight="1" outlineLevel="1">
      <c r="A272" s="292"/>
      <c r="B272" s="335" t="s">
        <v>244</v>
      </c>
      <c r="C272" s="307"/>
      <c r="D272" s="309"/>
      <c r="E272" s="309"/>
      <c r="F272" s="322"/>
      <c r="G272" s="336">
        <v>6406</v>
      </c>
      <c r="H272" s="301"/>
      <c r="I272" s="337">
        <v>6406</v>
      </c>
    </row>
    <row r="273" spans="1:9" ht="12.75" hidden="1" customHeight="1" outlineLevel="1">
      <c r="A273" s="292"/>
      <c r="B273" s="335" t="s">
        <v>187</v>
      </c>
      <c r="C273" s="307"/>
      <c r="D273" s="309"/>
      <c r="E273" s="309"/>
      <c r="F273" s="322"/>
      <c r="G273" s="336">
        <v>300960</v>
      </c>
      <c r="H273" s="301"/>
      <c r="I273" s="337">
        <v>300960</v>
      </c>
    </row>
    <row r="274" spans="1:9" ht="12.75" hidden="1" customHeight="1" outlineLevel="1">
      <c r="A274" s="292"/>
      <c r="B274" s="335" t="s">
        <v>188</v>
      </c>
      <c r="C274" s="307"/>
      <c r="D274" s="309"/>
      <c r="E274" s="309"/>
      <c r="F274" s="322"/>
      <c r="G274" s="336">
        <v>111899</v>
      </c>
      <c r="H274" s="301"/>
      <c r="I274" s="337">
        <v>111899</v>
      </c>
    </row>
    <row r="275" spans="1:9" ht="12.75" hidden="1" customHeight="1" outlineLevel="1">
      <c r="A275" s="292"/>
      <c r="B275" s="335" t="s">
        <v>189</v>
      </c>
      <c r="C275" s="307"/>
      <c r="D275" s="309"/>
      <c r="E275" s="309"/>
      <c r="F275" s="322"/>
      <c r="G275" s="336">
        <v>74403.574473623303</v>
      </c>
      <c r="H275" s="301"/>
      <c r="I275" s="337">
        <v>74403.574473623303</v>
      </c>
    </row>
    <row r="276" spans="1:9" ht="12.75" hidden="1" customHeight="1" outlineLevel="1">
      <c r="A276" s="292"/>
      <c r="B276" s="335" t="s">
        <v>190</v>
      </c>
      <c r="C276" s="307"/>
      <c r="D276" s="309"/>
      <c r="E276" s="309"/>
      <c r="F276" s="322"/>
      <c r="G276" s="336">
        <v>64374</v>
      </c>
      <c r="H276" s="301"/>
      <c r="I276" s="337">
        <v>64374</v>
      </c>
    </row>
    <row r="277" spans="1:9" ht="12.75" hidden="1" customHeight="1" outlineLevel="1">
      <c r="A277" s="292"/>
      <c r="B277" s="335" t="s">
        <v>191</v>
      </c>
      <c r="C277" s="307"/>
      <c r="D277" s="309"/>
      <c r="E277" s="309"/>
      <c r="F277" s="322"/>
      <c r="G277" s="336">
        <v>0</v>
      </c>
      <c r="H277" s="301"/>
      <c r="I277" s="337">
        <v>0</v>
      </c>
    </row>
    <row r="278" spans="1:9" ht="12.75" hidden="1" customHeight="1" outlineLevel="1">
      <c r="A278" s="292"/>
      <c r="B278" s="335" t="s">
        <v>192</v>
      </c>
      <c r="C278" s="307"/>
      <c r="D278" s="309"/>
      <c r="E278" s="309"/>
      <c r="F278" s="322"/>
      <c r="G278" s="336">
        <v>30515</v>
      </c>
      <c r="H278" s="301"/>
      <c r="I278" s="337">
        <v>30515</v>
      </c>
    </row>
    <row r="279" spans="1:9" ht="12.75" hidden="1" customHeight="1" outlineLevel="1">
      <c r="A279" s="292"/>
      <c r="B279" s="335" t="s">
        <v>193</v>
      </c>
      <c r="C279" s="307"/>
      <c r="D279" s="309"/>
      <c r="E279" s="309"/>
      <c r="F279" s="322"/>
      <c r="G279" s="336">
        <v>11584738</v>
      </c>
      <c r="H279" s="301"/>
      <c r="I279" s="337">
        <v>11584738</v>
      </c>
    </row>
    <row r="280" spans="1:9" ht="12.75" hidden="1" customHeight="1" outlineLevel="1">
      <c r="A280" s="292"/>
      <c r="B280" s="335" t="s">
        <v>194</v>
      </c>
      <c r="C280" s="307"/>
      <c r="D280" s="309"/>
      <c r="E280" s="309"/>
      <c r="F280" s="322"/>
      <c r="G280" s="336">
        <v>17295</v>
      </c>
      <c r="H280" s="301"/>
      <c r="I280" s="337">
        <v>17295</v>
      </c>
    </row>
    <row r="281" spans="1:9" ht="12.75" hidden="1" customHeight="1" outlineLevel="1">
      <c r="A281" s="292"/>
      <c r="B281" s="335" t="s">
        <v>195</v>
      </c>
      <c r="C281" s="307"/>
      <c r="D281" s="309"/>
      <c r="E281" s="309"/>
      <c r="F281" s="322"/>
      <c r="G281" s="336">
        <v>47145.644225679702</v>
      </c>
      <c r="H281" s="301"/>
      <c r="I281" s="337">
        <v>47145.644225679702</v>
      </c>
    </row>
    <row r="282" spans="1:9" ht="12.75" hidden="1" customHeight="1" outlineLevel="1">
      <c r="A282" s="292"/>
      <c r="B282" s="335" t="s">
        <v>196</v>
      </c>
      <c r="C282" s="307"/>
      <c r="D282" s="309"/>
      <c r="E282" s="309"/>
      <c r="F282" s="322"/>
      <c r="G282" s="336">
        <v>77453</v>
      </c>
      <c r="H282" s="301"/>
      <c r="I282" s="337">
        <v>77453</v>
      </c>
    </row>
    <row r="283" spans="1:9" ht="12.75" customHeight="1" collapsed="1">
      <c r="A283" s="292">
        <v>15</v>
      </c>
      <c r="B283" s="338" t="s">
        <v>571</v>
      </c>
      <c r="C283" s="307"/>
      <c r="D283" s="309"/>
      <c r="E283" s="309"/>
      <c r="F283" s="322"/>
      <c r="G283" s="336">
        <f>SUM($G$266:$G$282)</f>
        <v>50317844.218699306</v>
      </c>
      <c r="H283" s="301"/>
      <c r="I283" s="337">
        <f>SUM($I$266:$I$282)</f>
        <v>50317844.218699306</v>
      </c>
    </row>
    <row r="284" spans="1:9" ht="12.75" customHeight="1">
      <c r="A284" s="339" t="s">
        <v>502</v>
      </c>
      <c r="B284" s="340" t="s">
        <v>503</v>
      </c>
      <c r="C284" s="508"/>
      <c r="D284" s="508"/>
      <c r="E284" s="508"/>
      <c r="F284" s="508"/>
      <c r="G284" s="508"/>
      <c r="H284" s="508"/>
      <c r="I284" s="508"/>
    </row>
    <row r="285" spans="1:9" ht="12.75" hidden="1" customHeight="1" outlineLevel="1">
      <c r="A285" s="292"/>
      <c r="B285" s="326" t="s">
        <v>181</v>
      </c>
      <c r="C285" s="341"/>
      <c r="D285" s="317"/>
      <c r="E285" s="308"/>
      <c r="F285" s="317"/>
      <c r="G285" s="342"/>
      <c r="H285" s="328">
        <v>1901</v>
      </c>
      <c r="I285" s="296">
        <v>1901</v>
      </c>
    </row>
    <row r="286" spans="1:9" ht="12.75" hidden="1" customHeight="1" outlineLevel="1">
      <c r="A286" s="292"/>
      <c r="B286" s="326" t="s">
        <v>182</v>
      </c>
      <c r="C286" s="341"/>
      <c r="D286" s="317"/>
      <c r="E286" s="308"/>
      <c r="F286" s="317"/>
      <c r="G286" s="342"/>
      <c r="H286" s="343"/>
      <c r="I286" s="296">
        <v>0</v>
      </c>
    </row>
    <row r="287" spans="1:9" ht="12.75" hidden="1" customHeight="1" outlineLevel="1">
      <c r="A287" s="292"/>
      <c r="B287" s="326" t="s">
        <v>183</v>
      </c>
      <c r="C287" s="341"/>
      <c r="D287" s="317"/>
      <c r="E287" s="308"/>
      <c r="F287" s="317"/>
      <c r="G287" s="342"/>
      <c r="H287" s="328">
        <v>358684</v>
      </c>
      <c r="I287" s="296">
        <v>358684</v>
      </c>
    </row>
    <row r="288" spans="1:9" ht="12.75" hidden="1" customHeight="1" outlineLevel="1">
      <c r="A288" s="292"/>
      <c r="B288" s="326" t="s">
        <v>184</v>
      </c>
      <c r="C288" s="341"/>
      <c r="D288" s="317"/>
      <c r="E288" s="308"/>
      <c r="F288" s="317"/>
      <c r="G288" s="342"/>
      <c r="H288" s="328">
        <v>94125</v>
      </c>
      <c r="I288" s="296">
        <v>94125</v>
      </c>
    </row>
    <row r="289" spans="1:9" ht="12.75" hidden="1" customHeight="1" outlineLevel="1">
      <c r="A289" s="292"/>
      <c r="B289" s="326" t="s">
        <v>185</v>
      </c>
      <c r="C289" s="341"/>
      <c r="D289" s="317"/>
      <c r="E289" s="308"/>
      <c r="F289" s="317"/>
      <c r="G289" s="342"/>
      <c r="H289" s="328">
        <v>144017</v>
      </c>
      <c r="I289" s="296">
        <v>144017</v>
      </c>
    </row>
    <row r="290" spans="1:9" ht="12.75" hidden="1" customHeight="1" outlineLevel="1">
      <c r="A290" s="292"/>
      <c r="B290" s="326" t="s">
        <v>186</v>
      </c>
      <c r="C290" s="341"/>
      <c r="D290" s="317"/>
      <c r="E290" s="308"/>
      <c r="F290" s="317"/>
      <c r="G290" s="342"/>
      <c r="H290" s="328">
        <v>39795</v>
      </c>
      <c r="I290" s="296">
        <v>39795</v>
      </c>
    </row>
    <row r="291" spans="1:9" ht="12.75" hidden="1" customHeight="1" outlineLevel="1">
      <c r="A291" s="292"/>
      <c r="B291" s="326" t="s">
        <v>244</v>
      </c>
      <c r="C291" s="341"/>
      <c r="D291" s="317"/>
      <c r="E291" s="308"/>
      <c r="F291" s="317"/>
      <c r="G291" s="342"/>
      <c r="H291" s="328">
        <v>0</v>
      </c>
      <c r="I291" s="296">
        <v>0</v>
      </c>
    </row>
    <row r="292" spans="1:9" ht="12.75" hidden="1" customHeight="1" outlineLevel="1">
      <c r="A292" s="292"/>
      <c r="B292" s="326" t="s">
        <v>187</v>
      </c>
      <c r="C292" s="341"/>
      <c r="D292" s="317"/>
      <c r="E292" s="308"/>
      <c r="F292" s="317"/>
      <c r="G292" s="342"/>
      <c r="H292" s="343"/>
      <c r="I292" s="296">
        <v>0</v>
      </c>
    </row>
    <row r="293" spans="1:9" ht="12.75" hidden="1" customHeight="1" outlineLevel="1">
      <c r="A293" s="292"/>
      <c r="B293" s="326" t="s">
        <v>188</v>
      </c>
      <c r="C293" s="341"/>
      <c r="D293" s="317"/>
      <c r="E293" s="308"/>
      <c r="F293" s="317"/>
      <c r="G293" s="342"/>
      <c r="H293" s="343"/>
      <c r="I293" s="296">
        <v>0</v>
      </c>
    </row>
    <row r="294" spans="1:9" ht="12.75" hidden="1" customHeight="1" outlineLevel="1">
      <c r="A294" s="292"/>
      <c r="B294" s="326" t="s">
        <v>189</v>
      </c>
      <c r="C294" s="341"/>
      <c r="D294" s="317"/>
      <c r="E294" s="308"/>
      <c r="F294" s="317"/>
      <c r="G294" s="342"/>
      <c r="H294" s="328">
        <v>0</v>
      </c>
      <c r="I294" s="296">
        <v>0</v>
      </c>
    </row>
    <row r="295" spans="1:9" ht="12.75" hidden="1" customHeight="1" outlineLevel="1">
      <c r="A295" s="292"/>
      <c r="B295" s="326" t="s">
        <v>190</v>
      </c>
      <c r="C295" s="341"/>
      <c r="D295" s="317"/>
      <c r="E295" s="308"/>
      <c r="F295" s="317"/>
      <c r="G295" s="342"/>
      <c r="H295" s="328">
        <v>568856</v>
      </c>
      <c r="I295" s="296">
        <v>568856</v>
      </c>
    </row>
    <row r="296" spans="1:9" ht="12.75" hidden="1" customHeight="1" outlineLevel="1">
      <c r="A296" s="292"/>
      <c r="B296" s="326" t="s">
        <v>191</v>
      </c>
      <c r="C296" s="341"/>
      <c r="D296" s="317"/>
      <c r="E296" s="308"/>
      <c r="F296" s="317"/>
      <c r="G296" s="342"/>
      <c r="H296" s="343"/>
      <c r="I296" s="296">
        <v>0</v>
      </c>
    </row>
    <row r="297" spans="1:9" ht="12.75" hidden="1" customHeight="1" outlineLevel="1">
      <c r="A297" s="292"/>
      <c r="B297" s="326" t="s">
        <v>192</v>
      </c>
      <c r="C297" s="341"/>
      <c r="D297" s="317"/>
      <c r="E297" s="308"/>
      <c r="F297" s="317"/>
      <c r="G297" s="342"/>
      <c r="H297" s="343"/>
      <c r="I297" s="296">
        <v>0</v>
      </c>
    </row>
    <row r="298" spans="1:9" ht="12.75" hidden="1" customHeight="1" outlineLevel="1">
      <c r="A298" s="292"/>
      <c r="B298" s="326" t="s">
        <v>193</v>
      </c>
      <c r="C298" s="341"/>
      <c r="D298" s="317"/>
      <c r="E298" s="308"/>
      <c r="F298" s="317"/>
      <c r="G298" s="342"/>
      <c r="H298" s="328">
        <v>51936</v>
      </c>
      <c r="I298" s="296">
        <v>51936</v>
      </c>
    </row>
    <row r="299" spans="1:9" ht="12.75" hidden="1" customHeight="1" outlineLevel="1">
      <c r="A299" s="292"/>
      <c r="B299" s="326" t="s">
        <v>194</v>
      </c>
      <c r="C299" s="341"/>
      <c r="D299" s="317"/>
      <c r="E299" s="308"/>
      <c r="F299" s="317"/>
      <c r="G299" s="342"/>
      <c r="H299" s="343"/>
      <c r="I299" s="296">
        <v>0</v>
      </c>
    </row>
    <row r="300" spans="1:9" ht="12.75" hidden="1" customHeight="1" outlineLevel="1">
      <c r="A300" s="292"/>
      <c r="B300" s="326" t="s">
        <v>195</v>
      </c>
      <c r="C300" s="341"/>
      <c r="D300" s="317"/>
      <c r="E300" s="308"/>
      <c r="F300" s="317"/>
      <c r="G300" s="342"/>
      <c r="H300" s="343"/>
      <c r="I300" s="296">
        <v>0</v>
      </c>
    </row>
    <row r="301" spans="1:9" ht="12.75" hidden="1" customHeight="1" outlineLevel="1">
      <c r="A301" s="292"/>
      <c r="B301" s="326" t="s">
        <v>196</v>
      </c>
      <c r="C301" s="341"/>
      <c r="D301" s="317"/>
      <c r="E301" s="308"/>
      <c r="F301" s="317"/>
      <c r="G301" s="342"/>
      <c r="H301" s="343"/>
      <c r="I301" s="296">
        <v>0</v>
      </c>
    </row>
    <row r="302" spans="1:9" ht="12.75" customHeight="1" collapsed="1">
      <c r="A302" s="292">
        <v>16</v>
      </c>
      <c r="B302" s="330" t="s">
        <v>504</v>
      </c>
      <c r="C302" s="341"/>
      <c r="D302" s="317"/>
      <c r="E302" s="308"/>
      <c r="F302" s="317"/>
      <c r="G302" s="342"/>
      <c r="H302" s="328">
        <f>SUM($H$285:$H$301)</f>
        <v>1259314</v>
      </c>
      <c r="I302" s="296">
        <f>SUM($I$285:$I$301)</f>
        <v>1259314</v>
      </c>
    </row>
    <row r="303" spans="1:9" ht="12.75" hidden="1" customHeight="1" outlineLevel="1">
      <c r="A303" s="292"/>
      <c r="B303" s="311" t="s">
        <v>181</v>
      </c>
      <c r="C303" s="296">
        <v>0</v>
      </c>
      <c r="D303" s="296">
        <v>0</v>
      </c>
      <c r="E303" s="344"/>
      <c r="F303" s="345">
        <v>11208337</v>
      </c>
      <c r="G303" s="345">
        <v>0</v>
      </c>
      <c r="H303" s="345">
        <v>0</v>
      </c>
      <c r="I303" s="303">
        <v>11208337</v>
      </c>
    </row>
    <row r="304" spans="1:9" ht="12.75" hidden="1" customHeight="1" outlineLevel="1">
      <c r="A304" s="292"/>
      <c r="B304" s="311" t="s">
        <v>182</v>
      </c>
      <c r="C304" s="296">
        <v>0</v>
      </c>
      <c r="D304" s="296">
        <v>0</v>
      </c>
      <c r="E304" s="344"/>
      <c r="F304" s="345">
        <v>0</v>
      </c>
      <c r="G304" s="345">
        <v>0</v>
      </c>
      <c r="H304" s="345">
        <v>0</v>
      </c>
      <c r="I304" s="303">
        <v>0</v>
      </c>
    </row>
    <row r="305" spans="1:9" ht="12.75" hidden="1" customHeight="1" outlineLevel="1">
      <c r="A305" s="292"/>
      <c r="B305" s="311" t="s">
        <v>183</v>
      </c>
      <c r="C305" s="296">
        <v>0</v>
      </c>
      <c r="D305" s="296">
        <v>16011278</v>
      </c>
      <c r="E305" s="344"/>
      <c r="F305" s="345">
        <v>14626225</v>
      </c>
      <c r="G305" s="345">
        <v>0</v>
      </c>
      <c r="H305" s="345">
        <v>0</v>
      </c>
      <c r="I305" s="303">
        <v>30637503</v>
      </c>
    </row>
    <row r="306" spans="1:9" ht="12.75" hidden="1" customHeight="1" outlineLevel="1">
      <c r="A306" s="292"/>
      <c r="B306" s="311" t="s">
        <v>184</v>
      </c>
      <c r="C306" s="296">
        <v>26180</v>
      </c>
      <c r="D306" s="296">
        <v>0</v>
      </c>
      <c r="E306" s="344"/>
      <c r="F306" s="345">
        <v>5994171</v>
      </c>
      <c r="G306" s="345">
        <v>0</v>
      </c>
      <c r="H306" s="345">
        <v>0</v>
      </c>
      <c r="I306" s="303">
        <v>6020351</v>
      </c>
    </row>
    <row r="307" spans="1:9" ht="12.75" hidden="1" customHeight="1" outlineLevel="1">
      <c r="A307" s="292"/>
      <c r="B307" s="311" t="s">
        <v>185</v>
      </c>
      <c r="C307" s="296">
        <v>801125</v>
      </c>
      <c r="D307" s="296">
        <v>0</v>
      </c>
      <c r="E307" s="344"/>
      <c r="F307" s="345">
        <v>17202783</v>
      </c>
      <c r="G307" s="345">
        <v>0</v>
      </c>
      <c r="H307" s="345">
        <v>0</v>
      </c>
      <c r="I307" s="303">
        <v>18003908</v>
      </c>
    </row>
    <row r="308" spans="1:9" ht="12.75" hidden="1" customHeight="1" outlineLevel="1">
      <c r="A308" s="292"/>
      <c r="B308" s="311" t="s">
        <v>186</v>
      </c>
      <c r="C308" s="296">
        <v>0</v>
      </c>
      <c r="D308" s="296">
        <v>0</v>
      </c>
      <c r="E308" s="344"/>
      <c r="F308" s="345">
        <v>36006378</v>
      </c>
      <c r="G308" s="345">
        <v>0</v>
      </c>
      <c r="H308" s="345">
        <v>37398882</v>
      </c>
      <c r="I308" s="303">
        <v>73405260</v>
      </c>
    </row>
    <row r="309" spans="1:9" ht="12.75" hidden="1" customHeight="1" outlineLevel="1">
      <c r="A309" s="292"/>
      <c r="B309" s="311" t="s">
        <v>244</v>
      </c>
      <c r="C309" s="296">
        <v>0</v>
      </c>
      <c r="D309" s="296">
        <v>0</v>
      </c>
      <c r="E309" s="344"/>
      <c r="F309" s="345">
        <v>0</v>
      </c>
      <c r="G309" s="345">
        <v>0</v>
      </c>
      <c r="H309" s="345">
        <v>0</v>
      </c>
      <c r="I309" s="303">
        <v>0</v>
      </c>
    </row>
    <row r="310" spans="1:9" ht="12.75" hidden="1" customHeight="1" outlineLevel="1">
      <c r="A310" s="292"/>
      <c r="B310" s="311" t="s">
        <v>187</v>
      </c>
      <c r="C310" s="296">
        <v>0</v>
      </c>
      <c r="D310" s="296">
        <v>0</v>
      </c>
      <c r="E310" s="344"/>
      <c r="F310" s="345">
        <v>0</v>
      </c>
      <c r="G310" s="345">
        <v>0</v>
      </c>
      <c r="H310" s="345">
        <v>0</v>
      </c>
      <c r="I310" s="303">
        <v>0</v>
      </c>
    </row>
    <row r="311" spans="1:9" ht="12.75" hidden="1" customHeight="1" outlineLevel="1">
      <c r="A311" s="292"/>
      <c r="B311" s="311" t="s">
        <v>188</v>
      </c>
      <c r="C311" s="296">
        <v>0</v>
      </c>
      <c r="D311" s="296">
        <v>0</v>
      </c>
      <c r="E311" s="344"/>
      <c r="F311" s="345">
        <v>7312219</v>
      </c>
      <c r="G311" s="345">
        <v>0</v>
      </c>
      <c r="H311" s="345">
        <v>0</v>
      </c>
      <c r="I311" s="303">
        <v>7312219</v>
      </c>
    </row>
    <row r="312" spans="1:9" ht="12.75" hidden="1" customHeight="1" outlineLevel="1">
      <c r="A312" s="292"/>
      <c r="B312" s="311" t="s">
        <v>189</v>
      </c>
      <c r="C312" s="296">
        <v>0</v>
      </c>
      <c r="D312" s="296">
        <v>0</v>
      </c>
      <c r="E312" s="344"/>
      <c r="F312" s="345">
        <v>5143132</v>
      </c>
      <c r="G312" s="345">
        <v>0</v>
      </c>
      <c r="H312" s="345">
        <v>0</v>
      </c>
      <c r="I312" s="303">
        <v>5143132</v>
      </c>
    </row>
    <row r="313" spans="1:9" ht="12.75" hidden="1" customHeight="1" outlineLevel="1">
      <c r="A313" s="292"/>
      <c r="B313" s="311" t="s">
        <v>190</v>
      </c>
      <c r="C313" s="296">
        <v>3295353</v>
      </c>
      <c r="D313" s="296">
        <v>2233187</v>
      </c>
      <c r="E313" s="344"/>
      <c r="F313" s="345">
        <v>336920</v>
      </c>
      <c r="G313" s="345">
        <v>0</v>
      </c>
      <c r="H313" s="345">
        <v>0</v>
      </c>
      <c r="I313" s="303">
        <v>5865460</v>
      </c>
    </row>
    <row r="314" spans="1:9" ht="12.75" hidden="1" customHeight="1" outlineLevel="1">
      <c r="A314" s="292"/>
      <c r="B314" s="311" t="s">
        <v>191</v>
      </c>
      <c r="C314" s="296">
        <v>0</v>
      </c>
      <c r="D314" s="296">
        <v>0</v>
      </c>
      <c r="E314" s="344"/>
      <c r="F314" s="345">
        <v>584754</v>
      </c>
      <c r="G314" s="345">
        <v>0</v>
      </c>
      <c r="H314" s="345">
        <v>0</v>
      </c>
      <c r="I314" s="303">
        <v>584754</v>
      </c>
    </row>
    <row r="315" spans="1:9" ht="12.75" hidden="1" customHeight="1" outlineLevel="1">
      <c r="A315" s="292"/>
      <c r="B315" s="311" t="s">
        <v>192</v>
      </c>
      <c r="C315" s="296">
        <v>0</v>
      </c>
      <c r="D315" s="296">
        <v>0</v>
      </c>
      <c r="E315" s="344"/>
      <c r="F315" s="345">
        <v>0</v>
      </c>
      <c r="G315" s="345">
        <v>0</v>
      </c>
      <c r="H315" s="345">
        <v>0</v>
      </c>
      <c r="I315" s="303">
        <v>0</v>
      </c>
    </row>
    <row r="316" spans="1:9" ht="12.75" hidden="1" customHeight="1" outlineLevel="1">
      <c r="A316" s="292"/>
      <c r="B316" s="311" t="s">
        <v>193</v>
      </c>
      <c r="C316" s="296">
        <v>2043773</v>
      </c>
      <c r="D316" s="296">
        <v>187458</v>
      </c>
      <c r="E316" s="344"/>
      <c r="F316" s="345">
        <v>34165603</v>
      </c>
      <c r="G316" s="345">
        <v>0</v>
      </c>
      <c r="H316" s="345">
        <v>1069</v>
      </c>
      <c r="I316" s="303">
        <v>36397903</v>
      </c>
    </row>
    <row r="317" spans="1:9" ht="12.75" hidden="1" customHeight="1" outlineLevel="1">
      <c r="A317" s="292"/>
      <c r="B317" s="311" t="s">
        <v>194</v>
      </c>
      <c r="C317" s="296">
        <v>0</v>
      </c>
      <c r="D317" s="296">
        <v>0</v>
      </c>
      <c r="E317" s="344"/>
      <c r="F317" s="345">
        <v>0</v>
      </c>
      <c r="G317" s="345">
        <v>0</v>
      </c>
      <c r="H317" s="345">
        <v>0</v>
      </c>
      <c r="I317" s="303">
        <v>0</v>
      </c>
    </row>
    <row r="318" spans="1:9" ht="12.75" hidden="1" customHeight="1" outlineLevel="1">
      <c r="A318" s="292"/>
      <c r="B318" s="311" t="s">
        <v>195</v>
      </c>
      <c r="C318" s="296">
        <v>0</v>
      </c>
      <c r="D318" s="296">
        <v>37625</v>
      </c>
      <c r="E318" s="344"/>
      <c r="F318" s="345">
        <v>995074</v>
      </c>
      <c r="G318" s="345">
        <v>0</v>
      </c>
      <c r="H318" s="345">
        <v>624708</v>
      </c>
      <c r="I318" s="303">
        <v>1657407</v>
      </c>
    </row>
    <row r="319" spans="1:9" ht="12.75" hidden="1" customHeight="1" outlineLevel="1">
      <c r="A319" s="292"/>
      <c r="B319" s="311" t="s">
        <v>196</v>
      </c>
      <c r="C319" s="296">
        <v>0</v>
      </c>
      <c r="D319" s="296">
        <v>0</v>
      </c>
      <c r="E319" s="344"/>
      <c r="F319" s="345">
        <v>1149780</v>
      </c>
      <c r="G319" s="345">
        <v>0</v>
      </c>
      <c r="H319" s="345">
        <v>0</v>
      </c>
      <c r="I319" s="303">
        <v>1149780</v>
      </c>
    </row>
    <row r="320" spans="1:9" ht="12.75" customHeight="1" collapsed="1">
      <c r="A320" s="292">
        <v>17</v>
      </c>
      <c r="B320" s="259" t="s">
        <v>572</v>
      </c>
      <c r="C320" s="296">
        <f>SUM($C$303:$C$319)</f>
        <v>6166431</v>
      </c>
      <c r="D320" s="296">
        <f>SUM($D$303:$D$319)</f>
        <v>18469548</v>
      </c>
      <c r="E320" s="344"/>
      <c r="F320" s="345">
        <f>SUM($F$303:$F$319)</f>
        <v>134725376</v>
      </c>
      <c r="G320" s="345">
        <f>SUM($G$303:$G$319)</f>
        <v>0</v>
      </c>
      <c r="H320" s="345">
        <f>SUM($H$303:$H$319)</f>
        <v>38024659</v>
      </c>
      <c r="I320" s="303">
        <f>SUM($I$303:$I$319)</f>
        <v>197386014</v>
      </c>
    </row>
    <row r="321" spans="1:9" ht="12.75" hidden="1" customHeight="1" outlineLevel="1">
      <c r="A321" s="292"/>
      <c r="B321" s="311" t="s">
        <v>181</v>
      </c>
      <c r="C321" s="346"/>
      <c r="D321" s="347"/>
      <c r="E321" s="348"/>
      <c r="F321" s="347"/>
      <c r="G321" s="349"/>
      <c r="H321" s="303">
        <v>9668383</v>
      </c>
      <c r="I321" s="303">
        <v>9668383</v>
      </c>
    </row>
    <row r="322" spans="1:9" ht="12.75" hidden="1" customHeight="1" outlineLevel="1">
      <c r="A322" s="292"/>
      <c r="B322" s="311" t="s">
        <v>182</v>
      </c>
      <c r="C322" s="346"/>
      <c r="D322" s="347"/>
      <c r="E322" s="348"/>
      <c r="F322" s="347"/>
      <c r="G322" s="349"/>
      <c r="H322" s="302"/>
      <c r="I322" s="303">
        <v>0</v>
      </c>
    </row>
    <row r="323" spans="1:9" ht="12.75" hidden="1" customHeight="1" outlineLevel="1">
      <c r="A323" s="292"/>
      <c r="B323" s="311" t="s">
        <v>183</v>
      </c>
      <c r="C323" s="346"/>
      <c r="D323" s="347"/>
      <c r="E323" s="348"/>
      <c r="F323" s="347"/>
      <c r="G323" s="349"/>
      <c r="H323" s="303">
        <v>17791807</v>
      </c>
      <c r="I323" s="303">
        <v>17791807</v>
      </c>
    </row>
    <row r="324" spans="1:9" ht="12.75" hidden="1" customHeight="1" outlineLevel="1">
      <c r="A324" s="292"/>
      <c r="B324" s="311" t="s">
        <v>184</v>
      </c>
      <c r="C324" s="346"/>
      <c r="D324" s="347"/>
      <c r="E324" s="348"/>
      <c r="F324" s="347"/>
      <c r="G324" s="349"/>
      <c r="H324" s="303">
        <v>877020</v>
      </c>
      <c r="I324" s="303">
        <v>877020</v>
      </c>
    </row>
    <row r="325" spans="1:9" ht="12.75" hidden="1" customHeight="1" outlineLevel="1">
      <c r="A325" s="292"/>
      <c r="B325" s="311" t="s">
        <v>185</v>
      </c>
      <c r="C325" s="346"/>
      <c r="D325" s="347"/>
      <c r="E325" s="348"/>
      <c r="F325" s="347"/>
      <c r="G325" s="349"/>
      <c r="H325" s="303">
        <v>10913461</v>
      </c>
      <c r="I325" s="303">
        <v>10913461</v>
      </c>
    </row>
    <row r="326" spans="1:9" ht="12.75" hidden="1" customHeight="1" outlineLevel="1">
      <c r="A326" s="292"/>
      <c r="B326" s="311" t="s">
        <v>186</v>
      </c>
      <c r="C326" s="346"/>
      <c r="D326" s="347"/>
      <c r="E326" s="348"/>
      <c r="F326" s="347"/>
      <c r="G326" s="349"/>
      <c r="H326" s="302"/>
      <c r="I326" s="303">
        <v>0</v>
      </c>
    </row>
    <row r="327" spans="1:9" ht="12.75" hidden="1" customHeight="1" outlineLevel="1">
      <c r="A327" s="292"/>
      <c r="B327" s="311" t="s">
        <v>244</v>
      </c>
      <c r="C327" s="346"/>
      <c r="D327" s="347"/>
      <c r="E327" s="348"/>
      <c r="F327" s="347"/>
      <c r="G327" s="349"/>
      <c r="H327" s="303">
        <v>0</v>
      </c>
      <c r="I327" s="303">
        <v>0</v>
      </c>
    </row>
    <row r="328" spans="1:9" ht="12.75" hidden="1" customHeight="1" outlineLevel="1">
      <c r="A328" s="292"/>
      <c r="B328" s="311" t="s">
        <v>187</v>
      </c>
      <c r="C328" s="346"/>
      <c r="D328" s="347"/>
      <c r="E328" s="348"/>
      <c r="F328" s="347"/>
      <c r="G328" s="349"/>
      <c r="H328" s="302"/>
      <c r="I328" s="303">
        <v>0</v>
      </c>
    </row>
    <row r="329" spans="1:9" ht="12.75" hidden="1" customHeight="1" outlineLevel="1">
      <c r="A329" s="292"/>
      <c r="B329" s="311" t="s">
        <v>188</v>
      </c>
      <c r="C329" s="346"/>
      <c r="D329" s="347"/>
      <c r="E329" s="348"/>
      <c r="F329" s="347"/>
      <c r="G329" s="349"/>
      <c r="H329" s="303">
        <v>0</v>
      </c>
      <c r="I329" s="303">
        <v>0</v>
      </c>
    </row>
    <row r="330" spans="1:9" ht="12.75" hidden="1" customHeight="1" outlineLevel="1">
      <c r="A330" s="292"/>
      <c r="B330" s="311" t="s">
        <v>189</v>
      </c>
      <c r="C330" s="346"/>
      <c r="D330" s="347"/>
      <c r="E330" s="348"/>
      <c r="F330" s="347"/>
      <c r="G330" s="349"/>
      <c r="H330" s="303">
        <v>0</v>
      </c>
      <c r="I330" s="303">
        <v>0</v>
      </c>
    </row>
    <row r="331" spans="1:9" ht="12.75" hidden="1" customHeight="1" outlineLevel="1">
      <c r="A331" s="292"/>
      <c r="B331" s="311" t="s">
        <v>190</v>
      </c>
      <c r="C331" s="346"/>
      <c r="D331" s="347"/>
      <c r="E331" s="348"/>
      <c r="F331" s="347"/>
      <c r="G331" s="349"/>
      <c r="H331" s="303">
        <v>0</v>
      </c>
      <c r="I331" s="303">
        <v>0</v>
      </c>
    </row>
    <row r="332" spans="1:9" ht="12.75" hidden="1" customHeight="1" outlineLevel="1">
      <c r="A332" s="292"/>
      <c r="B332" s="311" t="s">
        <v>191</v>
      </c>
      <c r="C332" s="346"/>
      <c r="D332" s="347"/>
      <c r="E332" s="348"/>
      <c r="F332" s="347"/>
      <c r="G332" s="349"/>
      <c r="H332" s="302"/>
      <c r="I332" s="303">
        <v>0</v>
      </c>
    </row>
    <row r="333" spans="1:9" ht="12.75" hidden="1" customHeight="1" outlineLevel="1">
      <c r="A333" s="292"/>
      <c r="B333" s="311" t="s">
        <v>192</v>
      </c>
      <c r="C333" s="346"/>
      <c r="D333" s="347"/>
      <c r="E333" s="348"/>
      <c r="F333" s="347"/>
      <c r="G333" s="349"/>
      <c r="H333" s="302"/>
      <c r="I333" s="303">
        <v>0</v>
      </c>
    </row>
    <row r="334" spans="1:9" ht="12.75" hidden="1" customHeight="1" outlineLevel="1">
      <c r="A334" s="292"/>
      <c r="B334" s="311" t="s">
        <v>193</v>
      </c>
      <c r="C334" s="346"/>
      <c r="D334" s="347"/>
      <c r="E334" s="348"/>
      <c r="F334" s="347"/>
      <c r="G334" s="349"/>
      <c r="H334" s="303">
        <v>31207769</v>
      </c>
      <c r="I334" s="303">
        <v>31207769</v>
      </c>
    </row>
    <row r="335" spans="1:9" ht="12.75" hidden="1" customHeight="1" outlineLevel="1">
      <c r="A335" s="292"/>
      <c r="B335" s="311" t="s">
        <v>194</v>
      </c>
      <c r="C335" s="346"/>
      <c r="D335" s="347"/>
      <c r="E335" s="348"/>
      <c r="F335" s="347"/>
      <c r="G335" s="349"/>
      <c r="H335" s="302"/>
      <c r="I335" s="303">
        <v>0</v>
      </c>
    </row>
    <row r="336" spans="1:9" ht="12.75" hidden="1" customHeight="1" outlineLevel="1">
      <c r="A336" s="292"/>
      <c r="B336" s="311" t="s">
        <v>195</v>
      </c>
      <c r="C336" s="346"/>
      <c r="D336" s="347"/>
      <c r="E336" s="348"/>
      <c r="F336" s="347"/>
      <c r="G336" s="349"/>
      <c r="H336" s="302"/>
      <c r="I336" s="303">
        <v>0</v>
      </c>
    </row>
    <row r="337" spans="1:9" ht="12.75" hidden="1" customHeight="1" outlineLevel="1">
      <c r="A337" s="292"/>
      <c r="B337" s="311" t="s">
        <v>196</v>
      </c>
      <c r="C337" s="346"/>
      <c r="D337" s="347"/>
      <c r="E337" s="348"/>
      <c r="F337" s="347"/>
      <c r="G337" s="349"/>
      <c r="H337" s="302"/>
      <c r="I337" s="303">
        <v>0</v>
      </c>
    </row>
    <row r="338" spans="1:9" ht="12.75" customHeight="1" collapsed="1">
      <c r="A338" s="292">
        <v>18</v>
      </c>
      <c r="B338" s="259" t="s">
        <v>505</v>
      </c>
      <c r="C338" s="346"/>
      <c r="D338" s="347"/>
      <c r="E338" s="348"/>
      <c r="F338" s="347"/>
      <c r="G338" s="349"/>
      <c r="H338" s="303">
        <f>SUM($H$321:$H$337)</f>
        <v>70458440</v>
      </c>
      <c r="I338" s="303">
        <f>SUM($I$321:$I$337)</f>
        <v>70458440</v>
      </c>
    </row>
    <row r="339" spans="1:9" ht="12.75" hidden="1" customHeight="1" outlineLevel="1">
      <c r="A339" s="292"/>
      <c r="B339" s="311" t="s">
        <v>181</v>
      </c>
      <c r="C339" s="303">
        <v>0</v>
      </c>
      <c r="D339" s="303">
        <v>0</v>
      </c>
      <c r="E339" s="344"/>
      <c r="F339" s="328">
        <v>5783148</v>
      </c>
      <c r="G339" s="328">
        <v>0</v>
      </c>
      <c r="H339" s="328">
        <v>166973</v>
      </c>
      <c r="I339" s="303">
        <v>5950121</v>
      </c>
    </row>
    <row r="340" spans="1:9" ht="12.75" hidden="1" customHeight="1" outlineLevel="1">
      <c r="A340" s="292"/>
      <c r="B340" s="311" t="s">
        <v>182</v>
      </c>
      <c r="C340" s="303">
        <v>0</v>
      </c>
      <c r="D340" s="303">
        <v>0</v>
      </c>
      <c r="E340" s="344"/>
      <c r="F340" s="328">
        <v>0</v>
      </c>
      <c r="G340" s="328">
        <v>0</v>
      </c>
      <c r="H340" s="328">
        <v>0</v>
      </c>
      <c r="I340" s="303">
        <v>0</v>
      </c>
    </row>
    <row r="341" spans="1:9" ht="12.75" hidden="1" customHeight="1" outlineLevel="1">
      <c r="A341" s="292"/>
      <c r="B341" s="311" t="s">
        <v>183</v>
      </c>
      <c r="C341" s="303">
        <v>193335</v>
      </c>
      <c r="D341" s="303">
        <v>158904</v>
      </c>
      <c r="E341" s="344"/>
      <c r="F341" s="328">
        <v>1229077</v>
      </c>
      <c r="G341" s="328">
        <v>0</v>
      </c>
      <c r="H341" s="328">
        <v>429490</v>
      </c>
      <c r="I341" s="303">
        <v>2010806</v>
      </c>
    </row>
    <row r="342" spans="1:9" ht="12.75" hidden="1" customHeight="1" outlineLevel="1">
      <c r="A342" s="292"/>
      <c r="B342" s="311" t="s">
        <v>184</v>
      </c>
      <c r="C342" s="303">
        <v>158694</v>
      </c>
      <c r="D342" s="303">
        <v>0</v>
      </c>
      <c r="E342" s="344"/>
      <c r="F342" s="328">
        <v>887132</v>
      </c>
      <c r="G342" s="328">
        <v>0</v>
      </c>
      <c r="H342" s="328">
        <v>149225</v>
      </c>
      <c r="I342" s="303">
        <v>1195051</v>
      </c>
    </row>
    <row r="343" spans="1:9" ht="12.75" hidden="1" customHeight="1" outlineLevel="1">
      <c r="A343" s="292"/>
      <c r="B343" s="311" t="s">
        <v>185</v>
      </c>
      <c r="C343" s="303">
        <v>598730</v>
      </c>
      <c r="D343" s="303">
        <v>0</v>
      </c>
      <c r="E343" s="344"/>
      <c r="F343" s="328">
        <v>5951020</v>
      </c>
      <c r="G343" s="328">
        <v>0</v>
      </c>
      <c r="H343" s="328">
        <v>573971</v>
      </c>
      <c r="I343" s="303">
        <v>7123721</v>
      </c>
    </row>
    <row r="344" spans="1:9" ht="12.75" hidden="1" customHeight="1" outlineLevel="1">
      <c r="A344" s="292"/>
      <c r="B344" s="311" t="s">
        <v>186</v>
      </c>
      <c r="C344" s="303">
        <v>0</v>
      </c>
      <c r="D344" s="303">
        <v>0</v>
      </c>
      <c r="E344" s="344"/>
      <c r="F344" s="328">
        <v>12991705</v>
      </c>
      <c r="G344" s="328">
        <v>0</v>
      </c>
      <c r="H344" s="328">
        <v>32028</v>
      </c>
      <c r="I344" s="303">
        <v>13023733</v>
      </c>
    </row>
    <row r="345" spans="1:9" ht="12.75" hidden="1" customHeight="1" outlineLevel="1">
      <c r="A345" s="292"/>
      <c r="B345" s="311" t="s">
        <v>244</v>
      </c>
      <c r="C345" s="303">
        <v>0</v>
      </c>
      <c r="D345" s="303">
        <v>0</v>
      </c>
      <c r="E345" s="344"/>
      <c r="F345" s="328">
        <v>0</v>
      </c>
      <c r="G345" s="328">
        <v>0</v>
      </c>
      <c r="H345" s="328">
        <v>0</v>
      </c>
      <c r="I345" s="303">
        <v>0</v>
      </c>
    </row>
    <row r="346" spans="1:9" ht="12.75" hidden="1" customHeight="1" outlineLevel="1">
      <c r="A346" s="292"/>
      <c r="B346" s="311" t="s">
        <v>187</v>
      </c>
      <c r="C346" s="303">
        <v>0</v>
      </c>
      <c r="D346" s="303">
        <v>0</v>
      </c>
      <c r="E346" s="344"/>
      <c r="F346" s="328">
        <v>0</v>
      </c>
      <c r="G346" s="328">
        <v>0</v>
      </c>
      <c r="H346" s="328">
        <v>0</v>
      </c>
      <c r="I346" s="303">
        <v>0</v>
      </c>
    </row>
    <row r="347" spans="1:9" ht="12.75" hidden="1" customHeight="1" outlineLevel="1">
      <c r="A347" s="292"/>
      <c r="B347" s="311" t="s">
        <v>188</v>
      </c>
      <c r="C347" s="303">
        <v>0</v>
      </c>
      <c r="D347" s="303">
        <v>0</v>
      </c>
      <c r="E347" s="344"/>
      <c r="F347" s="328">
        <v>689089</v>
      </c>
      <c r="G347" s="328">
        <v>0</v>
      </c>
      <c r="H347" s="328">
        <v>0</v>
      </c>
      <c r="I347" s="303">
        <v>689089</v>
      </c>
    </row>
    <row r="348" spans="1:9" ht="12.75" hidden="1" customHeight="1" outlineLevel="1">
      <c r="A348" s="292"/>
      <c r="B348" s="311" t="s">
        <v>189</v>
      </c>
      <c r="C348" s="303">
        <v>0</v>
      </c>
      <c r="D348" s="303">
        <v>0</v>
      </c>
      <c r="E348" s="344"/>
      <c r="F348" s="328">
        <v>6998735</v>
      </c>
      <c r="G348" s="328">
        <v>0</v>
      </c>
      <c r="H348" s="328">
        <v>6297896</v>
      </c>
      <c r="I348" s="303">
        <v>13296631</v>
      </c>
    </row>
    <row r="349" spans="1:9" ht="12.75" hidden="1" customHeight="1" outlineLevel="1">
      <c r="A349" s="292"/>
      <c r="B349" s="311" t="s">
        <v>190</v>
      </c>
      <c r="C349" s="303">
        <v>13901</v>
      </c>
      <c r="D349" s="303">
        <v>13248</v>
      </c>
      <c r="E349" s="344"/>
      <c r="F349" s="328">
        <v>405</v>
      </c>
      <c r="G349" s="328">
        <v>0</v>
      </c>
      <c r="H349" s="328">
        <v>5916972</v>
      </c>
      <c r="I349" s="303">
        <v>5944526</v>
      </c>
    </row>
    <row r="350" spans="1:9" ht="12.75" hidden="1" customHeight="1" outlineLevel="1">
      <c r="A350" s="292"/>
      <c r="B350" s="311" t="s">
        <v>191</v>
      </c>
      <c r="C350" s="303">
        <v>0</v>
      </c>
      <c r="D350" s="303">
        <v>0</v>
      </c>
      <c r="E350" s="344"/>
      <c r="F350" s="328">
        <v>561863</v>
      </c>
      <c r="G350" s="328">
        <v>0</v>
      </c>
      <c r="H350" s="328">
        <v>1526033</v>
      </c>
      <c r="I350" s="303">
        <v>2087896</v>
      </c>
    </row>
    <row r="351" spans="1:9" ht="12.75" hidden="1" customHeight="1" outlineLevel="1">
      <c r="A351" s="292"/>
      <c r="B351" s="311" t="s">
        <v>192</v>
      </c>
      <c r="C351" s="303">
        <v>0</v>
      </c>
      <c r="D351" s="303">
        <v>0</v>
      </c>
      <c r="E351" s="344"/>
      <c r="F351" s="328">
        <v>0</v>
      </c>
      <c r="G351" s="328">
        <v>0</v>
      </c>
      <c r="H351" s="328">
        <v>0</v>
      </c>
      <c r="I351" s="303">
        <v>0</v>
      </c>
    </row>
    <row r="352" spans="1:9" ht="12.75" hidden="1" customHeight="1" outlineLevel="1">
      <c r="A352" s="292"/>
      <c r="B352" s="311" t="s">
        <v>193</v>
      </c>
      <c r="C352" s="303">
        <v>1609833</v>
      </c>
      <c r="D352" s="303">
        <v>4665</v>
      </c>
      <c r="E352" s="344"/>
      <c r="F352" s="328">
        <v>9186763</v>
      </c>
      <c r="G352" s="328">
        <v>0</v>
      </c>
      <c r="H352" s="328">
        <v>242835</v>
      </c>
      <c r="I352" s="303">
        <v>11044096</v>
      </c>
    </row>
    <row r="353" spans="1:9" ht="12.75" hidden="1" customHeight="1" outlineLevel="1">
      <c r="A353" s="292"/>
      <c r="B353" s="311" t="s">
        <v>194</v>
      </c>
      <c r="C353" s="303">
        <v>0</v>
      </c>
      <c r="D353" s="303">
        <v>0</v>
      </c>
      <c r="E353" s="344"/>
      <c r="F353" s="328">
        <v>0</v>
      </c>
      <c r="G353" s="328">
        <v>0</v>
      </c>
      <c r="H353" s="328">
        <v>0</v>
      </c>
      <c r="I353" s="303">
        <v>0</v>
      </c>
    </row>
    <row r="354" spans="1:9" ht="12.75" hidden="1" customHeight="1" outlineLevel="1">
      <c r="A354" s="292"/>
      <c r="B354" s="311" t="s">
        <v>195</v>
      </c>
      <c r="C354" s="303">
        <v>0</v>
      </c>
      <c r="D354" s="303">
        <v>0</v>
      </c>
      <c r="E354" s="344"/>
      <c r="F354" s="328">
        <v>1941</v>
      </c>
      <c r="G354" s="328">
        <v>0</v>
      </c>
      <c r="H354" s="328">
        <v>0</v>
      </c>
      <c r="I354" s="303">
        <v>1941</v>
      </c>
    </row>
    <row r="355" spans="1:9" ht="12.75" hidden="1" customHeight="1" outlineLevel="1">
      <c r="A355" s="292"/>
      <c r="B355" s="311" t="s">
        <v>196</v>
      </c>
      <c r="C355" s="303">
        <v>0</v>
      </c>
      <c r="D355" s="303">
        <v>0</v>
      </c>
      <c r="E355" s="344"/>
      <c r="F355" s="328">
        <v>785028</v>
      </c>
      <c r="G355" s="328">
        <v>0</v>
      </c>
      <c r="H355" s="328">
        <v>0</v>
      </c>
      <c r="I355" s="303">
        <v>785028</v>
      </c>
    </row>
    <row r="356" spans="1:9" ht="12.75" customHeight="1" collapsed="1">
      <c r="A356" s="292">
        <v>19</v>
      </c>
      <c r="B356" s="259" t="s">
        <v>573</v>
      </c>
      <c r="C356" s="303">
        <f>SUM($C$339:$C$355)</f>
        <v>2574493</v>
      </c>
      <c r="D356" s="303">
        <f>SUM($D$339:$D$355)</f>
        <v>176817</v>
      </c>
      <c r="E356" s="344"/>
      <c r="F356" s="328">
        <f>SUM($F$339:$F$355)</f>
        <v>45065906</v>
      </c>
      <c r="G356" s="328">
        <f>SUM($G$339:$G$355)</f>
        <v>0</v>
      </c>
      <c r="H356" s="328">
        <f>SUM($H$339:$H$355)</f>
        <v>15335423</v>
      </c>
      <c r="I356" s="303">
        <f>SUM($I$339:$I$355)</f>
        <v>63152639</v>
      </c>
    </row>
    <row r="357" spans="1:9" ht="12.75" hidden="1" customHeight="1" outlineLevel="1">
      <c r="A357" s="292"/>
      <c r="B357" s="311" t="s">
        <v>181</v>
      </c>
      <c r="C357" s="315">
        <v>0</v>
      </c>
      <c r="D357" s="315">
        <v>0</v>
      </c>
      <c r="E357" s="319"/>
      <c r="F357" s="312">
        <v>16991485</v>
      </c>
      <c r="G357" s="303">
        <v>0</v>
      </c>
      <c r="H357" s="303">
        <v>9837257</v>
      </c>
      <c r="I357" s="303">
        <v>26828742</v>
      </c>
    </row>
    <row r="358" spans="1:9" ht="12.75" hidden="1" customHeight="1" outlineLevel="1">
      <c r="A358" s="292"/>
      <c r="B358" s="311" t="s">
        <v>182</v>
      </c>
      <c r="C358" s="315">
        <v>0</v>
      </c>
      <c r="D358" s="315">
        <v>0</v>
      </c>
      <c r="E358" s="319"/>
      <c r="F358" s="312">
        <v>0</v>
      </c>
      <c r="G358" s="303">
        <v>0</v>
      </c>
      <c r="H358" s="303">
        <v>0</v>
      </c>
      <c r="I358" s="303">
        <v>0</v>
      </c>
    </row>
    <row r="359" spans="1:9" ht="12.75" hidden="1" customHeight="1" outlineLevel="1">
      <c r="A359" s="292"/>
      <c r="B359" s="311" t="s">
        <v>183</v>
      </c>
      <c r="C359" s="315">
        <v>193335</v>
      </c>
      <c r="D359" s="315">
        <v>16170182</v>
      </c>
      <c r="E359" s="319"/>
      <c r="F359" s="312">
        <v>15855302</v>
      </c>
      <c r="G359" s="303">
        <v>0</v>
      </c>
      <c r="H359" s="303">
        <v>18579981</v>
      </c>
      <c r="I359" s="303">
        <v>50798800</v>
      </c>
    </row>
    <row r="360" spans="1:9" ht="12.75" hidden="1" customHeight="1" outlineLevel="1">
      <c r="A360" s="292"/>
      <c r="B360" s="311" t="s">
        <v>184</v>
      </c>
      <c r="C360" s="315">
        <v>184874</v>
      </c>
      <c r="D360" s="315">
        <v>0</v>
      </c>
      <c r="E360" s="319"/>
      <c r="F360" s="312">
        <v>6881303</v>
      </c>
      <c r="G360" s="303">
        <v>0</v>
      </c>
      <c r="H360" s="303">
        <v>1120370</v>
      </c>
      <c r="I360" s="303">
        <v>8186547</v>
      </c>
    </row>
    <row r="361" spans="1:9" ht="12.75" hidden="1" customHeight="1" outlineLevel="1">
      <c r="A361" s="292"/>
      <c r="B361" s="311" t="s">
        <v>185</v>
      </c>
      <c r="C361" s="315">
        <v>1399855</v>
      </c>
      <c r="D361" s="315">
        <v>0</v>
      </c>
      <c r="E361" s="319"/>
      <c r="F361" s="312">
        <v>23153803</v>
      </c>
      <c r="G361" s="303">
        <v>0</v>
      </c>
      <c r="H361" s="303">
        <v>11631449</v>
      </c>
      <c r="I361" s="303">
        <v>36185107</v>
      </c>
    </row>
    <row r="362" spans="1:9" ht="12.75" hidden="1" customHeight="1" outlineLevel="1">
      <c r="A362" s="292"/>
      <c r="B362" s="311" t="s">
        <v>186</v>
      </c>
      <c r="C362" s="315">
        <v>0</v>
      </c>
      <c r="D362" s="315">
        <v>0</v>
      </c>
      <c r="E362" s="319"/>
      <c r="F362" s="312">
        <v>48998083</v>
      </c>
      <c r="G362" s="303">
        <v>0</v>
      </c>
      <c r="H362" s="303">
        <v>37470705</v>
      </c>
      <c r="I362" s="303">
        <v>86468788</v>
      </c>
    </row>
    <row r="363" spans="1:9" ht="12.75" hidden="1" customHeight="1" outlineLevel="1">
      <c r="A363" s="292"/>
      <c r="B363" s="311" t="s">
        <v>244</v>
      </c>
      <c r="C363" s="315">
        <v>0</v>
      </c>
      <c r="D363" s="315">
        <v>0</v>
      </c>
      <c r="E363" s="319"/>
      <c r="F363" s="312">
        <v>0</v>
      </c>
      <c r="G363" s="303">
        <v>0</v>
      </c>
      <c r="H363" s="303">
        <v>0</v>
      </c>
      <c r="I363" s="303">
        <v>0</v>
      </c>
    </row>
    <row r="364" spans="1:9" ht="12.75" hidden="1" customHeight="1" outlineLevel="1">
      <c r="A364" s="292"/>
      <c r="B364" s="311" t="s">
        <v>187</v>
      </c>
      <c r="C364" s="315">
        <v>0</v>
      </c>
      <c r="D364" s="315">
        <v>0</v>
      </c>
      <c r="E364" s="319"/>
      <c r="F364" s="312">
        <v>0</v>
      </c>
      <c r="G364" s="303">
        <v>0</v>
      </c>
      <c r="H364" s="303">
        <v>0</v>
      </c>
      <c r="I364" s="303">
        <v>0</v>
      </c>
    </row>
    <row r="365" spans="1:9" ht="12.75" hidden="1" customHeight="1" outlineLevel="1">
      <c r="A365" s="292"/>
      <c r="B365" s="311" t="s">
        <v>188</v>
      </c>
      <c r="C365" s="315">
        <v>0</v>
      </c>
      <c r="D365" s="315">
        <v>0</v>
      </c>
      <c r="E365" s="319"/>
      <c r="F365" s="312">
        <v>8001308</v>
      </c>
      <c r="G365" s="303">
        <v>0</v>
      </c>
      <c r="H365" s="303">
        <v>0</v>
      </c>
      <c r="I365" s="303">
        <v>8001308</v>
      </c>
    </row>
    <row r="366" spans="1:9" ht="12.75" hidden="1" customHeight="1" outlineLevel="1">
      <c r="A366" s="292"/>
      <c r="B366" s="311" t="s">
        <v>189</v>
      </c>
      <c r="C366" s="315">
        <v>0</v>
      </c>
      <c r="D366" s="315">
        <v>0</v>
      </c>
      <c r="E366" s="319"/>
      <c r="F366" s="312">
        <v>12141867</v>
      </c>
      <c r="G366" s="303">
        <v>0</v>
      </c>
      <c r="H366" s="303">
        <v>6297896</v>
      </c>
      <c r="I366" s="303">
        <v>18439763</v>
      </c>
    </row>
    <row r="367" spans="1:9" ht="12.75" hidden="1" customHeight="1" outlineLevel="1">
      <c r="A367" s="292"/>
      <c r="B367" s="311" t="s">
        <v>190</v>
      </c>
      <c r="C367" s="315">
        <v>3309254</v>
      </c>
      <c r="D367" s="315">
        <v>2246435</v>
      </c>
      <c r="E367" s="319"/>
      <c r="F367" s="312">
        <v>337325</v>
      </c>
      <c r="G367" s="303">
        <v>0</v>
      </c>
      <c r="H367" s="303">
        <v>6485828</v>
      </c>
      <c r="I367" s="303">
        <v>12378842</v>
      </c>
    </row>
    <row r="368" spans="1:9" ht="12.75" hidden="1" customHeight="1" outlineLevel="1">
      <c r="A368" s="292"/>
      <c r="B368" s="311" t="s">
        <v>191</v>
      </c>
      <c r="C368" s="315">
        <v>0</v>
      </c>
      <c r="D368" s="315">
        <v>0</v>
      </c>
      <c r="E368" s="319"/>
      <c r="F368" s="312">
        <v>1146617</v>
      </c>
      <c r="G368" s="303">
        <v>0</v>
      </c>
      <c r="H368" s="303">
        <v>1526033</v>
      </c>
      <c r="I368" s="303">
        <v>2672650</v>
      </c>
    </row>
    <row r="369" spans="1:9" ht="12.75" hidden="1" customHeight="1" outlineLevel="1">
      <c r="A369" s="292"/>
      <c r="B369" s="311" t="s">
        <v>192</v>
      </c>
      <c r="C369" s="315">
        <v>0</v>
      </c>
      <c r="D369" s="315">
        <v>0</v>
      </c>
      <c r="E369" s="319"/>
      <c r="F369" s="312">
        <v>0</v>
      </c>
      <c r="G369" s="303">
        <v>0</v>
      </c>
      <c r="H369" s="303">
        <v>0</v>
      </c>
      <c r="I369" s="303">
        <v>0</v>
      </c>
    </row>
    <row r="370" spans="1:9" ht="12.75" hidden="1" customHeight="1" outlineLevel="1">
      <c r="A370" s="292"/>
      <c r="B370" s="311" t="s">
        <v>193</v>
      </c>
      <c r="C370" s="315">
        <v>3653606</v>
      </c>
      <c r="D370" s="315">
        <v>192123</v>
      </c>
      <c r="E370" s="319"/>
      <c r="F370" s="312">
        <v>43352366</v>
      </c>
      <c r="G370" s="303">
        <v>0</v>
      </c>
      <c r="H370" s="303">
        <v>31503609</v>
      </c>
      <c r="I370" s="303">
        <v>78701704</v>
      </c>
    </row>
    <row r="371" spans="1:9" ht="12.75" hidden="1" customHeight="1" outlineLevel="1">
      <c r="A371" s="292"/>
      <c r="B371" s="311" t="s">
        <v>194</v>
      </c>
      <c r="C371" s="315">
        <v>0</v>
      </c>
      <c r="D371" s="315">
        <v>0</v>
      </c>
      <c r="E371" s="319"/>
      <c r="F371" s="312">
        <v>0</v>
      </c>
      <c r="G371" s="303">
        <v>0</v>
      </c>
      <c r="H371" s="303">
        <v>0</v>
      </c>
      <c r="I371" s="303">
        <v>0</v>
      </c>
    </row>
    <row r="372" spans="1:9" ht="12.75" hidden="1" customHeight="1" outlineLevel="1">
      <c r="A372" s="292"/>
      <c r="B372" s="311" t="s">
        <v>195</v>
      </c>
      <c r="C372" s="315">
        <v>0</v>
      </c>
      <c r="D372" s="315">
        <v>37625</v>
      </c>
      <c r="E372" s="319"/>
      <c r="F372" s="312">
        <v>997015</v>
      </c>
      <c r="G372" s="303">
        <v>0</v>
      </c>
      <c r="H372" s="303">
        <v>624708</v>
      </c>
      <c r="I372" s="303">
        <v>1659348</v>
      </c>
    </row>
    <row r="373" spans="1:9" ht="12.75" hidden="1" customHeight="1" outlineLevel="1">
      <c r="A373" s="292"/>
      <c r="B373" s="311" t="s">
        <v>196</v>
      </c>
      <c r="C373" s="315">
        <v>0</v>
      </c>
      <c r="D373" s="315">
        <v>0</v>
      </c>
      <c r="E373" s="319"/>
      <c r="F373" s="312">
        <v>1934808</v>
      </c>
      <c r="G373" s="303">
        <v>0</v>
      </c>
      <c r="H373" s="303">
        <v>0</v>
      </c>
      <c r="I373" s="303">
        <v>1934808</v>
      </c>
    </row>
    <row r="374" spans="1:9" ht="12.75" customHeight="1" collapsed="1">
      <c r="A374" s="292">
        <v>20</v>
      </c>
      <c r="B374" s="318" t="s">
        <v>574</v>
      </c>
      <c r="C374" s="315">
        <f>SUM($C$357:$C$373)</f>
        <v>8740924</v>
      </c>
      <c r="D374" s="315">
        <f>SUM($D$357:$D$373)</f>
        <v>18646365</v>
      </c>
      <c r="E374" s="319"/>
      <c r="F374" s="312">
        <f>SUM($F$357:$F$373)</f>
        <v>179791282</v>
      </c>
      <c r="G374" s="303">
        <f>SUM($G$357:$G$373)</f>
        <v>0</v>
      </c>
      <c r="H374" s="303">
        <f>SUM($H$357:$H$373)</f>
        <v>125077836</v>
      </c>
      <c r="I374" s="303">
        <f>SUM($I$357:$I$373)</f>
        <v>332256407</v>
      </c>
    </row>
    <row r="375" spans="1:9" ht="15.75" hidden="1" customHeight="1" outlineLevel="1">
      <c r="A375" s="274"/>
      <c r="B375" s="350" t="s">
        <v>181</v>
      </c>
      <c r="C375" s="303">
        <v>8734847</v>
      </c>
      <c r="D375" s="351">
        <v>0</v>
      </c>
      <c r="E375" s="301"/>
      <c r="F375" s="337">
        <v>47268890</v>
      </c>
      <c r="G375" s="313">
        <v>1138822</v>
      </c>
      <c r="H375" s="313">
        <v>9837257</v>
      </c>
      <c r="I375" s="303">
        <v>66979816</v>
      </c>
    </row>
    <row r="376" spans="1:9" ht="15.75" hidden="1" customHeight="1" outlineLevel="1">
      <c r="A376" s="274"/>
      <c r="B376" s="350" t="s">
        <v>182</v>
      </c>
      <c r="C376" s="303">
        <v>5483021.0499999998</v>
      </c>
      <c r="D376" s="351">
        <v>0</v>
      </c>
      <c r="E376" s="301"/>
      <c r="F376" s="337">
        <v>0</v>
      </c>
      <c r="G376" s="313">
        <v>6250</v>
      </c>
      <c r="H376" s="313">
        <v>0</v>
      </c>
      <c r="I376" s="303">
        <v>5489271.0499999998</v>
      </c>
    </row>
    <row r="377" spans="1:9" ht="15.75" hidden="1" customHeight="1" outlineLevel="1">
      <c r="A377" s="274"/>
      <c r="B377" s="350" t="s">
        <v>183</v>
      </c>
      <c r="C377" s="303">
        <v>28153707</v>
      </c>
      <c r="D377" s="351">
        <v>32609646</v>
      </c>
      <c r="E377" s="301"/>
      <c r="F377" s="337">
        <v>80765720</v>
      </c>
      <c r="G377" s="313">
        <v>11981512</v>
      </c>
      <c r="H377" s="313">
        <v>18579981</v>
      </c>
      <c r="I377" s="303">
        <v>172090566</v>
      </c>
    </row>
    <row r="378" spans="1:9" ht="15.75" hidden="1" customHeight="1" outlineLevel="1">
      <c r="A378" s="274"/>
      <c r="B378" s="350" t="s">
        <v>184</v>
      </c>
      <c r="C378" s="303">
        <v>6288302.1936499998</v>
      </c>
      <c r="D378" s="351">
        <v>8.4999999999999995E-4</v>
      </c>
      <c r="E378" s="301"/>
      <c r="F378" s="337">
        <v>16247406.4965</v>
      </c>
      <c r="G378" s="313">
        <v>1110387</v>
      </c>
      <c r="H378" s="313">
        <v>1120370</v>
      </c>
      <c r="I378" s="303">
        <v>24766465.691</v>
      </c>
    </row>
    <row r="379" spans="1:9" ht="15.75" hidden="1" customHeight="1" outlineLevel="1">
      <c r="A379" s="274"/>
      <c r="B379" s="350" t="s">
        <v>185</v>
      </c>
      <c r="C379" s="303">
        <v>33075083</v>
      </c>
      <c r="D379" s="351">
        <v>0</v>
      </c>
      <c r="E379" s="301"/>
      <c r="F379" s="337">
        <v>97843453</v>
      </c>
      <c r="G379" s="313">
        <v>6192608</v>
      </c>
      <c r="H379" s="313">
        <v>11631449</v>
      </c>
      <c r="I379" s="303">
        <v>148742593</v>
      </c>
    </row>
    <row r="380" spans="1:9" ht="15.75" hidden="1" customHeight="1" outlineLevel="1">
      <c r="A380" s="274"/>
      <c r="B380" s="350" t="s">
        <v>186</v>
      </c>
      <c r="C380" s="303">
        <v>46251446</v>
      </c>
      <c r="D380" s="351">
        <v>0</v>
      </c>
      <c r="E380" s="301"/>
      <c r="F380" s="337">
        <v>220319973</v>
      </c>
      <c r="G380" s="313">
        <v>17573076</v>
      </c>
      <c r="H380" s="313">
        <v>37470705</v>
      </c>
      <c r="I380" s="303">
        <v>321615200</v>
      </c>
    </row>
    <row r="381" spans="1:9" ht="15.75" hidden="1" customHeight="1" outlineLevel="1">
      <c r="A381" s="274"/>
      <c r="B381" s="350" t="s">
        <v>244</v>
      </c>
      <c r="C381" s="303">
        <v>1451984</v>
      </c>
      <c r="D381" s="351">
        <v>0</v>
      </c>
      <c r="E381" s="301"/>
      <c r="F381" s="337">
        <v>0</v>
      </c>
      <c r="G381" s="313">
        <v>6406</v>
      </c>
      <c r="H381" s="313">
        <v>0</v>
      </c>
      <c r="I381" s="303">
        <v>1458390</v>
      </c>
    </row>
    <row r="382" spans="1:9" ht="15.75" hidden="1" customHeight="1" outlineLevel="1">
      <c r="A382" s="274"/>
      <c r="B382" s="350" t="s">
        <v>187</v>
      </c>
      <c r="C382" s="303">
        <v>3817743</v>
      </c>
      <c r="D382" s="351">
        <v>0</v>
      </c>
      <c r="E382" s="301"/>
      <c r="F382" s="337">
        <v>0</v>
      </c>
      <c r="G382" s="313">
        <v>300960</v>
      </c>
      <c r="H382" s="313">
        <v>0</v>
      </c>
      <c r="I382" s="303">
        <v>4118703</v>
      </c>
    </row>
    <row r="383" spans="1:9" ht="15.75" hidden="1" customHeight="1" outlineLevel="1">
      <c r="A383" s="274"/>
      <c r="B383" s="350" t="s">
        <v>188</v>
      </c>
      <c r="C383" s="303">
        <v>4630042</v>
      </c>
      <c r="D383" s="351">
        <v>0</v>
      </c>
      <c r="E383" s="301"/>
      <c r="F383" s="337">
        <v>34135235</v>
      </c>
      <c r="G383" s="313">
        <v>111899</v>
      </c>
      <c r="H383" s="313">
        <v>0</v>
      </c>
      <c r="I383" s="303">
        <v>38877176</v>
      </c>
    </row>
    <row r="384" spans="1:9" ht="15.75" hidden="1" customHeight="1" outlineLevel="1">
      <c r="A384" s="274"/>
      <c r="B384" s="350" t="s">
        <v>189</v>
      </c>
      <c r="C384" s="303">
        <v>2234281.63</v>
      </c>
      <c r="D384" s="351">
        <v>0</v>
      </c>
      <c r="E384" s="301"/>
      <c r="F384" s="337">
        <v>22858796.713</v>
      </c>
      <c r="G384" s="313">
        <v>74403.574473623303</v>
      </c>
      <c r="H384" s="313">
        <v>6297896</v>
      </c>
      <c r="I384" s="303">
        <v>31465377.917473599</v>
      </c>
    </row>
    <row r="385" spans="1:9" ht="15.75" hidden="1" customHeight="1" outlineLevel="1">
      <c r="A385" s="274"/>
      <c r="B385" s="350" t="s">
        <v>190</v>
      </c>
      <c r="C385" s="303">
        <v>18446150</v>
      </c>
      <c r="D385" s="351">
        <v>28147791</v>
      </c>
      <c r="E385" s="301"/>
      <c r="F385" s="337">
        <v>2803756</v>
      </c>
      <c r="G385" s="313">
        <v>64374</v>
      </c>
      <c r="H385" s="313">
        <v>6485828</v>
      </c>
      <c r="I385" s="303">
        <v>55947899</v>
      </c>
    </row>
    <row r="386" spans="1:9" ht="15.75" hidden="1" customHeight="1" outlineLevel="1">
      <c r="A386" s="274"/>
      <c r="B386" s="350" t="s">
        <v>191</v>
      </c>
      <c r="C386" s="303">
        <v>852018</v>
      </c>
      <c r="D386" s="351">
        <v>0</v>
      </c>
      <c r="E386" s="301"/>
      <c r="F386" s="337">
        <v>5974719</v>
      </c>
      <c r="G386" s="313">
        <v>0</v>
      </c>
      <c r="H386" s="313">
        <v>1526033</v>
      </c>
      <c r="I386" s="303">
        <v>8352770</v>
      </c>
    </row>
    <row r="387" spans="1:9" ht="15.75" hidden="1" customHeight="1" outlineLevel="1">
      <c r="A387" s="274"/>
      <c r="B387" s="350" t="s">
        <v>192</v>
      </c>
      <c r="C387" s="303">
        <v>315516</v>
      </c>
      <c r="D387" s="351">
        <v>0</v>
      </c>
      <c r="E387" s="301"/>
      <c r="F387" s="337">
        <v>0</v>
      </c>
      <c r="G387" s="313">
        <v>30515</v>
      </c>
      <c r="H387" s="313">
        <v>0</v>
      </c>
      <c r="I387" s="303">
        <v>346031</v>
      </c>
    </row>
    <row r="388" spans="1:9" ht="15.75" hidden="1" customHeight="1" outlineLevel="1">
      <c r="A388" s="274"/>
      <c r="B388" s="350" t="s">
        <v>193</v>
      </c>
      <c r="C388" s="303">
        <v>43194592</v>
      </c>
      <c r="D388" s="351">
        <v>192123</v>
      </c>
      <c r="E388" s="301"/>
      <c r="F388" s="337">
        <v>174167393</v>
      </c>
      <c r="G388" s="313">
        <v>11584738</v>
      </c>
      <c r="H388" s="313">
        <v>31503609</v>
      </c>
      <c r="I388" s="303">
        <v>260642455</v>
      </c>
    </row>
    <row r="389" spans="1:9" ht="15.75" hidden="1" customHeight="1" outlineLevel="1">
      <c r="A389" s="274"/>
      <c r="B389" s="350" t="s">
        <v>194</v>
      </c>
      <c r="C389" s="303">
        <v>13118501</v>
      </c>
      <c r="D389" s="351">
        <v>0</v>
      </c>
      <c r="E389" s="301"/>
      <c r="F389" s="337">
        <v>0</v>
      </c>
      <c r="G389" s="313">
        <v>17295</v>
      </c>
      <c r="H389" s="313">
        <v>0</v>
      </c>
      <c r="I389" s="303">
        <v>13135796</v>
      </c>
    </row>
    <row r="390" spans="1:9" ht="15.75" hidden="1" customHeight="1" outlineLevel="1">
      <c r="A390" s="274"/>
      <c r="B390" s="350" t="s">
        <v>195</v>
      </c>
      <c r="C390" s="303">
        <v>2855294.45</v>
      </c>
      <c r="D390" s="351">
        <v>279949.8</v>
      </c>
      <c r="E390" s="301"/>
      <c r="F390" s="337">
        <v>1307798.75</v>
      </c>
      <c r="G390" s="313">
        <v>47145.644225679702</v>
      </c>
      <c r="H390" s="313">
        <v>624708</v>
      </c>
      <c r="I390" s="303">
        <v>5114896.6442256803</v>
      </c>
    </row>
    <row r="391" spans="1:9" ht="15.75" hidden="1" customHeight="1" outlineLevel="1">
      <c r="A391" s="274"/>
      <c r="B391" s="350" t="s">
        <v>196</v>
      </c>
      <c r="C391" s="303">
        <v>4944028.95</v>
      </c>
      <c r="D391" s="351">
        <v>0</v>
      </c>
      <c r="E391" s="301"/>
      <c r="F391" s="337">
        <v>4308434.7</v>
      </c>
      <c r="G391" s="313">
        <v>77453</v>
      </c>
      <c r="H391" s="313">
        <v>0</v>
      </c>
      <c r="I391" s="303">
        <v>9329916.6500000004</v>
      </c>
    </row>
    <row r="392" spans="1:9" ht="15.75" customHeight="1" collapsed="1">
      <c r="A392" s="274">
        <v>21</v>
      </c>
      <c r="B392" s="352" t="s">
        <v>506</v>
      </c>
      <c r="C392" s="303">
        <f>SUM($C$375:$C$391)</f>
        <v>223846557.27364996</v>
      </c>
      <c r="D392" s="351">
        <f>SUM($D$375:$D$391)</f>
        <v>61229509.800849997</v>
      </c>
      <c r="E392" s="301"/>
      <c r="F392" s="337">
        <f>SUM($F$375:$F$391)</f>
        <v>708001575.65950012</v>
      </c>
      <c r="G392" s="313">
        <f>SUM($G$375:$G$391)</f>
        <v>50317844.218699306</v>
      </c>
      <c r="H392" s="313">
        <f>SUM($H$375:$H$391)</f>
        <v>125077836</v>
      </c>
      <c r="I392" s="303">
        <f>SUM($I$375:$I$391)</f>
        <v>1168473322.9526992</v>
      </c>
    </row>
    <row r="393" spans="1:9" ht="9.75" customHeight="1">
      <c r="A393" s="509"/>
      <c r="B393" s="509"/>
      <c r="C393" s="509"/>
      <c r="D393" s="509"/>
      <c r="E393" s="509"/>
      <c r="F393" s="509"/>
      <c r="G393" s="509"/>
      <c r="H393" s="509"/>
      <c r="I393" s="509"/>
    </row>
    <row r="394" spans="1:9" ht="50.25" customHeight="1">
      <c r="A394" s="353"/>
      <c r="B394" s="354"/>
      <c r="C394" s="355" t="s">
        <v>507</v>
      </c>
      <c r="D394" s="356" t="s">
        <v>508</v>
      </c>
      <c r="E394" s="357" t="s">
        <v>509</v>
      </c>
      <c r="F394" s="510" t="s">
        <v>510</v>
      </c>
      <c r="G394" s="511"/>
      <c r="H394" s="512"/>
      <c r="I394" s="358" t="s">
        <v>171</v>
      </c>
    </row>
    <row r="395" spans="1:9" ht="13.5" hidden="1" customHeight="1" outlineLevel="1">
      <c r="A395" s="359"/>
      <c r="B395" s="360" t="s">
        <v>181</v>
      </c>
      <c r="C395" s="328">
        <v>22992</v>
      </c>
      <c r="D395" s="312">
        <v>5697</v>
      </c>
      <c r="E395" s="303">
        <v>15925</v>
      </c>
      <c r="F395" s="504">
        <v>151642</v>
      </c>
      <c r="G395" s="505"/>
      <c r="H395" s="506"/>
      <c r="I395" s="361">
        <v>196256</v>
      </c>
    </row>
    <row r="396" spans="1:9" ht="13.5" hidden="1" customHeight="1" outlineLevel="1">
      <c r="A396" s="359"/>
      <c r="B396" s="360" t="s">
        <v>182</v>
      </c>
      <c r="C396" s="328">
        <v>9627</v>
      </c>
      <c r="D396" s="312">
        <v>4161</v>
      </c>
      <c r="E396" s="303">
        <v>9733</v>
      </c>
      <c r="F396" s="504">
        <v>12973</v>
      </c>
      <c r="G396" s="505"/>
      <c r="H396" s="506"/>
      <c r="I396" s="361">
        <v>36494</v>
      </c>
    </row>
    <row r="397" spans="1:9" ht="13.5" hidden="1" customHeight="1" outlineLevel="1">
      <c r="A397" s="359"/>
      <c r="B397" s="360" t="s">
        <v>183</v>
      </c>
      <c r="C397" s="328">
        <v>33367</v>
      </c>
      <c r="D397" s="312">
        <v>37261</v>
      </c>
      <c r="E397" s="303">
        <v>21713</v>
      </c>
      <c r="F397" s="504">
        <v>353131</v>
      </c>
      <c r="G397" s="505"/>
      <c r="H397" s="506"/>
      <c r="I397" s="361">
        <v>445472</v>
      </c>
    </row>
    <row r="398" spans="1:9" ht="13.5" hidden="1" customHeight="1" outlineLevel="1">
      <c r="A398" s="359"/>
      <c r="B398" s="360" t="s">
        <v>184</v>
      </c>
      <c r="C398" s="328">
        <v>10497</v>
      </c>
      <c r="D398" s="312">
        <v>2308</v>
      </c>
      <c r="E398" s="303">
        <v>7125</v>
      </c>
      <c r="F398" s="504">
        <v>65980</v>
      </c>
      <c r="G398" s="505"/>
      <c r="H398" s="506"/>
      <c r="I398" s="361">
        <v>85910</v>
      </c>
    </row>
    <row r="399" spans="1:9" ht="13.5" hidden="1" customHeight="1" outlineLevel="1">
      <c r="A399" s="359"/>
      <c r="B399" s="360" t="s">
        <v>185</v>
      </c>
      <c r="C399" s="328">
        <v>58209</v>
      </c>
      <c r="D399" s="312">
        <v>18884</v>
      </c>
      <c r="E399" s="303">
        <v>35236</v>
      </c>
      <c r="F399" s="504">
        <v>391855</v>
      </c>
      <c r="G399" s="505"/>
      <c r="H399" s="506"/>
      <c r="I399" s="361">
        <v>504184</v>
      </c>
    </row>
    <row r="400" spans="1:9" ht="13.5" hidden="1" customHeight="1" outlineLevel="1">
      <c r="A400" s="359"/>
      <c r="B400" s="360" t="s">
        <v>186</v>
      </c>
      <c r="C400" s="328">
        <v>84074</v>
      </c>
      <c r="D400" s="312">
        <v>57254</v>
      </c>
      <c r="E400" s="303">
        <v>57338</v>
      </c>
      <c r="F400" s="504">
        <v>574791</v>
      </c>
      <c r="G400" s="505"/>
      <c r="H400" s="506"/>
      <c r="I400" s="361">
        <v>773457</v>
      </c>
    </row>
    <row r="401" spans="1:9" ht="13.5" hidden="1" customHeight="1" outlineLevel="1">
      <c r="A401" s="359"/>
      <c r="B401" s="360" t="s">
        <v>244</v>
      </c>
      <c r="C401" s="328">
        <v>2721</v>
      </c>
      <c r="D401" s="312">
        <v>496</v>
      </c>
      <c r="E401" s="303">
        <v>2051</v>
      </c>
      <c r="F401" s="504">
        <v>26066</v>
      </c>
      <c r="G401" s="505"/>
      <c r="H401" s="506"/>
      <c r="I401" s="361">
        <v>31334</v>
      </c>
    </row>
    <row r="402" spans="1:9" ht="13.5" hidden="1" customHeight="1" outlineLevel="1">
      <c r="A402" s="359"/>
      <c r="B402" s="360" t="s">
        <v>187</v>
      </c>
      <c r="C402" s="328">
        <v>8883</v>
      </c>
      <c r="D402" s="312">
        <v>3836</v>
      </c>
      <c r="E402" s="303">
        <v>6113</v>
      </c>
      <c r="F402" s="504">
        <v>59480</v>
      </c>
      <c r="G402" s="505"/>
      <c r="H402" s="506"/>
      <c r="I402" s="361">
        <v>78312</v>
      </c>
    </row>
    <row r="403" spans="1:9" ht="13.5" hidden="1" customHeight="1" outlineLevel="1">
      <c r="A403" s="359"/>
      <c r="B403" s="360" t="s">
        <v>188</v>
      </c>
      <c r="C403" s="328">
        <v>5187</v>
      </c>
      <c r="D403" s="312">
        <v>1726</v>
      </c>
      <c r="E403" s="303">
        <v>26283</v>
      </c>
      <c r="F403" s="504"/>
      <c r="G403" s="505"/>
      <c r="H403" s="506"/>
      <c r="I403" s="361">
        <v>33196</v>
      </c>
    </row>
    <row r="404" spans="1:9" ht="13.5" hidden="1" customHeight="1" outlineLevel="1">
      <c r="A404" s="359"/>
      <c r="B404" s="360" t="s">
        <v>189</v>
      </c>
      <c r="C404" s="328">
        <v>1995</v>
      </c>
      <c r="D404" s="312">
        <v>1177</v>
      </c>
      <c r="E404" s="303">
        <v>10850</v>
      </c>
      <c r="F404" s="504">
        <v>2060</v>
      </c>
      <c r="G404" s="505"/>
      <c r="H404" s="506"/>
      <c r="I404" s="361">
        <v>16082</v>
      </c>
    </row>
    <row r="405" spans="1:9" ht="13.5" hidden="1" customHeight="1" outlineLevel="1">
      <c r="A405" s="359"/>
      <c r="B405" s="360" t="s">
        <v>190</v>
      </c>
      <c r="C405" s="328">
        <v>31626</v>
      </c>
      <c r="D405" s="312">
        <v>7876</v>
      </c>
      <c r="E405" s="303">
        <v>21466</v>
      </c>
      <c r="F405" s="504">
        <v>16016</v>
      </c>
      <c r="G405" s="505"/>
      <c r="H405" s="506"/>
      <c r="I405" s="361">
        <v>76984</v>
      </c>
    </row>
    <row r="406" spans="1:9" ht="13.5" hidden="1" customHeight="1" outlineLevel="1">
      <c r="A406" s="359"/>
      <c r="B406" s="360" t="s">
        <v>191</v>
      </c>
      <c r="C406" s="328">
        <v>3269</v>
      </c>
      <c r="D406" s="312">
        <v>13</v>
      </c>
      <c r="E406" s="303">
        <v>2873</v>
      </c>
      <c r="F406" s="504"/>
      <c r="G406" s="505"/>
      <c r="H406" s="506"/>
      <c r="I406" s="361">
        <v>6155</v>
      </c>
    </row>
    <row r="407" spans="1:9" ht="13.5" hidden="1" customHeight="1" outlineLevel="1">
      <c r="A407" s="359"/>
      <c r="B407" s="360" t="s">
        <v>192</v>
      </c>
      <c r="C407" s="328">
        <v>1403</v>
      </c>
      <c r="D407" s="312">
        <v>243</v>
      </c>
      <c r="E407" s="303">
        <v>1007</v>
      </c>
      <c r="F407" s="504">
        <v>284</v>
      </c>
      <c r="G407" s="505"/>
      <c r="H407" s="506"/>
      <c r="I407" s="361">
        <v>2937</v>
      </c>
    </row>
    <row r="408" spans="1:9" ht="13.5" hidden="1" customHeight="1" outlineLevel="1">
      <c r="A408" s="359"/>
      <c r="B408" s="360" t="s">
        <v>193</v>
      </c>
      <c r="C408" s="328">
        <v>70976</v>
      </c>
      <c r="D408" s="312">
        <v>16581</v>
      </c>
      <c r="E408" s="303">
        <v>47146</v>
      </c>
      <c r="F408" s="504">
        <v>324157</v>
      </c>
      <c r="G408" s="505"/>
      <c r="H408" s="506"/>
      <c r="I408" s="361">
        <v>458860</v>
      </c>
    </row>
    <row r="409" spans="1:9" ht="13.5" hidden="1" customHeight="1" outlineLevel="1">
      <c r="A409" s="359"/>
      <c r="B409" s="360" t="s">
        <v>194</v>
      </c>
      <c r="C409" s="328">
        <v>25885</v>
      </c>
      <c r="D409" s="312">
        <v>1891</v>
      </c>
      <c r="E409" s="303">
        <v>5364</v>
      </c>
      <c r="F409" s="504">
        <v>53307</v>
      </c>
      <c r="G409" s="505"/>
      <c r="H409" s="506"/>
      <c r="I409" s="361">
        <v>86447</v>
      </c>
    </row>
    <row r="410" spans="1:9" ht="13.5" hidden="1" customHeight="1" outlineLevel="1">
      <c r="A410" s="359"/>
      <c r="B410" s="360" t="s">
        <v>195</v>
      </c>
      <c r="C410" s="328">
        <v>5011</v>
      </c>
      <c r="D410" s="312">
        <v>9601</v>
      </c>
      <c r="E410" s="303">
        <v>3449</v>
      </c>
      <c r="F410" s="504">
        <v>432</v>
      </c>
      <c r="G410" s="505"/>
      <c r="H410" s="506"/>
      <c r="I410" s="361">
        <v>18493</v>
      </c>
    </row>
    <row r="411" spans="1:9" ht="13.5" hidden="1" customHeight="1" outlineLevel="1">
      <c r="A411" s="359"/>
      <c r="B411" s="360" t="s">
        <v>196</v>
      </c>
      <c r="C411" s="328">
        <v>14237</v>
      </c>
      <c r="D411" s="312">
        <v>12161</v>
      </c>
      <c r="E411" s="303">
        <v>9579</v>
      </c>
      <c r="F411" s="504">
        <v>101779</v>
      </c>
      <c r="G411" s="505"/>
      <c r="H411" s="506"/>
      <c r="I411" s="361">
        <v>137756</v>
      </c>
    </row>
    <row r="412" spans="1:9" ht="13.5" customHeight="1" collapsed="1">
      <c r="A412" s="359">
        <v>22</v>
      </c>
      <c r="B412" s="363" t="s">
        <v>511</v>
      </c>
      <c r="C412" s="328">
        <f>SUM($C$395:$C$411)</f>
        <v>389959</v>
      </c>
      <c r="D412" s="312">
        <f>SUM($D$395:$D$411)</f>
        <v>181166</v>
      </c>
      <c r="E412" s="303">
        <f>SUM($E$395:$E$411)</f>
        <v>283251</v>
      </c>
      <c r="F412" s="504">
        <f>SUM($F$395:$F$411)</f>
        <v>2133953</v>
      </c>
      <c r="G412" s="505"/>
      <c r="H412" s="506"/>
      <c r="I412" s="361">
        <f>SUM($I$395:$I$411)</f>
        <v>2988329</v>
      </c>
    </row>
  </sheetData>
  <sheetProtection selectLockedCells="1"/>
  <mergeCells count="28">
    <mergeCell ref="C12:I12"/>
    <mergeCell ref="A1:I1"/>
    <mergeCell ref="A2:I2"/>
    <mergeCell ref="A3:I3"/>
    <mergeCell ref="A4:I4"/>
    <mergeCell ref="A6:I6"/>
    <mergeCell ref="F402:H402"/>
    <mergeCell ref="C175:I175"/>
    <mergeCell ref="C284:I284"/>
    <mergeCell ref="A393:I393"/>
    <mergeCell ref="F394:H394"/>
    <mergeCell ref="F395:H395"/>
    <mergeCell ref="F396:H396"/>
    <mergeCell ref="F397:H397"/>
    <mergeCell ref="F398:H398"/>
    <mergeCell ref="F399:H399"/>
    <mergeCell ref="F400:H400"/>
    <mergeCell ref="F401:H401"/>
    <mergeCell ref="F409:H409"/>
    <mergeCell ref="F410:H410"/>
    <mergeCell ref="F411:H411"/>
    <mergeCell ref="F412:H412"/>
    <mergeCell ref="F403:H403"/>
    <mergeCell ref="F404:H404"/>
    <mergeCell ref="F405:H405"/>
    <mergeCell ref="F406:H406"/>
    <mergeCell ref="F407:H407"/>
    <mergeCell ref="F408:H408"/>
  </mergeCells>
  <printOptions horizontalCentered="1"/>
  <pageMargins left="0.37" right="0.4" top="0.38" bottom="0.6" header="0.4" footer="0.2"/>
  <pageSetup scale="91" firstPageNumber="61" orientation="landscape" useFirstPageNumber="1" horizontalDpi="300" verticalDpi="300" r:id="rId1"/>
  <headerFooter alignWithMargins="0">
    <oddFooter>&amp;C&amp;"-,Regular"&amp;P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38"/>
  <sheetViews>
    <sheetView showGridLines="0" zoomScaleNormal="100" workbookViewId="0">
      <selection sqref="A1:H1"/>
    </sheetView>
  </sheetViews>
  <sheetFormatPr defaultRowHeight="12.75" outlineLevelRow="1"/>
  <cols>
    <col min="1" max="1" width="4.42578125" style="266" customWidth="1"/>
    <col min="2" max="2" width="40.7109375" style="364" customWidth="1"/>
    <col min="3" max="3" width="17.140625" style="266" customWidth="1"/>
    <col min="4" max="4" width="13.7109375" style="266" customWidth="1"/>
    <col min="5" max="5" width="13.85546875" style="266" customWidth="1"/>
    <col min="6" max="7" width="13.7109375" style="266" customWidth="1"/>
    <col min="8" max="8" width="14.5703125" style="266" customWidth="1"/>
    <col min="9" max="9" width="9.140625" style="364"/>
    <col min="10" max="242" width="9.140625" style="229"/>
    <col min="243" max="243" width="1" style="229" customWidth="1"/>
    <col min="244" max="244" width="4.42578125" style="229" customWidth="1"/>
    <col min="245" max="245" width="40.7109375" style="229" customWidth="1"/>
    <col min="246" max="246" width="17.140625" style="229" customWidth="1"/>
    <col min="247" max="247" width="13.7109375" style="229" customWidth="1"/>
    <col min="248" max="248" width="13.85546875" style="229" customWidth="1"/>
    <col min="249" max="250" width="13.7109375" style="229" customWidth="1"/>
    <col min="251" max="251" width="14.5703125" style="229" customWidth="1"/>
    <col min="252" max="498" width="9.140625" style="229"/>
    <col min="499" max="499" width="1" style="229" customWidth="1"/>
    <col min="500" max="500" width="4.42578125" style="229" customWidth="1"/>
    <col min="501" max="501" width="40.7109375" style="229" customWidth="1"/>
    <col min="502" max="502" width="17.140625" style="229" customWidth="1"/>
    <col min="503" max="503" width="13.7109375" style="229" customWidth="1"/>
    <col min="504" max="504" width="13.85546875" style="229" customWidth="1"/>
    <col min="505" max="506" width="13.7109375" style="229" customWidth="1"/>
    <col min="507" max="507" width="14.5703125" style="229" customWidth="1"/>
    <col min="508" max="754" width="9.140625" style="229"/>
    <col min="755" max="755" width="1" style="229" customWidth="1"/>
    <col min="756" max="756" width="4.42578125" style="229" customWidth="1"/>
    <col min="757" max="757" width="40.7109375" style="229" customWidth="1"/>
    <col min="758" max="758" width="17.140625" style="229" customWidth="1"/>
    <col min="759" max="759" width="13.7109375" style="229" customWidth="1"/>
    <col min="760" max="760" width="13.85546875" style="229" customWidth="1"/>
    <col min="761" max="762" width="13.7109375" style="229" customWidth="1"/>
    <col min="763" max="763" width="14.5703125" style="229" customWidth="1"/>
    <col min="764" max="1010" width="9.140625" style="229"/>
    <col min="1011" max="1011" width="1" style="229" customWidth="1"/>
    <col min="1012" max="1012" width="4.42578125" style="229" customWidth="1"/>
    <col min="1013" max="1013" width="40.7109375" style="229" customWidth="1"/>
    <col min="1014" max="1014" width="17.140625" style="229" customWidth="1"/>
    <col min="1015" max="1015" width="13.7109375" style="229" customWidth="1"/>
    <col min="1016" max="1016" width="13.85546875" style="229" customWidth="1"/>
    <col min="1017" max="1018" width="13.7109375" style="229" customWidth="1"/>
    <col min="1019" max="1019" width="14.5703125" style="229" customWidth="1"/>
    <col min="1020" max="1266" width="9.140625" style="229"/>
    <col min="1267" max="1267" width="1" style="229" customWidth="1"/>
    <col min="1268" max="1268" width="4.42578125" style="229" customWidth="1"/>
    <col min="1269" max="1269" width="40.7109375" style="229" customWidth="1"/>
    <col min="1270" max="1270" width="17.140625" style="229" customWidth="1"/>
    <col min="1271" max="1271" width="13.7109375" style="229" customWidth="1"/>
    <col min="1272" max="1272" width="13.85546875" style="229" customWidth="1"/>
    <col min="1273" max="1274" width="13.7109375" style="229" customWidth="1"/>
    <col min="1275" max="1275" width="14.5703125" style="229" customWidth="1"/>
    <col min="1276" max="1522" width="9.140625" style="229"/>
    <col min="1523" max="1523" width="1" style="229" customWidth="1"/>
    <col min="1524" max="1524" width="4.42578125" style="229" customWidth="1"/>
    <col min="1525" max="1525" width="40.7109375" style="229" customWidth="1"/>
    <col min="1526" max="1526" width="17.140625" style="229" customWidth="1"/>
    <col min="1527" max="1527" width="13.7109375" style="229" customWidth="1"/>
    <col min="1528" max="1528" width="13.85546875" style="229" customWidth="1"/>
    <col min="1529" max="1530" width="13.7109375" style="229" customWidth="1"/>
    <col min="1531" max="1531" width="14.5703125" style="229" customWidth="1"/>
    <col min="1532" max="1778" width="9.140625" style="229"/>
    <col min="1779" max="1779" width="1" style="229" customWidth="1"/>
    <col min="1780" max="1780" width="4.42578125" style="229" customWidth="1"/>
    <col min="1781" max="1781" width="40.7109375" style="229" customWidth="1"/>
    <col min="1782" max="1782" width="17.140625" style="229" customWidth="1"/>
    <col min="1783" max="1783" width="13.7109375" style="229" customWidth="1"/>
    <col min="1784" max="1784" width="13.85546875" style="229" customWidth="1"/>
    <col min="1785" max="1786" width="13.7109375" style="229" customWidth="1"/>
    <col min="1787" max="1787" width="14.5703125" style="229" customWidth="1"/>
    <col min="1788" max="2034" width="9.140625" style="229"/>
    <col min="2035" max="2035" width="1" style="229" customWidth="1"/>
    <col min="2036" max="2036" width="4.42578125" style="229" customWidth="1"/>
    <col min="2037" max="2037" width="40.7109375" style="229" customWidth="1"/>
    <col min="2038" max="2038" width="17.140625" style="229" customWidth="1"/>
    <col min="2039" max="2039" width="13.7109375" style="229" customWidth="1"/>
    <col min="2040" max="2040" width="13.85546875" style="229" customWidth="1"/>
    <col min="2041" max="2042" width="13.7109375" style="229" customWidth="1"/>
    <col min="2043" max="2043" width="14.5703125" style="229" customWidth="1"/>
    <col min="2044" max="2290" width="9.140625" style="229"/>
    <col min="2291" max="2291" width="1" style="229" customWidth="1"/>
    <col min="2292" max="2292" width="4.42578125" style="229" customWidth="1"/>
    <col min="2293" max="2293" width="40.7109375" style="229" customWidth="1"/>
    <col min="2294" max="2294" width="17.140625" style="229" customWidth="1"/>
    <col min="2295" max="2295" width="13.7109375" style="229" customWidth="1"/>
    <col min="2296" max="2296" width="13.85546875" style="229" customWidth="1"/>
    <col min="2297" max="2298" width="13.7109375" style="229" customWidth="1"/>
    <col min="2299" max="2299" width="14.5703125" style="229" customWidth="1"/>
    <col min="2300" max="2546" width="9.140625" style="229"/>
    <col min="2547" max="2547" width="1" style="229" customWidth="1"/>
    <col min="2548" max="2548" width="4.42578125" style="229" customWidth="1"/>
    <col min="2549" max="2549" width="40.7109375" style="229" customWidth="1"/>
    <col min="2550" max="2550" width="17.140625" style="229" customWidth="1"/>
    <col min="2551" max="2551" width="13.7109375" style="229" customWidth="1"/>
    <col min="2552" max="2552" width="13.85546875" style="229" customWidth="1"/>
    <col min="2553" max="2554" width="13.7109375" style="229" customWidth="1"/>
    <col min="2555" max="2555" width="14.5703125" style="229" customWidth="1"/>
    <col min="2556" max="2802" width="9.140625" style="229"/>
    <col min="2803" max="2803" width="1" style="229" customWidth="1"/>
    <col min="2804" max="2804" width="4.42578125" style="229" customWidth="1"/>
    <col min="2805" max="2805" width="40.7109375" style="229" customWidth="1"/>
    <col min="2806" max="2806" width="17.140625" style="229" customWidth="1"/>
    <col min="2807" max="2807" width="13.7109375" style="229" customWidth="1"/>
    <col min="2808" max="2808" width="13.85546875" style="229" customWidth="1"/>
    <col min="2809" max="2810" width="13.7109375" style="229" customWidth="1"/>
    <col min="2811" max="2811" width="14.5703125" style="229" customWidth="1"/>
    <col min="2812" max="3058" width="9.140625" style="229"/>
    <col min="3059" max="3059" width="1" style="229" customWidth="1"/>
    <col min="3060" max="3060" width="4.42578125" style="229" customWidth="1"/>
    <col min="3061" max="3061" width="40.7109375" style="229" customWidth="1"/>
    <col min="3062" max="3062" width="17.140625" style="229" customWidth="1"/>
    <col min="3063" max="3063" width="13.7109375" style="229" customWidth="1"/>
    <col min="3064" max="3064" width="13.85546875" style="229" customWidth="1"/>
    <col min="3065" max="3066" width="13.7109375" style="229" customWidth="1"/>
    <col min="3067" max="3067" width="14.5703125" style="229" customWidth="1"/>
    <col min="3068" max="3314" width="9.140625" style="229"/>
    <col min="3315" max="3315" width="1" style="229" customWidth="1"/>
    <col min="3316" max="3316" width="4.42578125" style="229" customWidth="1"/>
    <col min="3317" max="3317" width="40.7109375" style="229" customWidth="1"/>
    <col min="3318" max="3318" width="17.140625" style="229" customWidth="1"/>
    <col min="3319" max="3319" width="13.7109375" style="229" customWidth="1"/>
    <col min="3320" max="3320" width="13.85546875" style="229" customWidth="1"/>
    <col min="3321" max="3322" width="13.7109375" style="229" customWidth="1"/>
    <col min="3323" max="3323" width="14.5703125" style="229" customWidth="1"/>
    <col min="3324" max="3570" width="9.140625" style="229"/>
    <col min="3571" max="3571" width="1" style="229" customWidth="1"/>
    <col min="3572" max="3572" width="4.42578125" style="229" customWidth="1"/>
    <col min="3573" max="3573" width="40.7109375" style="229" customWidth="1"/>
    <col min="3574" max="3574" width="17.140625" style="229" customWidth="1"/>
    <col min="3575" max="3575" width="13.7109375" style="229" customWidth="1"/>
    <col min="3576" max="3576" width="13.85546875" style="229" customWidth="1"/>
    <col min="3577" max="3578" width="13.7109375" style="229" customWidth="1"/>
    <col min="3579" max="3579" width="14.5703125" style="229" customWidth="1"/>
    <col min="3580" max="3826" width="9.140625" style="229"/>
    <col min="3827" max="3827" width="1" style="229" customWidth="1"/>
    <col min="3828" max="3828" width="4.42578125" style="229" customWidth="1"/>
    <col min="3829" max="3829" width="40.7109375" style="229" customWidth="1"/>
    <col min="3830" max="3830" width="17.140625" style="229" customWidth="1"/>
    <col min="3831" max="3831" width="13.7109375" style="229" customWidth="1"/>
    <col min="3832" max="3832" width="13.85546875" style="229" customWidth="1"/>
    <col min="3833" max="3834" width="13.7109375" style="229" customWidth="1"/>
    <col min="3835" max="3835" width="14.5703125" style="229" customWidth="1"/>
    <col min="3836" max="4082" width="9.140625" style="229"/>
    <col min="4083" max="4083" width="1" style="229" customWidth="1"/>
    <col min="4084" max="4084" width="4.42578125" style="229" customWidth="1"/>
    <col min="4085" max="4085" width="40.7109375" style="229" customWidth="1"/>
    <col min="4086" max="4086" width="17.140625" style="229" customWidth="1"/>
    <col min="4087" max="4087" width="13.7109375" style="229" customWidth="1"/>
    <col min="4088" max="4088" width="13.85546875" style="229" customWidth="1"/>
    <col min="4089" max="4090" width="13.7109375" style="229" customWidth="1"/>
    <col min="4091" max="4091" width="14.5703125" style="229" customWidth="1"/>
    <col min="4092" max="4338" width="9.140625" style="229"/>
    <col min="4339" max="4339" width="1" style="229" customWidth="1"/>
    <col min="4340" max="4340" width="4.42578125" style="229" customWidth="1"/>
    <col min="4341" max="4341" width="40.7109375" style="229" customWidth="1"/>
    <col min="4342" max="4342" width="17.140625" style="229" customWidth="1"/>
    <col min="4343" max="4343" width="13.7109375" style="229" customWidth="1"/>
    <col min="4344" max="4344" width="13.85546875" style="229" customWidth="1"/>
    <col min="4345" max="4346" width="13.7109375" style="229" customWidth="1"/>
    <col min="4347" max="4347" width="14.5703125" style="229" customWidth="1"/>
    <col min="4348" max="4594" width="9.140625" style="229"/>
    <col min="4595" max="4595" width="1" style="229" customWidth="1"/>
    <col min="4596" max="4596" width="4.42578125" style="229" customWidth="1"/>
    <col min="4597" max="4597" width="40.7109375" style="229" customWidth="1"/>
    <col min="4598" max="4598" width="17.140625" style="229" customWidth="1"/>
    <col min="4599" max="4599" width="13.7109375" style="229" customWidth="1"/>
    <col min="4600" max="4600" width="13.85546875" style="229" customWidth="1"/>
    <col min="4601" max="4602" width="13.7109375" style="229" customWidth="1"/>
    <col min="4603" max="4603" width="14.5703125" style="229" customWidth="1"/>
    <col min="4604" max="4850" width="9.140625" style="229"/>
    <col min="4851" max="4851" width="1" style="229" customWidth="1"/>
    <col min="4852" max="4852" width="4.42578125" style="229" customWidth="1"/>
    <col min="4853" max="4853" width="40.7109375" style="229" customWidth="1"/>
    <col min="4854" max="4854" width="17.140625" style="229" customWidth="1"/>
    <col min="4855" max="4855" width="13.7109375" style="229" customWidth="1"/>
    <col min="4856" max="4856" width="13.85546875" style="229" customWidth="1"/>
    <col min="4857" max="4858" width="13.7109375" style="229" customWidth="1"/>
    <col min="4859" max="4859" width="14.5703125" style="229" customWidth="1"/>
    <col min="4860" max="5106" width="9.140625" style="229"/>
    <col min="5107" max="5107" width="1" style="229" customWidth="1"/>
    <col min="5108" max="5108" width="4.42578125" style="229" customWidth="1"/>
    <col min="5109" max="5109" width="40.7109375" style="229" customWidth="1"/>
    <col min="5110" max="5110" width="17.140625" style="229" customWidth="1"/>
    <col min="5111" max="5111" width="13.7109375" style="229" customWidth="1"/>
    <col min="5112" max="5112" width="13.85546875" style="229" customWidth="1"/>
    <col min="5113" max="5114" width="13.7109375" style="229" customWidth="1"/>
    <col min="5115" max="5115" width="14.5703125" style="229" customWidth="1"/>
    <col min="5116" max="5362" width="9.140625" style="229"/>
    <col min="5363" max="5363" width="1" style="229" customWidth="1"/>
    <col min="5364" max="5364" width="4.42578125" style="229" customWidth="1"/>
    <col min="5365" max="5365" width="40.7109375" style="229" customWidth="1"/>
    <col min="5366" max="5366" width="17.140625" style="229" customWidth="1"/>
    <col min="5367" max="5367" width="13.7109375" style="229" customWidth="1"/>
    <col min="5368" max="5368" width="13.85546875" style="229" customWidth="1"/>
    <col min="5369" max="5370" width="13.7109375" style="229" customWidth="1"/>
    <col min="5371" max="5371" width="14.5703125" style="229" customWidth="1"/>
    <col min="5372" max="5618" width="9.140625" style="229"/>
    <col min="5619" max="5619" width="1" style="229" customWidth="1"/>
    <col min="5620" max="5620" width="4.42578125" style="229" customWidth="1"/>
    <col min="5621" max="5621" width="40.7109375" style="229" customWidth="1"/>
    <col min="5622" max="5622" width="17.140625" style="229" customWidth="1"/>
    <col min="5623" max="5623" width="13.7109375" style="229" customWidth="1"/>
    <col min="5624" max="5624" width="13.85546875" style="229" customWidth="1"/>
    <col min="5625" max="5626" width="13.7109375" style="229" customWidth="1"/>
    <col min="5627" max="5627" width="14.5703125" style="229" customWidth="1"/>
    <col min="5628" max="5874" width="9.140625" style="229"/>
    <col min="5875" max="5875" width="1" style="229" customWidth="1"/>
    <col min="5876" max="5876" width="4.42578125" style="229" customWidth="1"/>
    <col min="5877" max="5877" width="40.7109375" style="229" customWidth="1"/>
    <col min="5878" max="5878" width="17.140625" style="229" customWidth="1"/>
    <col min="5879" max="5879" width="13.7109375" style="229" customWidth="1"/>
    <col min="5880" max="5880" width="13.85546875" style="229" customWidth="1"/>
    <col min="5881" max="5882" width="13.7109375" style="229" customWidth="1"/>
    <col min="5883" max="5883" width="14.5703125" style="229" customWidth="1"/>
    <col min="5884" max="6130" width="9.140625" style="229"/>
    <col min="6131" max="6131" width="1" style="229" customWidth="1"/>
    <col min="6132" max="6132" width="4.42578125" style="229" customWidth="1"/>
    <col min="6133" max="6133" width="40.7109375" style="229" customWidth="1"/>
    <col min="6134" max="6134" width="17.140625" style="229" customWidth="1"/>
    <col min="6135" max="6135" width="13.7109375" style="229" customWidth="1"/>
    <col min="6136" max="6136" width="13.85546875" style="229" customWidth="1"/>
    <col min="6137" max="6138" width="13.7109375" style="229" customWidth="1"/>
    <col min="6139" max="6139" width="14.5703125" style="229" customWidth="1"/>
    <col min="6140" max="6386" width="9.140625" style="229"/>
    <col min="6387" max="6387" width="1" style="229" customWidth="1"/>
    <col min="6388" max="6388" width="4.42578125" style="229" customWidth="1"/>
    <col min="6389" max="6389" width="40.7109375" style="229" customWidth="1"/>
    <col min="6390" max="6390" width="17.140625" style="229" customWidth="1"/>
    <col min="6391" max="6391" width="13.7109375" style="229" customWidth="1"/>
    <col min="6392" max="6392" width="13.85546875" style="229" customWidth="1"/>
    <col min="6393" max="6394" width="13.7109375" style="229" customWidth="1"/>
    <col min="6395" max="6395" width="14.5703125" style="229" customWidth="1"/>
    <col min="6396" max="6642" width="9.140625" style="229"/>
    <col min="6643" max="6643" width="1" style="229" customWidth="1"/>
    <col min="6644" max="6644" width="4.42578125" style="229" customWidth="1"/>
    <col min="6645" max="6645" width="40.7109375" style="229" customWidth="1"/>
    <col min="6646" max="6646" width="17.140625" style="229" customWidth="1"/>
    <col min="6647" max="6647" width="13.7109375" style="229" customWidth="1"/>
    <col min="6648" max="6648" width="13.85546875" style="229" customWidth="1"/>
    <col min="6649" max="6650" width="13.7109375" style="229" customWidth="1"/>
    <col min="6651" max="6651" width="14.5703125" style="229" customWidth="1"/>
    <col min="6652" max="6898" width="9.140625" style="229"/>
    <col min="6899" max="6899" width="1" style="229" customWidth="1"/>
    <col min="6900" max="6900" width="4.42578125" style="229" customWidth="1"/>
    <col min="6901" max="6901" width="40.7109375" style="229" customWidth="1"/>
    <col min="6902" max="6902" width="17.140625" style="229" customWidth="1"/>
    <col min="6903" max="6903" width="13.7109375" style="229" customWidth="1"/>
    <col min="6904" max="6904" width="13.85546875" style="229" customWidth="1"/>
    <col min="6905" max="6906" width="13.7109375" style="229" customWidth="1"/>
    <col min="6907" max="6907" width="14.5703125" style="229" customWidth="1"/>
    <col min="6908" max="7154" width="9.140625" style="229"/>
    <col min="7155" max="7155" width="1" style="229" customWidth="1"/>
    <col min="7156" max="7156" width="4.42578125" style="229" customWidth="1"/>
    <col min="7157" max="7157" width="40.7109375" style="229" customWidth="1"/>
    <col min="7158" max="7158" width="17.140625" style="229" customWidth="1"/>
    <col min="7159" max="7159" width="13.7109375" style="229" customWidth="1"/>
    <col min="7160" max="7160" width="13.85546875" style="229" customWidth="1"/>
    <col min="7161" max="7162" width="13.7109375" style="229" customWidth="1"/>
    <col min="7163" max="7163" width="14.5703125" style="229" customWidth="1"/>
    <col min="7164" max="7410" width="9.140625" style="229"/>
    <col min="7411" max="7411" width="1" style="229" customWidth="1"/>
    <col min="7412" max="7412" width="4.42578125" style="229" customWidth="1"/>
    <col min="7413" max="7413" width="40.7109375" style="229" customWidth="1"/>
    <col min="7414" max="7414" width="17.140625" style="229" customWidth="1"/>
    <col min="7415" max="7415" width="13.7109375" style="229" customWidth="1"/>
    <col min="7416" max="7416" width="13.85546875" style="229" customWidth="1"/>
    <col min="7417" max="7418" width="13.7109375" style="229" customWidth="1"/>
    <col min="7419" max="7419" width="14.5703125" style="229" customWidth="1"/>
    <col min="7420" max="7666" width="9.140625" style="229"/>
    <col min="7667" max="7667" width="1" style="229" customWidth="1"/>
    <col min="7668" max="7668" width="4.42578125" style="229" customWidth="1"/>
    <col min="7669" max="7669" width="40.7109375" style="229" customWidth="1"/>
    <col min="7670" max="7670" width="17.140625" style="229" customWidth="1"/>
    <col min="7671" max="7671" width="13.7109375" style="229" customWidth="1"/>
    <col min="7672" max="7672" width="13.85546875" style="229" customWidth="1"/>
    <col min="7673" max="7674" width="13.7109375" style="229" customWidth="1"/>
    <col min="7675" max="7675" width="14.5703125" style="229" customWidth="1"/>
    <col min="7676" max="7922" width="9.140625" style="229"/>
    <col min="7923" max="7923" width="1" style="229" customWidth="1"/>
    <col min="7924" max="7924" width="4.42578125" style="229" customWidth="1"/>
    <col min="7925" max="7925" width="40.7109375" style="229" customWidth="1"/>
    <col min="7926" max="7926" width="17.140625" style="229" customWidth="1"/>
    <col min="7927" max="7927" width="13.7109375" style="229" customWidth="1"/>
    <col min="7928" max="7928" width="13.85546875" style="229" customWidth="1"/>
    <col min="7929" max="7930" width="13.7109375" style="229" customWidth="1"/>
    <col min="7931" max="7931" width="14.5703125" style="229" customWidth="1"/>
    <col min="7932" max="8178" width="9.140625" style="229"/>
    <col min="8179" max="8179" width="1" style="229" customWidth="1"/>
    <col min="8180" max="8180" width="4.42578125" style="229" customWidth="1"/>
    <col min="8181" max="8181" width="40.7109375" style="229" customWidth="1"/>
    <col min="8182" max="8182" width="17.140625" style="229" customWidth="1"/>
    <col min="8183" max="8183" width="13.7109375" style="229" customWidth="1"/>
    <col min="8184" max="8184" width="13.85546875" style="229" customWidth="1"/>
    <col min="8185" max="8186" width="13.7109375" style="229" customWidth="1"/>
    <col min="8187" max="8187" width="14.5703125" style="229" customWidth="1"/>
    <col min="8188" max="8434" width="9.140625" style="229"/>
    <col min="8435" max="8435" width="1" style="229" customWidth="1"/>
    <col min="8436" max="8436" width="4.42578125" style="229" customWidth="1"/>
    <col min="8437" max="8437" width="40.7109375" style="229" customWidth="1"/>
    <col min="8438" max="8438" width="17.140625" style="229" customWidth="1"/>
    <col min="8439" max="8439" width="13.7109375" style="229" customWidth="1"/>
    <col min="8440" max="8440" width="13.85546875" style="229" customWidth="1"/>
    <col min="8441" max="8442" width="13.7109375" style="229" customWidth="1"/>
    <col min="8443" max="8443" width="14.5703125" style="229" customWidth="1"/>
    <col min="8444" max="8690" width="9.140625" style="229"/>
    <col min="8691" max="8691" width="1" style="229" customWidth="1"/>
    <col min="8692" max="8692" width="4.42578125" style="229" customWidth="1"/>
    <col min="8693" max="8693" width="40.7109375" style="229" customWidth="1"/>
    <col min="8694" max="8694" width="17.140625" style="229" customWidth="1"/>
    <col min="8695" max="8695" width="13.7109375" style="229" customWidth="1"/>
    <col min="8696" max="8696" width="13.85546875" style="229" customWidth="1"/>
    <col min="8697" max="8698" width="13.7109375" style="229" customWidth="1"/>
    <col min="8699" max="8699" width="14.5703125" style="229" customWidth="1"/>
    <col min="8700" max="8946" width="9.140625" style="229"/>
    <col min="8947" max="8947" width="1" style="229" customWidth="1"/>
    <col min="8948" max="8948" width="4.42578125" style="229" customWidth="1"/>
    <col min="8949" max="8949" width="40.7109375" style="229" customWidth="1"/>
    <col min="8950" max="8950" width="17.140625" style="229" customWidth="1"/>
    <col min="8951" max="8951" width="13.7109375" style="229" customWidth="1"/>
    <col min="8952" max="8952" width="13.85546875" style="229" customWidth="1"/>
    <col min="8953" max="8954" width="13.7109375" style="229" customWidth="1"/>
    <col min="8955" max="8955" width="14.5703125" style="229" customWidth="1"/>
    <col min="8956" max="9202" width="9.140625" style="229"/>
    <col min="9203" max="9203" width="1" style="229" customWidth="1"/>
    <col min="9204" max="9204" width="4.42578125" style="229" customWidth="1"/>
    <col min="9205" max="9205" width="40.7109375" style="229" customWidth="1"/>
    <col min="9206" max="9206" width="17.140625" style="229" customWidth="1"/>
    <col min="9207" max="9207" width="13.7109375" style="229" customWidth="1"/>
    <col min="9208" max="9208" width="13.85546875" style="229" customWidth="1"/>
    <col min="9209" max="9210" width="13.7109375" style="229" customWidth="1"/>
    <col min="9211" max="9211" width="14.5703125" style="229" customWidth="1"/>
    <col min="9212" max="9458" width="9.140625" style="229"/>
    <col min="9459" max="9459" width="1" style="229" customWidth="1"/>
    <col min="9460" max="9460" width="4.42578125" style="229" customWidth="1"/>
    <col min="9461" max="9461" width="40.7109375" style="229" customWidth="1"/>
    <col min="9462" max="9462" width="17.140625" style="229" customWidth="1"/>
    <col min="9463" max="9463" width="13.7109375" style="229" customWidth="1"/>
    <col min="9464" max="9464" width="13.85546875" style="229" customWidth="1"/>
    <col min="9465" max="9466" width="13.7109375" style="229" customWidth="1"/>
    <col min="9467" max="9467" width="14.5703125" style="229" customWidth="1"/>
    <col min="9468" max="9714" width="9.140625" style="229"/>
    <col min="9715" max="9715" width="1" style="229" customWidth="1"/>
    <col min="9716" max="9716" width="4.42578125" style="229" customWidth="1"/>
    <col min="9717" max="9717" width="40.7109375" style="229" customWidth="1"/>
    <col min="9718" max="9718" width="17.140625" style="229" customWidth="1"/>
    <col min="9719" max="9719" width="13.7109375" style="229" customWidth="1"/>
    <col min="9720" max="9720" width="13.85546875" style="229" customWidth="1"/>
    <col min="9721" max="9722" width="13.7109375" style="229" customWidth="1"/>
    <col min="9723" max="9723" width="14.5703125" style="229" customWidth="1"/>
    <col min="9724" max="9970" width="9.140625" style="229"/>
    <col min="9971" max="9971" width="1" style="229" customWidth="1"/>
    <col min="9972" max="9972" width="4.42578125" style="229" customWidth="1"/>
    <col min="9973" max="9973" width="40.7109375" style="229" customWidth="1"/>
    <col min="9974" max="9974" width="17.140625" style="229" customWidth="1"/>
    <col min="9975" max="9975" width="13.7109375" style="229" customWidth="1"/>
    <col min="9976" max="9976" width="13.85546875" style="229" customWidth="1"/>
    <col min="9977" max="9978" width="13.7109375" style="229" customWidth="1"/>
    <col min="9979" max="9979" width="14.5703125" style="229" customWidth="1"/>
    <col min="9980" max="10226" width="9.140625" style="229"/>
    <col min="10227" max="10227" width="1" style="229" customWidth="1"/>
    <col min="10228" max="10228" width="4.42578125" style="229" customWidth="1"/>
    <col min="10229" max="10229" width="40.7109375" style="229" customWidth="1"/>
    <col min="10230" max="10230" width="17.140625" style="229" customWidth="1"/>
    <col min="10231" max="10231" width="13.7109375" style="229" customWidth="1"/>
    <col min="10232" max="10232" width="13.85546875" style="229" customWidth="1"/>
    <col min="10233" max="10234" width="13.7109375" style="229" customWidth="1"/>
    <col min="10235" max="10235" width="14.5703125" style="229" customWidth="1"/>
    <col min="10236" max="10482" width="9.140625" style="229"/>
    <col min="10483" max="10483" width="1" style="229" customWidth="1"/>
    <col min="10484" max="10484" width="4.42578125" style="229" customWidth="1"/>
    <col min="10485" max="10485" width="40.7109375" style="229" customWidth="1"/>
    <col min="10486" max="10486" width="17.140625" style="229" customWidth="1"/>
    <col min="10487" max="10487" width="13.7109375" style="229" customWidth="1"/>
    <col min="10488" max="10488" width="13.85546875" style="229" customWidth="1"/>
    <col min="10489" max="10490" width="13.7109375" style="229" customWidth="1"/>
    <col min="10491" max="10491" width="14.5703125" style="229" customWidth="1"/>
    <col min="10492" max="10738" width="9.140625" style="229"/>
    <col min="10739" max="10739" width="1" style="229" customWidth="1"/>
    <col min="10740" max="10740" width="4.42578125" style="229" customWidth="1"/>
    <col min="10741" max="10741" width="40.7109375" style="229" customWidth="1"/>
    <col min="10742" max="10742" width="17.140625" style="229" customWidth="1"/>
    <col min="10743" max="10743" width="13.7109375" style="229" customWidth="1"/>
    <col min="10744" max="10744" width="13.85546875" style="229" customWidth="1"/>
    <col min="10745" max="10746" width="13.7109375" style="229" customWidth="1"/>
    <col min="10747" max="10747" width="14.5703125" style="229" customWidth="1"/>
    <col min="10748" max="10994" width="9.140625" style="229"/>
    <col min="10995" max="10995" width="1" style="229" customWidth="1"/>
    <col min="10996" max="10996" width="4.42578125" style="229" customWidth="1"/>
    <col min="10997" max="10997" width="40.7109375" style="229" customWidth="1"/>
    <col min="10998" max="10998" width="17.140625" style="229" customWidth="1"/>
    <col min="10999" max="10999" width="13.7109375" style="229" customWidth="1"/>
    <col min="11000" max="11000" width="13.85546875" style="229" customWidth="1"/>
    <col min="11001" max="11002" width="13.7109375" style="229" customWidth="1"/>
    <col min="11003" max="11003" width="14.5703125" style="229" customWidth="1"/>
    <col min="11004" max="11250" width="9.140625" style="229"/>
    <col min="11251" max="11251" width="1" style="229" customWidth="1"/>
    <col min="11252" max="11252" width="4.42578125" style="229" customWidth="1"/>
    <col min="11253" max="11253" width="40.7109375" style="229" customWidth="1"/>
    <col min="11254" max="11254" width="17.140625" style="229" customWidth="1"/>
    <col min="11255" max="11255" width="13.7109375" style="229" customWidth="1"/>
    <col min="11256" max="11256" width="13.85546875" style="229" customWidth="1"/>
    <col min="11257" max="11258" width="13.7109375" style="229" customWidth="1"/>
    <col min="11259" max="11259" width="14.5703125" style="229" customWidth="1"/>
    <col min="11260" max="11506" width="9.140625" style="229"/>
    <col min="11507" max="11507" width="1" style="229" customWidth="1"/>
    <col min="11508" max="11508" width="4.42578125" style="229" customWidth="1"/>
    <col min="11509" max="11509" width="40.7109375" style="229" customWidth="1"/>
    <col min="11510" max="11510" width="17.140625" style="229" customWidth="1"/>
    <col min="11511" max="11511" width="13.7109375" style="229" customWidth="1"/>
    <col min="11512" max="11512" width="13.85546875" style="229" customWidth="1"/>
    <col min="11513" max="11514" width="13.7109375" style="229" customWidth="1"/>
    <col min="11515" max="11515" width="14.5703125" style="229" customWidth="1"/>
    <col min="11516" max="11762" width="9.140625" style="229"/>
    <col min="11763" max="11763" width="1" style="229" customWidth="1"/>
    <col min="11764" max="11764" width="4.42578125" style="229" customWidth="1"/>
    <col min="11765" max="11765" width="40.7109375" style="229" customWidth="1"/>
    <col min="11766" max="11766" width="17.140625" style="229" customWidth="1"/>
    <col min="11767" max="11767" width="13.7109375" style="229" customWidth="1"/>
    <col min="11768" max="11768" width="13.85546875" style="229" customWidth="1"/>
    <col min="11769" max="11770" width="13.7109375" style="229" customWidth="1"/>
    <col min="11771" max="11771" width="14.5703125" style="229" customWidth="1"/>
    <col min="11772" max="12018" width="9.140625" style="229"/>
    <col min="12019" max="12019" width="1" style="229" customWidth="1"/>
    <col min="12020" max="12020" width="4.42578125" style="229" customWidth="1"/>
    <col min="12021" max="12021" width="40.7109375" style="229" customWidth="1"/>
    <col min="12022" max="12022" width="17.140625" style="229" customWidth="1"/>
    <col min="12023" max="12023" width="13.7109375" style="229" customWidth="1"/>
    <col min="12024" max="12024" width="13.85546875" style="229" customWidth="1"/>
    <col min="12025" max="12026" width="13.7109375" style="229" customWidth="1"/>
    <col min="12027" max="12027" width="14.5703125" style="229" customWidth="1"/>
    <col min="12028" max="12274" width="9.140625" style="229"/>
    <col min="12275" max="12275" width="1" style="229" customWidth="1"/>
    <col min="12276" max="12276" width="4.42578125" style="229" customWidth="1"/>
    <col min="12277" max="12277" width="40.7109375" style="229" customWidth="1"/>
    <col min="12278" max="12278" width="17.140625" style="229" customWidth="1"/>
    <col min="12279" max="12279" width="13.7109375" style="229" customWidth="1"/>
    <col min="12280" max="12280" width="13.85546875" style="229" customWidth="1"/>
    <col min="12281" max="12282" width="13.7109375" style="229" customWidth="1"/>
    <col min="12283" max="12283" width="14.5703125" style="229" customWidth="1"/>
    <col min="12284" max="12530" width="9.140625" style="229"/>
    <col min="12531" max="12531" width="1" style="229" customWidth="1"/>
    <col min="12532" max="12532" width="4.42578125" style="229" customWidth="1"/>
    <col min="12533" max="12533" width="40.7109375" style="229" customWidth="1"/>
    <col min="12534" max="12534" width="17.140625" style="229" customWidth="1"/>
    <col min="12535" max="12535" width="13.7109375" style="229" customWidth="1"/>
    <col min="12536" max="12536" width="13.85546875" style="229" customWidth="1"/>
    <col min="12537" max="12538" width="13.7109375" style="229" customWidth="1"/>
    <col min="12539" max="12539" width="14.5703125" style="229" customWidth="1"/>
    <col min="12540" max="12786" width="9.140625" style="229"/>
    <col min="12787" max="12787" width="1" style="229" customWidth="1"/>
    <col min="12788" max="12788" width="4.42578125" style="229" customWidth="1"/>
    <col min="12789" max="12789" width="40.7109375" style="229" customWidth="1"/>
    <col min="12790" max="12790" width="17.140625" style="229" customWidth="1"/>
    <col min="12791" max="12791" width="13.7109375" style="229" customWidth="1"/>
    <col min="12792" max="12792" width="13.85546875" style="229" customWidth="1"/>
    <col min="12793" max="12794" width="13.7109375" style="229" customWidth="1"/>
    <col min="12795" max="12795" width="14.5703125" style="229" customWidth="1"/>
    <col min="12796" max="13042" width="9.140625" style="229"/>
    <col min="13043" max="13043" width="1" style="229" customWidth="1"/>
    <col min="13044" max="13044" width="4.42578125" style="229" customWidth="1"/>
    <col min="13045" max="13045" width="40.7109375" style="229" customWidth="1"/>
    <col min="13046" max="13046" width="17.140625" style="229" customWidth="1"/>
    <col min="13047" max="13047" width="13.7109375" style="229" customWidth="1"/>
    <col min="13048" max="13048" width="13.85546875" style="229" customWidth="1"/>
    <col min="13049" max="13050" width="13.7109375" style="229" customWidth="1"/>
    <col min="13051" max="13051" width="14.5703125" style="229" customWidth="1"/>
    <col min="13052" max="13298" width="9.140625" style="229"/>
    <col min="13299" max="13299" width="1" style="229" customWidth="1"/>
    <col min="13300" max="13300" width="4.42578125" style="229" customWidth="1"/>
    <col min="13301" max="13301" width="40.7109375" style="229" customWidth="1"/>
    <col min="13302" max="13302" width="17.140625" style="229" customWidth="1"/>
    <col min="13303" max="13303" width="13.7109375" style="229" customWidth="1"/>
    <col min="13304" max="13304" width="13.85546875" style="229" customWidth="1"/>
    <col min="13305" max="13306" width="13.7109375" style="229" customWidth="1"/>
    <col min="13307" max="13307" width="14.5703125" style="229" customWidth="1"/>
    <col min="13308" max="13554" width="9.140625" style="229"/>
    <col min="13555" max="13555" width="1" style="229" customWidth="1"/>
    <col min="13556" max="13556" width="4.42578125" style="229" customWidth="1"/>
    <col min="13557" max="13557" width="40.7109375" style="229" customWidth="1"/>
    <col min="13558" max="13558" width="17.140625" style="229" customWidth="1"/>
    <col min="13559" max="13559" width="13.7109375" style="229" customWidth="1"/>
    <col min="13560" max="13560" width="13.85546875" style="229" customWidth="1"/>
    <col min="13561" max="13562" width="13.7109375" style="229" customWidth="1"/>
    <col min="13563" max="13563" width="14.5703125" style="229" customWidth="1"/>
    <col min="13564" max="13810" width="9.140625" style="229"/>
    <col min="13811" max="13811" width="1" style="229" customWidth="1"/>
    <col min="13812" max="13812" width="4.42578125" style="229" customWidth="1"/>
    <col min="13813" max="13813" width="40.7109375" style="229" customWidth="1"/>
    <col min="13814" max="13814" width="17.140625" style="229" customWidth="1"/>
    <col min="13815" max="13815" width="13.7109375" style="229" customWidth="1"/>
    <col min="13816" max="13816" width="13.85546875" style="229" customWidth="1"/>
    <col min="13817" max="13818" width="13.7109375" style="229" customWidth="1"/>
    <col min="13819" max="13819" width="14.5703125" style="229" customWidth="1"/>
    <col min="13820" max="14066" width="9.140625" style="229"/>
    <col min="14067" max="14067" width="1" style="229" customWidth="1"/>
    <col min="14068" max="14068" width="4.42578125" style="229" customWidth="1"/>
    <col min="14069" max="14069" width="40.7109375" style="229" customWidth="1"/>
    <col min="14070" max="14070" width="17.140625" style="229" customWidth="1"/>
    <col min="14071" max="14071" width="13.7109375" style="229" customWidth="1"/>
    <col min="14072" max="14072" width="13.85546875" style="229" customWidth="1"/>
    <col min="14073" max="14074" width="13.7109375" style="229" customWidth="1"/>
    <col min="14075" max="14075" width="14.5703125" style="229" customWidth="1"/>
    <col min="14076" max="14322" width="9.140625" style="229"/>
    <col min="14323" max="14323" width="1" style="229" customWidth="1"/>
    <col min="14324" max="14324" width="4.42578125" style="229" customWidth="1"/>
    <col min="14325" max="14325" width="40.7109375" style="229" customWidth="1"/>
    <col min="14326" max="14326" width="17.140625" style="229" customWidth="1"/>
    <col min="14327" max="14327" width="13.7109375" style="229" customWidth="1"/>
    <col min="14328" max="14328" width="13.85546875" style="229" customWidth="1"/>
    <col min="14329" max="14330" width="13.7109375" style="229" customWidth="1"/>
    <col min="14331" max="14331" width="14.5703125" style="229" customWidth="1"/>
    <col min="14332" max="14578" width="9.140625" style="229"/>
    <col min="14579" max="14579" width="1" style="229" customWidth="1"/>
    <col min="14580" max="14580" width="4.42578125" style="229" customWidth="1"/>
    <col min="14581" max="14581" width="40.7109375" style="229" customWidth="1"/>
    <col min="14582" max="14582" width="17.140625" style="229" customWidth="1"/>
    <col min="14583" max="14583" width="13.7109375" style="229" customWidth="1"/>
    <col min="14584" max="14584" width="13.85546875" style="229" customWidth="1"/>
    <col min="14585" max="14586" width="13.7109375" style="229" customWidth="1"/>
    <col min="14587" max="14587" width="14.5703125" style="229" customWidth="1"/>
    <col min="14588" max="14834" width="9.140625" style="229"/>
    <col min="14835" max="14835" width="1" style="229" customWidth="1"/>
    <col min="14836" max="14836" width="4.42578125" style="229" customWidth="1"/>
    <col min="14837" max="14837" width="40.7109375" style="229" customWidth="1"/>
    <col min="14838" max="14838" width="17.140625" style="229" customWidth="1"/>
    <col min="14839" max="14839" width="13.7109375" style="229" customWidth="1"/>
    <col min="14840" max="14840" width="13.85546875" style="229" customWidth="1"/>
    <col min="14841" max="14842" width="13.7109375" style="229" customWidth="1"/>
    <col min="14843" max="14843" width="14.5703125" style="229" customWidth="1"/>
    <col min="14844" max="15090" width="9.140625" style="229"/>
    <col min="15091" max="15091" width="1" style="229" customWidth="1"/>
    <col min="15092" max="15092" width="4.42578125" style="229" customWidth="1"/>
    <col min="15093" max="15093" width="40.7109375" style="229" customWidth="1"/>
    <col min="15094" max="15094" width="17.140625" style="229" customWidth="1"/>
    <col min="15095" max="15095" width="13.7109375" style="229" customWidth="1"/>
    <col min="15096" max="15096" width="13.85546875" style="229" customWidth="1"/>
    <col min="15097" max="15098" width="13.7109375" style="229" customWidth="1"/>
    <col min="15099" max="15099" width="14.5703125" style="229" customWidth="1"/>
    <col min="15100" max="15346" width="9.140625" style="229"/>
    <col min="15347" max="15347" width="1" style="229" customWidth="1"/>
    <col min="15348" max="15348" width="4.42578125" style="229" customWidth="1"/>
    <col min="15349" max="15349" width="40.7109375" style="229" customWidth="1"/>
    <col min="15350" max="15350" width="17.140625" style="229" customWidth="1"/>
    <col min="15351" max="15351" width="13.7109375" style="229" customWidth="1"/>
    <col min="15352" max="15352" width="13.85546875" style="229" customWidth="1"/>
    <col min="15353" max="15354" width="13.7109375" style="229" customWidth="1"/>
    <col min="15355" max="15355" width="14.5703125" style="229" customWidth="1"/>
    <col min="15356" max="15602" width="9.140625" style="229"/>
    <col min="15603" max="15603" width="1" style="229" customWidth="1"/>
    <col min="15604" max="15604" width="4.42578125" style="229" customWidth="1"/>
    <col min="15605" max="15605" width="40.7109375" style="229" customWidth="1"/>
    <col min="15606" max="15606" width="17.140625" style="229" customWidth="1"/>
    <col min="15607" max="15607" width="13.7109375" style="229" customWidth="1"/>
    <col min="15608" max="15608" width="13.85546875" style="229" customWidth="1"/>
    <col min="15609" max="15610" width="13.7109375" style="229" customWidth="1"/>
    <col min="15611" max="15611" width="14.5703125" style="229" customWidth="1"/>
    <col min="15612" max="15858" width="9.140625" style="229"/>
    <col min="15859" max="15859" width="1" style="229" customWidth="1"/>
    <col min="15860" max="15860" width="4.42578125" style="229" customWidth="1"/>
    <col min="15861" max="15861" width="40.7109375" style="229" customWidth="1"/>
    <col min="15862" max="15862" width="17.140625" style="229" customWidth="1"/>
    <col min="15863" max="15863" width="13.7109375" style="229" customWidth="1"/>
    <col min="15864" max="15864" width="13.85546875" style="229" customWidth="1"/>
    <col min="15865" max="15866" width="13.7109375" style="229" customWidth="1"/>
    <col min="15867" max="15867" width="14.5703125" style="229" customWidth="1"/>
    <col min="15868" max="16114" width="9.140625" style="229"/>
    <col min="16115" max="16115" width="1" style="229" customWidth="1"/>
    <col min="16116" max="16116" width="4.42578125" style="229" customWidth="1"/>
    <col min="16117" max="16117" width="40.7109375" style="229" customWidth="1"/>
    <col min="16118" max="16118" width="17.140625" style="229" customWidth="1"/>
    <col min="16119" max="16119" width="13.7109375" style="229" customWidth="1"/>
    <col min="16120" max="16120" width="13.85546875" style="229" customWidth="1"/>
    <col min="16121" max="16122" width="13.7109375" style="229" customWidth="1"/>
    <col min="16123" max="16123" width="14.5703125" style="229" customWidth="1"/>
    <col min="16124" max="16384" width="9.140625" style="229"/>
  </cols>
  <sheetData>
    <row r="1" spans="1:9">
      <c r="A1" s="513" t="s">
        <v>512</v>
      </c>
      <c r="B1" s="513"/>
      <c r="C1" s="513"/>
      <c r="D1" s="513"/>
      <c r="E1" s="513"/>
      <c r="F1" s="513"/>
      <c r="G1" s="513"/>
      <c r="H1" s="513"/>
    </row>
    <row r="2" spans="1:9">
      <c r="A2" s="513" t="s">
        <v>513</v>
      </c>
      <c r="B2" s="513"/>
      <c r="C2" s="513"/>
      <c r="D2" s="513"/>
      <c r="E2" s="513"/>
      <c r="F2" s="513"/>
      <c r="G2" s="513"/>
      <c r="H2" s="513"/>
    </row>
    <row r="3" spans="1:9">
      <c r="A3" s="513" t="s">
        <v>306</v>
      </c>
      <c r="B3" s="513"/>
      <c r="C3" s="513"/>
      <c r="D3" s="513"/>
      <c r="E3" s="513"/>
      <c r="F3" s="513"/>
      <c r="G3" s="513"/>
      <c r="H3" s="513"/>
    </row>
    <row r="4" spans="1:9">
      <c r="A4" s="513" t="s">
        <v>463</v>
      </c>
      <c r="B4" s="513"/>
      <c r="C4" s="513"/>
      <c r="D4" s="513"/>
      <c r="E4" s="513"/>
      <c r="F4" s="513"/>
      <c r="G4" s="513"/>
      <c r="H4" s="513"/>
    </row>
    <row r="5" spans="1:9">
      <c r="A5" s="513"/>
      <c r="B5" s="513"/>
      <c r="C5" s="513"/>
      <c r="D5" s="513"/>
      <c r="E5" s="513"/>
      <c r="F5" s="513"/>
      <c r="G5" s="513"/>
      <c r="H5" s="513"/>
    </row>
    <row r="6" spans="1:9">
      <c r="A6" s="513" t="s">
        <v>34</v>
      </c>
      <c r="B6" s="513"/>
      <c r="C6" s="513"/>
      <c r="D6" s="513"/>
      <c r="E6" s="513"/>
      <c r="F6" s="513"/>
      <c r="G6" s="513"/>
      <c r="H6" s="513"/>
    </row>
    <row r="7" spans="1:9" ht="12.75" customHeight="1" thickBot="1">
      <c r="A7" s="518" t="s">
        <v>326</v>
      </c>
      <c r="B7" s="518"/>
      <c r="C7" s="518"/>
      <c r="D7" s="518"/>
      <c r="E7" s="518"/>
      <c r="F7" s="518"/>
      <c r="G7" s="518"/>
      <c r="H7" s="518"/>
    </row>
    <row r="8" spans="1:9">
      <c r="A8" s="365"/>
      <c r="B8" s="366"/>
      <c r="C8" s="367" t="s">
        <v>464</v>
      </c>
      <c r="D8" s="368" t="s">
        <v>465</v>
      </c>
      <c r="E8" s="368" t="s">
        <v>466</v>
      </c>
      <c r="F8" s="369" t="s">
        <v>467</v>
      </c>
      <c r="G8" s="369" t="s">
        <v>468</v>
      </c>
      <c r="H8" s="225" t="s">
        <v>469</v>
      </c>
      <c r="I8" s="370"/>
    </row>
    <row r="9" spans="1:9">
      <c r="A9" s="371"/>
      <c r="B9" s="372"/>
      <c r="C9" s="519" t="s">
        <v>472</v>
      </c>
      <c r="D9" s="520"/>
      <c r="E9" s="521"/>
      <c r="F9" s="515" t="s">
        <v>514</v>
      </c>
      <c r="G9" s="515" t="s">
        <v>515</v>
      </c>
      <c r="H9" s="523" t="s">
        <v>516</v>
      </c>
      <c r="I9" s="370"/>
    </row>
    <row r="10" spans="1:9">
      <c r="A10" s="371"/>
      <c r="B10" s="373" t="s">
        <v>517</v>
      </c>
      <c r="C10" s="526"/>
      <c r="D10" s="527"/>
      <c r="E10" s="528"/>
      <c r="F10" s="522"/>
      <c r="G10" s="522"/>
      <c r="H10" s="524"/>
      <c r="I10" s="370"/>
    </row>
    <row r="11" spans="1:9">
      <c r="A11" s="371"/>
      <c r="B11" s="229"/>
      <c r="C11" s="515" t="s">
        <v>518</v>
      </c>
      <c r="D11" s="515" t="s">
        <v>519</v>
      </c>
      <c r="E11" s="515" t="s">
        <v>520</v>
      </c>
      <c r="F11" s="522"/>
      <c r="G11" s="522"/>
      <c r="H11" s="524"/>
      <c r="I11" s="370"/>
    </row>
    <row r="12" spans="1:9" ht="19.5" customHeight="1">
      <c r="A12" s="374"/>
      <c r="B12" s="375"/>
      <c r="C12" s="516"/>
      <c r="D12" s="516"/>
      <c r="E12" s="516"/>
      <c r="F12" s="516"/>
      <c r="G12" s="516"/>
      <c r="H12" s="525"/>
      <c r="I12" s="370"/>
    </row>
    <row r="13" spans="1:9" hidden="1" outlineLevel="1">
      <c r="A13" s="374"/>
      <c r="B13" s="326" t="s">
        <v>181</v>
      </c>
      <c r="C13" s="294"/>
      <c r="D13" s="376"/>
      <c r="E13" s="377">
        <v>19232544</v>
      </c>
      <c r="F13" s="294"/>
      <c r="G13" s="377">
        <v>4180561</v>
      </c>
      <c r="H13" s="378">
        <v>23413105</v>
      </c>
      <c r="I13" s="379"/>
    </row>
    <row r="14" spans="1:9" hidden="1" outlineLevel="1">
      <c r="A14" s="374"/>
      <c r="B14" s="326" t="s">
        <v>182</v>
      </c>
      <c r="C14" s="294"/>
      <c r="D14" s="376"/>
      <c r="E14" s="376"/>
      <c r="F14" s="294"/>
      <c r="G14" s="376"/>
      <c r="H14" s="378">
        <v>0</v>
      </c>
      <c r="I14" s="379"/>
    </row>
    <row r="15" spans="1:9" hidden="1" outlineLevel="1">
      <c r="A15" s="374"/>
      <c r="B15" s="326" t="s">
        <v>183</v>
      </c>
      <c r="C15" s="294"/>
      <c r="D15" s="377">
        <v>13083897</v>
      </c>
      <c r="E15" s="377">
        <v>26963245</v>
      </c>
      <c r="F15" s="294"/>
      <c r="G15" s="377">
        <v>6245823</v>
      </c>
      <c r="H15" s="378">
        <v>46292965</v>
      </c>
      <c r="I15" s="379"/>
    </row>
    <row r="16" spans="1:9" hidden="1" outlineLevel="1">
      <c r="A16" s="374"/>
      <c r="B16" s="326" t="s">
        <v>184</v>
      </c>
      <c r="C16" s="294"/>
      <c r="D16" s="376"/>
      <c r="E16" s="377">
        <v>5103760</v>
      </c>
      <c r="F16" s="294"/>
      <c r="G16" s="377">
        <v>345046</v>
      </c>
      <c r="H16" s="378">
        <v>5448806</v>
      </c>
      <c r="I16" s="379"/>
    </row>
    <row r="17" spans="1:9" hidden="1" outlineLevel="1">
      <c r="A17" s="374"/>
      <c r="B17" s="326" t="s">
        <v>185</v>
      </c>
      <c r="C17" s="294"/>
      <c r="D17" s="376"/>
      <c r="E17" s="377">
        <v>33082185</v>
      </c>
      <c r="F17" s="294"/>
      <c r="G17" s="377">
        <v>4231938</v>
      </c>
      <c r="H17" s="378">
        <v>37314123</v>
      </c>
      <c r="I17" s="379"/>
    </row>
    <row r="18" spans="1:9" hidden="1" outlineLevel="1">
      <c r="A18" s="374"/>
      <c r="B18" s="326" t="s">
        <v>186</v>
      </c>
      <c r="C18" s="294"/>
      <c r="D18" s="376"/>
      <c r="E18" s="377">
        <v>75803062</v>
      </c>
      <c r="F18" s="294"/>
      <c r="G18" s="377">
        <v>13760392</v>
      </c>
      <c r="H18" s="378">
        <v>89563454</v>
      </c>
      <c r="I18" s="379"/>
    </row>
    <row r="19" spans="1:9" hidden="1" outlineLevel="1">
      <c r="A19" s="374"/>
      <c r="B19" s="326" t="s">
        <v>244</v>
      </c>
      <c r="C19" s="294"/>
      <c r="D19" s="376"/>
      <c r="E19" s="376"/>
      <c r="F19" s="294"/>
      <c r="G19" s="376"/>
      <c r="H19" s="378">
        <v>0</v>
      </c>
      <c r="I19" s="379"/>
    </row>
    <row r="20" spans="1:9" hidden="1" outlineLevel="1">
      <c r="A20" s="374"/>
      <c r="B20" s="326" t="s">
        <v>187</v>
      </c>
      <c r="C20" s="294"/>
      <c r="D20" s="376"/>
      <c r="E20" s="376"/>
      <c r="F20" s="294"/>
      <c r="G20" s="376"/>
      <c r="H20" s="378">
        <v>0</v>
      </c>
      <c r="I20" s="379"/>
    </row>
    <row r="21" spans="1:9" hidden="1" outlineLevel="1">
      <c r="A21" s="374"/>
      <c r="B21" s="326" t="s">
        <v>188</v>
      </c>
      <c r="C21" s="294"/>
      <c r="D21" s="376"/>
      <c r="E21" s="377">
        <v>6770074</v>
      </c>
      <c r="F21" s="294"/>
      <c r="G21" s="376"/>
      <c r="H21" s="378">
        <v>6770074</v>
      </c>
      <c r="I21" s="379"/>
    </row>
    <row r="22" spans="1:9" hidden="1" outlineLevel="1">
      <c r="A22" s="374"/>
      <c r="B22" s="326" t="s">
        <v>189</v>
      </c>
      <c r="C22" s="294"/>
      <c r="D22" s="377">
        <v>0</v>
      </c>
      <c r="E22" s="377">
        <v>9071228</v>
      </c>
      <c r="F22" s="294"/>
      <c r="G22" s="377">
        <v>2864598</v>
      </c>
      <c r="H22" s="378">
        <v>11935826</v>
      </c>
      <c r="I22" s="379"/>
    </row>
    <row r="23" spans="1:9" hidden="1" outlineLevel="1">
      <c r="A23" s="374"/>
      <c r="B23" s="326" t="s">
        <v>190</v>
      </c>
      <c r="C23" s="294"/>
      <c r="D23" s="377">
        <v>13054234</v>
      </c>
      <c r="E23" s="377">
        <v>1077681</v>
      </c>
      <c r="F23" s="294"/>
      <c r="G23" s="377">
        <v>2389912</v>
      </c>
      <c r="H23" s="378">
        <v>16521827</v>
      </c>
      <c r="I23" s="379"/>
    </row>
    <row r="24" spans="1:9" hidden="1" outlineLevel="1">
      <c r="A24" s="374"/>
      <c r="B24" s="326" t="s">
        <v>191</v>
      </c>
      <c r="C24" s="294"/>
      <c r="D24" s="376"/>
      <c r="E24" s="377">
        <v>1189093</v>
      </c>
      <c r="F24" s="294"/>
      <c r="G24" s="377">
        <v>303990</v>
      </c>
      <c r="H24" s="378">
        <v>1493083</v>
      </c>
      <c r="I24" s="379"/>
    </row>
    <row r="25" spans="1:9" hidden="1" outlineLevel="1">
      <c r="A25" s="374"/>
      <c r="B25" s="326" t="s">
        <v>192</v>
      </c>
      <c r="C25" s="294"/>
      <c r="D25" s="376"/>
      <c r="E25" s="376"/>
      <c r="F25" s="294"/>
      <c r="G25" s="376"/>
      <c r="H25" s="378">
        <v>0</v>
      </c>
      <c r="I25" s="379"/>
    </row>
    <row r="26" spans="1:9" hidden="1" outlineLevel="1">
      <c r="A26" s="374"/>
      <c r="B26" s="326" t="s">
        <v>193</v>
      </c>
      <c r="C26" s="294"/>
      <c r="D26" s="377">
        <v>140966</v>
      </c>
      <c r="E26" s="377">
        <v>53984391</v>
      </c>
      <c r="F26" s="294"/>
      <c r="G26" s="377">
        <v>14447121</v>
      </c>
      <c r="H26" s="378">
        <v>68572478</v>
      </c>
      <c r="I26" s="379"/>
    </row>
    <row r="27" spans="1:9" hidden="1" outlineLevel="1">
      <c r="A27" s="374"/>
      <c r="B27" s="326" t="s">
        <v>194</v>
      </c>
      <c r="C27" s="294"/>
      <c r="D27" s="376"/>
      <c r="E27" s="376"/>
      <c r="F27" s="294"/>
      <c r="G27" s="376"/>
      <c r="H27" s="378">
        <v>0</v>
      </c>
      <c r="I27" s="379"/>
    </row>
    <row r="28" spans="1:9" hidden="1" outlineLevel="1">
      <c r="A28" s="374"/>
      <c r="B28" s="326" t="s">
        <v>195</v>
      </c>
      <c r="C28" s="294"/>
      <c r="D28" s="377">
        <v>211213</v>
      </c>
      <c r="E28" s="377">
        <v>377083</v>
      </c>
      <c r="F28" s="294"/>
      <c r="G28" s="377">
        <v>231115</v>
      </c>
      <c r="H28" s="378">
        <v>819411</v>
      </c>
      <c r="I28" s="379"/>
    </row>
    <row r="29" spans="1:9" hidden="1" outlineLevel="1">
      <c r="A29" s="374"/>
      <c r="B29" s="326" t="s">
        <v>196</v>
      </c>
      <c r="C29" s="294"/>
      <c r="D29" s="376"/>
      <c r="E29" s="377">
        <v>1025339</v>
      </c>
      <c r="F29" s="294"/>
      <c r="G29" s="376"/>
      <c r="H29" s="378">
        <v>1025339</v>
      </c>
      <c r="I29" s="379"/>
    </row>
    <row r="30" spans="1:9" collapsed="1">
      <c r="A30" s="374" t="s">
        <v>521</v>
      </c>
      <c r="B30" s="330" t="s">
        <v>522</v>
      </c>
      <c r="C30" s="294"/>
      <c r="D30" s="377">
        <f>SUM($D$13:$D$29)</f>
        <v>26490310</v>
      </c>
      <c r="E30" s="377">
        <f>SUM($E$13:$E$29)</f>
        <v>233679685</v>
      </c>
      <c r="F30" s="294"/>
      <c r="G30" s="377">
        <f>SUM($G$13:$G$29)</f>
        <v>49000496</v>
      </c>
      <c r="H30" s="378">
        <f>SUM($H$13:$H$29)</f>
        <v>309170491</v>
      </c>
      <c r="I30" s="379"/>
    </row>
    <row r="31" spans="1:9" hidden="1" outlineLevel="1">
      <c r="A31" s="380"/>
      <c r="B31" s="326" t="s">
        <v>181</v>
      </c>
      <c r="C31" s="304"/>
      <c r="D31" s="314"/>
      <c r="E31" s="314"/>
      <c r="F31" s="304"/>
      <c r="G31" s="314"/>
      <c r="H31" s="381">
        <v>0</v>
      </c>
      <c r="I31" s="379"/>
    </row>
    <row r="32" spans="1:9" hidden="1" outlineLevel="1">
      <c r="A32" s="380"/>
      <c r="B32" s="326" t="s">
        <v>182</v>
      </c>
      <c r="C32" s="304"/>
      <c r="D32" s="314"/>
      <c r="E32" s="314"/>
      <c r="F32" s="304"/>
      <c r="G32" s="314"/>
      <c r="H32" s="381">
        <v>0</v>
      </c>
      <c r="I32" s="379"/>
    </row>
    <row r="33" spans="1:9" hidden="1" outlineLevel="1">
      <c r="A33" s="380"/>
      <c r="B33" s="326" t="s">
        <v>183</v>
      </c>
      <c r="C33" s="304"/>
      <c r="D33" s="314"/>
      <c r="E33" s="314"/>
      <c r="F33" s="304"/>
      <c r="G33" s="314"/>
      <c r="H33" s="381">
        <v>0</v>
      </c>
      <c r="I33" s="379"/>
    </row>
    <row r="34" spans="1:9" hidden="1" outlineLevel="1">
      <c r="A34" s="380"/>
      <c r="B34" s="326" t="s">
        <v>184</v>
      </c>
      <c r="C34" s="304"/>
      <c r="D34" s="314"/>
      <c r="E34" s="314"/>
      <c r="F34" s="304"/>
      <c r="G34" s="314"/>
      <c r="H34" s="381">
        <v>0</v>
      </c>
      <c r="I34" s="379"/>
    </row>
    <row r="35" spans="1:9" hidden="1" outlineLevel="1">
      <c r="A35" s="380"/>
      <c r="B35" s="326" t="s">
        <v>185</v>
      </c>
      <c r="C35" s="304"/>
      <c r="D35" s="314"/>
      <c r="E35" s="315">
        <v>0</v>
      </c>
      <c r="F35" s="304"/>
      <c r="G35" s="314"/>
      <c r="H35" s="381">
        <v>0</v>
      </c>
      <c r="I35" s="379"/>
    </row>
    <row r="36" spans="1:9" hidden="1" outlineLevel="1">
      <c r="A36" s="380"/>
      <c r="B36" s="326" t="s">
        <v>186</v>
      </c>
      <c r="C36" s="304"/>
      <c r="D36" s="314"/>
      <c r="E36" s="314"/>
      <c r="F36" s="304"/>
      <c r="G36" s="314"/>
      <c r="H36" s="381">
        <v>0</v>
      </c>
      <c r="I36" s="379"/>
    </row>
    <row r="37" spans="1:9" hidden="1" outlineLevel="1">
      <c r="A37" s="380"/>
      <c r="B37" s="326" t="s">
        <v>244</v>
      </c>
      <c r="C37" s="304"/>
      <c r="D37" s="314"/>
      <c r="E37" s="314"/>
      <c r="F37" s="304"/>
      <c r="G37" s="314"/>
      <c r="H37" s="381">
        <v>0</v>
      </c>
      <c r="I37" s="379"/>
    </row>
    <row r="38" spans="1:9" hidden="1" outlineLevel="1">
      <c r="A38" s="380"/>
      <c r="B38" s="326" t="s">
        <v>187</v>
      </c>
      <c r="C38" s="304"/>
      <c r="D38" s="314"/>
      <c r="E38" s="314"/>
      <c r="F38" s="304"/>
      <c r="G38" s="314"/>
      <c r="H38" s="381">
        <v>0</v>
      </c>
      <c r="I38" s="379"/>
    </row>
    <row r="39" spans="1:9" hidden="1" outlineLevel="1">
      <c r="A39" s="380"/>
      <c r="B39" s="326" t="s">
        <v>188</v>
      </c>
      <c r="C39" s="304"/>
      <c r="D39" s="314"/>
      <c r="E39" s="314"/>
      <c r="F39" s="304"/>
      <c r="G39" s="314"/>
      <c r="H39" s="381">
        <v>0</v>
      </c>
      <c r="I39" s="379"/>
    </row>
    <row r="40" spans="1:9" hidden="1" outlineLevel="1">
      <c r="A40" s="380"/>
      <c r="B40" s="326" t="s">
        <v>189</v>
      </c>
      <c r="C40" s="304"/>
      <c r="D40" s="315">
        <v>0</v>
      </c>
      <c r="E40" s="315">
        <v>0</v>
      </c>
      <c r="F40" s="304"/>
      <c r="G40" s="315">
        <v>0</v>
      </c>
      <c r="H40" s="381">
        <v>0</v>
      </c>
      <c r="I40" s="379"/>
    </row>
    <row r="41" spans="1:9" hidden="1" outlineLevel="1">
      <c r="A41" s="380"/>
      <c r="B41" s="326" t="s">
        <v>190</v>
      </c>
      <c r="C41" s="304"/>
      <c r="D41" s="315">
        <v>0</v>
      </c>
      <c r="E41" s="315">
        <v>0</v>
      </c>
      <c r="F41" s="304"/>
      <c r="G41" s="315">
        <v>0</v>
      </c>
      <c r="H41" s="381">
        <v>0</v>
      </c>
      <c r="I41" s="379"/>
    </row>
    <row r="42" spans="1:9" hidden="1" outlineLevel="1">
      <c r="A42" s="380"/>
      <c r="B42" s="326" t="s">
        <v>191</v>
      </c>
      <c r="C42" s="304"/>
      <c r="D42" s="314"/>
      <c r="E42" s="314"/>
      <c r="F42" s="304"/>
      <c r="G42" s="314"/>
      <c r="H42" s="381">
        <v>0</v>
      </c>
      <c r="I42" s="379"/>
    </row>
    <row r="43" spans="1:9" hidden="1" outlineLevel="1">
      <c r="A43" s="380"/>
      <c r="B43" s="326" t="s">
        <v>192</v>
      </c>
      <c r="C43" s="304"/>
      <c r="D43" s="314"/>
      <c r="E43" s="314"/>
      <c r="F43" s="304"/>
      <c r="G43" s="314"/>
      <c r="H43" s="381">
        <v>0</v>
      </c>
      <c r="I43" s="379"/>
    </row>
    <row r="44" spans="1:9" hidden="1" outlineLevel="1">
      <c r="A44" s="380"/>
      <c r="B44" s="326" t="s">
        <v>193</v>
      </c>
      <c r="C44" s="304"/>
      <c r="D44" s="314"/>
      <c r="E44" s="315">
        <v>416662</v>
      </c>
      <c r="F44" s="304"/>
      <c r="G44" s="315">
        <v>128849</v>
      </c>
      <c r="H44" s="381">
        <v>545511</v>
      </c>
      <c r="I44" s="379"/>
    </row>
    <row r="45" spans="1:9" hidden="1" outlineLevel="1">
      <c r="A45" s="380"/>
      <c r="B45" s="326" t="s">
        <v>194</v>
      </c>
      <c r="C45" s="304"/>
      <c r="D45" s="314"/>
      <c r="E45" s="314"/>
      <c r="F45" s="304"/>
      <c r="G45" s="314"/>
      <c r="H45" s="381">
        <v>0</v>
      </c>
      <c r="I45" s="379"/>
    </row>
    <row r="46" spans="1:9" hidden="1" outlineLevel="1">
      <c r="A46" s="380"/>
      <c r="B46" s="326" t="s">
        <v>195</v>
      </c>
      <c r="C46" s="304"/>
      <c r="D46" s="314"/>
      <c r="E46" s="314"/>
      <c r="F46" s="304"/>
      <c r="G46" s="314"/>
      <c r="H46" s="381">
        <v>0</v>
      </c>
      <c r="I46" s="379"/>
    </row>
    <row r="47" spans="1:9" hidden="1" outlineLevel="1">
      <c r="A47" s="380"/>
      <c r="B47" s="326" t="s">
        <v>196</v>
      </c>
      <c r="C47" s="304"/>
      <c r="D47" s="314"/>
      <c r="E47" s="314"/>
      <c r="F47" s="304"/>
      <c r="G47" s="314"/>
      <c r="H47" s="381">
        <v>0</v>
      </c>
      <c r="I47" s="379"/>
    </row>
    <row r="48" spans="1:9" collapsed="1">
      <c r="A48" s="380" t="s">
        <v>523</v>
      </c>
      <c r="B48" s="330" t="s">
        <v>524</v>
      </c>
      <c r="C48" s="304"/>
      <c r="D48" s="315">
        <f>SUM($D$31:$D$47)</f>
        <v>0</v>
      </c>
      <c r="E48" s="315">
        <f>SUM($E$31:$E$47)</f>
        <v>416662</v>
      </c>
      <c r="F48" s="304"/>
      <c r="G48" s="315">
        <f>SUM($G$31:$G$47)</f>
        <v>128849</v>
      </c>
      <c r="H48" s="381">
        <f>SUM($H$31:$H$47)</f>
        <v>545511</v>
      </c>
      <c r="I48" s="379"/>
    </row>
    <row r="49" spans="1:9" hidden="1" outlineLevel="1">
      <c r="A49" s="380"/>
      <c r="B49" s="326" t="s">
        <v>181</v>
      </c>
      <c r="C49" s="315">
        <v>935237</v>
      </c>
      <c r="D49" s="341"/>
      <c r="E49" s="308"/>
      <c r="F49" s="314"/>
      <c r="G49" s="297"/>
      <c r="H49" s="381">
        <v>935237</v>
      </c>
      <c r="I49" s="379"/>
    </row>
    <row r="50" spans="1:9" hidden="1" outlineLevel="1">
      <c r="A50" s="380"/>
      <c r="B50" s="326" t="s">
        <v>182</v>
      </c>
      <c r="C50" s="315">
        <v>1388655</v>
      </c>
      <c r="D50" s="341"/>
      <c r="E50" s="308"/>
      <c r="F50" s="314"/>
      <c r="G50" s="297"/>
      <c r="H50" s="381">
        <v>1388655</v>
      </c>
      <c r="I50" s="379"/>
    </row>
    <row r="51" spans="1:9" hidden="1" outlineLevel="1">
      <c r="A51" s="380"/>
      <c r="B51" s="326" t="s">
        <v>183</v>
      </c>
      <c r="C51" s="315">
        <v>4218450</v>
      </c>
      <c r="D51" s="341"/>
      <c r="E51" s="308"/>
      <c r="F51" s="314"/>
      <c r="G51" s="297"/>
      <c r="H51" s="381">
        <v>4218450</v>
      </c>
      <c r="I51" s="379"/>
    </row>
    <row r="52" spans="1:9" hidden="1" outlineLevel="1">
      <c r="A52" s="380"/>
      <c r="B52" s="326" t="s">
        <v>184</v>
      </c>
      <c r="C52" s="315">
        <v>834377.36281437997</v>
      </c>
      <c r="D52" s="341"/>
      <c r="E52" s="308"/>
      <c r="F52" s="314"/>
      <c r="G52" s="297"/>
      <c r="H52" s="381">
        <v>834377.36281437997</v>
      </c>
      <c r="I52" s="379"/>
    </row>
    <row r="53" spans="1:9" hidden="1" outlineLevel="1">
      <c r="A53" s="380"/>
      <c r="B53" s="326" t="s">
        <v>185</v>
      </c>
      <c r="C53" s="315">
        <v>4370631</v>
      </c>
      <c r="D53" s="341"/>
      <c r="E53" s="308"/>
      <c r="F53" s="314"/>
      <c r="G53" s="297"/>
      <c r="H53" s="381">
        <v>4370631</v>
      </c>
      <c r="I53" s="379"/>
    </row>
    <row r="54" spans="1:9" hidden="1" outlineLevel="1">
      <c r="A54" s="380"/>
      <c r="B54" s="326" t="s">
        <v>186</v>
      </c>
      <c r="C54" s="315">
        <v>19601108</v>
      </c>
      <c r="D54" s="341"/>
      <c r="E54" s="308"/>
      <c r="F54" s="314"/>
      <c r="G54" s="297"/>
      <c r="H54" s="381">
        <v>19601108</v>
      </c>
      <c r="I54" s="379"/>
    </row>
    <row r="55" spans="1:9" hidden="1" outlineLevel="1">
      <c r="A55" s="380"/>
      <c r="B55" s="326" t="s">
        <v>244</v>
      </c>
      <c r="C55" s="315">
        <v>549741</v>
      </c>
      <c r="D55" s="341"/>
      <c r="E55" s="308"/>
      <c r="F55" s="315">
        <v>990</v>
      </c>
      <c r="G55" s="297"/>
      <c r="H55" s="381">
        <v>550731</v>
      </c>
      <c r="I55" s="379"/>
    </row>
    <row r="56" spans="1:9" hidden="1" outlineLevel="1">
      <c r="A56" s="380"/>
      <c r="B56" s="326" t="s">
        <v>187</v>
      </c>
      <c r="C56" s="315">
        <v>1209427</v>
      </c>
      <c r="D56" s="341"/>
      <c r="E56" s="308"/>
      <c r="F56" s="314"/>
      <c r="G56" s="297"/>
      <c r="H56" s="381">
        <v>1209427</v>
      </c>
      <c r="I56" s="379"/>
    </row>
    <row r="57" spans="1:9" hidden="1" outlineLevel="1">
      <c r="A57" s="380"/>
      <c r="B57" s="326" t="s">
        <v>188</v>
      </c>
      <c r="C57" s="314"/>
      <c r="D57" s="341"/>
      <c r="E57" s="308"/>
      <c r="F57" s="314"/>
      <c r="G57" s="297"/>
      <c r="H57" s="381">
        <v>0</v>
      </c>
      <c r="I57" s="379"/>
    </row>
    <row r="58" spans="1:9" hidden="1" outlineLevel="1">
      <c r="A58" s="380"/>
      <c r="B58" s="326" t="s">
        <v>189</v>
      </c>
      <c r="C58" s="315">
        <v>402604.05954899301</v>
      </c>
      <c r="D58" s="341"/>
      <c r="E58" s="308"/>
      <c r="F58" s="314"/>
      <c r="G58" s="297"/>
      <c r="H58" s="381">
        <v>402604.05954899301</v>
      </c>
      <c r="I58" s="379"/>
    </row>
    <row r="59" spans="1:9" hidden="1" outlineLevel="1">
      <c r="A59" s="380"/>
      <c r="B59" s="326" t="s">
        <v>190</v>
      </c>
      <c r="C59" s="315">
        <v>5495243</v>
      </c>
      <c r="D59" s="341"/>
      <c r="E59" s="308"/>
      <c r="F59" s="315">
        <v>0</v>
      </c>
      <c r="G59" s="297"/>
      <c r="H59" s="381">
        <v>5495243</v>
      </c>
      <c r="I59" s="379"/>
    </row>
    <row r="60" spans="1:9" hidden="1" outlineLevel="1">
      <c r="A60" s="380"/>
      <c r="B60" s="326" t="s">
        <v>191</v>
      </c>
      <c r="C60" s="315">
        <v>65214</v>
      </c>
      <c r="D60" s="341"/>
      <c r="E60" s="308"/>
      <c r="F60" s="314"/>
      <c r="G60" s="297"/>
      <c r="H60" s="381">
        <v>65214</v>
      </c>
      <c r="I60" s="379"/>
    </row>
    <row r="61" spans="1:9" hidden="1" outlineLevel="1">
      <c r="A61" s="380"/>
      <c r="B61" s="326" t="s">
        <v>192</v>
      </c>
      <c r="C61" s="314"/>
      <c r="D61" s="341"/>
      <c r="E61" s="308"/>
      <c r="F61" s="314"/>
      <c r="G61" s="297"/>
      <c r="H61" s="381">
        <v>0</v>
      </c>
      <c r="I61" s="379"/>
    </row>
    <row r="62" spans="1:9" hidden="1" outlineLevel="1">
      <c r="A62" s="380"/>
      <c r="B62" s="326" t="s">
        <v>193</v>
      </c>
      <c r="C62" s="315">
        <v>11529979</v>
      </c>
      <c r="D62" s="341"/>
      <c r="E62" s="308"/>
      <c r="F62" s="315">
        <v>4884</v>
      </c>
      <c r="G62" s="297"/>
      <c r="H62" s="381">
        <v>11534863</v>
      </c>
      <c r="I62" s="379"/>
    </row>
    <row r="63" spans="1:9" hidden="1" outlineLevel="1">
      <c r="A63" s="380"/>
      <c r="B63" s="326" t="s">
        <v>194</v>
      </c>
      <c r="C63" s="315">
        <v>1424190</v>
      </c>
      <c r="D63" s="341"/>
      <c r="E63" s="308"/>
      <c r="F63" s="315">
        <v>29065</v>
      </c>
      <c r="G63" s="297"/>
      <c r="H63" s="381">
        <v>1453255</v>
      </c>
      <c r="I63" s="379"/>
    </row>
    <row r="64" spans="1:9" hidden="1" outlineLevel="1">
      <c r="A64" s="380"/>
      <c r="B64" s="326" t="s">
        <v>195</v>
      </c>
      <c r="C64" s="315">
        <v>279264.18459721399</v>
      </c>
      <c r="D64" s="341"/>
      <c r="E64" s="308"/>
      <c r="F64" s="314"/>
      <c r="G64" s="297"/>
      <c r="H64" s="381">
        <v>279264.18459721399</v>
      </c>
      <c r="I64" s="379"/>
    </row>
    <row r="65" spans="1:9" hidden="1" outlineLevel="1">
      <c r="A65" s="380"/>
      <c r="B65" s="326" t="s">
        <v>196</v>
      </c>
      <c r="C65" s="315">
        <v>2030815</v>
      </c>
      <c r="D65" s="341"/>
      <c r="E65" s="308"/>
      <c r="F65" s="314"/>
      <c r="G65" s="297"/>
      <c r="H65" s="381">
        <v>2030815</v>
      </c>
      <c r="I65" s="379"/>
    </row>
    <row r="66" spans="1:9" collapsed="1">
      <c r="A66" s="380" t="s">
        <v>525</v>
      </c>
      <c r="B66" s="330" t="s">
        <v>526</v>
      </c>
      <c r="C66" s="315">
        <f>SUM($C$49:$C$65)</f>
        <v>54334935.606960587</v>
      </c>
      <c r="D66" s="341"/>
      <c r="E66" s="308"/>
      <c r="F66" s="315">
        <f>SUM($F$49:$F$65)</f>
        <v>34939</v>
      </c>
      <c r="G66" s="297"/>
      <c r="H66" s="381">
        <f>SUM($H$49:$H$65)</f>
        <v>54369874.606960587</v>
      </c>
      <c r="I66" s="379"/>
    </row>
    <row r="67" spans="1:9" hidden="1" outlineLevel="1">
      <c r="A67" s="380"/>
      <c r="B67" s="326" t="s">
        <v>181</v>
      </c>
      <c r="C67" s="315">
        <v>121107</v>
      </c>
      <c r="D67" s="314"/>
      <c r="E67" s="315">
        <v>3117374</v>
      </c>
      <c r="F67" s="382"/>
      <c r="G67" s="351">
        <v>683223</v>
      </c>
      <c r="H67" s="381">
        <v>3921704</v>
      </c>
      <c r="I67" s="379"/>
    </row>
    <row r="68" spans="1:9" hidden="1" outlineLevel="1">
      <c r="A68" s="380"/>
      <c r="B68" s="326" t="s">
        <v>182</v>
      </c>
      <c r="C68" s="315">
        <v>403967</v>
      </c>
      <c r="D68" s="314"/>
      <c r="E68" s="314"/>
      <c r="F68" s="382"/>
      <c r="G68" s="382"/>
      <c r="H68" s="381">
        <v>403967</v>
      </c>
      <c r="I68" s="379"/>
    </row>
    <row r="69" spans="1:9" hidden="1" outlineLevel="1">
      <c r="A69" s="380"/>
      <c r="B69" s="326" t="s">
        <v>183</v>
      </c>
      <c r="C69" s="315">
        <v>630607</v>
      </c>
      <c r="D69" s="315">
        <v>1135767</v>
      </c>
      <c r="E69" s="315">
        <v>3910226</v>
      </c>
      <c r="F69" s="382"/>
      <c r="G69" s="351">
        <v>748807</v>
      </c>
      <c r="H69" s="381">
        <v>6425407</v>
      </c>
      <c r="I69" s="379"/>
    </row>
    <row r="70" spans="1:9" hidden="1" outlineLevel="1">
      <c r="A70" s="380"/>
      <c r="B70" s="326" t="s">
        <v>184</v>
      </c>
      <c r="C70" s="315">
        <v>64605.356905316301</v>
      </c>
      <c r="D70" s="314"/>
      <c r="E70" s="315">
        <v>618710</v>
      </c>
      <c r="F70" s="382"/>
      <c r="G70" s="351">
        <v>59273</v>
      </c>
      <c r="H70" s="381">
        <v>742588.356905316</v>
      </c>
      <c r="I70" s="379"/>
    </row>
    <row r="71" spans="1:9" hidden="1" outlineLevel="1">
      <c r="A71" s="380"/>
      <c r="B71" s="326" t="s">
        <v>185</v>
      </c>
      <c r="C71" s="315">
        <v>503906</v>
      </c>
      <c r="D71" s="314"/>
      <c r="E71" s="315">
        <v>5167774</v>
      </c>
      <c r="F71" s="382"/>
      <c r="G71" s="351">
        <v>680189</v>
      </c>
      <c r="H71" s="381">
        <v>6351869</v>
      </c>
      <c r="I71" s="379"/>
    </row>
    <row r="72" spans="1:9" hidden="1" outlineLevel="1">
      <c r="A72" s="380"/>
      <c r="B72" s="326" t="s">
        <v>186</v>
      </c>
      <c r="C72" s="315">
        <v>3255531</v>
      </c>
      <c r="D72" s="314"/>
      <c r="E72" s="315">
        <v>13393245</v>
      </c>
      <c r="F72" s="382"/>
      <c r="G72" s="351">
        <v>2565579</v>
      </c>
      <c r="H72" s="381">
        <v>19214355</v>
      </c>
      <c r="I72" s="379"/>
    </row>
    <row r="73" spans="1:9" hidden="1" outlineLevel="1">
      <c r="A73" s="380"/>
      <c r="B73" s="326" t="s">
        <v>244</v>
      </c>
      <c r="C73" s="315">
        <v>55993</v>
      </c>
      <c r="D73" s="314"/>
      <c r="E73" s="314"/>
      <c r="F73" s="351">
        <v>16</v>
      </c>
      <c r="G73" s="382"/>
      <c r="H73" s="381">
        <v>56009</v>
      </c>
      <c r="I73" s="379"/>
    </row>
    <row r="74" spans="1:9" hidden="1" outlineLevel="1">
      <c r="A74" s="380"/>
      <c r="B74" s="326" t="s">
        <v>187</v>
      </c>
      <c r="C74" s="315">
        <v>308674</v>
      </c>
      <c r="D74" s="314"/>
      <c r="E74" s="314"/>
      <c r="F74" s="382"/>
      <c r="G74" s="382"/>
      <c r="H74" s="381">
        <v>308674</v>
      </c>
      <c r="I74" s="379"/>
    </row>
    <row r="75" spans="1:9" hidden="1" outlineLevel="1">
      <c r="A75" s="380"/>
      <c r="B75" s="326" t="s">
        <v>188</v>
      </c>
      <c r="C75" s="314"/>
      <c r="D75" s="314"/>
      <c r="E75" s="315">
        <v>913069</v>
      </c>
      <c r="F75" s="382"/>
      <c r="G75" s="382"/>
      <c r="H75" s="381">
        <v>913069</v>
      </c>
      <c r="I75" s="379"/>
    </row>
    <row r="76" spans="1:9" hidden="1" outlineLevel="1">
      <c r="A76" s="380"/>
      <c r="B76" s="326" t="s">
        <v>189</v>
      </c>
      <c r="C76" s="315">
        <v>47349.177183840598</v>
      </c>
      <c r="D76" s="315">
        <v>0</v>
      </c>
      <c r="E76" s="315">
        <v>1893226</v>
      </c>
      <c r="F76" s="382"/>
      <c r="G76" s="351">
        <v>597861</v>
      </c>
      <c r="H76" s="381">
        <v>2538436.17718384</v>
      </c>
      <c r="I76" s="379"/>
    </row>
    <row r="77" spans="1:9" hidden="1" outlineLevel="1">
      <c r="A77" s="380"/>
      <c r="B77" s="326" t="s">
        <v>190</v>
      </c>
      <c r="C77" s="315">
        <v>988269</v>
      </c>
      <c r="D77" s="315">
        <v>2407211</v>
      </c>
      <c r="E77" s="315">
        <v>371012</v>
      </c>
      <c r="F77" s="351">
        <v>0</v>
      </c>
      <c r="G77" s="351">
        <v>487167</v>
      </c>
      <c r="H77" s="381">
        <v>4253659</v>
      </c>
      <c r="I77" s="379"/>
    </row>
    <row r="78" spans="1:9" hidden="1" outlineLevel="1">
      <c r="A78" s="380"/>
      <c r="B78" s="326" t="s">
        <v>191</v>
      </c>
      <c r="C78" s="315">
        <v>11610</v>
      </c>
      <c r="D78" s="314"/>
      <c r="E78" s="315">
        <v>219603</v>
      </c>
      <c r="F78" s="382"/>
      <c r="G78" s="351">
        <v>56141</v>
      </c>
      <c r="H78" s="381">
        <v>287354</v>
      </c>
      <c r="I78" s="379"/>
    </row>
    <row r="79" spans="1:9" hidden="1" outlineLevel="1">
      <c r="A79" s="380"/>
      <c r="B79" s="326" t="s">
        <v>192</v>
      </c>
      <c r="C79" s="314"/>
      <c r="D79" s="314"/>
      <c r="E79" s="314"/>
      <c r="F79" s="382"/>
      <c r="G79" s="382"/>
      <c r="H79" s="381">
        <v>0</v>
      </c>
      <c r="I79" s="379"/>
    </row>
    <row r="80" spans="1:9" hidden="1" outlineLevel="1">
      <c r="A80" s="380"/>
      <c r="B80" s="326" t="s">
        <v>193</v>
      </c>
      <c r="C80" s="315">
        <v>1922099</v>
      </c>
      <c r="D80" s="315">
        <v>21486</v>
      </c>
      <c r="E80" s="315">
        <v>9729596</v>
      </c>
      <c r="F80" s="351">
        <v>929</v>
      </c>
      <c r="G80" s="351">
        <v>2195794</v>
      </c>
      <c r="H80" s="381">
        <v>13869904</v>
      </c>
      <c r="I80" s="379"/>
    </row>
    <row r="81" spans="1:9" hidden="1" outlineLevel="1">
      <c r="A81" s="380"/>
      <c r="B81" s="326" t="s">
        <v>194</v>
      </c>
      <c r="C81" s="315">
        <v>324806</v>
      </c>
      <c r="D81" s="314"/>
      <c r="E81" s="314"/>
      <c r="F81" s="351">
        <v>6629</v>
      </c>
      <c r="G81" s="382"/>
      <c r="H81" s="381">
        <v>331435</v>
      </c>
      <c r="I81" s="379"/>
    </row>
    <row r="82" spans="1:9" hidden="1" outlineLevel="1">
      <c r="A82" s="380"/>
      <c r="B82" s="326" t="s">
        <v>195</v>
      </c>
      <c r="C82" s="315">
        <v>48021.242874436401</v>
      </c>
      <c r="D82" s="315">
        <v>18712</v>
      </c>
      <c r="E82" s="315">
        <v>58494</v>
      </c>
      <c r="F82" s="382"/>
      <c r="G82" s="351">
        <v>35851</v>
      </c>
      <c r="H82" s="381">
        <v>161078.24287443599</v>
      </c>
      <c r="I82" s="379"/>
    </row>
    <row r="83" spans="1:9" hidden="1" outlineLevel="1">
      <c r="A83" s="380"/>
      <c r="B83" s="326" t="s">
        <v>196</v>
      </c>
      <c r="C83" s="315">
        <v>284421</v>
      </c>
      <c r="D83" s="314"/>
      <c r="E83" s="315">
        <v>141574</v>
      </c>
      <c r="F83" s="382"/>
      <c r="G83" s="382"/>
      <c r="H83" s="381">
        <v>425995</v>
      </c>
      <c r="I83" s="379"/>
    </row>
    <row r="84" spans="1:9" collapsed="1">
      <c r="A84" s="380">
        <v>2</v>
      </c>
      <c r="B84" s="330" t="s">
        <v>527</v>
      </c>
      <c r="C84" s="315">
        <f>SUM($C$67:$C$83)</f>
        <v>8970965.7769635916</v>
      </c>
      <c r="D84" s="315">
        <f>SUM($D$67:$D$83)</f>
        <v>3583176</v>
      </c>
      <c r="E84" s="315">
        <f>SUM($E$67:$E$83)</f>
        <v>39533903</v>
      </c>
      <c r="F84" s="351">
        <f>SUM($F$67:$F$83)</f>
        <v>7574</v>
      </c>
      <c r="G84" s="351">
        <f>SUM($G$67:$G$83)</f>
        <v>8109885</v>
      </c>
      <c r="H84" s="381">
        <f>SUM($H$67:$H$83)</f>
        <v>60205503.776963584</v>
      </c>
      <c r="I84" s="379"/>
    </row>
    <row r="85" spans="1:9" ht="27.2" hidden="1" customHeight="1" outlineLevel="1">
      <c r="A85" s="383"/>
      <c r="B85" s="384" t="s">
        <v>181</v>
      </c>
      <c r="C85" s="315">
        <v>0</v>
      </c>
      <c r="D85" s="314"/>
      <c r="E85" s="314"/>
      <c r="F85" s="297"/>
      <c r="G85" s="298"/>
      <c r="H85" s="385">
        <v>0</v>
      </c>
      <c r="I85" s="379"/>
    </row>
    <row r="86" spans="1:9" ht="27.2" hidden="1" customHeight="1" outlineLevel="1">
      <c r="A86" s="383"/>
      <c r="B86" s="384" t="s">
        <v>182</v>
      </c>
      <c r="C86" s="315">
        <v>0</v>
      </c>
      <c r="D86" s="314"/>
      <c r="E86" s="314"/>
      <c r="F86" s="297"/>
      <c r="G86" s="298"/>
      <c r="H86" s="385">
        <v>0</v>
      </c>
      <c r="I86" s="379"/>
    </row>
    <row r="87" spans="1:9" ht="27.2" hidden="1" customHeight="1" outlineLevel="1">
      <c r="A87" s="383"/>
      <c r="B87" s="384" t="s">
        <v>183</v>
      </c>
      <c r="C87" s="315">
        <v>-688</v>
      </c>
      <c r="D87" s="314"/>
      <c r="E87" s="315">
        <v>813847</v>
      </c>
      <c r="F87" s="297"/>
      <c r="G87" s="298"/>
      <c r="H87" s="385">
        <v>813159</v>
      </c>
      <c r="I87" s="379"/>
    </row>
    <row r="88" spans="1:9" ht="27.2" hidden="1" customHeight="1" outlineLevel="1">
      <c r="A88" s="383"/>
      <c r="B88" s="384" t="s">
        <v>184</v>
      </c>
      <c r="C88" s="315">
        <v>75.138487717031495</v>
      </c>
      <c r="D88" s="314"/>
      <c r="E88" s="314"/>
      <c r="F88" s="297"/>
      <c r="G88" s="298"/>
      <c r="H88" s="385">
        <v>75.138487717031495</v>
      </c>
      <c r="I88" s="379"/>
    </row>
    <row r="89" spans="1:9" ht="27.2" hidden="1" customHeight="1" outlineLevel="1">
      <c r="A89" s="383"/>
      <c r="B89" s="384" t="s">
        <v>185</v>
      </c>
      <c r="C89" s="315">
        <v>20876</v>
      </c>
      <c r="D89" s="314"/>
      <c r="E89" s="315">
        <v>210163</v>
      </c>
      <c r="F89" s="297"/>
      <c r="G89" s="298"/>
      <c r="H89" s="385">
        <v>231039</v>
      </c>
      <c r="I89" s="379"/>
    </row>
    <row r="90" spans="1:9" ht="27.2" hidden="1" customHeight="1" outlineLevel="1">
      <c r="A90" s="383"/>
      <c r="B90" s="384" t="s">
        <v>186</v>
      </c>
      <c r="C90" s="315">
        <v>0</v>
      </c>
      <c r="D90" s="314"/>
      <c r="E90" s="315">
        <v>1326943</v>
      </c>
      <c r="F90" s="297"/>
      <c r="G90" s="298"/>
      <c r="H90" s="385">
        <v>1326943</v>
      </c>
      <c r="I90" s="379"/>
    </row>
    <row r="91" spans="1:9" ht="27.2" hidden="1" customHeight="1" outlineLevel="1">
      <c r="A91" s="383"/>
      <c r="B91" s="384" t="s">
        <v>244</v>
      </c>
      <c r="C91" s="314"/>
      <c r="D91" s="314"/>
      <c r="E91" s="314"/>
      <c r="F91" s="297"/>
      <c r="G91" s="298"/>
      <c r="H91" s="385">
        <v>0</v>
      </c>
      <c r="I91" s="379"/>
    </row>
    <row r="92" spans="1:9" ht="27.2" hidden="1" customHeight="1" outlineLevel="1">
      <c r="A92" s="383"/>
      <c r="B92" s="384" t="s">
        <v>187</v>
      </c>
      <c r="C92" s="314"/>
      <c r="D92" s="314"/>
      <c r="E92" s="314"/>
      <c r="F92" s="297"/>
      <c r="G92" s="298"/>
      <c r="H92" s="385">
        <v>0</v>
      </c>
      <c r="I92" s="379"/>
    </row>
    <row r="93" spans="1:9" ht="27.2" hidden="1" customHeight="1" outlineLevel="1">
      <c r="A93" s="383"/>
      <c r="B93" s="384" t="s">
        <v>188</v>
      </c>
      <c r="C93" s="314"/>
      <c r="D93" s="314"/>
      <c r="E93" s="315">
        <v>108728</v>
      </c>
      <c r="F93" s="297"/>
      <c r="G93" s="298"/>
      <c r="H93" s="385">
        <v>108728</v>
      </c>
      <c r="I93" s="379"/>
    </row>
    <row r="94" spans="1:9" ht="27.2" hidden="1" customHeight="1" outlineLevel="1">
      <c r="A94" s="383"/>
      <c r="B94" s="384" t="s">
        <v>189</v>
      </c>
      <c r="C94" s="315">
        <v>0</v>
      </c>
      <c r="D94" s="315">
        <v>0</v>
      </c>
      <c r="E94" s="315">
        <v>173118</v>
      </c>
      <c r="F94" s="297"/>
      <c r="G94" s="298"/>
      <c r="H94" s="385">
        <v>173118</v>
      </c>
      <c r="I94" s="379"/>
    </row>
    <row r="95" spans="1:9" ht="27.2" hidden="1" customHeight="1" outlineLevel="1">
      <c r="A95" s="383"/>
      <c r="B95" s="384" t="s">
        <v>190</v>
      </c>
      <c r="C95" s="315">
        <v>0</v>
      </c>
      <c r="D95" s="315">
        <v>260145</v>
      </c>
      <c r="E95" s="315">
        <v>0</v>
      </c>
      <c r="F95" s="297"/>
      <c r="G95" s="298"/>
      <c r="H95" s="385">
        <v>260145</v>
      </c>
      <c r="I95" s="379"/>
    </row>
    <row r="96" spans="1:9" ht="27.2" hidden="1" customHeight="1" outlineLevel="1">
      <c r="A96" s="383"/>
      <c r="B96" s="384" t="s">
        <v>191</v>
      </c>
      <c r="C96" s="314"/>
      <c r="D96" s="314"/>
      <c r="E96" s="314"/>
      <c r="F96" s="297"/>
      <c r="G96" s="298"/>
      <c r="H96" s="385">
        <v>0</v>
      </c>
      <c r="I96" s="379"/>
    </row>
    <row r="97" spans="1:9" ht="27.2" hidden="1" customHeight="1" outlineLevel="1">
      <c r="A97" s="383"/>
      <c r="B97" s="384" t="s">
        <v>192</v>
      </c>
      <c r="C97" s="314"/>
      <c r="D97" s="314"/>
      <c r="E97" s="314"/>
      <c r="F97" s="297"/>
      <c r="G97" s="298"/>
      <c r="H97" s="385">
        <v>0</v>
      </c>
      <c r="I97" s="379"/>
    </row>
    <row r="98" spans="1:9" ht="27.2" hidden="1" customHeight="1" outlineLevel="1">
      <c r="A98" s="383"/>
      <c r="B98" s="384" t="s">
        <v>193</v>
      </c>
      <c r="C98" s="314"/>
      <c r="D98" s="314"/>
      <c r="E98" s="315">
        <v>2480871</v>
      </c>
      <c r="F98" s="297"/>
      <c r="G98" s="298"/>
      <c r="H98" s="385">
        <v>2480871</v>
      </c>
      <c r="I98" s="379"/>
    </row>
    <row r="99" spans="1:9" ht="27.2" hidden="1" customHeight="1" outlineLevel="1">
      <c r="A99" s="383"/>
      <c r="B99" s="384" t="s">
        <v>194</v>
      </c>
      <c r="C99" s="315">
        <v>312859</v>
      </c>
      <c r="D99" s="314"/>
      <c r="E99" s="314"/>
      <c r="F99" s="297"/>
      <c r="G99" s="298"/>
      <c r="H99" s="385">
        <v>312859</v>
      </c>
      <c r="I99" s="379"/>
    </row>
    <row r="100" spans="1:9" ht="27.2" hidden="1" customHeight="1" outlineLevel="1">
      <c r="A100" s="383"/>
      <c r="B100" s="384" t="s">
        <v>195</v>
      </c>
      <c r="C100" s="314"/>
      <c r="D100" s="315">
        <v>43925</v>
      </c>
      <c r="E100" s="314"/>
      <c r="F100" s="297"/>
      <c r="G100" s="298"/>
      <c r="H100" s="385">
        <v>43925</v>
      </c>
      <c r="I100" s="379"/>
    </row>
    <row r="101" spans="1:9" ht="27.2" hidden="1" customHeight="1" outlineLevel="1">
      <c r="A101" s="383"/>
      <c r="B101" s="384" t="s">
        <v>196</v>
      </c>
      <c r="C101" s="315" t="s">
        <v>566</v>
      </c>
      <c r="D101" s="314"/>
      <c r="E101" s="314"/>
      <c r="F101" s="297"/>
      <c r="G101" s="298"/>
      <c r="H101" s="385">
        <v>0</v>
      </c>
      <c r="I101" s="379"/>
    </row>
    <row r="102" spans="1:9" ht="27.2" customHeight="1" collapsed="1">
      <c r="A102" s="383" t="s">
        <v>528</v>
      </c>
      <c r="B102" s="384" t="s">
        <v>529</v>
      </c>
      <c r="C102" s="315">
        <f>SUM($C$85:$C$101)</f>
        <v>333122.13848771702</v>
      </c>
      <c r="D102" s="315">
        <f>SUM($D$85:$D$101)</f>
        <v>304070</v>
      </c>
      <c r="E102" s="315">
        <f>SUM($E$85:$E$101)</f>
        <v>5113670</v>
      </c>
      <c r="F102" s="297"/>
      <c r="G102" s="298"/>
      <c r="H102" s="385">
        <f>SUM($H$85:$H$101)</f>
        <v>5750862.1384877171</v>
      </c>
      <c r="I102" s="379"/>
    </row>
    <row r="103" spans="1:9" ht="27.2" hidden="1" customHeight="1" outlineLevel="1">
      <c r="A103" s="386"/>
      <c r="B103" s="384" t="s">
        <v>181</v>
      </c>
      <c r="C103" s="315">
        <v>24013</v>
      </c>
      <c r="D103" s="314"/>
      <c r="E103" s="315">
        <v>81742</v>
      </c>
      <c r="F103" s="304"/>
      <c r="G103" s="305"/>
      <c r="H103" s="385">
        <v>105755</v>
      </c>
      <c r="I103" s="379"/>
    </row>
    <row r="104" spans="1:9" ht="27.2" hidden="1" customHeight="1" outlineLevel="1">
      <c r="A104" s="386"/>
      <c r="B104" s="384" t="s">
        <v>182</v>
      </c>
      <c r="C104" s="315">
        <v>0</v>
      </c>
      <c r="D104" s="314"/>
      <c r="E104" s="314"/>
      <c r="F104" s="304"/>
      <c r="G104" s="305"/>
      <c r="H104" s="385">
        <v>0</v>
      </c>
      <c r="I104" s="379"/>
    </row>
    <row r="105" spans="1:9" ht="27.2" hidden="1" customHeight="1" outlineLevel="1">
      <c r="A105" s="386"/>
      <c r="B105" s="384" t="s">
        <v>183</v>
      </c>
      <c r="C105" s="315">
        <v>246928</v>
      </c>
      <c r="D105" s="314"/>
      <c r="E105" s="314"/>
      <c r="F105" s="304"/>
      <c r="G105" s="305"/>
      <c r="H105" s="385">
        <v>246928</v>
      </c>
      <c r="I105" s="379"/>
    </row>
    <row r="106" spans="1:9" ht="27.2" hidden="1" customHeight="1" outlineLevel="1">
      <c r="A106" s="386"/>
      <c r="B106" s="384" t="s">
        <v>184</v>
      </c>
      <c r="C106" s="315">
        <v>58336.6109068265</v>
      </c>
      <c r="D106" s="314"/>
      <c r="E106" s="314"/>
      <c r="F106" s="304"/>
      <c r="G106" s="305"/>
      <c r="H106" s="385">
        <v>58336.6109068265</v>
      </c>
      <c r="I106" s="379"/>
    </row>
    <row r="107" spans="1:9" ht="27.2" hidden="1" customHeight="1" outlineLevel="1">
      <c r="A107" s="386"/>
      <c r="B107" s="384" t="s">
        <v>185</v>
      </c>
      <c r="C107" s="315">
        <v>114050</v>
      </c>
      <c r="D107" s="314"/>
      <c r="E107" s="315">
        <v>77070</v>
      </c>
      <c r="F107" s="304"/>
      <c r="G107" s="305"/>
      <c r="H107" s="385">
        <v>191120</v>
      </c>
      <c r="I107" s="379"/>
    </row>
    <row r="108" spans="1:9" ht="27.2" hidden="1" customHeight="1" outlineLevel="1">
      <c r="A108" s="386"/>
      <c r="B108" s="384" t="s">
        <v>186</v>
      </c>
      <c r="C108" s="315">
        <v>233586.8756</v>
      </c>
      <c r="D108" s="314"/>
      <c r="E108" s="315">
        <v>0</v>
      </c>
      <c r="F108" s="304"/>
      <c r="G108" s="305"/>
      <c r="H108" s="385">
        <v>233586.8756</v>
      </c>
      <c r="I108" s="379"/>
    </row>
    <row r="109" spans="1:9" ht="27.2" hidden="1" customHeight="1" outlineLevel="1">
      <c r="A109" s="386"/>
      <c r="B109" s="384" t="s">
        <v>244</v>
      </c>
      <c r="C109" s="314"/>
      <c r="D109" s="314"/>
      <c r="E109" s="314"/>
      <c r="F109" s="304"/>
      <c r="G109" s="305"/>
      <c r="H109" s="385">
        <v>0</v>
      </c>
      <c r="I109" s="379"/>
    </row>
    <row r="110" spans="1:9" ht="27.2" hidden="1" customHeight="1" outlineLevel="1">
      <c r="A110" s="386"/>
      <c r="B110" s="384" t="s">
        <v>187</v>
      </c>
      <c r="C110" s="314"/>
      <c r="D110" s="314"/>
      <c r="E110" s="314"/>
      <c r="F110" s="304"/>
      <c r="G110" s="305"/>
      <c r="H110" s="385">
        <v>0</v>
      </c>
      <c r="I110" s="379"/>
    </row>
    <row r="111" spans="1:9" ht="27.2" hidden="1" customHeight="1" outlineLevel="1">
      <c r="A111" s="386"/>
      <c r="B111" s="384" t="s">
        <v>188</v>
      </c>
      <c r="C111" s="314"/>
      <c r="D111" s="314"/>
      <c r="E111" s="314"/>
      <c r="F111" s="304"/>
      <c r="G111" s="305"/>
      <c r="H111" s="385">
        <v>0</v>
      </c>
      <c r="I111" s="379"/>
    </row>
    <row r="112" spans="1:9" ht="27.2" hidden="1" customHeight="1" outlineLevel="1">
      <c r="A112" s="386"/>
      <c r="B112" s="384" t="s">
        <v>189</v>
      </c>
      <c r="C112" s="315">
        <v>0</v>
      </c>
      <c r="D112" s="315">
        <v>0</v>
      </c>
      <c r="E112" s="315">
        <v>0</v>
      </c>
      <c r="F112" s="304"/>
      <c r="G112" s="305"/>
      <c r="H112" s="385">
        <v>0</v>
      </c>
      <c r="I112" s="379"/>
    </row>
    <row r="113" spans="1:9" ht="27.2" hidden="1" customHeight="1" outlineLevel="1">
      <c r="A113" s="386"/>
      <c r="B113" s="384" t="s">
        <v>190</v>
      </c>
      <c r="C113" s="315">
        <v>2317674</v>
      </c>
      <c r="D113" s="315">
        <v>360</v>
      </c>
      <c r="E113" s="315">
        <v>133337</v>
      </c>
      <c r="F113" s="304"/>
      <c r="G113" s="305"/>
      <c r="H113" s="385">
        <v>2451371</v>
      </c>
      <c r="I113" s="379"/>
    </row>
    <row r="114" spans="1:9" ht="27.2" hidden="1" customHeight="1" outlineLevel="1">
      <c r="A114" s="386"/>
      <c r="B114" s="384" t="s">
        <v>191</v>
      </c>
      <c r="C114" s="314"/>
      <c r="D114" s="314"/>
      <c r="E114" s="314"/>
      <c r="F114" s="304"/>
      <c r="G114" s="305"/>
      <c r="H114" s="385">
        <v>0</v>
      </c>
      <c r="I114" s="379"/>
    </row>
    <row r="115" spans="1:9" ht="27.2" hidden="1" customHeight="1" outlineLevel="1">
      <c r="A115" s="386"/>
      <c r="B115" s="384" t="s">
        <v>192</v>
      </c>
      <c r="C115" s="314"/>
      <c r="D115" s="314"/>
      <c r="E115" s="314"/>
      <c r="F115" s="304"/>
      <c r="G115" s="305"/>
      <c r="H115" s="385">
        <v>0</v>
      </c>
      <c r="I115" s="379"/>
    </row>
    <row r="116" spans="1:9" ht="27.2" hidden="1" customHeight="1" outlineLevel="1">
      <c r="A116" s="386"/>
      <c r="B116" s="384" t="s">
        <v>193</v>
      </c>
      <c r="C116" s="314"/>
      <c r="D116" s="314"/>
      <c r="E116" s="315">
        <v>197145</v>
      </c>
      <c r="F116" s="304"/>
      <c r="G116" s="305"/>
      <c r="H116" s="385">
        <v>197145</v>
      </c>
      <c r="I116" s="379"/>
    </row>
    <row r="117" spans="1:9" ht="27.2" hidden="1" customHeight="1" outlineLevel="1">
      <c r="A117" s="386"/>
      <c r="B117" s="384" t="s">
        <v>194</v>
      </c>
      <c r="C117" s="314"/>
      <c r="D117" s="314"/>
      <c r="E117" s="314"/>
      <c r="F117" s="304"/>
      <c r="G117" s="305"/>
      <c r="H117" s="385">
        <v>0</v>
      </c>
      <c r="I117" s="379"/>
    </row>
    <row r="118" spans="1:9" ht="27.2" hidden="1" customHeight="1" outlineLevel="1">
      <c r="A118" s="386"/>
      <c r="B118" s="384" t="s">
        <v>195</v>
      </c>
      <c r="C118" s="314"/>
      <c r="D118" s="314"/>
      <c r="E118" s="315">
        <v>80365</v>
      </c>
      <c r="F118" s="304"/>
      <c r="G118" s="305"/>
      <c r="H118" s="385">
        <v>80365</v>
      </c>
      <c r="I118" s="379"/>
    </row>
    <row r="119" spans="1:9" ht="27.2" hidden="1" customHeight="1" outlineLevel="1">
      <c r="A119" s="386"/>
      <c r="B119" s="384" t="s">
        <v>196</v>
      </c>
      <c r="C119" s="314"/>
      <c r="D119" s="314"/>
      <c r="E119" s="314"/>
      <c r="F119" s="304"/>
      <c r="G119" s="305"/>
      <c r="H119" s="385">
        <v>0</v>
      </c>
      <c r="I119" s="379"/>
    </row>
    <row r="120" spans="1:9" ht="27.2" customHeight="1" collapsed="1">
      <c r="A120" s="386" t="s">
        <v>530</v>
      </c>
      <c r="B120" s="387" t="s">
        <v>531</v>
      </c>
      <c r="C120" s="315">
        <f>SUM($C$103:$C$119)</f>
        <v>2994588.4865068262</v>
      </c>
      <c r="D120" s="315">
        <f>SUM($D$103:$D$119)</f>
        <v>360</v>
      </c>
      <c r="E120" s="315">
        <f>SUM($E$103:$E$119)</f>
        <v>569659</v>
      </c>
      <c r="F120" s="304"/>
      <c r="G120" s="305"/>
      <c r="H120" s="385">
        <f>SUM($H$103:$H$119)</f>
        <v>3564607.4865068267</v>
      </c>
      <c r="I120" s="379"/>
    </row>
    <row r="121" spans="1:9" hidden="1" outlineLevel="1">
      <c r="A121" s="380"/>
      <c r="B121" s="326" t="s">
        <v>181</v>
      </c>
      <c r="C121" s="314"/>
      <c r="D121" s="314"/>
      <c r="E121" s="315">
        <v>150052</v>
      </c>
      <c r="F121" s="304"/>
      <c r="G121" s="305"/>
      <c r="H121" s="385">
        <v>150052</v>
      </c>
      <c r="I121" s="379"/>
    </row>
    <row r="122" spans="1:9" hidden="1" outlineLevel="1">
      <c r="A122" s="380"/>
      <c r="B122" s="326" t="s">
        <v>182</v>
      </c>
      <c r="C122" s="315">
        <v>0</v>
      </c>
      <c r="D122" s="314"/>
      <c r="E122" s="314"/>
      <c r="F122" s="304"/>
      <c r="G122" s="305"/>
      <c r="H122" s="385">
        <v>0</v>
      </c>
      <c r="I122" s="379"/>
    </row>
    <row r="123" spans="1:9" hidden="1" outlineLevel="1">
      <c r="A123" s="380"/>
      <c r="B123" s="326" t="s">
        <v>183</v>
      </c>
      <c r="C123" s="315">
        <v>0</v>
      </c>
      <c r="D123" s="315">
        <v>148838</v>
      </c>
      <c r="E123" s="315">
        <v>70037</v>
      </c>
      <c r="F123" s="304"/>
      <c r="G123" s="305"/>
      <c r="H123" s="385">
        <v>218875</v>
      </c>
      <c r="I123" s="379"/>
    </row>
    <row r="124" spans="1:9" hidden="1" outlineLevel="1">
      <c r="A124" s="380"/>
      <c r="B124" s="326" t="s">
        <v>184</v>
      </c>
      <c r="C124" s="315">
        <v>0</v>
      </c>
      <c r="D124" s="314"/>
      <c r="E124" s="314"/>
      <c r="F124" s="304"/>
      <c r="G124" s="305"/>
      <c r="H124" s="385">
        <v>0</v>
      </c>
      <c r="I124" s="379"/>
    </row>
    <row r="125" spans="1:9" hidden="1" outlineLevel="1">
      <c r="A125" s="380"/>
      <c r="B125" s="326" t="s">
        <v>185</v>
      </c>
      <c r="C125" s="315">
        <v>0</v>
      </c>
      <c r="D125" s="314"/>
      <c r="E125" s="315">
        <v>221747</v>
      </c>
      <c r="F125" s="304"/>
      <c r="G125" s="305"/>
      <c r="H125" s="385">
        <v>221747</v>
      </c>
      <c r="I125" s="379"/>
    </row>
    <row r="126" spans="1:9" hidden="1" outlineLevel="1">
      <c r="A126" s="380"/>
      <c r="B126" s="326" t="s">
        <v>186</v>
      </c>
      <c r="C126" s="315">
        <v>0</v>
      </c>
      <c r="D126" s="314"/>
      <c r="E126" s="315">
        <v>4973935</v>
      </c>
      <c r="F126" s="304"/>
      <c r="G126" s="305"/>
      <c r="H126" s="385">
        <v>4973935</v>
      </c>
      <c r="I126" s="379"/>
    </row>
    <row r="127" spans="1:9" hidden="1" outlineLevel="1">
      <c r="A127" s="380"/>
      <c r="B127" s="326" t="s">
        <v>244</v>
      </c>
      <c r="C127" s="314"/>
      <c r="D127" s="314"/>
      <c r="E127" s="314"/>
      <c r="F127" s="304"/>
      <c r="G127" s="305"/>
      <c r="H127" s="385">
        <v>0</v>
      </c>
      <c r="I127" s="379"/>
    </row>
    <row r="128" spans="1:9" hidden="1" outlineLevel="1">
      <c r="A128" s="380"/>
      <c r="B128" s="326" t="s">
        <v>187</v>
      </c>
      <c r="C128" s="314"/>
      <c r="D128" s="314"/>
      <c r="E128" s="314"/>
      <c r="F128" s="304"/>
      <c r="G128" s="305"/>
      <c r="H128" s="385">
        <v>0</v>
      </c>
      <c r="I128" s="379"/>
    </row>
    <row r="129" spans="1:9" hidden="1" outlineLevel="1">
      <c r="A129" s="380"/>
      <c r="B129" s="326" t="s">
        <v>188</v>
      </c>
      <c r="C129" s="314"/>
      <c r="D129" s="314"/>
      <c r="E129" s="314"/>
      <c r="F129" s="304"/>
      <c r="G129" s="305"/>
      <c r="H129" s="385">
        <v>0</v>
      </c>
      <c r="I129" s="379"/>
    </row>
    <row r="130" spans="1:9" hidden="1" outlineLevel="1">
      <c r="A130" s="380"/>
      <c r="B130" s="326" t="s">
        <v>189</v>
      </c>
      <c r="C130" s="315">
        <v>0</v>
      </c>
      <c r="D130" s="315">
        <v>0</v>
      </c>
      <c r="E130" s="315">
        <v>0</v>
      </c>
      <c r="F130" s="304"/>
      <c r="G130" s="305"/>
      <c r="H130" s="385">
        <v>0</v>
      </c>
      <c r="I130" s="379"/>
    </row>
    <row r="131" spans="1:9" hidden="1" outlineLevel="1">
      <c r="A131" s="380"/>
      <c r="B131" s="326" t="s">
        <v>190</v>
      </c>
      <c r="C131" s="315">
        <v>0</v>
      </c>
      <c r="D131" s="315">
        <v>141676</v>
      </c>
      <c r="E131" s="315">
        <v>0</v>
      </c>
      <c r="F131" s="304"/>
      <c r="G131" s="305"/>
      <c r="H131" s="385">
        <v>141676</v>
      </c>
      <c r="I131" s="379"/>
    </row>
    <row r="132" spans="1:9" hidden="1" outlineLevel="1">
      <c r="A132" s="380"/>
      <c r="B132" s="326" t="s">
        <v>191</v>
      </c>
      <c r="C132" s="314"/>
      <c r="D132" s="314"/>
      <c r="E132" s="314"/>
      <c r="F132" s="304"/>
      <c r="G132" s="305"/>
      <c r="H132" s="385">
        <v>0</v>
      </c>
      <c r="I132" s="379"/>
    </row>
    <row r="133" spans="1:9" hidden="1" outlineLevel="1">
      <c r="A133" s="380"/>
      <c r="B133" s="326" t="s">
        <v>192</v>
      </c>
      <c r="C133" s="314"/>
      <c r="D133" s="314"/>
      <c r="E133" s="314"/>
      <c r="F133" s="304"/>
      <c r="G133" s="305"/>
      <c r="H133" s="385">
        <v>0</v>
      </c>
      <c r="I133" s="379"/>
    </row>
    <row r="134" spans="1:9" hidden="1" outlineLevel="1">
      <c r="A134" s="380"/>
      <c r="B134" s="326" t="s">
        <v>193</v>
      </c>
      <c r="C134" s="314"/>
      <c r="D134" s="314"/>
      <c r="E134" s="315">
        <v>7904736</v>
      </c>
      <c r="F134" s="304"/>
      <c r="G134" s="305"/>
      <c r="H134" s="385">
        <v>7904736</v>
      </c>
      <c r="I134" s="379"/>
    </row>
    <row r="135" spans="1:9" hidden="1" outlineLevel="1">
      <c r="A135" s="380"/>
      <c r="B135" s="326" t="s">
        <v>194</v>
      </c>
      <c r="C135" s="314"/>
      <c r="D135" s="314"/>
      <c r="E135" s="314"/>
      <c r="F135" s="304"/>
      <c r="G135" s="305"/>
      <c r="H135" s="385">
        <v>0</v>
      </c>
      <c r="I135" s="379"/>
    </row>
    <row r="136" spans="1:9" hidden="1" outlineLevel="1">
      <c r="A136" s="380"/>
      <c r="B136" s="326" t="s">
        <v>195</v>
      </c>
      <c r="C136" s="314"/>
      <c r="D136" s="314"/>
      <c r="E136" s="314"/>
      <c r="F136" s="304"/>
      <c r="G136" s="305"/>
      <c r="H136" s="385">
        <v>0</v>
      </c>
      <c r="I136" s="379"/>
    </row>
    <row r="137" spans="1:9" hidden="1" outlineLevel="1">
      <c r="A137" s="380"/>
      <c r="B137" s="326" t="s">
        <v>196</v>
      </c>
      <c r="C137" s="314"/>
      <c r="D137" s="314"/>
      <c r="E137" s="314"/>
      <c r="F137" s="304"/>
      <c r="G137" s="305"/>
      <c r="H137" s="385">
        <v>0</v>
      </c>
      <c r="I137" s="379"/>
    </row>
    <row r="138" spans="1:9" collapsed="1">
      <c r="A138" s="380" t="s">
        <v>532</v>
      </c>
      <c r="B138" s="330" t="s">
        <v>533</v>
      </c>
      <c r="C138" s="315">
        <f>SUM($C$121:$C$137)</f>
        <v>0</v>
      </c>
      <c r="D138" s="315">
        <f>SUM($D$121:$D$137)</f>
        <v>290514</v>
      </c>
      <c r="E138" s="315">
        <f>SUM($E$121:$E$137)</f>
        <v>13320507</v>
      </c>
      <c r="F138" s="304"/>
      <c r="G138" s="305"/>
      <c r="H138" s="385">
        <f>SUM($H$121:$H$137)</f>
        <v>13611021</v>
      </c>
      <c r="I138" s="379"/>
    </row>
    <row r="139" spans="1:9" hidden="1" outlineLevel="1">
      <c r="A139" s="380"/>
      <c r="B139" s="326" t="s">
        <v>181</v>
      </c>
      <c r="C139" s="314"/>
      <c r="D139" s="314"/>
      <c r="E139" s="315">
        <v>4219788</v>
      </c>
      <c r="F139" s="307"/>
      <c r="G139" s="322"/>
      <c r="H139" s="385">
        <v>4219788</v>
      </c>
      <c r="I139" s="379"/>
    </row>
    <row r="140" spans="1:9" hidden="1" outlineLevel="1">
      <c r="A140" s="380"/>
      <c r="B140" s="326" t="s">
        <v>182</v>
      </c>
      <c r="C140" s="315">
        <v>0</v>
      </c>
      <c r="D140" s="314"/>
      <c r="E140" s="314"/>
      <c r="F140" s="307"/>
      <c r="G140" s="322"/>
      <c r="H140" s="385">
        <v>0</v>
      </c>
      <c r="I140" s="379"/>
    </row>
    <row r="141" spans="1:9" hidden="1" outlineLevel="1">
      <c r="A141" s="380"/>
      <c r="B141" s="326" t="s">
        <v>183</v>
      </c>
      <c r="C141" s="315">
        <v>108558</v>
      </c>
      <c r="D141" s="315">
        <v>21108</v>
      </c>
      <c r="E141" s="315">
        <v>12277931</v>
      </c>
      <c r="F141" s="307"/>
      <c r="G141" s="322"/>
      <c r="H141" s="385">
        <v>12407597</v>
      </c>
      <c r="I141" s="379"/>
    </row>
    <row r="142" spans="1:9" hidden="1" outlineLevel="1">
      <c r="A142" s="380"/>
      <c r="B142" s="326" t="s">
        <v>184</v>
      </c>
      <c r="C142" s="315">
        <v>0</v>
      </c>
      <c r="D142" s="314"/>
      <c r="E142" s="315">
        <v>3096165</v>
      </c>
      <c r="F142" s="307"/>
      <c r="G142" s="322"/>
      <c r="H142" s="385">
        <v>3096165</v>
      </c>
      <c r="I142" s="379"/>
    </row>
    <row r="143" spans="1:9" hidden="1" outlineLevel="1">
      <c r="A143" s="380"/>
      <c r="B143" s="326" t="s">
        <v>185</v>
      </c>
      <c r="C143" s="315">
        <v>13291</v>
      </c>
      <c r="D143" s="314"/>
      <c r="E143" s="315">
        <v>17973123</v>
      </c>
      <c r="F143" s="307"/>
      <c r="G143" s="322"/>
      <c r="H143" s="385">
        <v>17986414</v>
      </c>
      <c r="I143" s="379"/>
    </row>
    <row r="144" spans="1:9" hidden="1" outlineLevel="1">
      <c r="A144" s="380"/>
      <c r="B144" s="326" t="s">
        <v>186</v>
      </c>
      <c r="C144" s="315">
        <v>168876.99789999999</v>
      </c>
      <c r="D144" s="314"/>
      <c r="E144" s="315">
        <v>13741148</v>
      </c>
      <c r="F144" s="307"/>
      <c r="G144" s="322"/>
      <c r="H144" s="385">
        <v>13910024.9979</v>
      </c>
      <c r="I144" s="379"/>
    </row>
    <row r="145" spans="1:9" hidden="1" outlineLevel="1">
      <c r="A145" s="380"/>
      <c r="B145" s="326" t="s">
        <v>244</v>
      </c>
      <c r="C145" s="314"/>
      <c r="D145" s="314"/>
      <c r="E145" s="314"/>
      <c r="F145" s="307"/>
      <c r="G145" s="322"/>
      <c r="H145" s="385">
        <v>0</v>
      </c>
      <c r="I145" s="379"/>
    </row>
    <row r="146" spans="1:9" hidden="1" outlineLevel="1">
      <c r="A146" s="380"/>
      <c r="B146" s="326" t="s">
        <v>187</v>
      </c>
      <c r="C146" s="314"/>
      <c r="D146" s="314"/>
      <c r="E146" s="314"/>
      <c r="F146" s="307"/>
      <c r="G146" s="322"/>
      <c r="H146" s="385">
        <v>0</v>
      </c>
      <c r="I146" s="379"/>
    </row>
    <row r="147" spans="1:9" hidden="1" outlineLevel="1">
      <c r="A147" s="380"/>
      <c r="B147" s="326" t="s">
        <v>188</v>
      </c>
      <c r="C147" s="314"/>
      <c r="D147" s="314"/>
      <c r="E147" s="315">
        <v>445619</v>
      </c>
      <c r="F147" s="307"/>
      <c r="G147" s="322"/>
      <c r="H147" s="385">
        <v>445619</v>
      </c>
      <c r="I147" s="379"/>
    </row>
    <row r="148" spans="1:9" hidden="1" outlineLevel="1">
      <c r="A148" s="380"/>
      <c r="B148" s="326" t="s">
        <v>189</v>
      </c>
      <c r="C148" s="315">
        <v>0</v>
      </c>
      <c r="D148" s="315">
        <v>0</v>
      </c>
      <c r="E148" s="315">
        <v>1056713</v>
      </c>
      <c r="F148" s="307"/>
      <c r="G148" s="322"/>
      <c r="H148" s="385">
        <v>1056713</v>
      </c>
      <c r="I148" s="379"/>
    </row>
    <row r="149" spans="1:9" hidden="1" outlineLevel="1">
      <c r="A149" s="380"/>
      <c r="B149" s="326" t="s">
        <v>190</v>
      </c>
      <c r="C149" s="315">
        <v>7984</v>
      </c>
      <c r="D149" s="315">
        <v>3042516</v>
      </c>
      <c r="E149" s="315">
        <v>0</v>
      </c>
      <c r="F149" s="307"/>
      <c r="G149" s="322"/>
      <c r="H149" s="385">
        <v>3050500</v>
      </c>
      <c r="I149" s="379"/>
    </row>
    <row r="150" spans="1:9" hidden="1" outlineLevel="1">
      <c r="A150" s="380"/>
      <c r="B150" s="326" t="s">
        <v>191</v>
      </c>
      <c r="C150" s="314"/>
      <c r="D150" s="314"/>
      <c r="E150" s="315">
        <v>13048</v>
      </c>
      <c r="F150" s="307"/>
      <c r="G150" s="322"/>
      <c r="H150" s="385">
        <v>13048</v>
      </c>
      <c r="I150" s="379"/>
    </row>
    <row r="151" spans="1:9" hidden="1" outlineLevel="1">
      <c r="A151" s="380"/>
      <c r="B151" s="326" t="s">
        <v>192</v>
      </c>
      <c r="C151" s="314"/>
      <c r="D151" s="314"/>
      <c r="E151" s="314"/>
      <c r="F151" s="307"/>
      <c r="G151" s="322"/>
      <c r="H151" s="385">
        <v>0</v>
      </c>
      <c r="I151" s="379"/>
    </row>
    <row r="152" spans="1:9" hidden="1" outlineLevel="1">
      <c r="A152" s="380"/>
      <c r="B152" s="326" t="s">
        <v>193</v>
      </c>
      <c r="C152" s="314"/>
      <c r="D152" s="314"/>
      <c r="E152" s="315">
        <v>6499456</v>
      </c>
      <c r="F152" s="307"/>
      <c r="G152" s="322"/>
      <c r="H152" s="385">
        <v>6499456</v>
      </c>
      <c r="I152" s="379"/>
    </row>
    <row r="153" spans="1:9" hidden="1" outlineLevel="1">
      <c r="A153" s="380"/>
      <c r="B153" s="326" t="s">
        <v>194</v>
      </c>
      <c r="C153" s="314"/>
      <c r="D153" s="314"/>
      <c r="E153" s="314"/>
      <c r="F153" s="307"/>
      <c r="G153" s="322"/>
      <c r="H153" s="385">
        <v>0</v>
      </c>
      <c r="I153" s="379"/>
    </row>
    <row r="154" spans="1:9" hidden="1" outlineLevel="1">
      <c r="A154" s="380"/>
      <c r="B154" s="326" t="s">
        <v>195</v>
      </c>
      <c r="C154" s="314"/>
      <c r="D154" s="314"/>
      <c r="E154" s="314"/>
      <c r="F154" s="307"/>
      <c r="G154" s="322"/>
      <c r="H154" s="385">
        <v>0</v>
      </c>
      <c r="I154" s="379"/>
    </row>
    <row r="155" spans="1:9" hidden="1" outlineLevel="1">
      <c r="A155" s="380"/>
      <c r="B155" s="326" t="s">
        <v>196</v>
      </c>
      <c r="C155" s="314"/>
      <c r="D155" s="314"/>
      <c r="E155" s="314"/>
      <c r="F155" s="307"/>
      <c r="G155" s="322"/>
      <c r="H155" s="385">
        <v>0</v>
      </c>
      <c r="I155" s="379"/>
    </row>
    <row r="156" spans="1:9" collapsed="1">
      <c r="A156" s="380" t="s">
        <v>534</v>
      </c>
      <c r="B156" s="330" t="s">
        <v>535</v>
      </c>
      <c r="C156" s="315">
        <f>SUM($C$139:$C$155)</f>
        <v>298709.99789999996</v>
      </c>
      <c r="D156" s="315">
        <f>SUM($D$139:$D$155)</f>
        <v>3063624</v>
      </c>
      <c r="E156" s="315">
        <f>SUM($E$139:$E$155)</f>
        <v>59322991</v>
      </c>
      <c r="F156" s="307"/>
      <c r="G156" s="322"/>
      <c r="H156" s="385">
        <f>SUM($H$139:$H$155)</f>
        <v>62685324.997900002</v>
      </c>
      <c r="I156" s="379"/>
    </row>
    <row r="157" spans="1:9" hidden="1" outlineLevel="1">
      <c r="A157" s="380"/>
      <c r="B157" s="326" t="s">
        <v>181</v>
      </c>
      <c r="C157" s="315">
        <v>121970</v>
      </c>
      <c r="D157" s="314"/>
      <c r="E157" s="315">
        <v>2018652</v>
      </c>
      <c r="F157" s="376"/>
      <c r="G157" s="377">
        <v>430970</v>
      </c>
      <c r="H157" s="381">
        <v>2571592</v>
      </c>
      <c r="I157" s="379"/>
    </row>
    <row r="158" spans="1:9" hidden="1" outlineLevel="1">
      <c r="A158" s="380"/>
      <c r="B158" s="326" t="s">
        <v>182</v>
      </c>
      <c r="C158" s="315">
        <v>34419</v>
      </c>
      <c r="D158" s="314"/>
      <c r="E158" s="314"/>
      <c r="F158" s="376"/>
      <c r="G158" s="376"/>
      <c r="H158" s="381">
        <v>34419</v>
      </c>
      <c r="I158" s="379"/>
    </row>
    <row r="159" spans="1:9" hidden="1" outlineLevel="1">
      <c r="A159" s="380"/>
      <c r="B159" s="326" t="s">
        <v>183</v>
      </c>
      <c r="C159" s="315">
        <v>737498.55261839903</v>
      </c>
      <c r="D159" s="315">
        <v>758030</v>
      </c>
      <c r="E159" s="315">
        <v>2414846</v>
      </c>
      <c r="F159" s="376"/>
      <c r="G159" s="377">
        <v>446665</v>
      </c>
      <c r="H159" s="381">
        <v>4357039.5526184002</v>
      </c>
      <c r="I159" s="379"/>
    </row>
    <row r="160" spans="1:9" hidden="1" outlineLevel="1">
      <c r="A160" s="380"/>
      <c r="B160" s="326" t="s">
        <v>184</v>
      </c>
      <c r="C160" s="315">
        <v>119255.397916284</v>
      </c>
      <c r="D160" s="314"/>
      <c r="E160" s="315">
        <v>390168</v>
      </c>
      <c r="F160" s="376"/>
      <c r="G160" s="377">
        <v>43703</v>
      </c>
      <c r="H160" s="381">
        <v>553126.39791628404</v>
      </c>
      <c r="I160" s="379"/>
    </row>
    <row r="161" spans="1:9" hidden="1" outlineLevel="1">
      <c r="A161" s="380"/>
      <c r="B161" s="326" t="s">
        <v>185</v>
      </c>
      <c r="C161" s="315">
        <v>804104</v>
      </c>
      <c r="D161" s="314"/>
      <c r="E161" s="315">
        <v>3403619</v>
      </c>
      <c r="F161" s="376"/>
      <c r="G161" s="377">
        <v>453328</v>
      </c>
      <c r="H161" s="381">
        <v>4661051</v>
      </c>
      <c r="I161" s="379"/>
    </row>
    <row r="162" spans="1:9" hidden="1" outlineLevel="1">
      <c r="A162" s="380"/>
      <c r="B162" s="326" t="s">
        <v>186</v>
      </c>
      <c r="C162" s="315">
        <v>2280854</v>
      </c>
      <c r="D162" s="314"/>
      <c r="E162" s="315">
        <v>8367553</v>
      </c>
      <c r="F162" s="376"/>
      <c r="G162" s="377">
        <v>1697892</v>
      </c>
      <c r="H162" s="381">
        <v>12346299</v>
      </c>
      <c r="I162" s="379"/>
    </row>
    <row r="163" spans="1:9" hidden="1" outlineLevel="1">
      <c r="A163" s="380"/>
      <c r="B163" s="326" t="s">
        <v>244</v>
      </c>
      <c r="C163" s="315">
        <v>43210</v>
      </c>
      <c r="D163" s="314"/>
      <c r="E163" s="314"/>
      <c r="F163" s="377">
        <v>78</v>
      </c>
      <c r="G163" s="376"/>
      <c r="H163" s="381">
        <v>43288</v>
      </c>
      <c r="I163" s="379"/>
    </row>
    <row r="164" spans="1:9" hidden="1" outlineLevel="1">
      <c r="A164" s="380"/>
      <c r="B164" s="326" t="s">
        <v>187</v>
      </c>
      <c r="C164" s="315">
        <v>23660</v>
      </c>
      <c r="D164" s="314"/>
      <c r="E164" s="314"/>
      <c r="F164" s="376"/>
      <c r="G164" s="376"/>
      <c r="H164" s="381">
        <v>23660</v>
      </c>
      <c r="I164" s="379"/>
    </row>
    <row r="165" spans="1:9" hidden="1" outlineLevel="1">
      <c r="A165" s="380"/>
      <c r="B165" s="326" t="s">
        <v>188</v>
      </c>
      <c r="C165" s="314"/>
      <c r="D165" s="314"/>
      <c r="E165" s="315">
        <v>313488</v>
      </c>
      <c r="F165" s="376"/>
      <c r="G165" s="376"/>
      <c r="H165" s="381">
        <v>313488</v>
      </c>
      <c r="I165" s="379"/>
    </row>
    <row r="166" spans="1:9" hidden="1" outlineLevel="1">
      <c r="A166" s="380"/>
      <c r="B166" s="326" t="s">
        <v>189</v>
      </c>
      <c r="C166" s="315">
        <v>23967.4432400814</v>
      </c>
      <c r="D166" s="315">
        <v>0</v>
      </c>
      <c r="E166" s="315">
        <v>1874011</v>
      </c>
      <c r="F166" s="376"/>
      <c r="G166" s="377">
        <v>591793</v>
      </c>
      <c r="H166" s="381">
        <v>2489771.44324008</v>
      </c>
      <c r="I166" s="379"/>
    </row>
    <row r="167" spans="1:9" hidden="1" outlineLevel="1">
      <c r="A167" s="380"/>
      <c r="B167" s="326" t="s">
        <v>190</v>
      </c>
      <c r="C167" s="315">
        <v>399798</v>
      </c>
      <c r="D167" s="315">
        <v>1423507</v>
      </c>
      <c r="E167" s="315">
        <v>127627</v>
      </c>
      <c r="F167" s="377">
        <v>0</v>
      </c>
      <c r="G167" s="377">
        <v>265885</v>
      </c>
      <c r="H167" s="381">
        <v>2216817</v>
      </c>
      <c r="I167" s="379"/>
    </row>
    <row r="168" spans="1:9" hidden="1" outlineLevel="1">
      <c r="A168" s="380"/>
      <c r="B168" s="326" t="s">
        <v>191</v>
      </c>
      <c r="C168" s="315">
        <v>3198</v>
      </c>
      <c r="D168" s="314"/>
      <c r="E168" s="315">
        <v>114180</v>
      </c>
      <c r="F168" s="376"/>
      <c r="G168" s="377">
        <v>29190</v>
      </c>
      <c r="H168" s="381">
        <v>146568</v>
      </c>
      <c r="I168" s="379"/>
    </row>
    <row r="169" spans="1:9" hidden="1" outlineLevel="1">
      <c r="A169" s="380"/>
      <c r="B169" s="326" t="s">
        <v>192</v>
      </c>
      <c r="C169" s="315">
        <v>36000</v>
      </c>
      <c r="D169" s="314"/>
      <c r="E169" s="314"/>
      <c r="F169" s="376"/>
      <c r="G169" s="376"/>
      <c r="H169" s="381">
        <v>36000</v>
      </c>
      <c r="I169" s="379"/>
    </row>
    <row r="170" spans="1:9" hidden="1" outlineLevel="1">
      <c r="A170" s="380"/>
      <c r="B170" s="326" t="s">
        <v>193</v>
      </c>
      <c r="C170" s="315">
        <v>1400943</v>
      </c>
      <c r="D170" s="315">
        <v>3855</v>
      </c>
      <c r="E170" s="315">
        <v>8459543</v>
      </c>
      <c r="F170" s="376"/>
      <c r="G170" s="377">
        <v>1752006</v>
      </c>
      <c r="H170" s="381">
        <v>11616347</v>
      </c>
      <c r="I170" s="379"/>
    </row>
    <row r="171" spans="1:9" hidden="1" outlineLevel="1">
      <c r="A171" s="380"/>
      <c r="B171" s="326" t="s">
        <v>194</v>
      </c>
      <c r="C171" s="315">
        <v>122296</v>
      </c>
      <c r="D171" s="314"/>
      <c r="E171" s="314"/>
      <c r="F171" s="376"/>
      <c r="G171" s="376"/>
      <c r="H171" s="381">
        <v>122296</v>
      </c>
      <c r="I171" s="379"/>
    </row>
    <row r="172" spans="1:9" hidden="1" outlineLevel="1">
      <c r="A172" s="380"/>
      <c r="B172" s="326" t="s">
        <v>195</v>
      </c>
      <c r="C172" s="315">
        <v>22345.012964524001</v>
      </c>
      <c r="D172" s="315">
        <v>16499</v>
      </c>
      <c r="E172" s="315">
        <v>25535</v>
      </c>
      <c r="F172" s="376"/>
      <c r="G172" s="377">
        <v>15650</v>
      </c>
      <c r="H172" s="381">
        <v>80029.012964523994</v>
      </c>
      <c r="I172" s="379"/>
    </row>
    <row r="173" spans="1:9" hidden="1" outlineLevel="1">
      <c r="A173" s="380"/>
      <c r="B173" s="326" t="s">
        <v>196</v>
      </c>
      <c r="C173" s="315">
        <v>92701</v>
      </c>
      <c r="D173" s="314"/>
      <c r="E173" s="315">
        <v>40890</v>
      </c>
      <c r="F173" s="376"/>
      <c r="G173" s="376"/>
      <c r="H173" s="381">
        <v>133591</v>
      </c>
      <c r="I173" s="379"/>
    </row>
    <row r="174" spans="1:9" collapsed="1">
      <c r="A174" s="380">
        <v>5</v>
      </c>
      <c r="B174" s="330" t="s">
        <v>58</v>
      </c>
      <c r="C174" s="315">
        <f>SUM($C$157:$C$173)</f>
        <v>6266219.4067392889</v>
      </c>
      <c r="D174" s="315">
        <f>SUM($D$157:$D$173)</f>
        <v>2201891</v>
      </c>
      <c r="E174" s="315">
        <f>SUM($E$157:$E$173)</f>
        <v>27550112</v>
      </c>
      <c r="F174" s="377">
        <f>SUM($F$157:$F$173)</f>
        <v>78</v>
      </c>
      <c r="G174" s="377">
        <f>SUM($G$157:$G$173)</f>
        <v>5727082</v>
      </c>
      <c r="H174" s="381">
        <f>SUM($H$157:$H$173)</f>
        <v>41745382.406739287</v>
      </c>
      <c r="I174" s="379"/>
    </row>
    <row r="175" spans="1:9" hidden="1" outlineLevel="1">
      <c r="A175" s="380"/>
      <c r="B175" s="326" t="s">
        <v>181</v>
      </c>
      <c r="C175" s="315">
        <v>3866</v>
      </c>
      <c r="D175" s="314"/>
      <c r="E175" s="315">
        <v>122931</v>
      </c>
      <c r="F175" s="314"/>
      <c r="G175" s="315">
        <v>26758</v>
      </c>
      <c r="H175" s="381">
        <v>153555</v>
      </c>
      <c r="I175" s="379"/>
    </row>
    <row r="176" spans="1:9" hidden="1" outlineLevel="1">
      <c r="A176" s="380"/>
      <c r="B176" s="326" t="s">
        <v>182</v>
      </c>
      <c r="C176" s="315">
        <v>0</v>
      </c>
      <c r="D176" s="314"/>
      <c r="E176" s="314"/>
      <c r="F176" s="314"/>
      <c r="G176" s="314"/>
      <c r="H176" s="381">
        <v>0</v>
      </c>
      <c r="I176" s="379"/>
    </row>
    <row r="177" spans="1:9" hidden="1" outlineLevel="1">
      <c r="A177" s="380"/>
      <c r="B177" s="326" t="s">
        <v>183</v>
      </c>
      <c r="C177" s="315">
        <v>37663.786845440802</v>
      </c>
      <c r="D177" s="315">
        <v>19878</v>
      </c>
      <c r="E177" s="315">
        <v>92193</v>
      </c>
      <c r="F177" s="314"/>
      <c r="G177" s="315">
        <v>24678</v>
      </c>
      <c r="H177" s="381">
        <v>174412.78684544101</v>
      </c>
      <c r="I177" s="379"/>
    </row>
    <row r="178" spans="1:9" hidden="1" outlineLevel="1">
      <c r="A178" s="380"/>
      <c r="B178" s="326" t="s">
        <v>184</v>
      </c>
      <c r="C178" s="315">
        <v>4678.8421640597799</v>
      </c>
      <c r="D178" s="314"/>
      <c r="E178" s="315">
        <v>17335</v>
      </c>
      <c r="F178" s="314"/>
      <c r="G178" s="315">
        <v>855</v>
      </c>
      <c r="H178" s="381">
        <v>22868.842164059799</v>
      </c>
      <c r="I178" s="379"/>
    </row>
    <row r="179" spans="1:9" hidden="1" outlineLevel="1">
      <c r="A179" s="380"/>
      <c r="B179" s="326" t="s">
        <v>185</v>
      </c>
      <c r="C179" s="315">
        <v>31389</v>
      </c>
      <c r="D179" s="314"/>
      <c r="E179" s="315">
        <v>190079</v>
      </c>
      <c r="F179" s="314"/>
      <c r="G179" s="315">
        <v>26591</v>
      </c>
      <c r="H179" s="381">
        <v>248059</v>
      </c>
      <c r="I179" s="379"/>
    </row>
    <row r="180" spans="1:9" hidden="1" outlineLevel="1">
      <c r="A180" s="380"/>
      <c r="B180" s="326" t="s">
        <v>186</v>
      </c>
      <c r="C180" s="315">
        <v>119193</v>
      </c>
      <c r="D180" s="314"/>
      <c r="E180" s="315">
        <v>521749</v>
      </c>
      <c r="F180" s="314"/>
      <c r="G180" s="315">
        <v>90929</v>
      </c>
      <c r="H180" s="381">
        <v>731871</v>
      </c>
      <c r="I180" s="379"/>
    </row>
    <row r="181" spans="1:9" hidden="1" outlineLevel="1">
      <c r="A181" s="380"/>
      <c r="B181" s="326" t="s">
        <v>244</v>
      </c>
      <c r="C181" s="314"/>
      <c r="D181" s="314"/>
      <c r="E181" s="314"/>
      <c r="F181" s="314"/>
      <c r="G181" s="314"/>
      <c r="H181" s="381">
        <v>0</v>
      </c>
      <c r="I181" s="379"/>
    </row>
    <row r="182" spans="1:9" hidden="1" outlineLevel="1">
      <c r="A182" s="380"/>
      <c r="B182" s="326" t="s">
        <v>187</v>
      </c>
      <c r="C182" s="314"/>
      <c r="D182" s="314"/>
      <c r="E182" s="314"/>
      <c r="F182" s="314"/>
      <c r="G182" s="314"/>
      <c r="H182" s="381">
        <v>0</v>
      </c>
      <c r="I182" s="379"/>
    </row>
    <row r="183" spans="1:9" hidden="1" outlineLevel="1">
      <c r="A183" s="380"/>
      <c r="B183" s="326" t="s">
        <v>188</v>
      </c>
      <c r="C183" s="314"/>
      <c r="D183" s="314"/>
      <c r="E183" s="315">
        <v>53922</v>
      </c>
      <c r="F183" s="314"/>
      <c r="G183" s="314"/>
      <c r="H183" s="381">
        <v>53922</v>
      </c>
      <c r="I183" s="379"/>
    </row>
    <row r="184" spans="1:9" hidden="1" outlineLevel="1">
      <c r="A184" s="380"/>
      <c r="B184" s="326" t="s">
        <v>189</v>
      </c>
      <c r="C184" s="315">
        <v>0</v>
      </c>
      <c r="D184" s="315">
        <v>0</v>
      </c>
      <c r="E184" s="315">
        <v>89742</v>
      </c>
      <c r="F184" s="314"/>
      <c r="G184" s="315">
        <v>28340</v>
      </c>
      <c r="H184" s="381">
        <v>118082</v>
      </c>
      <c r="I184" s="379"/>
    </row>
    <row r="185" spans="1:9" hidden="1" outlineLevel="1">
      <c r="A185" s="380"/>
      <c r="B185" s="326" t="s">
        <v>190</v>
      </c>
      <c r="C185" s="315">
        <v>31067</v>
      </c>
      <c r="D185" s="315">
        <v>65142</v>
      </c>
      <c r="E185" s="315">
        <v>11511</v>
      </c>
      <c r="F185" s="315">
        <v>0</v>
      </c>
      <c r="G185" s="315">
        <v>14310</v>
      </c>
      <c r="H185" s="381">
        <v>122030</v>
      </c>
      <c r="I185" s="379"/>
    </row>
    <row r="186" spans="1:9" hidden="1" outlineLevel="1">
      <c r="A186" s="380"/>
      <c r="B186" s="326" t="s">
        <v>191</v>
      </c>
      <c r="C186" s="314"/>
      <c r="D186" s="314"/>
      <c r="E186" s="314"/>
      <c r="F186" s="314"/>
      <c r="G186" s="314"/>
      <c r="H186" s="381">
        <v>0</v>
      </c>
      <c r="I186" s="379"/>
    </row>
    <row r="187" spans="1:9" hidden="1" outlineLevel="1">
      <c r="A187" s="380"/>
      <c r="B187" s="326" t="s">
        <v>192</v>
      </c>
      <c r="C187" s="314"/>
      <c r="D187" s="314"/>
      <c r="E187" s="314"/>
      <c r="F187" s="314"/>
      <c r="G187" s="314"/>
      <c r="H187" s="381">
        <v>0</v>
      </c>
      <c r="I187" s="379"/>
    </row>
    <row r="188" spans="1:9" hidden="1" outlineLevel="1">
      <c r="A188" s="380"/>
      <c r="B188" s="326" t="s">
        <v>193</v>
      </c>
      <c r="C188" s="314"/>
      <c r="D188" s="314"/>
      <c r="E188" s="315">
        <v>632740</v>
      </c>
      <c r="F188" s="314"/>
      <c r="G188" s="315">
        <v>122169</v>
      </c>
      <c r="H188" s="381">
        <v>754909</v>
      </c>
      <c r="I188" s="379"/>
    </row>
    <row r="189" spans="1:9" hidden="1" outlineLevel="1">
      <c r="A189" s="380"/>
      <c r="B189" s="326" t="s">
        <v>194</v>
      </c>
      <c r="C189" s="314"/>
      <c r="D189" s="314"/>
      <c r="E189" s="314"/>
      <c r="F189" s="314"/>
      <c r="G189" s="314"/>
      <c r="H189" s="381">
        <v>0</v>
      </c>
      <c r="I189" s="379"/>
    </row>
    <row r="190" spans="1:9" hidden="1" outlineLevel="1">
      <c r="A190" s="380"/>
      <c r="B190" s="326" t="s">
        <v>195</v>
      </c>
      <c r="C190" s="315">
        <v>7.0269186818112299</v>
      </c>
      <c r="D190" s="314"/>
      <c r="E190" s="315">
        <v>3145</v>
      </c>
      <c r="F190" s="314"/>
      <c r="G190" s="315">
        <v>1928</v>
      </c>
      <c r="H190" s="381">
        <v>5080.0269186818095</v>
      </c>
      <c r="I190" s="379"/>
    </row>
    <row r="191" spans="1:9" hidden="1" outlineLevel="1">
      <c r="A191" s="380"/>
      <c r="B191" s="326" t="s">
        <v>196</v>
      </c>
      <c r="C191" s="314"/>
      <c r="D191" s="314"/>
      <c r="E191" s="315">
        <v>8180</v>
      </c>
      <c r="F191" s="314"/>
      <c r="G191" s="314"/>
      <c r="H191" s="381">
        <v>8180</v>
      </c>
      <c r="I191" s="379"/>
    </row>
    <row r="192" spans="1:9" collapsed="1">
      <c r="A192" s="380">
        <v>6</v>
      </c>
      <c r="B192" s="330" t="s">
        <v>60</v>
      </c>
      <c r="C192" s="315">
        <f>SUM($C$175:$C$191)</f>
        <v>227864.65592818239</v>
      </c>
      <c r="D192" s="315">
        <f>SUM($D$175:$D$191)</f>
        <v>85020</v>
      </c>
      <c r="E192" s="315">
        <f>SUM($E$175:$E$191)</f>
        <v>1743527</v>
      </c>
      <c r="F192" s="315">
        <f>SUM($F$175:$F$191)</f>
        <v>0</v>
      </c>
      <c r="G192" s="315">
        <f>SUM($G$175:$G$191)</f>
        <v>336558</v>
      </c>
      <c r="H192" s="381">
        <f>SUM($H$175:$H$191)</f>
        <v>2392969.6559281829</v>
      </c>
      <c r="I192" s="379"/>
    </row>
    <row r="193" spans="1:9" hidden="1" outlineLevel="1">
      <c r="A193" s="380"/>
      <c r="B193" s="326" t="s">
        <v>181</v>
      </c>
      <c r="C193" s="315">
        <v>50008</v>
      </c>
      <c r="D193" s="314"/>
      <c r="E193" s="315">
        <v>217291</v>
      </c>
      <c r="F193" s="314"/>
      <c r="G193" s="315">
        <v>41824</v>
      </c>
      <c r="H193" s="381">
        <v>309123</v>
      </c>
      <c r="I193" s="379"/>
    </row>
    <row r="194" spans="1:9" hidden="1" outlineLevel="1">
      <c r="A194" s="380"/>
      <c r="B194" s="326" t="s">
        <v>182</v>
      </c>
      <c r="C194" s="315">
        <v>40586</v>
      </c>
      <c r="D194" s="314"/>
      <c r="E194" s="314"/>
      <c r="F194" s="314"/>
      <c r="G194" s="314"/>
      <c r="H194" s="381">
        <v>40586</v>
      </c>
      <c r="I194" s="379"/>
    </row>
    <row r="195" spans="1:9" hidden="1" outlineLevel="1">
      <c r="A195" s="380"/>
      <c r="B195" s="326" t="s">
        <v>183</v>
      </c>
      <c r="C195" s="315">
        <v>90917.605733750999</v>
      </c>
      <c r="D195" s="315">
        <v>157378</v>
      </c>
      <c r="E195" s="315">
        <v>328534</v>
      </c>
      <c r="F195" s="314"/>
      <c r="G195" s="315">
        <v>46103</v>
      </c>
      <c r="H195" s="381">
        <v>622932.60573375097</v>
      </c>
      <c r="I195" s="379"/>
    </row>
    <row r="196" spans="1:9" hidden="1" outlineLevel="1">
      <c r="A196" s="380"/>
      <c r="B196" s="326" t="s">
        <v>184</v>
      </c>
      <c r="C196" s="315">
        <v>17122.2403426128</v>
      </c>
      <c r="D196" s="314"/>
      <c r="E196" s="315">
        <v>63945</v>
      </c>
      <c r="F196" s="314"/>
      <c r="G196" s="315">
        <v>911</v>
      </c>
      <c r="H196" s="381">
        <v>81978.2403426128</v>
      </c>
      <c r="I196" s="379"/>
    </row>
    <row r="197" spans="1:9" hidden="1" outlineLevel="1">
      <c r="A197" s="380"/>
      <c r="B197" s="326" t="s">
        <v>185</v>
      </c>
      <c r="C197" s="315">
        <v>34588</v>
      </c>
      <c r="D197" s="314"/>
      <c r="E197" s="315">
        <v>784669</v>
      </c>
      <c r="F197" s="314"/>
      <c r="G197" s="315">
        <v>73916</v>
      </c>
      <c r="H197" s="381">
        <v>893173</v>
      </c>
      <c r="I197" s="379"/>
    </row>
    <row r="198" spans="1:9" hidden="1" outlineLevel="1">
      <c r="A198" s="380"/>
      <c r="B198" s="326" t="s">
        <v>186</v>
      </c>
      <c r="C198" s="315">
        <v>29647</v>
      </c>
      <c r="D198" s="314"/>
      <c r="E198" s="315">
        <v>48639</v>
      </c>
      <c r="F198" s="314"/>
      <c r="G198" s="315">
        <v>134486</v>
      </c>
      <c r="H198" s="381">
        <v>212772</v>
      </c>
      <c r="I198" s="379"/>
    </row>
    <row r="199" spans="1:9" hidden="1" outlineLevel="1">
      <c r="A199" s="380"/>
      <c r="B199" s="326" t="s">
        <v>244</v>
      </c>
      <c r="C199" s="315">
        <v>26852</v>
      </c>
      <c r="D199" s="314"/>
      <c r="E199" s="314"/>
      <c r="F199" s="314"/>
      <c r="G199" s="314"/>
      <c r="H199" s="381">
        <v>26852</v>
      </c>
      <c r="I199" s="379"/>
    </row>
    <row r="200" spans="1:9" hidden="1" outlineLevel="1">
      <c r="A200" s="380"/>
      <c r="B200" s="326" t="s">
        <v>187</v>
      </c>
      <c r="C200" s="315">
        <v>42752</v>
      </c>
      <c r="D200" s="314"/>
      <c r="E200" s="314"/>
      <c r="F200" s="314"/>
      <c r="G200" s="314"/>
      <c r="H200" s="381">
        <v>42752</v>
      </c>
      <c r="I200" s="379"/>
    </row>
    <row r="201" spans="1:9" hidden="1" outlineLevel="1">
      <c r="A201" s="380"/>
      <c r="B201" s="326" t="s">
        <v>188</v>
      </c>
      <c r="C201" s="314"/>
      <c r="D201" s="314"/>
      <c r="E201" s="315">
        <v>4296</v>
      </c>
      <c r="F201" s="314"/>
      <c r="G201" s="314"/>
      <c r="H201" s="381">
        <v>4296</v>
      </c>
      <c r="I201" s="379"/>
    </row>
    <row r="202" spans="1:9" hidden="1" outlineLevel="1">
      <c r="A202" s="380"/>
      <c r="B202" s="326" t="s">
        <v>189</v>
      </c>
      <c r="C202" s="315">
        <v>3673.6817384644301</v>
      </c>
      <c r="D202" s="315">
        <v>0</v>
      </c>
      <c r="E202" s="315">
        <v>68325</v>
      </c>
      <c r="F202" s="314"/>
      <c r="G202" s="315">
        <v>21576</v>
      </c>
      <c r="H202" s="381">
        <v>93574.681738464395</v>
      </c>
      <c r="I202" s="379"/>
    </row>
    <row r="203" spans="1:9" hidden="1" outlineLevel="1">
      <c r="A203" s="380"/>
      <c r="B203" s="326" t="s">
        <v>190</v>
      </c>
      <c r="C203" s="315">
        <v>7525</v>
      </c>
      <c r="D203" s="315">
        <v>24723</v>
      </c>
      <c r="E203" s="315">
        <v>20989</v>
      </c>
      <c r="F203" s="315">
        <v>0</v>
      </c>
      <c r="G203" s="315">
        <v>9788</v>
      </c>
      <c r="H203" s="381">
        <v>63025</v>
      </c>
      <c r="I203" s="379"/>
    </row>
    <row r="204" spans="1:9" hidden="1" outlineLevel="1">
      <c r="A204" s="380"/>
      <c r="B204" s="326" t="s">
        <v>191</v>
      </c>
      <c r="C204" s="315">
        <v>41364</v>
      </c>
      <c r="D204" s="314"/>
      <c r="E204" s="314"/>
      <c r="F204" s="314"/>
      <c r="G204" s="315">
        <v>32002</v>
      </c>
      <c r="H204" s="381">
        <v>73366</v>
      </c>
      <c r="I204" s="379"/>
    </row>
    <row r="205" spans="1:9" hidden="1" outlineLevel="1">
      <c r="A205" s="380"/>
      <c r="B205" s="326" t="s">
        <v>192</v>
      </c>
      <c r="C205" s="315">
        <v>55602</v>
      </c>
      <c r="D205" s="314"/>
      <c r="E205" s="314"/>
      <c r="F205" s="314"/>
      <c r="G205" s="314"/>
      <c r="H205" s="381">
        <v>55602</v>
      </c>
      <c r="I205" s="379"/>
    </row>
    <row r="206" spans="1:9" hidden="1" outlineLevel="1">
      <c r="A206" s="380"/>
      <c r="B206" s="326" t="s">
        <v>193</v>
      </c>
      <c r="C206" s="315">
        <v>1588125</v>
      </c>
      <c r="D206" s="314"/>
      <c r="E206" s="315">
        <v>247164</v>
      </c>
      <c r="F206" s="315">
        <v>441032</v>
      </c>
      <c r="G206" s="315">
        <v>125523</v>
      </c>
      <c r="H206" s="381">
        <v>2401844</v>
      </c>
      <c r="I206" s="379"/>
    </row>
    <row r="207" spans="1:9" hidden="1" outlineLevel="1">
      <c r="A207" s="380"/>
      <c r="B207" s="326" t="s">
        <v>194</v>
      </c>
      <c r="C207" s="315">
        <v>235958.25</v>
      </c>
      <c r="D207" s="314"/>
      <c r="E207" s="314"/>
      <c r="F207" s="314"/>
      <c r="G207" s="314"/>
      <c r="H207" s="381">
        <v>235958.25</v>
      </c>
      <c r="I207" s="379"/>
    </row>
    <row r="208" spans="1:9" hidden="1" outlineLevel="1">
      <c r="A208" s="380"/>
      <c r="B208" s="326" t="s">
        <v>195</v>
      </c>
      <c r="C208" s="314"/>
      <c r="D208" s="314"/>
      <c r="E208" s="314"/>
      <c r="F208" s="314"/>
      <c r="G208" s="314"/>
      <c r="H208" s="381">
        <v>0</v>
      </c>
      <c r="I208" s="379"/>
    </row>
    <row r="209" spans="1:9" hidden="1" outlineLevel="1">
      <c r="A209" s="380"/>
      <c r="B209" s="326" t="s">
        <v>196</v>
      </c>
      <c r="C209" s="315">
        <v>41521</v>
      </c>
      <c r="D209" s="314"/>
      <c r="E209" s="315">
        <v>6579</v>
      </c>
      <c r="F209" s="314"/>
      <c r="G209" s="314"/>
      <c r="H209" s="381">
        <v>48100</v>
      </c>
      <c r="I209" s="379"/>
    </row>
    <row r="210" spans="1:9" collapsed="1">
      <c r="A210" s="380">
        <v>7</v>
      </c>
      <c r="B210" s="330" t="s">
        <v>536</v>
      </c>
      <c r="C210" s="315">
        <f>SUM($C$193:$C$209)</f>
        <v>2306241.7778148283</v>
      </c>
      <c r="D210" s="315">
        <f>SUM($D$193:$D$209)</f>
        <v>182101</v>
      </c>
      <c r="E210" s="315">
        <f>SUM($E$193:$E$209)</f>
        <v>1790431</v>
      </c>
      <c r="F210" s="315">
        <f>SUM($F$193:$F$209)</f>
        <v>441032</v>
      </c>
      <c r="G210" s="315">
        <f>SUM($G$193:$G$209)</f>
        <v>486129</v>
      </c>
      <c r="H210" s="381">
        <f>SUM($H$193:$H$209)</f>
        <v>5205934.7778148279</v>
      </c>
      <c r="I210" s="379"/>
    </row>
    <row r="211" spans="1:9" hidden="1" outlineLevel="1">
      <c r="A211" s="380"/>
      <c r="B211" s="326" t="s">
        <v>181</v>
      </c>
      <c r="C211" s="315">
        <v>6772</v>
      </c>
      <c r="D211" s="314"/>
      <c r="E211" s="315">
        <v>636199</v>
      </c>
      <c r="F211" s="314"/>
      <c r="G211" s="315">
        <v>135504</v>
      </c>
      <c r="H211" s="381">
        <v>778475</v>
      </c>
      <c r="I211" s="379"/>
    </row>
    <row r="212" spans="1:9" hidden="1" outlineLevel="1">
      <c r="A212" s="380"/>
      <c r="B212" s="326" t="s">
        <v>182</v>
      </c>
      <c r="C212" s="315">
        <v>110118</v>
      </c>
      <c r="D212" s="314"/>
      <c r="E212" s="314"/>
      <c r="F212" s="314"/>
      <c r="G212" s="314"/>
      <c r="H212" s="381">
        <v>110118</v>
      </c>
      <c r="I212" s="379"/>
    </row>
    <row r="213" spans="1:9" hidden="1" outlineLevel="1">
      <c r="A213" s="380"/>
      <c r="B213" s="326" t="s">
        <v>183</v>
      </c>
      <c r="C213" s="315">
        <v>153842.890253297</v>
      </c>
      <c r="D213" s="315">
        <v>1048515</v>
      </c>
      <c r="E213" s="315">
        <v>677398</v>
      </c>
      <c r="F213" s="314"/>
      <c r="G213" s="315">
        <v>128923</v>
      </c>
      <c r="H213" s="381">
        <v>2008678.8902533001</v>
      </c>
      <c r="I213" s="379"/>
    </row>
    <row r="214" spans="1:9" hidden="1" outlineLevel="1">
      <c r="A214" s="380"/>
      <c r="B214" s="326" t="s">
        <v>184</v>
      </c>
      <c r="C214" s="315">
        <v>16675.710930847799</v>
      </c>
      <c r="D214" s="314"/>
      <c r="E214" s="315">
        <v>77581</v>
      </c>
      <c r="F214" s="314"/>
      <c r="G214" s="315">
        <v>5785</v>
      </c>
      <c r="H214" s="381">
        <v>100041.710930848</v>
      </c>
      <c r="I214" s="379"/>
    </row>
    <row r="215" spans="1:9" hidden="1" outlineLevel="1">
      <c r="A215" s="380"/>
      <c r="B215" s="326" t="s">
        <v>185</v>
      </c>
      <c r="C215" s="315">
        <v>379761</v>
      </c>
      <c r="D215" s="314"/>
      <c r="E215" s="315">
        <v>1245249</v>
      </c>
      <c r="F215" s="314"/>
      <c r="G215" s="315">
        <v>165365</v>
      </c>
      <c r="H215" s="381">
        <v>1790375</v>
      </c>
      <c r="I215" s="379"/>
    </row>
    <row r="216" spans="1:9" hidden="1" outlineLevel="1">
      <c r="A216" s="380"/>
      <c r="B216" s="326" t="s">
        <v>186</v>
      </c>
      <c r="C216" s="315">
        <v>412256</v>
      </c>
      <c r="D216" s="314"/>
      <c r="E216" s="315">
        <v>1694420</v>
      </c>
      <c r="F216" s="314"/>
      <c r="G216" s="315">
        <v>282660</v>
      </c>
      <c r="H216" s="381">
        <v>2389336</v>
      </c>
      <c r="I216" s="379"/>
    </row>
    <row r="217" spans="1:9" hidden="1" outlineLevel="1">
      <c r="A217" s="380"/>
      <c r="B217" s="326" t="s">
        <v>244</v>
      </c>
      <c r="C217" s="315">
        <v>16259</v>
      </c>
      <c r="D217" s="314"/>
      <c r="E217" s="314"/>
      <c r="F217" s="314"/>
      <c r="G217" s="314"/>
      <c r="H217" s="381">
        <v>16259</v>
      </c>
      <c r="I217" s="379"/>
    </row>
    <row r="218" spans="1:9" hidden="1" outlineLevel="1">
      <c r="A218" s="380"/>
      <c r="B218" s="326" t="s">
        <v>187</v>
      </c>
      <c r="C218" s="314"/>
      <c r="D218" s="314"/>
      <c r="E218" s="314"/>
      <c r="F218" s="314"/>
      <c r="G218" s="314"/>
      <c r="H218" s="381">
        <v>0</v>
      </c>
      <c r="I218" s="379"/>
    </row>
    <row r="219" spans="1:9" hidden="1" outlineLevel="1">
      <c r="A219" s="380"/>
      <c r="B219" s="326" t="s">
        <v>188</v>
      </c>
      <c r="C219" s="314"/>
      <c r="D219" s="314"/>
      <c r="E219" s="315">
        <v>142</v>
      </c>
      <c r="F219" s="314"/>
      <c r="G219" s="314"/>
      <c r="H219" s="381">
        <v>142</v>
      </c>
      <c r="I219" s="379"/>
    </row>
    <row r="220" spans="1:9" hidden="1" outlineLevel="1">
      <c r="A220" s="380"/>
      <c r="B220" s="326" t="s">
        <v>189</v>
      </c>
      <c r="C220" s="315">
        <v>32663.050659128799</v>
      </c>
      <c r="D220" s="315">
        <v>0</v>
      </c>
      <c r="E220" s="315">
        <v>351739</v>
      </c>
      <c r="F220" s="314"/>
      <c r="G220" s="315">
        <v>111075</v>
      </c>
      <c r="H220" s="381">
        <v>495477.05065912899</v>
      </c>
      <c r="I220" s="379"/>
    </row>
    <row r="221" spans="1:9" hidden="1" outlineLevel="1">
      <c r="A221" s="380"/>
      <c r="B221" s="326" t="s">
        <v>190</v>
      </c>
      <c r="C221" s="315">
        <v>375515</v>
      </c>
      <c r="D221" s="315">
        <v>737872</v>
      </c>
      <c r="E221" s="315">
        <v>40131</v>
      </c>
      <c r="F221" s="315">
        <v>0</v>
      </c>
      <c r="G221" s="315">
        <v>127963</v>
      </c>
      <c r="H221" s="381">
        <v>1281481</v>
      </c>
      <c r="I221" s="379"/>
    </row>
    <row r="222" spans="1:9" hidden="1" outlineLevel="1">
      <c r="A222" s="380"/>
      <c r="B222" s="326" t="s">
        <v>191</v>
      </c>
      <c r="C222" s="314"/>
      <c r="D222" s="314"/>
      <c r="E222" s="314"/>
      <c r="F222" s="314"/>
      <c r="G222" s="314"/>
      <c r="H222" s="381">
        <v>0</v>
      </c>
      <c r="I222" s="379"/>
    </row>
    <row r="223" spans="1:9" hidden="1" outlineLevel="1">
      <c r="A223" s="380"/>
      <c r="B223" s="326" t="s">
        <v>192</v>
      </c>
      <c r="C223" s="315">
        <v>9100</v>
      </c>
      <c r="D223" s="314"/>
      <c r="E223" s="314"/>
      <c r="F223" s="314"/>
      <c r="G223" s="314"/>
      <c r="H223" s="381">
        <v>9100</v>
      </c>
      <c r="I223" s="379"/>
    </row>
    <row r="224" spans="1:9" hidden="1" outlineLevel="1">
      <c r="A224" s="380"/>
      <c r="B224" s="326" t="s">
        <v>193</v>
      </c>
      <c r="C224" s="315">
        <v>575867</v>
      </c>
      <c r="D224" s="315">
        <v>322</v>
      </c>
      <c r="E224" s="315">
        <v>2261434</v>
      </c>
      <c r="F224" s="314"/>
      <c r="G224" s="315">
        <v>523675</v>
      </c>
      <c r="H224" s="381">
        <v>3361298</v>
      </c>
      <c r="I224" s="379"/>
    </row>
    <row r="225" spans="1:9" hidden="1" outlineLevel="1">
      <c r="A225" s="380"/>
      <c r="B225" s="326" t="s">
        <v>194</v>
      </c>
      <c r="C225" s="315">
        <v>137404</v>
      </c>
      <c r="D225" s="314"/>
      <c r="E225" s="314"/>
      <c r="F225" s="314"/>
      <c r="G225" s="314"/>
      <c r="H225" s="381">
        <v>137404</v>
      </c>
      <c r="I225" s="379"/>
    </row>
    <row r="226" spans="1:9" hidden="1" outlineLevel="1">
      <c r="A226" s="380"/>
      <c r="B226" s="326" t="s">
        <v>195</v>
      </c>
      <c r="C226" s="315">
        <v>45376.710834157202</v>
      </c>
      <c r="D226" s="315">
        <v>2623</v>
      </c>
      <c r="E226" s="315">
        <v>3468</v>
      </c>
      <c r="F226" s="314"/>
      <c r="G226" s="315">
        <v>2125</v>
      </c>
      <c r="H226" s="381">
        <v>53592.710834157202</v>
      </c>
      <c r="I226" s="379"/>
    </row>
    <row r="227" spans="1:9" hidden="1" outlineLevel="1">
      <c r="A227" s="380"/>
      <c r="B227" s="326" t="s">
        <v>196</v>
      </c>
      <c r="C227" s="315">
        <v>51969</v>
      </c>
      <c r="D227" s="314"/>
      <c r="E227" s="315">
        <v>13494</v>
      </c>
      <c r="F227" s="314"/>
      <c r="G227" s="314"/>
      <c r="H227" s="381">
        <v>65463</v>
      </c>
      <c r="I227" s="379"/>
    </row>
    <row r="228" spans="1:9" collapsed="1">
      <c r="A228" s="380">
        <v>8</v>
      </c>
      <c r="B228" s="330" t="s">
        <v>64</v>
      </c>
      <c r="C228" s="315">
        <f>SUM($C$211:$C$227)</f>
        <v>2323579.3626774307</v>
      </c>
      <c r="D228" s="315">
        <f>SUM($D$211:$D$227)</f>
        <v>1789332</v>
      </c>
      <c r="E228" s="315">
        <f>SUM($E$211:$E$227)</f>
        <v>7001255</v>
      </c>
      <c r="F228" s="315">
        <f>SUM($F$211:$F$227)</f>
        <v>0</v>
      </c>
      <c r="G228" s="315">
        <f>SUM($G$211:$G$227)</f>
        <v>1483075</v>
      </c>
      <c r="H228" s="381">
        <f>SUM($H$211:$H$227)</f>
        <v>12597241.362677434</v>
      </c>
      <c r="I228" s="379"/>
    </row>
    <row r="229" spans="1:9" hidden="1" outlineLevel="1">
      <c r="A229" s="380"/>
      <c r="B229" s="326" t="s">
        <v>181</v>
      </c>
      <c r="C229" s="315">
        <v>49393</v>
      </c>
      <c r="D229" s="314"/>
      <c r="E229" s="315">
        <v>291408</v>
      </c>
      <c r="F229" s="314"/>
      <c r="G229" s="315">
        <v>64416</v>
      </c>
      <c r="H229" s="381">
        <v>405217</v>
      </c>
      <c r="I229" s="379"/>
    </row>
    <row r="230" spans="1:9" hidden="1" outlineLevel="1">
      <c r="A230" s="380"/>
      <c r="B230" s="326" t="s">
        <v>182</v>
      </c>
      <c r="C230" s="315">
        <v>138678</v>
      </c>
      <c r="D230" s="314"/>
      <c r="E230" s="314"/>
      <c r="F230" s="314"/>
      <c r="G230" s="314"/>
      <c r="H230" s="381">
        <v>138678</v>
      </c>
      <c r="I230" s="379"/>
    </row>
    <row r="231" spans="1:9" hidden="1" outlineLevel="1">
      <c r="A231" s="380"/>
      <c r="B231" s="326" t="s">
        <v>183</v>
      </c>
      <c r="C231" s="315">
        <v>438384.06068276399</v>
      </c>
      <c r="D231" s="315">
        <v>298316</v>
      </c>
      <c r="E231" s="315">
        <v>480033</v>
      </c>
      <c r="F231" s="314"/>
      <c r="G231" s="315">
        <v>114430</v>
      </c>
      <c r="H231" s="381">
        <v>1331163.0606827601</v>
      </c>
      <c r="I231" s="379"/>
    </row>
    <row r="232" spans="1:9" hidden="1" outlineLevel="1">
      <c r="A232" s="380"/>
      <c r="B232" s="326" t="s">
        <v>184</v>
      </c>
      <c r="C232" s="315">
        <v>48318.3020297123</v>
      </c>
      <c r="D232" s="314"/>
      <c r="E232" s="315">
        <v>49926</v>
      </c>
      <c r="F232" s="314"/>
      <c r="G232" s="315">
        <v>3712</v>
      </c>
      <c r="H232" s="381">
        <v>101956.30202971199</v>
      </c>
      <c r="I232" s="379"/>
    </row>
    <row r="233" spans="1:9" hidden="1" outlineLevel="1">
      <c r="A233" s="380"/>
      <c r="B233" s="326" t="s">
        <v>185</v>
      </c>
      <c r="C233" s="315">
        <v>378968</v>
      </c>
      <c r="D233" s="314"/>
      <c r="E233" s="315">
        <v>675413</v>
      </c>
      <c r="F233" s="314"/>
      <c r="G233" s="315">
        <v>82564</v>
      </c>
      <c r="H233" s="381">
        <v>1136945</v>
      </c>
      <c r="I233" s="379"/>
    </row>
    <row r="234" spans="1:9" hidden="1" outlineLevel="1">
      <c r="A234" s="380"/>
      <c r="B234" s="326" t="s">
        <v>186</v>
      </c>
      <c r="C234" s="315">
        <v>570510</v>
      </c>
      <c r="D234" s="314"/>
      <c r="E234" s="315">
        <v>758912</v>
      </c>
      <c r="F234" s="314"/>
      <c r="G234" s="315">
        <v>171317</v>
      </c>
      <c r="H234" s="381">
        <v>1500739</v>
      </c>
      <c r="I234" s="379"/>
    </row>
    <row r="235" spans="1:9" hidden="1" outlineLevel="1">
      <c r="A235" s="380"/>
      <c r="B235" s="326" t="s">
        <v>244</v>
      </c>
      <c r="C235" s="315">
        <v>42631</v>
      </c>
      <c r="D235" s="314"/>
      <c r="E235" s="314"/>
      <c r="F235" s="315">
        <v>67</v>
      </c>
      <c r="G235" s="314"/>
      <c r="H235" s="381">
        <v>42698</v>
      </c>
      <c r="I235" s="379"/>
    </row>
    <row r="236" spans="1:9" hidden="1" outlineLevel="1">
      <c r="A236" s="380"/>
      <c r="B236" s="326" t="s">
        <v>187</v>
      </c>
      <c r="C236" s="315">
        <v>92688</v>
      </c>
      <c r="D236" s="314"/>
      <c r="E236" s="314"/>
      <c r="F236" s="314"/>
      <c r="G236" s="314"/>
      <c r="H236" s="381">
        <v>92688</v>
      </c>
      <c r="I236" s="379"/>
    </row>
    <row r="237" spans="1:9" hidden="1" outlineLevel="1">
      <c r="A237" s="380"/>
      <c r="B237" s="326" t="s">
        <v>188</v>
      </c>
      <c r="C237" s="314"/>
      <c r="D237" s="314"/>
      <c r="E237" s="315">
        <v>23566</v>
      </c>
      <c r="F237" s="314"/>
      <c r="G237" s="314"/>
      <c r="H237" s="381">
        <v>23566</v>
      </c>
      <c r="I237" s="379"/>
    </row>
    <row r="238" spans="1:9" hidden="1" outlineLevel="1">
      <c r="A238" s="380"/>
      <c r="B238" s="326" t="s">
        <v>189</v>
      </c>
      <c r="C238" s="315">
        <v>24470.895495725901</v>
      </c>
      <c r="D238" s="315">
        <v>0</v>
      </c>
      <c r="E238" s="315">
        <v>91213</v>
      </c>
      <c r="F238" s="314"/>
      <c r="G238" s="315">
        <v>28804</v>
      </c>
      <c r="H238" s="381">
        <v>144487.895495726</v>
      </c>
      <c r="I238" s="379"/>
    </row>
    <row r="239" spans="1:9" hidden="1" outlineLevel="1">
      <c r="A239" s="380"/>
      <c r="B239" s="326" t="s">
        <v>190</v>
      </c>
      <c r="C239" s="315">
        <v>492568</v>
      </c>
      <c r="D239" s="315">
        <v>109995</v>
      </c>
      <c r="E239" s="315">
        <v>8966</v>
      </c>
      <c r="F239" s="315">
        <v>0</v>
      </c>
      <c r="G239" s="315">
        <v>20284</v>
      </c>
      <c r="H239" s="381">
        <v>631813</v>
      </c>
      <c r="I239" s="379"/>
    </row>
    <row r="240" spans="1:9" hidden="1" outlineLevel="1">
      <c r="A240" s="380"/>
      <c r="B240" s="326" t="s">
        <v>191</v>
      </c>
      <c r="C240" s="315">
        <v>3121</v>
      </c>
      <c r="D240" s="314"/>
      <c r="E240" s="315">
        <v>26975</v>
      </c>
      <c r="F240" s="314"/>
      <c r="G240" s="315">
        <v>6896</v>
      </c>
      <c r="H240" s="381">
        <v>36992</v>
      </c>
      <c r="I240" s="379"/>
    </row>
    <row r="241" spans="1:9" hidden="1" outlineLevel="1">
      <c r="A241" s="380"/>
      <c r="B241" s="326" t="s">
        <v>192</v>
      </c>
      <c r="C241" s="314"/>
      <c r="D241" s="314"/>
      <c r="E241" s="314"/>
      <c r="F241" s="314"/>
      <c r="G241" s="314"/>
      <c r="H241" s="381">
        <v>0</v>
      </c>
      <c r="I241" s="379"/>
    </row>
    <row r="242" spans="1:9" hidden="1" outlineLevel="1">
      <c r="A242" s="380"/>
      <c r="B242" s="326" t="s">
        <v>193</v>
      </c>
      <c r="C242" s="315">
        <v>782929</v>
      </c>
      <c r="D242" s="315">
        <v>489</v>
      </c>
      <c r="E242" s="315">
        <v>1110033</v>
      </c>
      <c r="F242" s="314"/>
      <c r="G242" s="315">
        <v>527985</v>
      </c>
      <c r="H242" s="381">
        <v>2421436</v>
      </c>
      <c r="I242" s="379"/>
    </row>
    <row r="243" spans="1:9" hidden="1" outlineLevel="1">
      <c r="A243" s="380"/>
      <c r="B243" s="326" t="s">
        <v>194</v>
      </c>
      <c r="C243" s="315">
        <v>82240</v>
      </c>
      <c r="D243" s="314"/>
      <c r="E243" s="314"/>
      <c r="F243" s="314"/>
      <c r="G243" s="314"/>
      <c r="H243" s="381">
        <v>82240</v>
      </c>
      <c r="I243" s="379"/>
    </row>
    <row r="244" spans="1:9" hidden="1" outlineLevel="1">
      <c r="A244" s="380"/>
      <c r="B244" s="326" t="s">
        <v>195</v>
      </c>
      <c r="C244" s="315">
        <v>57643.987482447599</v>
      </c>
      <c r="D244" s="315">
        <v>57167</v>
      </c>
      <c r="E244" s="315">
        <v>5135</v>
      </c>
      <c r="F244" s="314"/>
      <c r="G244" s="315">
        <v>3148</v>
      </c>
      <c r="H244" s="381">
        <v>123093.98748244801</v>
      </c>
      <c r="I244" s="379"/>
    </row>
    <row r="245" spans="1:9" hidden="1" outlineLevel="1">
      <c r="A245" s="380"/>
      <c r="B245" s="326" t="s">
        <v>196</v>
      </c>
      <c r="C245" s="315">
        <v>213779</v>
      </c>
      <c r="D245" s="314"/>
      <c r="E245" s="315">
        <v>27698</v>
      </c>
      <c r="F245" s="314"/>
      <c r="G245" s="314"/>
      <c r="H245" s="381">
        <v>241477</v>
      </c>
      <c r="I245" s="379"/>
    </row>
    <row r="246" spans="1:9" collapsed="1">
      <c r="A246" s="380">
        <v>9</v>
      </c>
      <c r="B246" s="330" t="s">
        <v>66</v>
      </c>
      <c r="C246" s="315">
        <f>SUM($C$229:$C$245)</f>
        <v>3416322.2456906498</v>
      </c>
      <c r="D246" s="315">
        <f>SUM($D$229:$D$245)</f>
        <v>465967</v>
      </c>
      <c r="E246" s="315">
        <f>SUM($E$229:$E$245)</f>
        <v>3549278</v>
      </c>
      <c r="F246" s="315">
        <f>SUM($F$229:$F$245)</f>
        <v>67</v>
      </c>
      <c r="G246" s="315">
        <f>SUM($G$229:$G$245)</f>
        <v>1023556</v>
      </c>
      <c r="H246" s="381">
        <f>SUM($H$229:$H$245)</f>
        <v>8455190.2456906457</v>
      </c>
      <c r="I246" s="379"/>
    </row>
    <row r="247" spans="1:9" hidden="1" outlineLevel="1">
      <c r="A247" s="380"/>
      <c r="B247" s="326" t="s">
        <v>181</v>
      </c>
      <c r="C247" s="315">
        <v>33844</v>
      </c>
      <c r="D247" s="314"/>
      <c r="E247" s="315">
        <v>172185</v>
      </c>
      <c r="F247" s="314"/>
      <c r="G247" s="315">
        <v>37547</v>
      </c>
      <c r="H247" s="381">
        <v>243576</v>
      </c>
      <c r="I247" s="379"/>
    </row>
    <row r="248" spans="1:9" hidden="1" outlineLevel="1">
      <c r="A248" s="380"/>
      <c r="B248" s="326" t="s">
        <v>182</v>
      </c>
      <c r="C248" s="315">
        <v>94152</v>
      </c>
      <c r="D248" s="314"/>
      <c r="E248" s="314"/>
      <c r="F248" s="314"/>
      <c r="G248" s="314"/>
      <c r="H248" s="381">
        <v>94152</v>
      </c>
      <c r="I248" s="379"/>
    </row>
    <row r="249" spans="1:9" hidden="1" outlineLevel="1">
      <c r="A249" s="380"/>
      <c r="B249" s="326" t="s">
        <v>183</v>
      </c>
      <c r="C249" s="315">
        <v>191944.71380971401</v>
      </c>
      <c r="D249" s="315">
        <v>95674</v>
      </c>
      <c r="E249" s="315">
        <v>260755</v>
      </c>
      <c r="F249" s="314"/>
      <c r="G249" s="315">
        <v>64365</v>
      </c>
      <c r="H249" s="381">
        <v>612738.71380971395</v>
      </c>
      <c r="I249" s="379"/>
    </row>
    <row r="250" spans="1:9" hidden="1" outlineLevel="1">
      <c r="A250" s="380"/>
      <c r="B250" s="326" t="s">
        <v>184</v>
      </c>
      <c r="C250" s="315">
        <v>23448.4412123644</v>
      </c>
      <c r="D250" s="314"/>
      <c r="E250" s="315">
        <v>48139</v>
      </c>
      <c r="F250" s="314"/>
      <c r="G250" s="315">
        <v>3667</v>
      </c>
      <c r="H250" s="381">
        <v>75254.4412123644</v>
      </c>
      <c r="I250" s="379"/>
    </row>
    <row r="251" spans="1:9" hidden="1" outlineLevel="1">
      <c r="A251" s="380"/>
      <c r="B251" s="326" t="s">
        <v>185</v>
      </c>
      <c r="C251" s="315">
        <v>138195</v>
      </c>
      <c r="D251" s="314"/>
      <c r="E251" s="315">
        <v>307475</v>
      </c>
      <c r="F251" s="314"/>
      <c r="G251" s="315">
        <v>38146</v>
      </c>
      <c r="H251" s="381">
        <v>483816</v>
      </c>
      <c r="I251" s="379"/>
    </row>
    <row r="252" spans="1:9" hidden="1" outlineLevel="1">
      <c r="A252" s="380"/>
      <c r="B252" s="326" t="s">
        <v>186</v>
      </c>
      <c r="C252" s="315">
        <v>26320</v>
      </c>
      <c r="D252" s="314"/>
      <c r="E252" s="315">
        <v>128922</v>
      </c>
      <c r="F252" s="314"/>
      <c r="G252" s="315">
        <v>20891</v>
      </c>
      <c r="H252" s="381">
        <v>176133</v>
      </c>
      <c r="I252" s="379"/>
    </row>
    <row r="253" spans="1:9" hidden="1" outlineLevel="1">
      <c r="A253" s="380"/>
      <c r="B253" s="326" t="s">
        <v>244</v>
      </c>
      <c r="C253" s="315">
        <v>1009</v>
      </c>
      <c r="D253" s="314"/>
      <c r="E253" s="314"/>
      <c r="F253" s="314"/>
      <c r="G253" s="314"/>
      <c r="H253" s="381">
        <v>1009</v>
      </c>
      <c r="I253" s="379"/>
    </row>
    <row r="254" spans="1:9" hidden="1" outlineLevel="1">
      <c r="A254" s="380"/>
      <c r="B254" s="326" t="s">
        <v>187</v>
      </c>
      <c r="C254" s="315">
        <v>2120</v>
      </c>
      <c r="D254" s="314"/>
      <c r="E254" s="314"/>
      <c r="F254" s="314"/>
      <c r="G254" s="314"/>
      <c r="H254" s="381">
        <v>2120</v>
      </c>
      <c r="I254" s="379"/>
    </row>
    <row r="255" spans="1:9" hidden="1" outlineLevel="1">
      <c r="A255" s="380"/>
      <c r="B255" s="326" t="s">
        <v>188</v>
      </c>
      <c r="C255" s="314"/>
      <c r="D255" s="314"/>
      <c r="E255" s="315">
        <v>391</v>
      </c>
      <c r="F255" s="314"/>
      <c r="G255" s="314"/>
      <c r="H255" s="381">
        <v>391</v>
      </c>
      <c r="I255" s="379"/>
    </row>
    <row r="256" spans="1:9" hidden="1" outlineLevel="1">
      <c r="A256" s="380"/>
      <c r="B256" s="326" t="s">
        <v>189</v>
      </c>
      <c r="C256" s="315">
        <v>6337.3969251040098</v>
      </c>
      <c r="D256" s="315">
        <v>0</v>
      </c>
      <c r="E256" s="315">
        <v>58012</v>
      </c>
      <c r="F256" s="314"/>
      <c r="G256" s="315">
        <v>18319</v>
      </c>
      <c r="H256" s="381">
        <v>82668.396925103996</v>
      </c>
      <c r="I256" s="379"/>
    </row>
    <row r="257" spans="1:9" hidden="1" outlineLevel="1">
      <c r="A257" s="380"/>
      <c r="B257" s="326" t="s">
        <v>190</v>
      </c>
      <c r="C257" s="315">
        <v>87741</v>
      </c>
      <c r="D257" s="315">
        <v>135994</v>
      </c>
      <c r="E257" s="315">
        <v>16330</v>
      </c>
      <c r="F257" s="315">
        <v>0</v>
      </c>
      <c r="G257" s="315">
        <v>27340</v>
      </c>
      <c r="H257" s="381">
        <v>267405</v>
      </c>
      <c r="I257" s="379"/>
    </row>
    <row r="258" spans="1:9" hidden="1" outlineLevel="1">
      <c r="A258" s="380"/>
      <c r="B258" s="326" t="s">
        <v>191</v>
      </c>
      <c r="C258" s="314"/>
      <c r="D258" s="314"/>
      <c r="E258" s="315">
        <v>8070</v>
      </c>
      <c r="F258" s="314"/>
      <c r="G258" s="315">
        <v>2063</v>
      </c>
      <c r="H258" s="381">
        <v>10133</v>
      </c>
      <c r="I258" s="379"/>
    </row>
    <row r="259" spans="1:9" hidden="1" outlineLevel="1">
      <c r="A259" s="380"/>
      <c r="B259" s="326" t="s">
        <v>192</v>
      </c>
      <c r="C259" s="314"/>
      <c r="D259" s="314"/>
      <c r="E259" s="314"/>
      <c r="F259" s="314"/>
      <c r="G259" s="314"/>
      <c r="H259" s="381">
        <v>0</v>
      </c>
      <c r="I259" s="379"/>
    </row>
    <row r="260" spans="1:9" hidden="1" outlineLevel="1">
      <c r="A260" s="380"/>
      <c r="B260" s="326" t="s">
        <v>193</v>
      </c>
      <c r="C260" s="315">
        <v>182476</v>
      </c>
      <c r="D260" s="314"/>
      <c r="E260" s="315">
        <v>421006</v>
      </c>
      <c r="F260" s="314"/>
      <c r="G260" s="315">
        <v>271397</v>
      </c>
      <c r="H260" s="381">
        <v>874879</v>
      </c>
      <c r="I260" s="379"/>
    </row>
    <row r="261" spans="1:9" hidden="1" outlineLevel="1">
      <c r="A261" s="380"/>
      <c r="B261" s="326" t="s">
        <v>194</v>
      </c>
      <c r="C261" s="314"/>
      <c r="D261" s="314"/>
      <c r="E261" s="314"/>
      <c r="F261" s="314"/>
      <c r="G261" s="314"/>
      <c r="H261" s="381">
        <v>0</v>
      </c>
      <c r="I261" s="379"/>
    </row>
    <row r="262" spans="1:9" hidden="1" outlineLevel="1">
      <c r="A262" s="380"/>
      <c r="B262" s="326" t="s">
        <v>195</v>
      </c>
      <c r="C262" s="314"/>
      <c r="D262" s="314"/>
      <c r="E262" s="315">
        <v>370</v>
      </c>
      <c r="F262" s="314"/>
      <c r="G262" s="315">
        <v>226</v>
      </c>
      <c r="H262" s="381">
        <v>596</v>
      </c>
      <c r="I262" s="379"/>
    </row>
    <row r="263" spans="1:9" hidden="1" outlineLevel="1">
      <c r="A263" s="380"/>
      <c r="B263" s="326" t="s">
        <v>196</v>
      </c>
      <c r="C263" s="315">
        <v>66239</v>
      </c>
      <c r="D263" s="314"/>
      <c r="E263" s="315">
        <v>2268</v>
      </c>
      <c r="F263" s="314"/>
      <c r="G263" s="314"/>
      <c r="H263" s="381">
        <v>68507</v>
      </c>
      <c r="I263" s="379"/>
    </row>
    <row r="264" spans="1:9" collapsed="1">
      <c r="A264" s="380">
        <v>10</v>
      </c>
      <c r="B264" s="330" t="s">
        <v>68</v>
      </c>
      <c r="C264" s="315">
        <f>SUM($C$247:$C$263)</f>
        <v>853826.55194718251</v>
      </c>
      <c r="D264" s="315">
        <f>SUM($D$247:$D$263)</f>
        <v>231668</v>
      </c>
      <c r="E264" s="315">
        <f>SUM($E$247:$E$263)</f>
        <v>1423923</v>
      </c>
      <c r="F264" s="315">
        <f>SUM($F$247:$F$263)</f>
        <v>0</v>
      </c>
      <c r="G264" s="315">
        <f>SUM($G$247:$G$263)</f>
        <v>483961</v>
      </c>
      <c r="H264" s="381">
        <f>SUM($H$247:$H$263)</f>
        <v>2993378.551947182</v>
      </c>
      <c r="I264" s="379"/>
    </row>
    <row r="265" spans="1:9" hidden="1" outlineLevel="1">
      <c r="A265" s="380"/>
      <c r="B265" s="326" t="s">
        <v>181</v>
      </c>
      <c r="C265" s="314"/>
      <c r="D265" s="314"/>
      <c r="E265" s="314"/>
      <c r="F265" s="314"/>
      <c r="G265" s="314"/>
      <c r="H265" s="381">
        <v>0</v>
      </c>
      <c r="I265" s="379"/>
    </row>
    <row r="266" spans="1:9" hidden="1" outlineLevel="1">
      <c r="A266" s="380"/>
      <c r="B266" s="326" t="s">
        <v>182</v>
      </c>
      <c r="C266" s="315">
        <v>0</v>
      </c>
      <c r="D266" s="314"/>
      <c r="E266" s="314"/>
      <c r="F266" s="314"/>
      <c r="G266" s="314"/>
      <c r="H266" s="381">
        <v>0</v>
      </c>
      <c r="I266" s="379"/>
    </row>
    <row r="267" spans="1:9" hidden="1" outlineLevel="1">
      <c r="A267" s="380"/>
      <c r="B267" s="326" t="s">
        <v>183</v>
      </c>
      <c r="C267" s="315">
        <v>0</v>
      </c>
      <c r="D267" s="315">
        <v>0</v>
      </c>
      <c r="E267" s="315">
        <v>0</v>
      </c>
      <c r="F267" s="314"/>
      <c r="G267" s="315">
        <v>0</v>
      </c>
      <c r="H267" s="381">
        <v>0</v>
      </c>
      <c r="I267" s="379"/>
    </row>
    <row r="268" spans="1:9" hidden="1" outlineLevel="1">
      <c r="A268" s="380"/>
      <c r="B268" s="326" t="s">
        <v>184</v>
      </c>
      <c r="C268" s="315">
        <v>7548.6160912100904</v>
      </c>
      <c r="D268" s="314"/>
      <c r="E268" s="315">
        <v>0</v>
      </c>
      <c r="F268" s="314"/>
      <c r="G268" s="315">
        <v>0</v>
      </c>
      <c r="H268" s="381">
        <v>7548.6160912100904</v>
      </c>
      <c r="I268" s="379"/>
    </row>
    <row r="269" spans="1:9" hidden="1" outlineLevel="1">
      <c r="A269" s="380"/>
      <c r="B269" s="326" t="s">
        <v>185</v>
      </c>
      <c r="C269" s="315">
        <v>703</v>
      </c>
      <c r="D269" s="314"/>
      <c r="E269" s="314"/>
      <c r="F269" s="314"/>
      <c r="G269" s="314"/>
      <c r="H269" s="381">
        <v>703</v>
      </c>
      <c r="I269" s="379"/>
    </row>
    <row r="270" spans="1:9" hidden="1" outlineLevel="1">
      <c r="A270" s="380"/>
      <c r="B270" s="326" t="s">
        <v>186</v>
      </c>
      <c r="C270" s="315">
        <v>0</v>
      </c>
      <c r="D270" s="314"/>
      <c r="E270" s="315">
        <v>-58</v>
      </c>
      <c r="F270" s="314"/>
      <c r="G270" s="315">
        <v>-17</v>
      </c>
      <c r="H270" s="381">
        <v>-75</v>
      </c>
      <c r="I270" s="379"/>
    </row>
    <row r="271" spans="1:9" hidden="1" outlineLevel="1">
      <c r="A271" s="380"/>
      <c r="B271" s="326" t="s">
        <v>244</v>
      </c>
      <c r="C271" s="314"/>
      <c r="D271" s="314"/>
      <c r="E271" s="314"/>
      <c r="F271" s="314"/>
      <c r="G271" s="314"/>
      <c r="H271" s="381">
        <v>0</v>
      </c>
      <c r="I271" s="379"/>
    </row>
    <row r="272" spans="1:9" hidden="1" outlineLevel="1">
      <c r="A272" s="380"/>
      <c r="B272" s="326" t="s">
        <v>187</v>
      </c>
      <c r="C272" s="315">
        <v>105</v>
      </c>
      <c r="D272" s="314"/>
      <c r="E272" s="314"/>
      <c r="F272" s="314"/>
      <c r="G272" s="314"/>
      <c r="H272" s="381">
        <v>105</v>
      </c>
      <c r="I272" s="379"/>
    </row>
    <row r="273" spans="1:9" hidden="1" outlineLevel="1">
      <c r="A273" s="380"/>
      <c r="B273" s="326" t="s">
        <v>188</v>
      </c>
      <c r="C273" s="314"/>
      <c r="D273" s="314"/>
      <c r="E273" s="314"/>
      <c r="F273" s="314"/>
      <c r="G273" s="314"/>
      <c r="H273" s="381">
        <v>0</v>
      </c>
      <c r="I273" s="379"/>
    </row>
    <row r="274" spans="1:9" hidden="1" outlineLevel="1">
      <c r="A274" s="380"/>
      <c r="B274" s="326" t="s">
        <v>189</v>
      </c>
      <c r="C274" s="315">
        <v>2.7327510758306501</v>
      </c>
      <c r="D274" s="315">
        <v>0</v>
      </c>
      <c r="E274" s="315">
        <v>853</v>
      </c>
      <c r="F274" s="314"/>
      <c r="G274" s="315">
        <v>269</v>
      </c>
      <c r="H274" s="381">
        <v>1124.73275107583</v>
      </c>
      <c r="I274" s="379"/>
    </row>
    <row r="275" spans="1:9" hidden="1" outlineLevel="1">
      <c r="A275" s="380"/>
      <c r="B275" s="326" t="s">
        <v>190</v>
      </c>
      <c r="C275" s="315">
        <v>208391</v>
      </c>
      <c r="D275" s="315">
        <v>0</v>
      </c>
      <c r="E275" s="315">
        <v>0</v>
      </c>
      <c r="F275" s="315">
        <v>0</v>
      </c>
      <c r="G275" s="315">
        <v>0</v>
      </c>
      <c r="H275" s="381">
        <v>208391</v>
      </c>
      <c r="I275" s="379"/>
    </row>
    <row r="276" spans="1:9" hidden="1" outlineLevel="1">
      <c r="A276" s="380"/>
      <c r="B276" s="326" t="s">
        <v>191</v>
      </c>
      <c r="C276" s="314"/>
      <c r="D276" s="314"/>
      <c r="E276" s="314"/>
      <c r="F276" s="314"/>
      <c r="G276" s="314"/>
      <c r="H276" s="381">
        <v>0</v>
      </c>
      <c r="I276" s="379"/>
    </row>
    <row r="277" spans="1:9" hidden="1" outlineLevel="1">
      <c r="A277" s="380"/>
      <c r="B277" s="326" t="s">
        <v>192</v>
      </c>
      <c r="C277" s="314"/>
      <c r="D277" s="314"/>
      <c r="E277" s="314"/>
      <c r="F277" s="314"/>
      <c r="G277" s="314"/>
      <c r="H277" s="381">
        <v>0</v>
      </c>
      <c r="I277" s="379"/>
    </row>
    <row r="278" spans="1:9" hidden="1" outlineLevel="1">
      <c r="A278" s="380"/>
      <c r="B278" s="326" t="s">
        <v>193</v>
      </c>
      <c r="C278" s="314"/>
      <c r="D278" s="314"/>
      <c r="E278" s="315">
        <v>40060</v>
      </c>
      <c r="F278" s="314"/>
      <c r="G278" s="315">
        <v>1703389</v>
      </c>
      <c r="H278" s="381">
        <v>1743449</v>
      </c>
      <c r="I278" s="379"/>
    </row>
    <row r="279" spans="1:9" hidden="1" outlineLevel="1">
      <c r="A279" s="380"/>
      <c r="B279" s="326" t="s">
        <v>194</v>
      </c>
      <c r="C279" s="314"/>
      <c r="D279" s="314"/>
      <c r="E279" s="314"/>
      <c r="F279" s="314"/>
      <c r="G279" s="314"/>
      <c r="H279" s="381">
        <v>0</v>
      </c>
      <c r="I279" s="379"/>
    </row>
    <row r="280" spans="1:9" hidden="1" outlineLevel="1">
      <c r="A280" s="380"/>
      <c r="B280" s="326" t="s">
        <v>195</v>
      </c>
      <c r="C280" s="314"/>
      <c r="D280" s="314"/>
      <c r="E280" s="314"/>
      <c r="F280" s="314"/>
      <c r="G280" s="314"/>
      <c r="H280" s="381">
        <v>0</v>
      </c>
      <c r="I280" s="379"/>
    </row>
    <row r="281" spans="1:9" hidden="1" outlineLevel="1">
      <c r="A281" s="380"/>
      <c r="B281" s="326" t="s">
        <v>196</v>
      </c>
      <c r="C281" s="314"/>
      <c r="D281" s="314"/>
      <c r="E281" s="314"/>
      <c r="F281" s="315">
        <v>2721</v>
      </c>
      <c r="G281" s="314"/>
      <c r="H281" s="381">
        <v>2721</v>
      </c>
      <c r="I281" s="379"/>
    </row>
    <row r="282" spans="1:9" collapsed="1">
      <c r="A282" s="380">
        <v>11</v>
      </c>
      <c r="B282" s="330" t="s">
        <v>537</v>
      </c>
      <c r="C282" s="315">
        <f>SUM($C$265:$C$281)</f>
        <v>216750.34884228592</v>
      </c>
      <c r="D282" s="315">
        <f>SUM($D$265:$D$281)</f>
        <v>0</v>
      </c>
      <c r="E282" s="315">
        <f>SUM($E$265:$E$281)</f>
        <v>40855</v>
      </c>
      <c r="F282" s="315">
        <f>SUM($F$265:$F$281)</f>
        <v>2721</v>
      </c>
      <c r="G282" s="315">
        <f>SUM($G$265:$G$281)</f>
        <v>1703641</v>
      </c>
      <c r="H282" s="381">
        <f>SUM($H$265:$H$281)</f>
        <v>1963967.348842286</v>
      </c>
      <c r="I282" s="379"/>
    </row>
    <row r="283" spans="1:9" hidden="1" outlineLevel="1">
      <c r="A283" s="380"/>
      <c r="B283" s="326" t="s">
        <v>181</v>
      </c>
      <c r="C283" s="315">
        <v>173077</v>
      </c>
      <c r="D283" s="314"/>
      <c r="E283" s="315">
        <v>61204</v>
      </c>
      <c r="F283" s="314"/>
      <c r="G283" s="315">
        <v>12294</v>
      </c>
      <c r="H283" s="381">
        <v>246575</v>
      </c>
      <c r="I283" s="379"/>
    </row>
    <row r="284" spans="1:9" hidden="1" outlineLevel="1">
      <c r="A284" s="380"/>
      <c r="B284" s="326" t="s">
        <v>182</v>
      </c>
      <c r="C284" s="315">
        <v>23295</v>
      </c>
      <c r="D284" s="314"/>
      <c r="E284" s="314"/>
      <c r="F284" s="314"/>
      <c r="G284" s="314"/>
      <c r="H284" s="381">
        <v>23295</v>
      </c>
      <c r="I284" s="379"/>
    </row>
    <row r="285" spans="1:9" hidden="1" outlineLevel="1">
      <c r="A285" s="380"/>
      <c r="B285" s="326" t="s">
        <v>183</v>
      </c>
      <c r="C285" s="315">
        <v>1837499.61296767</v>
      </c>
      <c r="D285" s="315">
        <v>0</v>
      </c>
      <c r="E285" s="315">
        <v>14530</v>
      </c>
      <c r="F285" s="314"/>
      <c r="G285" s="315">
        <v>6598</v>
      </c>
      <c r="H285" s="381">
        <v>1858627.61296767</v>
      </c>
      <c r="I285" s="379"/>
    </row>
    <row r="286" spans="1:9" hidden="1" outlineLevel="1">
      <c r="A286" s="380"/>
      <c r="B286" s="326" t="s">
        <v>184</v>
      </c>
      <c r="C286" s="315">
        <v>314332.80774231203</v>
      </c>
      <c r="D286" s="314"/>
      <c r="E286" s="315">
        <v>8740</v>
      </c>
      <c r="F286" s="314"/>
      <c r="G286" s="315">
        <v>1631</v>
      </c>
      <c r="H286" s="381">
        <v>324703.80774231203</v>
      </c>
      <c r="I286" s="379"/>
    </row>
    <row r="287" spans="1:9" hidden="1" outlineLevel="1">
      <c r="A287" s="380"/>
      <c r="B287" s="326" t="s">
        <v>185</v>
      </c>
      <c r="C287" s="315">
        <v>1268640</v>
      </c>
      <c r="D287" s="314"/>
      <c r="E287" s="315">
        <v>46780</v>
      </c>
      <c r="F287" s="314"/>
      <c r="G287" s="315">
        <v>5805</v>
      </c>
      <c r="H287" s="381">
        <v>1321225</v>
      </c>
      <c r="I287" s="379"/>
    </row>
    <row r="288" spans="1:9" hidden="1" outlineLevel="1">
      <c r="A288" s="380"/>
      <c r="B288" s="326" t="s">
        <v>186</v>
      </c>
      <c r="C288" s="315">
        <v>37600</v>
      </c>
      <c r="D288" s="314"/>
      <c r="E288" s="315">
        <v>152827</v>
      </c>
      <c r="F288" s="314"/>
      <c r="G288" s="315">
        <v>26154</v>
      </c>
      <c r="H288" s="381">
        <v>216581</v>
      </c>
      <c r="I288" s="379"/>
    </row>
    <row r="289" spans="1:9" hidden="1" outlineLevel="1">
      <c r="A289" s="380"/>
      <c r="B289" s="326" t="s">
        <v>244</v>
      </c>
      <c r="C289" s="315">
        <v>48578</v>
      </c>
      <c r="D289" s="314"/>
      <c r="E289" s="314"/>
      <c r="F289" s="314"/>
      <c r="G289" s="314"/>
      <c r="H289" s="381">
        <v>48578</v>
      </c>
      <c r="I289" s="379"/>
    </row>
    <row r="290" spans="1:9" hidden="1" outlineLevel="1">
      <c r="A290" s="380"/>
      <c r="B290" s="326" t="s">
        <v>187</v>
      </c>
      <c r="C290" s="315">
        <v>89000</v>
      </c>
      <c r="D290" s="314"/>
      <c r="E290" s="314"/>
      <c r="F290" s="314"/>
      <c r="G290" s="314"/>
      <c r="H290" s="381">
        <v>89000</v>
      </c>
      <c r="I290" s="379"/>
    </row>
    <row r="291" spans="1:9" hidden="1" outlineLevel="1">
      <c r="A291" s="380"/>
      <c r="B291" s="326" t="s">
        <v>188</v>
      </c>
      <c r="C291" s="314"/>
      <c r="D291" s="314"/>
      <c r="E291" s="315">
        <v>1440</v>
      </c>
      <c r="F291" s="314"/>
      <c r="G291" s="314"/>
      <c r="H291" s="381">
        <v>1440</v>
      </c>
      <c r="I291" s="379"/>
    </row>
    <row r="292" spans="1:9" hidden="1" outlineLevel="1">
      <c r="A292" s="380"/>
      <c r="B292" s="326" t="s">
        <v>189</v>
      </c>
      <c r="C292" s="315">
        <v>8415.6332416416208</v>
      </c>
      <c r="D292" s="315">
        <v>0</v>
      </c>
      <c r="E292" s="315">
        <v>9399</v>
      </c>
      <c r="F292" s="314"/>
      <c r="G292" s="315">
        <v>2968</v>
      </c>
      <c r="H292" s="381">
        <v>20782.633241641601</v>
      </c>
      <c r="I292" s="379"/>
    </row>
    <row r="293" spans="1:9" hidden="1" outlineLevel="1">
      <c r="A293" s="380"/>
      <c r="B293" s="326" t="s">
        <v>190</v>
      </c>
      <c r="C293" s="315">
        <v>114483</v>
      </c>
      <c r="D293" s="315">
        <v>12699</v>
      </c>
      <c r="E293" s="315">
        <v>5854</v>
      </c>
      <c r="F293" s="315">
        <v>0</v>
      </c>
      <c r="G293" s="315">
        <v>3854</v>
      </c>
      <c r="H293" s="381">
        <v>136890</v>
      </c>
      <c r="I293" s="379"/>
    </row>
    <row r="294" spans="1:9" hidden="1" outlineLevel="1">
      <c r="A294" s="380"/>
      <c r="B294" s="326" t="s">
        <v>191</v>
      </c>
      <c r="C294" s="315">
        <v>18177</v>
      </c>
      <c r="D294" s="314"/>
      <c r="E294" s="314"/>
      <c r="F294" s="314"/>
      <c r="G294" s="314"/>
      <c r="H294" s="381">
        <v>18177</v>
      </c>
      <c r="I294" s="379"/>
    </row>
    <row r="295" spans="1:9" hidden="1" outlineLevel="1">
      <c r="A295" s="380"/>
      <c r="B295" s="326" t="s">
        <v>192</v>
      </c>
      <c r="C295" s="315">
        <v>33000</v>
      </c>
      <c r="D295" s="314"/>
      <c r="E295" s="314"/>
      <c r="F295" s="314"/>
      <c r="G295" s="314"/>
      <c r="H295" s="381">
        <v>33000</v>
      </c>
      <c r="I295" s="379"/>
    </row>
    <row r="296" spans="1:9" hidden="1" outlineLevel="1">
      <c r="A296" s="380"/>
      <c r="B296" s="326" t="s">
        <v>193</v>
      </c>
      <c r="C296" s="315">
        <v>699906</v>
      </c>
      <c r="D296" s="314"/>
      <c r="E296" s="315">
        <v>87296</v>
      </c>
      <c r="F296" s="314"/>
      <c r="G296" s="315">
        <v>240128</v>
      </c>
      <c r="H296" s="381">
        <v>1027330</v>
      </c>
      <c r="I296" s="379"/>
    </row>
    <row r="297" spans="1:9" hidden="1" outlineLevel="1">
      <c r="A297" s="380"/>
      <c r="B297" s="326" t="s">
        <v>194</v>
      </c>
      <c r="C297" s="315">
        <v>78652.75</v>
      </c>
      <c r="D297" s="314"/>
      <c r="E297" s="314"/>
      <c r="F297" s="314"/>
      <c r="G297" s="314"/>
      <c r="H297" s="381">
        <v>78652.75</v>
      </c>
      <c r="I297" s="379"/>
    </row>
    <row r="298" spans="1:9" hidden="1" outlineLevel="1">
      <c r="A298" s="380"/>
      <c r="B298" s="326" t="s">
        <v>195</v>
      </c>
      <c r="C298" s="315">
        <v>1650</v>
      </c>
      <c r="D298" s="314"/>
      <c r="E298" s="315">
        <v>3180</v>
      </c>
      <c r="F298" s="314"/>
      <c r="G298" s="315">
        <v>1949</v>
      </c>
      <c r="H298" s="381">
        <v>6779</v>
      </c>
      <c r="I298" s="379"/>
    </row>
    <row r="299" spans="1:9" hidden="1" outlineLevel="1">
      <c r="A299" s="380"/>
      <c r="B299" s="326" t="s">
        <v>196</v>
      </c>
      <c r="C299" s="314"/>
      <c r="D299" s="314"/>
      <c r="E299" s="315">
        <v>2585</v>
      </c>
      <c r="F299" s="314"/>
      <c r="G299" s="314"/>
      <c r="H299" s="381">
        <v>2585</v>
      </c>
      <c r="I299" s="379"/>
    </row>
    <row r="300" spans="1:9" collapsed="1">
      <c r="A300" s="380">
        <v>12</v>
      </c>
      <c r="B300" s="330" t="s">
        <v>538</v>
      </c>
      <c r="C300" s="315">
        <f>SUM($C$283:$C$299)</f>
        <v>4746306.8039516238</v>
      </c>
      <c r="D300" s="315">
        <f>SUM($D$283:$D$299)</f>
        <v>12699</v>
      </c>
      <c r="E300" s="315">
        <f>SUM($E$283:$E$299)</f>
        <v>393835</v>
      </c>
      <c r="F300" s="315">
        <f>SUM($F$283:$F$299)</f>
        <v>0</v>
      </c>
      <c r="G300" s="315">
        <f>SUM($G$283:$G$299)</f>
        <v>301381</v>
      </c>
      <c r="H300" s="381">
        <f>SUM($H$283:$H$299)</f>
        <v>5454221.8039516238</v>
      </c>
      <c r="I300" s="379"/>
    </row>
    <row r="301" spans="1:9" hidden="1" outlineLevel="1">
      <c r="A301" s="380"/>
      <c r="B301" s="326" t="s">
        <v>181</v>
      </c>
      <c r="C301" s="315">
        <v>1001407</v>
      </c>
      <c r="D301" s="314"/>
      <c r="E301" s="315">
        <v>81184</v>
      </c>
      <c r="F301" s="314"/>
      <c r="G301" s="315">
        <v>18954</v>
      </c>
      <c r="H301" s="381">
        <v>1101545</v>
      </c>
      <c r="I301" s="379"/>
    </row>
    <row r="302" spans="1:9" hidden="1" outlineLevel="1">
      <c r="A302" s="380"/>
      <c r="B302" s="326" t="s">
        <v>182</v>
      </c>
      <c r="C302" s="315">
        <v>593894</v>
      </c>
      <c r="D302" s="314"/>
      <c r="E302" s="314"/>
      <c r="F302" s="314"/>
      <c r="G302" s="314"/>
      <c r="H302" s="381">
        <v>593894</v>
      </c>
      <c r="I302" s="379"/>
    </row>
    <row r="303" spans="1:9" hidden="1" outlineLevel="1">
      <c r="A303" s="380"/>
      <c r="B303" s="326" t="s">
        <v>183</v>
      </c>
      <c r="C303" s="315">
        <v>4540850</v>
      </c>
      <c r="D303" s="315">
        <v>18576</v>
      </c>
      <c r="E303" s="315">
        <v>56651</v>
      </c>
      <c r="F303" s="314"/>
      <c r="G303" s="315">
        <v>9992</v>
      </c>
      <c r="H303" s="381">
        <v>4626069</v>
      </c>
      <c r="I303" s="379"/>
    </row>
    <row r="304" spans="1:9" hidden="1" outlineLevel="1">
      <c r="A304" s="380"/>
      <c r="B304" s="326" t="s">
        <v>184</v>
      </c>
      <c r="C304" s="315">
        <v>1431542.9392887</v>
      </c>
      <c r="D304" s="314"/>
      <c r="E304" s="315">
        <v>20959</v>
      </c>
      <c r="F304" s="314"/>
      <c r="G304" s="315">
        <v>1829</v>
      </c>
      <c r="H304" s="381">
        <v>1454330.9392887</v>
      </c>
      <c r="I304" s="379"/>
    </row>
    <row r="305" spans="1:9" hidden="1" outlineLevel="1">
      <c r="A305" s="380"/>
      <c r="B305" s="326" t="s">
        <v>185</v>
      </c>
      <c r="C305" s="315">
        <v>3944283</v>
      </c>
      <c r="D305" s="314"/>
      <c r="E305" s="315">
        <v>257564</v>
      </c>
      <c r="F305" s="314"/>
      <c r="G305" s="315">
        <v>28818</v>
      </c>
      <c r="H305" s="381">
        <v>4230665</v>
      </c>
      <c r="I305" s="379"/>
    </row>
    <row r="306" spans="1:9" hidden="1" outlineLevel="1">
      <c r="A306" s="380"/>
      <c r="B306" s="326" t="s">
        <v>186</v>
      </c>
      <c r="C306" s="315">
        <v>5145541</v>
      </c>
      <c r="D306" s="314"/>
      <c r="E306" s="315">
        <v>311909</v>
      </c>
      <c r="F306" s="314"/>
      <c r="G306" s="315">
        <v>50007</v>
      </c>
      <c r="H306" s="381">
        <v>5507457</v>
      </c>
      <c r="I306" s="379"/>
    </row>
    <row r="307" spans="1:9" hidden="1" outlineLevel="1">
      <c r="A307" s="380"/>
      <c r="B307" s="326" t="s">
        <v>244</v>
      </c>
      <c r="C307" s="315">
        <v>167999</v>
      </c>
      <c r="D307" s="314"/>
      <c r="E307" s="314"/>
      <c r="F307" s="314"/>
      <c r="G307" s="314"/>
      <c r="H307" s="381">
        <v>167999</v>
      </c>
      <c r="I307" s="379"/>
    </row>
    <row r="308" spans="1:9" hidden="1" outlineLevel="1">
      <c r="A308" s="380"/>
      <c r="B308" s="326" t="s">
        <v>187</v>
      </c>
      <c r="C308" s="315">
        <v>611063</v>
      </c>
      <c r="D308" s="314"/>
      <c r="E308" s="314"/>
      <c r="F308" s="314"/>
      <c r="G308" s="314"/>
      <c r="H308" s="381">
        <v>611063</v>
      </c>
      <c r="I308" s="379"/>
    </row>
    <row r="309" spans="1:9" hidden="1" outlineLevel="1">
      <c r="A309" s="380"/>
      <c r="B309" s="326" t="s">
        <v>188</v>
      </c>
      <c r="C309" s="314"/>
      <c r="D309" s="314"/>
      <c r="E309" s="315">
        <v>26333</v>
      </c>
      <c r="F309" s="314"/>
      <c r="G309" s="314"/>
      <c r="H309" s="381">
        <v>26333</v>
      </c>
      <c r="I309" s="379"/>
    </row>
    <row r="310" spans="1:9" hidden="1" outlineLevel="1">
      <c r="A310" s="380"/>
      <c r="B310" s="326" t="s">
        <v>189</v>
      </c>
      <c r="C310" s="315">
        <v>385724.334549736</v>
      </c>
      <c r="D310" s="315">
        <v>0</v>
      </c>
      <c r="E310" s="315">
        <v>23796</v>
      </c>
      <c r="F310" s="314"/>
      <c r="G310" s="315">
        <v>7515</v>
      </c>
      <c r="H310" s="381">
        <v>417035.334549736</v>
      </c>
      <c r="I310" s="379"/>
    </row>
    <row r="311" spans="1:9" hidden="1" outlineLevel="1">
      <c r="A311" s="380"/>
      <c r="B311" s="326" t="s">
        <v>190</v>
      </c>
      <c r="C311" s="315">
        <v>1546279</v>
      </c>
      <c r="D311" s="315">
        <v>583686</v>
      </c>
      <c r="E311" s="315">
        <v>10612</v>
      </c>
      <c r="F311" s="315">
        <v>0</v>
      </c>
      <c r="G311" s="315">
        <v>96312</v>
      </c>
      <c r="H311" s="381">
        <v>2236889</v>
      </c>
      <c r="I311" s="379"/>
    </row>
    <row r="312" spans="1:9" hidden="1" outlineLevel="1">
      <c r="A312" s="380"/>
      <c r="B312" s="326" t="s">
        <v>191</v>
      </c>
      <c r="C312" s="315">
        <v>130577</v>
      </c>
      <c r="D312" s="314"/>
      <c r="E312" s="315">
        <v>9956</v>
      </c>
      <c r="F312" s="314"/>
      <c r="G312" s="315">
        <v>2545</v>
      </c>
      <c r="H312" s="381">
        <v>143078</v>
      </c>
      <c r="I312" s="379"/>
    </row>
    <row r="313" spans="1:9" hidden="1" outlineLevel="1">
      <c r="A313" s="380"/>
      <c r="B313" s="326" t="s">
        <v>192</v>
      </c>
      <c r="C313" s="315">
        <v>34039</v>
      </c>
      <c r="D313" s="314"/>
      <c r="E313" s="314"/>
      <c r="F313" s="314"/>
      <c r="G313" s="314"/>
      <c r="H313" s="381">
        <v>34039</v>
      </c>
      <c r="I313" s="379"/>
    </row>
    <row r="314" spans="1:9" hidden="1" outlineLevel="1">
      <c r="A314" s="380"/>
      <c r="B314" s="326" t="s">
        <v>193</v>
      </c>
      <c r="C314" s="315">
        <v>4391501</v>
      </c>
      <c r="D314" s="314"/>
      <c r="E314" s="315">
        <v>404120</v>
      </c>
      <c r="F314" s="314"/>
      <c r="G314" s="315">
        <v>146192</v>
      </c>
      <c r="H314" s="381">
        <v>4941813</v>
      </c>
      <c r="I314" s="379"/>
    </row>
    <row r="315" spans="1:9" hidden="1" outlineLevel="1">
      <c r="A315" s="380"/>
      <c r="B315" s="326" t="s">
        <v>194</v>
      </c>
      <c r="C315" s="315">
        <v>1585905</v>
      </c>
      <c r="D315" s="314"/>
      <c r="E315" s="314"/>
      <c r="F315" s="314"/>
      <c r="G315" s="314"/>
      <c r="H315" s="381">
        <v>1585905</v>
      </c>
      <c r="I315" s="379"/>
    </row>
    <row r="316" spans="1:9" hidden="1" outlineLevel="1">
      <c r="A316" s="380"/>
      <c r="B316" s="326" t="s">
        <v>195</v>
      </c>
      <c r="C316" s="315">
        <v>229235.58479784001</v>
      </c>
      <c r="D316" s="314"/>
      <c r="E316" s="315">
        <v>386</v>
      </c>
      <c r="F316" s="314"/>
      <c r="G316" s="315">
        <v>237</v>
      </c>
      <c r="H316" s="381">
        <v>229858.58479784001</v>
      </c>
      <c r="I316" s="379"/>
    </row>
    <row r="317" spans="1:9" hidden="1" outlineLevel="1">
      <c r="A317" s="380"/>
      <c r="B317" s="326" t="s">
        <v>196</v>
      </c>
      <c r="C317" s="315">
        <v>585154</v>
      </c>
      <c r="D317" s="314"/>
      <c r="E317" s="315">
        <v>16674</v>
      </c>
      <c r="F317" s="314"/>
      <c r="G317" s="314"/>
      <c r="H317" s="381">
        <v>601828</v>
      </c>
      <c r="I317" s="379"/>
    </row>
    <row r="318" spans="1:9" collapsed="1">
      <c r="A318" s="380">
        <v>13</v>
      </c>
      <c r="B318" s="330" t="s">
        <v>539</v>
      </c>
      <c r="C318" s="315">
        <f>SUM($C$301:$C$317)</f>
        <v>26324994.858636275</v>
      </c>
      <c r="D318" s="315">
        <f>SUM($D$301:$D$317)</f>
        <v>602262</v>
      </c>
      <c r="E318" s="315">
        <f>SUM($E$301:$E$317)</f>
        <v>1220144</v>
      </c>
      <c r="F318" s="315">
        <f>SUM($F$301:$F$317)</f>
        <v>0</v>
      </c>
      <c r="G318" s="315">
        <f>SUM($G$301:$G$317)</f>
        <v>362401</v>
      </c>
      <c r="H318" s="381">
        <f>SUM($H$301:$H$317)</f>
        <v>28509801.858636275</v>
      </c>
      <c r="I318" s="379"/>
    </row>
    <row r="319" spans="1:9" hidden="1" outlineLevel="1">
      <c r="A319" s="380"/>
      <c r="B319" s="326" t="s">
        <v>181</v>
      </c>
      <c r="C319" s="315">
        <v>8792</v>
      </c>
      <c r="D319" s="314"/>
      <c r="E319" s="315">
        <v>282201</v>
      </c>
      <c r="F319" s="314"/>
      <c r="G319" s="315">
        <v>62350</v>
      </c>
      <c r="H319" s="381">
        <v>353343</v>
      </c>
      <c r="I319" s="379"/>
    </row>
    <row r="320" spans="1:9" hidden="1" outlineLevel="1">
      <c r="A320" s="380"/>
      <c r="B320" s="326" t="s">
        <v>182</v>
      </c>
      <c r="C320" s="315">
        <v>0</v>
      </c>
      <c r="D320" s="314"/>
      <c r="E320" s="314"/>
      <c r="F320" s="314"/>
      <c r="G320" s="314"/>
      <c r="H320" s="381">
        <v>0</v>
      </c>
      <c r="I320" s="379"/>
    </row>
    <row r="321" spans="1:9" hidden="1" outlineLevel="1">
      <c r="A321" s="380"/>
      <c r="B321" s="326" t="s">
        <v>183</v>
      </c>
      <c r="C321" s="315">
        <v>33141.2487606535</v>
      </c>
      <c r="D321" s="315">
        <v>80125</v>
      </c>
      <c r="E321" s="315">
        <v>501650</v>
      </c>
      <c r="F321" s="314"/>
      <c r="G321" s="315">
        <v>183854</v>
      </c>
      <c r="H321" s="381">
        <v>798770.24876065296</v>
      </c>
      <c r="I321" s="379"/>
    </row>
    <row r="322" spans="1:9" hidden="1" outlineLevel="1">
      <c r="A322" s="380"/>
      <c r="B322" s="326" t="s">
        <v>184</v>
      </c>
      <c r="C322" s="315">
        <v>4739.12662898092</v>
      </c>
      <c r="D322" s="314"/>
      <c r="E322" s="315">
        <v>8355</v>
      </c>
      <c r="F322" s="314"/>
      <c r="G322" s="315">
        <v>239</v>
      </c>
      <c r="H322" s="381">
        <v>13333.126628980899</v>
      </c>
      <c r="I322" s="379"/>
    </row>
    <row r="323" spans="1:9" hidden="1" outlineLevel="1">
      <c r="A323" s="380"/>
      <c r="B323" s="326" t="s">
        <v>185</v>
      </c>
      <c r="C323" s="315">
        <v>44461</v>
      </c>
      <c r="D323" s="314"/>
      <c r="E323" s="315">
        <v>496224</v>
      </c>
      <c r="F323" s="314"/>
      <c r="G323" s="315">
        <v>72382</v>
      </c>
      <c r="H323" s="381">
        <v>613067</v>
      </c>
      <c r="I323" s="379"/>
    </row>
    <row r="324" spans="1:9" hidden="1" outlineLevel="1">
      <c r="A324" s="380"/>
      <c r="B324" s="326" t="s">
        <v>186</v>
      </c>
      <c r="C324" s="315">
        <v>130513</v>
      </c>
      <c r="D324" s="314"/>
      <c r="E324" s="315">
        <v>371498</v>
      </c>
      <c r="F324" s="314"/>
      <c r="G324" s="315">
        <v>83485</v>
      </c>
      <c r="H324" s="381">
        <v>585496</v>
      </c>
      <c r="I324" s="379"/>
    </row>
    <row r="325" spans="1:9" hidden="1" outlineLevel="1">
      <c r="A325" s="380"/>
      <c r="B325" s="326" t="s">
        <v>244</v>
      </c>
      <c r="C325" s="314"/>
      <c r="D325" s="314"/>
      <c r="E325" s="314"/>
      <c r="F325" s="314"/>
      <c r="G325" s="314"/>
      <c r="H325" s="381">
        <v>0</v>
      </c>
      <c r="I325" s="379"/>
    </row>
    <row r="326" spans="1:9" hidden="1" outlineLevel="1">
      <c r="A326" s="380"/>
      <c r="B326" s="326" t="s">
        <v>187</v>
      </c>
      <c r="C326" s="315">
        <v>7182</v>
      </c>
      <c r="D326" s="314"/>
      <c r="E326" s="314"/>
      <c r="F326" s="314"/>
      <c r="G326" s="314"/>
      <c r="H326" s="381">
        <v>7182</v>
      </c>
      <c r="I326" s="379"/>
    </row>
    <row r="327" spans="1:9" hidden="1" outlineLevel="1">
      <c r="A327" s="380"/>
      <c r="B327" s="326" t="s">
        <v>188</v>
      </c>
      <c r="C327" s="314"/>
      <c r="D327" s="314"/>
      <c r="E327" s="315">
        <v>13145</v>
      </c>
      <c r="F327" s="314"/>
      <c r="G327" s="314"/>
      <c r="H327" s="381">
        <v>13145</v>
      </c>
      <c r="I327" s="379"/>
    </row>
    <row r="328" spans="1:9" hidden="1" outlineLevel="1">
      <c r="A328" s="380"/>
      <c r="B328" s="326" t="s">
        <v>189</v>
      </c>
      <c r="C328" s="315">
        <v>50.873219703116199</v>
      </c>
      <c r="D328" s="315">
        <v>0</v>
      </c>
      <c r="E328" s="315">
        <v>44914</v>
      </c>
      <c r="F328" s="314"/>
      <c r="G328" s="315">
        <v>14183</v>
      </c>
      <c r="H328" s="381">
        <v>59147.873219703099</v>
      </c>
      <c r="I328" s="379"/>
    </row>
    <row r="329" spans="1:9" hidden="1" outlineLevel="1">
      <c r="A329" s="380"/>
      <c r="B329" s="326" t="s">
        <v>190</v>
      </c>
      <c r="C329" s="315">
        <v>7330</v>
      </c>
      <c r="D329" s="315">
        <v>128395</v>
      </c>
      <c r="E329" s="315">
        <v>7012</v>
      </c>
      <c r="F329" s="315">
        <v>0</v>
      </c>
      <c r="G329" s="315">
        <v>23529</v>
      </c>
      <c r="H329" s="381">
        <v>166266</v>
      </c>
      <c r="I329" s="379"/>
    </row>
    <row r="330" spans="1:9" hidden="1" outlineLevel="1">
      <c r="A330" s="380"/>
      <c r="B330" s="326" t="s">
        <v>191</v>
      </c>
      <c r="C330" s="315">
        <v>1292</v>
      </c>
      <c r="D330" s="314"/>
      <c r="E330" s="315">
        <v>2905</v>
      </c>
      <c r="F330" s="314"/>
      <c r="G330" s="315">
        <v>743</v>
      </c>
      <c r="H330" s="381">
        <v>4940</v>
      </c>
      <c r="I330" s="379"/>
    </row>
    <row r="331" spans="1:9" hidden="1" outlineLevel="1">
      <c r="A331" s="380"/>
      <c r="B331" s="326" t="s">
        <v>192</v>
      </c>
      <c r="C331" s="314"/>
      <c r="D331" s="314"/>
      <c r="E331" s="314"/>
      <c r="F331" s="314"/>
      <c r="G331" s="314"/>
      <c r="H331" s="381">
        <v>0</v>
      </c>
      <c r="I331" s="379"/>
    </row>
    <row r="332" spans="1:9" hidden="1" outlineLevel="1">
      <c r="A332" s="380"/>
      <c r="B332" s="326" t="s">
        <v>193</v>
      </c>
      <c r="C332" s="315">
        <v>16907</v>
      </c>
      <c r="D332" s="314"/>
      <c r="E332" s="315">
        <v>417195</v>
      </c>
      <c r="F332" s="314"/>
      <c r="G332" s="315">
        <v>81336</v>
      </c>
      <c r="H332" s="381">
        <v>515438</v>
      </c>
      <c r="I332" s="379"/>
    </row>
    <row r="333" spans="1:9" hidden="1" outlineLevel="1">
      <c r="A333" s="380"/>
      <c r="B333" s="326" t="s">
        <v>194</v>
      </c>
      <c r="C333" s="315">
        <v>35252</v>
      </c>
      <c r="D333" s="314"/>
      <c r="E333" s="314"/>
      <c r="F333" s="314"/>
      <c r="G333" s="314"/>
      <c r="H333" s="381">
        <v>35252</v>
      </c>
      <c r="I333" s="379"/>
    </row>
    <row r="334" spans="1:9" hidden="1" outlineLevel="1">
      <c r="A334" s="380"/>
      <c r="B334" s="326" t="s">
        <v>195</v>
      </c>
      <c r="C334" s="315">
        <v>5599.5719137385404</v>
      </c>
      <c r="D334" s="315">
        <v>174</v>
      </c>
      <c r="E334" s="314"/>
      <c r="F334" s="314"/>
      <c r="G334" s="314"/>
      <c r="H334" s="381">
        <v>5773.5719137385404</v>
      </c>
      <c r="I334" s="379"/>
    </row>
    <row r="335" spans="1:9" hidden="1" outlineLevel="1">
      <c r="A335" s="380"/>
      <c r="B335" s="326" t="s">
        <v>196</v>
      </c>
      <c r="C335" s="315">
        <v>45594</v>
      </c>
      <c r="D335" s="314"/>
      <c r="E335" s="315">
        <v>4570</v>
      </c>
      <c r="F335" s="314"/>
      <c r="G335" s="314"/>
      <c r="H335" s="381">
        <v>50164</v>
      </c>
      <c r="I335" s="379"/>
    </row>
    <row r="336" spans="1:9" collapsed="1">
      <c r="A336" s="380">
        <v>14</v>
      </c>
      <c r="B336" s="330" t="s">
        <v>540</v>
      </c>
      <c r="C336" s="315">
        <f>SUM($C$319:$C$335)</f>
        <v>340853.82052307611</v>
      </c>
      <c r="D336" s="315">
        <f>SUM($D$319:$D$335)</f>
        <v>208694</v>
      </c>
      <c r="E336" s="315">
        <f>SUM($E$319:$E$335)</f>
        <v>2149669</v>
      </c>
      <c r="F336" s="315">
        <f>SUM($F$319:$F$335)</f>
        <v>0</v>
      </c>
      <c r="G336" s="315">
        <f>SUM($G$319:$G$335)</f>
        <v>522101</v>
      </c>
      <c r="H336" s="381">
        <f>SUM($H$319:$H$335)</f>
        <v>3221317.8205230758</v>
      </c>
      <c r="I336" s="379"/>
    </row>
    <row r="337" spans="1:9" hidden="1" outlineLevel="1">
      <c r="A337" s="380"/>
      <c r="B337" s="326" t="s">
        <v>181</v>
      </c>
      <c r="C337" s="315">
        <v>4376</v>
      </c>
      <c r="D337" s="314"/>
      <c r="E337" s="315">
        <v>411769</v>
      </c>
      <c r="F337" s="314"/>
      <c r="G337" s="314"/>
      <c r="H337" s="381">
        <v>416145</v>
      </c>
      <c r="I337" s="379"/>
    </row>
    <row r="338" spans="1:9" hidden="1" outlineLevel="1">
      <c r="A338" s="380"/>
      <c r="B338" s="326" t="s">
        <v>182</v>
      </c>
      <c r="C338" s="315">
        <v>9763</v>
      </c>
      <c r="D338" s="314"/>
      <c r="E338" s="314"/>
      <c r="F338" s="314"/>
      <c r="G338" s="314"/>
      <c r="H338" s="381">
        <v>9763</v>
      </c>
      <c r="I338" s="379"/>
    </row>
    <row r="339" spans="1:9" hidden="1" outlineLevel="1">
      <c r="A339" s="380"/>
      <c r="B339" s="326" t="s">
        <v>183</v>
      </c>
      <c r="C339" s="315">
        <v>56415.391192359501</v>
      </c>
      <c r="D339" s="315">
        <v>24323</v>
      </c>
      <c r="E339" s="315">
        <v>579491</v>
      </c>
      <c r="F339" s="314"/>
      <c r="G339" s="315">
        <v>0</v>
      </c>
      <c r="H339" s="381">
        <v>660229.39119235997</v>
      </c>
      <c r="I339" s="379"/>
    </row>
    <row r="340" spans="1:9" hidden="1" outlineLevel="1">
      <c r="A340" s="380"/>
      <c r="B340" s="326" t="s">
        <v>184</v>
      </c>
      <c r="C340" s="315">
        <v>3041.5168502033598</v>
      </c>
      <c r="D340" s="314"/>
      <c r="E340" s="315">
        <v>64777</v>
      </c>
      <c r="F340" s="314"/>
      <c r="G340" s="315">
        <v>0</v>
      </c>
      <c r="H340" s="381">
        <v>67818.516850203407</v>
      </c>
      <c r="I340" s="379"/>
    </row>
    <row r="341" spans="1:9" hidden="1" outlineLevel="1">
      <c r="A341" s="380"/>
      <c r="B341" s="326" t="s">
        <v>185</v>
      </c>
      <c r="C341" s="315">
        <v>34496</v>
      </c>
      <c r="D341" s="314"/>
      <c r="E341" s="315">
        <v>557184</v>
      </c>
      <c r="F341" s="314"/>
      <c r="G341" s="315">
        <v>0</v>
      </c>
      <c r="H341" s="381">
        <v>591680</v>
      </c>
      <c r="I341" s="379"/>
    </row>
    <row r="342" spans="1:9" hidden="1" outlineLevel="1">
      <c r="A342" s="380"/>
      <c r="B342" s="326" t="s">
        <v>186</v>
      </c>
      <c r="C342" s="315">
        <v>408593</v>
      </c>
      <c r="D342" s="314"/>
      <c r="E342" s="315">
        <v>2086776</v>
      </c>
      <c r="F342" s="314"/>
      <c r="G342" s="315">
        <v>0</v>
      </c>
      <c r="H342" s="381">
        <v>2495369</v>
      </c>
      <c r="I342" s="379"/>
    </row>
    <row r="343" spans="1:9" hidden="1" outlineLevel="1">
      <c r="A343" s="380"/>
      <c r="B343" s="326" t="s">
        <v>244</v>
      </c>
      <c r="C343" s="315">
        <v>445</v>
      </c>
      <c r="D343" s="314"/>
      <c r="E343" s="314"/>
      <c r="F343" s="314"/>
      <c r="G343" s="314"/>
      <c r="H343" s="381">
        <v>445</v>
      </c>
      <c r="I343" s="379"/>
    </row>
    <row r="344" spans="1:9" hidden="1" outlineLevel="1">
      <c r="A344" s="380"/>
      <c r="B344" s="326" t="s">
        <v>187</v>
      </c>
      <c r="C344" s="314"/>
      <c r="D344" s="314"/>
      <c r="E344" s="314"/>
      <c r="F344" s="314"/>
      <c r="G344" s="314"/>
      <c r="H344" s="381">
        <v>0</v>
      </c>
      <c r="I344" s="379"/>
    </row>
    <row r="345" spans="1:9" hidden="1" outlineLevel="1">
      <c r="A345" s="380"/>
      <c r="B345" s="326" t="s">
        <v>188</v>
      </c>
      <c r="C345" s="314"/>
      <c r="D345" s="314"/>
      <c r="E345" s="315">
        <v>477843</v>
      </c>
      <c r="F345" s="314"/>
      <c r="G345" s="314"/>
      <c r="H345" s="381">
        <v>477843</v>
      </c>
      <c r="I345" s="379"/>
    </row>
    <row r="346" spans="1:9" hidden="1" outlineLevel="1">
      <c r="A346" s="380"/>
      <c r="B346" s="326" t="s">
        <v>189</v>
      </c>
      <c r="C346" s="315">
        <v>2769.1797541329402</v>
      </c>
      <c r="D346" s="315">
        <v>0</v>
      </c>
      <c r="E346" s="315">
        <v>429831</v>
      </c>
      <c r="F346" s="314"/>
      <c r="G346" s="315">
        <v>0</v>
      </c>
      <c r="H346" s="381">
        <v>432600.17975413299</v>
      </c>
      <c r="I346" s="379"/>
    </row>
    <row r="347" spans="1:9" hidden="1" outlineLevel="1">
      <c r="A347" s="380"/>
      <c r="B347" s="326" t="s">
        <v>190</v>
      </c>
      <c r="C347" s="315">
        <v>47097</v>
      </c>
      <c r="D347" s="315">
        <v>273313</v>
      </c>
      <c r="E347" s="315">
        <v>36558</v>
      </c>
      <c r="F347" s="315">
        <v>0</v>
      </c>
      <c r="G347" s="315">
        <v>0</v>
      </c>
      <c r="H347" s="381">
        <v>356968</v>
      </c>
      <c r="I347" s="379"/>
    </row>
    <row r="348" spans="1:9" hidden="1" outlineLevel="1">
      <c r="A348" s="380"/>
      <c r="B348" s="326" t="s">
        <v>191</v>
      </c>
      <c r="C348" s="315">
        <v>619</v>
      </c>
      <c r="D348" s="314"/>
      <c r="E348" s="315">
        <v>86089</v>
      </c>
      <c r="F348" s="314"/>
      <c r="G348" s="314"/>
      <c r="H348" s="381">
        <v>86708</v>
      </c>
      <c r="I348" s="379"/>
    </row>
    <row r="349" spans="1:9" hidden="1" outlineLevel="1">
      <c r="A349" s="380"/>
      <c r="B349" s="326" t="s">
        <v>192</v>
      </c>
      <c r="C349" s="314"/>
      <c r="D349" s="314"/>
      <c r="E349" s="314"/>
      <c r="F349" s="314"/>
      <c r="G349" s="314"/>
      <c r="H349" s="381">
        <v>0</v>
      </c>
      <c r="I349" s="379"/>
    </row>
    <row r="350" spans="1:9" hidden="1" outlineLevel="1">
      <c r="A350" s="380"/>
      <c r="B350" s="326" t="s">
        <v>193</v>
      </c>
      <c r="C350" s="315">
        <v>166646</v>
      </c>
      <c r="D350" s="314"/>
      <c r="E350" s="315">
        <v>2402313</v>
      </c>
      <c r="F350" s="314"/>
      <c r="G350" s="315">
        <v>2546</v>
      </c>
      <c r="H350" s="381">
        <v>2571505</v>
      </c>
      <c r="I350" s="379"/>
    </row>
    <row r="351" spans="1:9" hidden="1" outlineLevel="1">
      <c r="A351" s="380"/>
      <c r="B351" s="326" t="s">
        <v>194</v>
      </c>
      <c r="C351" s="315">
        <v>23501</v>
      </c>
      <c r="D351" s="314"/>
      <c r="E351" s="314"/>
      <c r="F351" s="314"/>
      <c r="G351" s="314"/>
      <c r="H351" s="381">
        <v>23501</v>
      </c>
      <c r="I351" s="379"/>
    </row>
    <row r="352" spans="1:9" hidden="1" outlineLevel="1">
      <c r="A352" s="380"/>
      <c r="B352" s="326" t="s">
        <v>195</v>
      </c>
      <c r="C352" s="314"/>
      <c r="D352" s="314"/>
      <c r="E352" s="315">
        <v>37236</v>
      </c>
      <c r="F352" s="314"/>
      <c r="G352" s="314"/>
      <c r="H352" s="381">
        <v>37236</v>
      </c>
      <c r="I352" s="379"/>
    </row>
    <row r="353" spans="1:9" hidden="1" outlineLevel="1">
      <c r="A353" s="380"/>
      <c r="B353" s="326" t="s">
        <v>196</v>
      </c>
      <c r="C353" s="314"/>
      <c r="D353" s="314"/>
      <c r="E353" s="315">
        <v>126027</v>
      </c>
      <c r="F353" s="314"/>
      <c r="G353" s="314"/>
      <c r="H353" s="381">
        <v>126027</v>
      </c>
      <c r="I353" s="379"/>
    </row>
    <row r="354" spans="1:9" collapsed="1">
      <c r="A354" s="380">
        <v>15</v>
      </c>
      <c r="B354" s="330" t="s">
        <v>541</v>
      </c>
      <c r="C354" s="315">
        <f>SUM($C$337:$C$353)</f>
        <v>757762.08779669576</v>
      </c>
      <c r="D354" s="315">
        <f>SUM($D$337:$D$353)</f>
        <v>297636</v>
      </c>
      <c r="E354" s="315">
        <f>SUM($E$337:$E$353)</f>
        <v>7295894</v>
      </c>
      <c r="F354" s="315">
        <f>SUM($F$337:$F$353)</f>
        <v>0</v>
      </c>
      <c r="G354" s="315">
        <f>SUM($G$337:$G$353)</f>
        <v>2546</v>
      </c>
      <c r="H354" s="381">
        <f>SUM($H$337:$H$353)</f>
        <v>8353838.0877966965</v>
      </c>
      <c r="I354" s="379"/>
    </row>
    <row r="355" spans="1:9" hidden="1" outlineLevel="1">
      <c r="A355" s="380"/>
      <c r="B355" s="326" t="s">
        <v>181</v>
      </c>
      <c r="C355" s="315">
        <v>23672</v>
      </c>
      <c r="D355" s="314"/>
      <c r="E355" s="315">
        <v>528422</v>
      </c>
      <c r="F355" s="314"/>
      <c r="G355" s="315">
        <v>116238</v>
      </c>
      <c r="H355" s="381">
        <v>668332</v>
      </c>
      <c r="I355" s="379"/>
    </row>
    <row r="356" spans="1:9" hidden="1" outlineLevel="1">
      <c r="A356" s="380"/>
      <c r="B356" s="326" t="s">
        <v>182</v>
      </c>
      <c r="C356" s="315">
        <v>12786</v>
      </c>
      <c r="D356" s="314"/>
      <c r="E356" s="314"/>
      <c r="F356" s="314"/>
      <c r="G356" s="314"/>
      <c r="H356" s="381">
        <v>12786</v>
      </c>
      <c r="I356" s="379"/>
    </row>
    <row r="357" spans="1:9" hidden="1" outlineLevel="1">
      <c r="A357" s="380"/>
      <c r="B357" s="326" t="s">
        <v>183</v>
      </c>
      <c r="C357" s="315">
        <v>137595.72837006999</v>
      </c>
      <c r="D357" s="315">
        <v>97665</v>
      </c>
      <c r="E357" s="315">
        <v>482986</v>
      </c>
      <c r="F357" s="314"/>
      <c r="G357" s="315">
        <v>101049</v>
      </c>
      <c r="H357" s="381">
        <v>819295.72837006999</v>
      </c>
      <c r="I357" s="379"/>
    </row>
    <row r="358" spans="1:9" hidden="1" outlineLevel="1">
      <c r="A358" s="380"/>
      <c r="B358" s="326" t="s">
        <v>184</v>
      </c>
      <c r="C358" s="315">
        <v>12111.7481702109</v>
      </c>
      <c r="D358" s="314"/>
      <c r="E358" s="315">
        <v>69738</v>
      </c>
      <c r="F358" s="314"/>
      <c r="G358" s="315">
        <v>7821</v>
      </c>
      <c r="H358" s="381">
        <v>89670.748170210907</v>
      </c>
      <c r="I358" s="379"/>
    </row>
    <row r="359" spans="1:9" hidden="1" outlineLevel="1">
      <c r="A359" s="380"/>
      <c r="B359" s="326" t="s">
        <v>185</v>
      </c>
      <c r="C359" s="315">
        <v>139054</v>
      </c>
      <c r="D359" s="314"/>
      <c r="E359" s="315">
        <v>651761</v>
      </c>
      <c r="F359" s="314"/>
      <c r="G359" s="315">
        <v>91821</v>
      </c>
      <c r="H359" s="381">
        <v>882636</v>
      </c>
      <c r="I359" s="379"/>
    </row>
    <row r="360" spans="1:9" hidden="1" outlineLevel="1">
      <c r="A360" s="380"/>
      <c r="B360" s="326" t="s">
        <v>186</v>
      </c>
      <c r="C360" s="315">
        <v>459135</v>
      </c>
      <c r="D360" s="314"/>
      <c r="E360" s="315">
        <v>1917498</v>
      </c>
      <c r="F360" s="314"/>
      <c r="G360" s="315">
        <v>367291</v>
      </c>
      <c r="H360" s="381">
        <v>2743924</v>
      </c>
      <c r="I360" s="379"/>
    </row>
    <row r="361" spans="1:9" hidden="1" outlineLevel="1">
      <c r="A361" s="380"/>
      <c r="B361" s="326" t="s">
        <v>244</v>
      </c>
      <c r="C361" s="315">
        <v>14722</v>
      </c>
      <c r="D361" s="314"/>
      <c r="E361" s="314"/>
      <c r="F361" s="314"/>
      <c r="G361" s="314"/>
      <c r="H361" s="381">
        <v>14722</v>
      </c>
      <c r="I361" s="379"/>
    </row>
    <row r="362" spans="1:9" hidden="1" outlineLevel="1">
      <c r="A362" s="380"/>
      <c r="B362" s="326" t="s">
        <v>187</v>
      </c>
      <c r="C362" s="315">
        <v>16296</v>
      </c>
      <c r="D362" s="314"/>
      <c r="E362" s="314"/>
      <c r="F362" s="314"/>
      <c r="G362" s="314"/>
      <c r="H362" s="381">
        <v>16296</v>
      </c>
      <c r="I362" s="379"/>
    </row>
    <row r="363" spans="1:9" hidden="1" outlineLevel="1">
      <c r="A363" s="380"/>
      <c r="B363" s="326" t="s">
        <v>188</v>
      </c>
      <c r="C363" s="314"/>
      <c r="D363" s="314"/>
      <c r="E363" s="315">
        <v>43693</v>
      </c>
      <c r="F363" s="314"/>
      <c r="G363" s="314"/>
      <c r="H363" s="381">
        <v>43693</v>
      </c>
      <c r="I363" s="379"/>
    </row>
    <row r="364" spans="1:9" hidden="1" outlineLevel="1">
      <c r="A364" s="380"/>
      <c r="B364" s="326" t="s">
        <v>189</v>
      </c>
      <c r="C364" s="315">
        <v>4847.4505171126802</v>
      </c>
      <c r="D364" s="315">
        <v>0</v>
      </c>
      <c r="E364" s="315">
        <v>200243</v>
      </c>
      <c r="F364" s="314"/>
      <c r="G364" s="315">
        <v>63235</v>
      </c>
      <c r="H364" s="381">
        <v>268325.45051711297</v>
      </c>
      <c r="I364" s="379"/>
    </row>
    <row r="365" spans="1:9" hidden="1" outlineLevel="1">
      <c r="A365" s="380"/>
      <c r="B365" s="326" t="s">
        <v>190</v>
      </c>
      <c r="C365" s="315">
        <v>59588</v>
      </c>
      <c r="D365" s="315">
        <v>214973</v>
      </c>
      <c r="E365" s="315">
        <v>37678</v>
      </c>
      <c r="F365" s="315">
        <v>0</v>
      </c>
      <c r="G365" s="315">
        <v>46094</v>
      </c>
      <c r="H365" s="381">
        <v>358333</v>
      </c>
      <c r="I365" s="379"/>
    </row>
    <row r="366" spans="1:9" hidden="1" outlineLevel="1">
      <c r="A366" s="380"/>
      <c r="B366" s="326" t="s">
        <v>191</v>
      </c>
      <c r="C366" s="315">
        <v>406</v>
      </c>
      <c r="D366" s="314"/>
      <c r="E366" s="315">
        <v>14918</v>
      </c>
      <c r="F366" s="314"/>
      <c r="G366" s="315">
        <v>3813</v>
      </c>
      <c r="H366" s="381">
        <v>19137</v>
      </c>
      <c r="I366" s="379"/>
    </row>
    <row r="367" spans="1:9" hidden="1" outlineLevel="1">
      <c r="A367" s="380"/>
      <c r="B367" s="326" t="s">
        <v>192</v>
      </c>
      <c r="C367" s="314"/>
      <c r="D367" s="314"/>
      <c r="E367" s="314"/>
      <c r="F367" s="314"/>
      <c r="G367" s="314"/>
      <c r="H367" s="381">
        <v>0</v>
      </c>
      <c r="I367" s="379"/>
    </row>
    <row r="368" spans="1:9" hidden="1" outlineLevel="1">
      <c r="A368" s="380"/>
      <c r="B368" s="326" t="s">
        <v>193</v>
      </c>
      <c r="C368" s="315">
        <v>37374</v>
      </c>
      <c r="D368" s="314"/>
      <c r="E368" s="315">
        <v>1350568</v>
      </c>
      <c r="F368" s="314"/>
      <c r="G368" s="315">
        <v>873558</v>
      </c>
      <c r="H368" s="381">
        <v>2261500</v>
      </c>
      <c r="I368" s="379"/>
    </row>
    <row r="369" spans="1:9" hidden="1" outlineLevel="1">
      <c r="A369" s="380"/>
      <c r="B369" s="326" t="s">
        <v>194</v>
      </c>
      <c r="C369" s="315">
        <v>3092</v>
      </c>
      <c r="D369" s="314"/>
      <c r="E369" s="314"/>
      <c r="F369" s="314"/>
      <c r="G369" s="314"/>
      <c r="H369" s="381">
        <v>3092</v>
      </c>
      <c r="I369" s="379"/>
    </row>
    <row r="370" spans="1:9" hidden="1" outlineLevel="1">
      <c r="A370" s="380"/>
      <c r="B370" s="326" t="s">
        <v>195</v>
      </c>
      <c r="C370" s="315">
        <v>11832.6644075609</v>
      </c>
      <c r="D370" s="315">
        <v>4053</v>
      </c>
      <c r="E370" s="315">
        <v>3432</v>
      </c>
      <c r="F370" s="314"/>
      <c r="G370" s="315">
        <v>2103</v>
      </c>
      <c r="H370" s="381">
        <v>21420.6644075609</v>
      </c>
      <c r="I370" s="379"/>
    </row>
    <row r="371" spans="1:9" hidden="1" outlineLevel="1">
      <c r="A371" s="380"/>
      <c r="B371" s="326" t="s">
        <v>196</v>
      </c>
      <c r="C371" s="314"/>
      <c r="D371" s="314"/>
      <c r="E371" s="315">
        <v>24089</v>
      </c>
      <c r="F371" s="314"/>
      <c r="G371" s="314"/>
      <c r="H371" s="381">
        <v>24089</v>
      </c>
      <c r="I371" s="379"/>
    </row>
    <row r="372" spans="1:9" collapsed="1">
      <c r="A372" s="380">
        <v>16</v>
      </c>
      <c r="B372" s="330" t="s">
        <v>542</v>
      </c>
      <c r="C372" s="315">
        <f>SUM($C$355:$C$371)</f>
        <v>932512.59146495454</v>
      </c>
      <c r="D372" s="315">
        <f>SUM($D$355:$D$371)</f>
        <v>316691</v>
      </c>
      <c r="E372" s="315">
        <f>SUM($E$355:$E$371)</f>
        <v>5325026</v>
      </c>
      <c r="F372" s="315">
        <f>SUM($F$355:$F$371)</f>
        <v>0</v>
      </c>
      <c r="G372" s="315">
        <f>SUM($G$355:$G$371)</f>
        <v>1673023</v>
      </c>
      <c r="H372" s="381">
        <f>SUM($H$355:$H$371)</f>
        <v>8247252.5914649544</v>
      </c>
      <c r="I372" s="379"/>
    </row>
    <row r="373" spans="1:9" hidden="1" outlineLevel="1">
      <c r="A373" s="380"/>
      <c r="B373" s="326" t="s">
        <v>181</v>
      </c>
      <c r="C373" s="315">
        <v>25471</v>
      </c>
      <c r="D373" s="314"/>
      <c r="E373" s="315">
        <v>231612</v>
      </c>
      <c r="F373" s="314"/>
      <c r="G373" s="315">
        <v>52961</v>
      </c>
      <c r="H373" s="381">
        <v>310044</v>
      </c>
      <c r="I373" s="379"/>
    </row>
    <row r="374" spans="1:9" hidden="1" outlineLevel="1">
      <c r="A374" s="380"/>
      <c r="B374" s="326" t="s">
        <v>182</v>
      </c>
      <c r="C374" s="315">
        <v>8079</v>
      </c>
      <c r="D374" s="314"/>
      <c r="E374" s="314"/>
      <c r="F374" s="314"/>
      <c r="G374" s="314"/>
      <c r="H374" s="381">
        <v>8079</v>
      </c>
      <c r="I374" s="379"/>
    </row>
    <row r="375" spans="1:9" hidden="1" outlineLevel="1">
      <c r="A375" s="380"/>
      <c r="B375" s="326" t="s">
        <v>183</v>
      </c>
      <c r="C375" s="315">
        <v>152141.26961695799</v>
      </c>
      <c r="D375" s="315">
        <v>90112</v>
      </c>
      <c r="E375" s="315">
        <v>174319</v>
      </c>
      <c r="F375" s="314"/>
      <c r="G375" s="315">
        <v>35214</v>
      </c>
      <c r="H375" s="381">
        <v>451786.26961695799</v>
      </c>
      <c r="I375" s="379"/>
    </row>
    <row r="376" spans="1:9" hidden="1" outlineLevel="1">
      <c r="A376" s="380"/>
      <c r="B376" s="326" t="s">
        <v>184</v>
      </c>
      <c r="C376" s="315">
        <v>12612.347620254101</v>
      </c>
      <c r="D376" s="314"/>
      <c r="E376" s="315">
        <v>23354</v>
      </c>
      <c r="F376" s="314"/>
      <c r="G376" s="315">
        <v>2423</v>
      </c>
      <c r="H376" s="381">
        <v>38389.347620254099</v>
      </c>
      <c r="I376" s="379"/>
    </row>
    <row r="377" spans="1:9" hidden="1" outlineLevel="1">
      <c r="A377" s="380"/>
      <c r="B377" s="326" t="s">
        <v>185</v>
      </c>
      <c r="C377" s="315">
        <v>100093</v>
      </c>
      <c r="D377" s="314"/>
      <c r="E377" s="315">
        <v>248812</v>
      </c>
      <c r="F377" s="314"/>
      <c r="G377" s="315">
        <v>30361</v>
      </c>
      <c r="H377" s="381">
        <v>379266</v>
      </c>
      <c r="I377" s="379"/>
    </row>
    <row r="378" spans="1:9" hidden="1" outlineLevel="1">
      <c r="A378" s="380"/>
      <c r="B378" s="326" t="s">
        <v>186</v>
      </c>
      <c r="C378" s="315">
        <v>157072</v>
      </c>
      <c r="D378" s="314"/>
      <c r="E378" s="315">
        <v>502263</v>
      </c>
      <c r="F378" s="314"/>
      <c r="G378" s="315">
        <v>98139</v>
      </c>
      <c r="H378" s="381">
        <v>757474</v>
      </c>
      <c r="I378" s="379"/>
    </row>
    <row r="379" spans="1:9" hidden="1" outlineLevel="1">
      <c r="A379" s="380"/>
      <c r="B379" s="326" t="s">
        <v>244</v>
      </c>
      <c r="C379" s="315">
        <v>3262</v>
      </c>
      <c r="D379" s="314"/>
      <c r="E379" s="314"/>
      <c r="F379" s="314"/>
      <c r="G379" s="314"/>
      <c r="H379" s="381">
        <v>3262</v>
      </c>
      <c r="I379" s="379"/>
    </row>
    <row r="380" spans="1:9" hidden="1" outlineLevel="1">
      <c r="A380" s="380"/>
      <c r="B380" s="326" t="s">
        <v>187</v>
      </c>
      <c r="C380" s="315">
        <v>5111</v>
      </c>
      <c r="D380" s="314"/>
      <c r="E380" s="314"/>
      <c r="F380" s="314"/>
      <c r="G380" s="314"/>
      <c r="H380" s="381">
        <v>5111</v>
      </c>
      <c r="I380" s="379"/>
    </row>
    <row r="381" spans="1:9" hidden="1" outlineLevel="1">
      <c r="A381" s="380"/>
      <c r="B381" s="326" t="s">
        <v>188</v>
      </c>
      <c r="C381" s="314"/>
      <c r="D381" s="314"/>
      <c r="E381" s="315">
        <v>9554</v>
      </c>
      <c r="F381" s="314"/>
      <c r="G381" s="314"/>
      <c r="H381" s="381">
        <v>9554</v>
      </c>
      <c r="I381" s="379"/>
    </row>
    <row r="382" spans="1:9" hidden="1" outlineLevel="1">
      <c r="A382" s="380"/>
      <c r="B382" s="326" t="s">
        <v>189</v>
      </c>
      <c r="C382" s="315">
        <v>2300.5713991964499</v>
      </c>
      <c r="D382" s="315">
        <v>0</v>
      </c>
      <c r="E382" s="315">
        <v>100044</v>
      </c>
      <c r="F382" s="314"/>
      <c r="G382" s="315">
        <v>31593</v>
      </c>
      <c r="H382" s="381">
        <v>133937.57139919599</v>
      </c>
      <c r="I382" s="379"/>
    </row>
    <row r="383" spans="1:9" hidden="1" outlineLevel="1">
      <c r="A383" s="380"/>
      <c r="B383" s="326" t="s">
        <v>190</v>
      </c>
      <c r="C383" s="315">
        <v>7199</v>
      </c>
      <c r="D383" s="315">
        <v>28282</v>
      </c>
      <c r="E383" s="315">
        <v>2629</v>
      </c>
      <c r="F383" s="315">
        <v>0</v>
      </c>
      <c r="G383" s="315">
        <v>5413</v>
      </c>
      <c r="H383" s="381">
        <v>43523</v>
      </c>
      <c r="I383" s="379"/>
    </row>
    <row r="384" spans="1:9" hidden="1" outlineLevel="1">
      <c r="A384" s="380"/>
      <c r="B384" s="326" t="s">
        <v>191</v>
      </c>
      <c r="C384" s="315">
        <v>839</v>
      </c>
      <c r="D384" s="314"/>
      <c r="E384" s="315">
        <v>10622</v>
      </c>
      <c r="F384" s="314"/>
      <c r="G384" s="315">
        <v>2716</v>
      </c>
      <c r="H384" s="381">
        <v>14177</v>
      </c>
      <c r="I384" s="379"/>
    </row>
    <row r="385" spans="1:9" hidden="1" outlineLevel="1">
      <c r="A385" s="380"/>
      <c r="B385" s="326" t="s">
        <v>192</v>
      </c>
      <c r="C385" s="314"/>
      <c r="D385" s="314"/>
      <c r="E385" s="314"/>
      <c r="F385" s="314"/>
      <c r="G385" s="314"/>
      <c r="H385" s="381">
        <v>0</v>
      </c>
      <c r="I385" s="379"/>
    </row>
    <row r="386" spans="1:9" hidden="1" outlineLevel="1">
      <c r="A386" s="380"/>
      <c r="B386" s="326" t="s">
        <v>193</v>
      </c>
      <c r="C386" s="315">
        <v>12713</v>
      </c>
      <c r="D386" s="315">
        <v>794</v>
      </c>
      <c r="E386" s="315">
        <v>512294</v>
      </c>
      <c r="F386" s="314"/>
      <c r="G386" s="315">
        <v>89154</v>
      </c>
      <c r="H386" s="381">
        <v>614955</v>
      </c>
      <c r="I386" s="379"/>
    </row>
    <row r="387" spans="1:9" hidden="1" outlineLevel="1">
      <c r="A387" s="380"/>
      <c r="B387" s="326" t="s">
        <v>194</v>
      </c>
      <c r="C387" s="315">
        <v>12242</v>
      </c>
      <c r="D387" s="314"/>
      <c r="E387" s="314"/>
      <c r="F387" s="314"/>
      <c r="G387" s="314"/>
      <c r="H387" s="381">
        <v>12242</v>
      </c>
      <c r="I387" s="379"/>
    </row>
    <row r="388" spans="1:9" hidden="1" outlineLevel="1">
      <c r="A388" s="380"/>
      <c r="B388" s="326" t="s">
        <v>195</v>
      </c>
      <c r="C388" s="314"/>
      <c r="D388" s="314"/>
      <c r="E388" s="314"/>
      <c r="F388" s="314"/>
      <c r="G388" s="314"/>
      <c r="H388" s="381">
        <v>0</v>
      </c>
      <c r="I388" s="379"/>
    </row>
    <row r="389" spans="1:9" hidden="1" outlineLevel="1">
      <c r="A389" s="380"/>
      <c r="B389" s="326" t="s">
        <v>196</v>
      </c>
      <c r="C389" s="315">
        <v>16396</v>
      </c>
      <c r="D389" s="314"/>
      <c r="E389" s="315">
        <v>383</v>
      </c>
      <c r="F389" s="314"/>
      <c r="G389" s="314"/>
      <c r="H389" s="381">
        <v>16779</v>
      </c>
      <c r="I389" s="379"/>
    </row>
    <row r="390" spans="1:9" collapsed="1">
      <c r="A390" s="380">
        <v>17</v>
      </c>
      <c r="B390" s="330" t="s">
        <v>543</v>
      </c>
      <c r="C390" s="315">
        <f>SUM($C$373:$C$389)</f>
        <v>515531.18863640854</v>
      </c>
      <c r="D390" s="315">
        <f>SUM($D$373:$D$389)</f>
        <v>119188</v>
      </c>
      <c r="E390" s="315">
        <f>SUM($E$373:$E$389)</f>
        <v>1815886</v>
      </c>
      <c r="F390" s="315">
        <f>SUM($F$373:$F$389)</f>
        <v>0</v>
      </c>
      <c r="G390" s="315">
        <f>SUM($G$373:$G$389)</f>
        <v>347974</v>
      </c>
      <c r="H390" s="381">
        <f>SUM($H$373:$H$389)</f>
        <v>2798579.1886364082</v>
      </c>
      <c r="I390" s="379"/>
    </row>
    <row r="391" spans="1:9" hidden="1" outlineLevel="1">
      <c r="A391" s="380"/>
      <c r="B391" s="326" t="s">
        <v>181</v>
      </c>
      <c r="C391" s="315">
        <v>7103</v>
      </c>
      <c r="D391" s="314"/>
      <c r="E391" s="315">
        <v>338633</v>
      </c>
      <c r="F391" s="314"/>
      <c r="G391" s="315">
        <v>74547</v>
      </c>
      <c r="H391" s="381">
        <v>420283</v>
      </c>
      <c r="I391" s="379"/>
    </row>
    <row r="392" spans="1:9" hidden="1" outlineLevel="1">
      <c r="A392" s="380"/>
      <c r="B392" s="326" t="s">
        <v>182</v>
      </c>
      <c r="C392" s="315">
        <v>6143</v>
      </c>
      <c r="D392" s="314"/>
      <c r="E392" s="314"/>
      <c r="F392" s="314"/>
      <c r="G392" s="314"/>
      <c r="H392" s="381">
        <v>6143</v>
      </c>
      <c r="I392" s="379"/>
    </row>
    <row r="393" spans="1:9" hidden="1" outlineLevel="1">
      <c r="A393" s="380"/>
      <c r="B393" s="326" t="s">
        <v>183</v>
      </c>
      <c r="C393" s="315">
        <v>61347.578757171701</v>
      </c>
      <c r="D393" s="315">
        <v>140766</v>
      </c>
      <c r="E393" s="315">
        <v>455635</v>
      </c>
      <c r="F393" s="314"/>
      <c r="G393" s="315">
        <v>84262</v>
      </c>
      <c r="H393" s="381">
        <v>742010.57875717198</v>
      </c>
      <c r="I393" s="379"/>
    </row>
    <row r="394" spans="1:9" hidden="1" outlineLevel="1">
      <c r="A394" s="380"/>
      <c r="B394" s="326" t="s">
        <v>184</v>
      </c>
      <c r="C394" s="315">
        <v>5077.1747554468602</v>
      </c>
      <c r="D394" s="314"/>
      <c r="E394" s="315">
        <v>50732</v>
      </c>
      <c r="F394" s="314"/>
      <c r="G394" s="315">
        <v>6385</v>
      </c>
      <c r="H394" s="381">
        <v>62194.174755446897</v>
      </c>
      <c r="I394" s="379"/>
    </row>
    <row r="395" spans="1:9" hidden="1" outlineLevel="1">
      <c r="A395" s="380"/>
      <c r="B395" s="326" t="s">
        <v>185</v>
      </c>
      <c r="C395" s="315">
        <v>42996</v>
      </c>
      <c r="D395" s="314"/>
      <c r="E395" s="315">
        <v>663202</v>
      </c>
      <c r="F395" s="314"/>
      <c r="G395" s="315">
        <v>84892</v>
      </c>
      <c r="H395" s="381">
        <v>791090</v>
      </c>
      <c r="I395" s="379"/>
    </row>
    <row r="396" spans="1:9" hidden="1" outlineLevel="1">
      <c r="A396" s="380"/>
      <c r="B396" s="326" t="s">
        <v>186</v>
      </c>
      <c r="C396" s="315">
        <v>126553</v>
      </c>
      <c r="D396" s="314"/>
      <c r="E396" s="315">
        <v>638187</v>
      </c>
      <c r="F396" s="314"/>
      <c r="G396" s="315">
        <v>125972</v>
      </c>
      <c r="H396" s="381">
        <v>890712</v>
      </c>
      <c r="I396" s="379"/>
    </row>
    <row r="397" spans="1:9" hidden="1" outlineLevel="1">
      <c r="A397" s="380"/>
      <c r="B397" s="326" t="s">
        <v>244</v>
      </c>
      <c r="C397" s="315">
        <v>9677</v>
      </c>
      <c r="D397" s="314"/>
      <c r="E397" s="314"/>
      <c r="F397" s="315">
        <v>17</v>
      </c>
      <c r="G397" s="314"/>
      <c r="H397" s="381">
        <v>9694</v>
      </c>
      <c r="I397" s="379"/>
    </row>
    <row r="398" spans="1:9" hidden="1" outlineLevel="1">
      <c r="A398" s="380"/>
      <c r="B398" s="326" t="s">
        <v>187</v>
      </c>
      <c r="C398" s="315">
        <v>3108</v>
      </c>
      <c r="D398" s="314"/>
      <c r="E398" s="314"/>
      <c r="F398" s="314"/>
      <c r="G398" s="314"/>
      <c r="H398" s="381">
        <v>3108</v>
      </c>
      <c r="I398" s="379"/>
    </row>
    <row r="399" spans="1:9" hidden="1" outlineLevel="1">
      <c r="A399" s="380"/>
      <c r="B399" s="326" t="s">
        <v>188</v>
      </c>
      <c r="C399" s="314"/>
      <c r="D399" s="314"/>
      <c r="E399" s="315">
        <v>159418</v>
      </c>
      <c r="F399" s="314"/>
      <c r="G399" s="314"/>
      <c r="H399" s="381">
        <v>159418</v>
      </c>
      <c r="I399" s="379"/>
    </row>
    <row r="400" spans="1:9" hidden="1" outlineLevel="1">
      <c r="A400" s="380"/>
      <c r="B400" s="326" t="s">
        <v>189</v>
      </c>
      <c r="C400" s="315">
        <v>5158.3526216516202</v>
      </c>
      <c r="D400" s="315">
        <v>0</v>
      </c>
      <c r="E400" s="315">
        <v>352281</v>
      </c>
      <c r="F400" s="314"/>
      <c r="G400" s="315">
        <v>111246</v>
      </c>
      <c r="H400" s="381">
        <v>468685.35262165201</v>
      </c>
      <c r="I400" s="379"/>
    </row>
    <row r="401" spans="1:9" hidden="1" outlineLevel="1">
      <c r="A401" s="380"/>
      <c r="B401" s="326" t="s">
        <v>190</v>
      </c>
      <c r="C401" s="315">
        <v>43112</v>
      </c>
      <c r="D401" s="315">
        <v>182891</v>
      </c>
      <c r="E401" s="315">
        <v>31728</v>
      </c>
      <c r="F401" s="315">
        <v>0</v>
      </c>
      <c r="G401" s="315">
        <v>38489</v>
      </c>
      <c r="H401" s="381">
        <v>296220</v>
      </c>
      <c r="I401" s="379"/>
    </row>
    <row r="402" spans="1:9" hidden="1" outlineLevel="1">
      <c r="A402" s="380"/>
      <c r="B402" s="326" t="s">
        <v>191</v>
      </c>
      <c r="C402" s="315">
        <v>137</v>
      </c>
      <c r="D402" s="314"/>
      <c r="E402" s="315">
        <v>19830</v>
      </c>
      <c r="F402" s="314"/>
      <c r="G402" s="315">
        <v>5069</v>
      </c>
      <c r="H402" s="381">
        <v>25036</v>
      </c>
      <c r="I402" s="379"/>
    </row>
    <row r="403" spans="1:9" hidden="1" outlineLevel="1">
      <c r="A403" s="380"/>
      <c r="B403" s="326" t="s">
        <v>192</v>
      </c>
      <c r="C403" s="315">
        <v>1970</v>
      </c>
      <c r="D403" s="314"/>
      <c r="E403" s="314"/>
      <c r="F403" s="314"/>
      <c r="G403" s="314"/>
      <c r="H403" s="381">
        <v>1970</v>
      </c>
      <c r="I403" s="379"/>
    </row>
    <row r="404" spans="1:9" hidden="1" outlineLevel="1">
      <c r="A404" s="380"/>
      <c r="B404" s="326" t="s">
        <v>193</v>
      </c>
      <c r="C404" s="315">
        <v>171727</v>
      </c>
      <c r="D404" s="315">
        <v>763</v>
      </c>
      <c r="E404" s="315">
        <v>812508</v>
      </c>
      <c r="F404" s="314"/>
      <c r="G404" s="315">
        <v>180119</v>
      </c>
      <c r="H404" s="381">
        <v>1165117</v>
      </c>
      <c r="I404" s="379"/>
    </row>
    <row r="405" spans="1:9" hidden="1" outlineLevel="1">
      <c r="A405" s="380"/>
      <c r="B405" s="326" t="s">
        <v>194</v>
      </c>
      <c r="C405" s="315">
        <v>11761</v>
      </c>
      <c r="D405" s="314"/>
      <c r="E405" s="314"/>
      <c r="F405" s="314"/>
      <c r="G405" s="314"/>
      <c r="H405" s="381">
        <v>11761</v>
      </c>
      <c r="I405" s="379"/>
    </row>
    <row r="406" spans="1:9" hidden="1" outlineLevel="1">
      <c r="A406" s="380"/>
      <c r="B406" s="326" t="s">
        <v>195</v>
      </c>
      <c r="C406" s="315">
        <v>6169.8371918512603</v>
      </c>
      <c r="D406" s="315">
        <v>1429</v>
      </c>
      <c r="E406" s="315">
        <v>8544</v>
      </c>
      <c r="F406" s="314"/>
      <c r="G406" s="315">
        <v>5236</v>
      </c>
      <c r="H406" s="381">
        <v>21378.8371918513</v>
      </c>
      <c r="I406" s="379"/>
    </row>
    <row r="407" spans="1:9" hidden="1" outlineLevel="1">
      <c r="A407" s="380"/>
      <c r="B407" s="326" t="s">
        <v>196</v>
      </c>
      <c r="C407" s="314"/>
      <c r="D407" s="314"/>
      <c r="E407" s="315">
        <v>12020</v>
      </c>
      <c r="F407" s="314"/>
      <c r="G407" s="314"/>
      <c r="H407" s="381">
        <v>12020</v>
      </c>
      <c r="I407" s="379"/>
    </row>
    <row r="408" spans="1:9" collapsed="1">
      <c r="A408" s="380">
        <v>18</v>
      </c>
      <c r="B408" s="330" t="s">
        <v>544</v>
      </c>
      <c r="C408" s="315">
        <f>SUM($C$391:$C$407)</f>
        <v>502039.94332612143</v>
      </c>
      <c r="D408" s="315">
        <f>SUM($D$391:$D$407)</f>
        <v>325849</v>
      </c>
      <c r="E408" s="315">
        <f>SUM($E$391:$E$407)</f>
        <v>3542718</v>
      </c>
      <c r="F408" s="315">
        <f>SUM($F$391:$F$407)</f>
        <v>17</v>
      </c>
      <c r="G408" s="315">
        <f>SUM($G$391:$G$407)</f>
        <v>716217</v>
      </c>
      <c r="H408" s="381">
        <f>SUM($H$391:$H$407)</f>
        <v>5086840.9433261221</v>
      </c>
      <c r="I408" s="379"/>
    </row>
    <row r="409" spans="1:9" hidden="1" outlineLevel="1">
      <c r="A409" s="380"/>
      <c r="B409" s="326" t="s">
        <v>181</v>
      </c>
      <c r="C409" s="315">
        <v>288855</v>
      </c>
      <c r="D409" s="314"/>
      <c r="E409" s="315">
        <v>41640</v>
      </c>
      <c r="F409" s="314"/>
      <c r="G409" s="315">
        <v>8458</v>
      </c>
      <c r="H409" s="381">
        <v>338953</v>
      </c>
      <c r="I409" s="379"/>
    </row>
    <row r="410" spans="1:9" hidden="1" outlineLevel="1">
      <c r="A410" s="380"/>
      <c r="B410" s="326" t="s">
        <v>182</v>
      </c>
      <c r="C410" s="315">
        <v>0</v>
      </c>
      <c r="D410" s="314"/>
      <c r="E410" s="314"/>
      <c r="F410" s="314"/>
      <c r="G410" s="314"/>
      <c r="H410" s="381">
        <v>0</v>
      </c>
      <c r="I410" s="379"/>
    </row>
    <row r="411" spans="1:9" hidden="1" outlineLevel="1">
      <c r="A411" s="380"/>
      <c r="B411" s="326" t="s">
        <v>183</v>
      </c>
      <c r="C411" s="315">
        <v>2767452.6932389499</v>
      </c>
      <c r="D411" s="315">
        <v>4756</v>
      </c>
      <c r="E411" s="315">
        <v>47617</v>
      </c>
      <c r="F411" s="314"/>
      <c r="G411" s="315">
        <v>7401</v>
      </c>
      <c r="H411" s="381">
        <v>2827226.6932389499</v>
      </c>
      <c r="I411" s="379"/>
    </row>
    <row r="412" spans="1:9" hidden="1" outlineLevel="1">
      <c r="A412" s="380"/>
      <c r="B412" s="326" t="s">
        <v>184</v>
      </c>
      <c r="C412" s="315">
        <v>138292.95389815199</v>
      </c>
      <c r="D412" s="314"/>
      <c r="E412" s="315">
        <v>9208</v>
      </c>
      <c r="F412" s="314"/>
      <c r="G412" s="315">
        <v>1253</v>
      </c>
      <c r="H412" s="381">
        <v>148753.95389815199</v>
      </c>
      <c r="I412" s="379"/>
    </row>
    <row r="413" spans="1:9" hidden="1" outlineLevel="1">
      <c r="A413" s="380"/>
      <c r="B413" s="326" t="s">
        <v>185</v>
      </c>
      <c r="C413" s="315">
        <v>1289092</v>
      </c>
      <c r="D413" s="314"/>
      <c r="E413" s="315">
        <v>96476</v>
      </c>
      <c r="F413" s="314"/>
      <c r="G413" s="315">
        <v>13629</v>
      </c>
      <c r="H413" s="381">
        <v>1399197</v>
      </c>
      <c r="I413" s="379"/>
    </row>
    <row r="414" spans="1:9" hidden="1" outlineLevel="1">
      <c r="A414" s="380"/>
      <c r="B414" s="326" t="s">
        <v>186</v>
      </c>
      <c r="C414" s="315">
        <v>154069</v>
      </c>
      <c r="D414" s="314"/>
      <c r="E414" s="315">
        <v>646361</v>
      </c>
      <c r="F414" s="314"/>
      <c r="G414" s="315">
        <v>140268</v>
      </c>
      <c r="H414" s="381">
        <v>940698</v>
      </c>
      <c r="I414" s="379"/>
    </row>
    <row r="415" spans="1:9" hidden="1" outlineLevel="1">
      <c r="A415" s="380"/>
      <c r="B415" s="326" t="s">
        <v>244</v>
      </c>
      <c r="C415" s="315">
        <v>65</v>
      </c>
      <c r="D415" s="314"/>
      <c r="E415" s="314"/>
      <c r="F415" s="314"/>
      <c r="G415" s="314"/>
      <c r="H415" s="381">
        <v>65</v>
      </c>
      <c r="I415" s="379"/>
    </row>
    <row r="416" spans="1:9" hidden="1" outlineLevel="1">
      <c r="A416" s="380"/>
      <c r="B416" s="326" t="s">
        <v>187</v>
      </c>
      <c r="C416" s="315">
        <v>3037</v>
      </c>
      <c r="D416" s="314"/>
      <c r="E416" s="314"/>
      <c r="F416" s="314"/>
      <c r="G416" s="314"/>
      <c r="H416" s="381">
        <v>3037</v>
      </c>
      <c r="I416" s="379"/>
    </row>
    <row r="417" spans="1:9" hidden="1" outlineLevel="1">
      <c r="A417" s="380"/>
      <c r="B417" s="326" t="s">
        <v>188</v>
      </c>
      <c r="C417" s="314"/>
      <c r="D417" s="314"/>
      <c r="E417" s="315">
        <v>70828</v>
      </c>
      <c r="F417" s="314"/>
      <c r="G417" s="314"/>
      <c r="H417" s="381">
        <v>70828</v>
      </c>
      <c r="I417" s="379"/>
    </row>
    <row r="418" spans="1:9" hidden="1" outlineLevel="1">
      <c r="A418" s="380"/>
      <c r="B418" s="326" t="s">
        <v>189</v>
      </c>
      <c r="C418" s="315">
        <v>11817.965741787701</v>
      </c>
      <c r="D418" s="315">
        <v>0</v>
      </c>
      <c r="E418" s="315">
        <v>10567</v>
      </c>
      <c r="F418" s="314"/>
      <c r="G418" s="315">
        <v>3337</v>
      </c>
      <c r="H418" s="381">
        <v>25721.965741787699</v>
      </c>
      <c r="I418" s="379"/>
    </row>
    <row r="419" spans="1:9" hidden="1" outlineLevel="1">
      <c r="A419" s="380"/>
      <c r="B419" s="326" t="s">
        <v>190</v>
      </c>
      <c r="C419" s="315">
        <v>113967</v>
      </c>
      <c r="D419" s="315">
        <v>240984</v>
      </c>
      <c r="E419" s="315">
        <v>42478</v>
      </c>
      <c r="F419" s="315">
        <v>0</v>
      </c>
      <c r="G419" s="315">
        <v>50894</v>
      </c>
      <c r="H419" s="381">
        <v>448323</v>
      </c>
      <c r="I419" s="379"/>
    </row>
    <row r="420" spans="1:9" hidden="1" outlineLevel="1">
      <c r="A420" s="380"/>
      <c r="B420" s="326" t="s">
        <v>191</v>
      </c>
      <c r="C420" s="315">
        <v>1416</v>
      </c>
      <c r="D420" s="314"/>
      <c r="E420" s="315">
        <v>31188</v>
      </c>
      <c r="F420" s="314"/>
      <c r="G420" s="315">
        <v>7973</v>
      </c>
      <c r="H420" s="381">
        <v>40577</v>
      </c>
      <c r="I420" s="379"/>
    </row>
    <row r="421" spans="1:9" hidden="1" outlineLevel="1">
      <c r="A421" s="380"/>
      <c r="B421" s="326" t="s">
        <v>192</v>
      </c>
      <c r="C421" s="314"/>
      <c r="D421" s="314"/>
      <c r="E421" s="314"/>
      <c r="F421" s="314"/>
      <c r="G421" s="314"/>
      <c r="H421" s="381">
        <v>0</v>
      </c>
      <c r="I421" s="379"/>
    </row>
    <row r="422" spans="1:9" hidden="1" outlineLevel="1">
      <c r="A422" s="380"/>
      <c r="B422" s="326" t="s">
        <v>193</v>
      </c>
      <c r="C422" s="315">
        <v>136010</v>
      </c>
      <c r="D422" s="315">
        <v>2944</v>
      </c>
      <c r="E422" s="315">
        <v>1210970</v>
      </c>
      <c r="F422" s="314"/>
      <c r="G422" s="315">
        <v>221585</v>
      </c>
      <c r="H422" s="381">
        <v>1571509</v>
      </c>
      <c r="I422" s="379"/>
    </row>
    <row r="423" spans="1:9" hidden="1" outlineLevel="1">
      <c r="A423" s="380"/>
      <c r="B423" s="326" t="s">
        <v>194</v>
      </c>
      <c r="C423" s="315">
        <v>5219</v>
      </c>
      <c r="D423" s="314"/>
      <c r="E423" s="314"/>
      <c r="F423" s="314"/>
      <c r="G423" s="314"/>
      <c r="H423" s="381">
        <v>5219</v>
      </c>
      <c r="I423" s="379"/>
    </row>
    <row r="424" spans="1:9" hidden="1" outlineLevel="1">
      <c r="A424" s="380"/>
      <c r="B424" s="326" t="s">
        <v>195</v>
      </c>
      <c r="C424" s="315">
        <v>1921.00172357162</v>
      </c>
      <c r="D424" s="315">
        <v>234</v>
      </c>
      <c r="E424" s="315">
        <v>718</v>
      </c>
      <c r="F424" s="314"/>
      <c r="G424" s="315">
        <v>440</v>
      </c>
      <c r="H424" s="381">
        <v>3313.00172357162</v>
      </c>
      <c r="I424" s="379"/>
    </row>
    <row r="425" spans="1:9" hidden="1" outlineLevel="1">
      <c r="A425" s="380"/>
      <c r="B425" s="326" t="s">
        <v>196</v>
      </c>
      <c r="C425" s="315">
        <v>7690</v>
      </c>
      <c r="D425" s="314"/>
      <c r="E425" s="315">
        <v>7262</v>
      </c>
      <c r="F425" s="314"/>
      <c r="G425" s="314"/>
      <c r="H425" s="381">
        <v>14952</v>
      </c>
      <c r="I425" s="379"/>
    </row>
    <row r="426" spans="1:9" collapsed="1">
      <c r="A426" s="380">
        <v>19</v>
      </c>
      <c r="B426" s="330" t="s">
        <v>545</v>
      </c>
      <c r="C426" s="315">
        <f>SUM($C$409:$C$425)</f>
        <v>4918904.6146024615</v>
      </c>
      <c r="D426" s="315">
        <f>SUM($D$409:$D$425)</f>
        <v>248918</v>
      </c>
      <c r="E426" s="315">
        <f>SUM($E$409:$E$425)</f>
        <v>2215313</v>
      </c>
      <c r="F426" s="315">
        <f>SUM($F$409:$F$425)</f>
        <v>0</v>
      </c>
      <c r="G426" s="315">
        <f>SUM($G$409:$G$425)</f>
        <v>455238</v>
      </c>
      <c r="H426" s="381">
        <f>SUM($H$409:$H$425)</f>
        <v>7838373.6146024615</v>
      </c>
      <c r="I426" s="379"/>
    </row>
    <row r="427" spans="1:9" ht="13.5" hidden="1" outlineLevel="1" thickBot="1">
      <c r="A427" s="388"/>
      <c r="B427" s="389" t="s">
        <v>181</v>
      </c>
      <c r="C427" s="390">
        <v>33430</v>
      </c>
      <c r="D427" s="391"/>
      <c r="E427" s="390">
        <v>239790</v>
      </c>
      <c r="F427" s="391"/>
      <c r="G427" s="390">
        <v>51312</v>
      </c>
      <c r="H427" s="392">
        <v>324532</v>
      </c>
      <c r="I427" s="379"/>
    </row>
    <row r="428" spans="1:9" ht="13.5" hidden="1" outlineLevel="1" thickBot="1">
      <c r="A428" s="388"/>
      <c r="B428" s="389" t="s">
        <v>182</v>
      </c>
      <c r="C428" s="390">
        <v>71059</v>
      </c>
      <c r="D428" s="391"/>
      <c r="E428" s="391"/>
      <c r="F428" s="391"/>
      <c r="G428" s="391"/>
      <c r="H428" s="392">
        <v>71059</v>
      </c>
      <c r="I428" s="379"/>
    </row>
    <row r="429" spans="1:9" ht="13.5" hidden="1" outlineLevel="1" thickBot="1">
      <c r="A429" s="388"/>
      <c r="B429" s="389" t="s">
        <v>183</v>
      </c>
      <c r="C429" s="390">
        <v>671711.66448454803</v>
      </c>
      <c r="D429" s="390">
        <v>38738</v>
      </c>
      <c r="E429" s="390">
        <v>475322</v>
      </c>
      <c r="F429" s="391"/>
      <c r="G429" s="390">
        <v>133705</v>
      </c>
      <c r="H429" s="392">
        <v>1319476.66448455</v>
      </c>
      <c r="I429" s="379"/>
    </row>
    <row r="430" spans="1:9" ht="13.5" hidden="1" outlineLevel="1" thickBot="1">
      <c r="A430" s="388"/>
      <c r="B430" s="389" t="s">
        <v>184</v>
      </c>
      <c r="C430" s="390">
        <v>59374.474995267199</v>
      </c>
      <c r="D430" s="391"/>
      <c r="E430" s="390">
        <v>45109</v>
      </c>
      <c r="F430" s="391"/>
      <c r="G430" s="390">
        <v>7156</v>
      </c>
      <c r="H430" s="392">
        <v>111639.474995267</v>
      </c>
      <c r="I430" s="379"/>
    </row>
    <row r="431" spans="1:9" ht="13.5" hidden="1" outlineLevel="1" thickBot="1">
      <c r="A431" s="388"/>
      <c r="B431" s="389" t="s">
        <v>185</v>
      </c>
      <c r="C431" s="390">
        <v>215997</v>
      </c>
      <c r="D431" s="391"/>
      <c r="E431" s="390">
        <v>483807</v>
      </c>
      <c r="F431" s="391"/>
      <c r="G431" s="390">
        <v>63489</v>
      </c>
      <c r="H431" s="392">
        <v>763293</v>
      </c>
      <c r="I431" s="379"/>
    </row>
    <row r="432" spans="1:9" ht="13.5" hidden="1" outlineLevel="1" thickBot="1">
      <c r="A432" s="388"/>
      <c r="B432" s="389" t="s">
        <v>186</v>
      </c>
      <c r="C432" s="390">
        <v>133715</v>
      </c>
      <c r="D432" s="391"/>
      <c r="E432" s="390">
        <v>1203737</v>
      </c>
      <c r="F432" s="391"/>
      <c r="G432" s="390">
        <v>213166</v>
      </c>
      <c r="H432" s="392">
        <v>1550618</v>
      </c>
      <c r="I432" s="379"/>
    </row>
    <row r="433" spans="1:9" ht="13.5" hidden="1" outlineLevel="1" thickBot="1">
      <c r="A433" s="388"/>
      <c r="B433" s="389" t="s">
        <v>244</v>
      </c>
      <c r="C433" s="390">
        <v>18095</v>
      </c>
      <c r="D433" s="391"/>
      <c r="E433" s="391"/>
      <c r="F433" s="390">
        <v>32</v>
      </c>
      <c r="G433" s="391"/>
      <c r="H433" s="392">
        <v>18127</v>
      </c>
      <c r="I433" s="379"/>
    </row>
    <row r="434" spans="1:9" ht="13.5" hidden="1" outlineLevel="1" thickBot="1">
      <c r="A434" s="388"/>
      <c r="B434" s="389" t="s">
        <v>187</v>
      </c>
      <c r="C434" s="390">
        <v>30259</v>
      </c>
      <c r="D434" s="391"/>
      <c r="E434" s="391"/>
      <c r="F434" s="391"/>
      <c r="G434" s="391"/>
      <c r="H434" s="392">
        <v>30259</v>
      </c>
      <c r="I434" s="379"/>
    </row>
    <row r="435" spans="1:9" ht="13.5" hidden="1" outlineLevel="1" thickBot="1">
      <c r="A435" s="388"/>
      <c r="B435" s="389" t="s">
        <v>188</v>
      </c>
      <c r="C435" s="391"/>
      <c r="D435" s="391"/>
      <c r="E435" s="390">
        <v>140623</v>
      </c>
      <c r="F435" s="391"/>
      <c r="G435" s="391"/>
      <c r="H435" s="392">
        <v>140623</v>
      </c>
      <c r="I435" s="379"/>
    </row>
    <row r="436" spans="1:9" ht="13.5" hidden="1" outlineLevel="1" thickBot="1">
      <c r="A436" s="388"/>
      <c r="B436" s="389" t="s">
        <v>189</v>
      </c>
      <c r="C436" s="390">
        <v>155.939043533008</v>
      </c>
      <c r="D436" s="390">
        <v>0</v>
      </c>
      <c r="E436" s="390">
        <v>69385</v>
      </c>
      <c r="F436" s="391"/>
      <c r="G436" s="390">
        <v>21911</v>
      </c>
      <c r="H436" s="392">
        <v>91451.939043532999</v>
      </c>
      <c r="I436" s="379"/>
    </row>
    <row r="437" spans="1:9" ht="13.5" hidden="1" outlineLevel="1" thickBot="1">
      <c r="A437" s="388"/>
      <c r="B437" s="389" t="s">
        <v>190</v>
      </c>
      <c r="C437" s="390">
        <v>207657</v>
      </c>
      <c r="D437" s="390">
        <v>443740</v>
      </c>
      <c r="E437" s="390">
        <v>32461</v>
      </c>
      <c r="F437" s="390">
        <v>0</v>
      </c>
      <c r="G437" s="390">
        <v>81708</v>
      </c>
      <c r="H437" s="392">
        <v>765566</v>
      </c>
      <c r="I437" s="379"/>
    </row>
    <row r="438" spans="1:9" ht="13.5" hidden="1" outlineLevel="1" thickBot="1">
      <c r="A438" s="388"/>
      <c r="B438" s="389" t="s">
        <v>191</v>
      </c>
      <c r="C438" s="390">
        <v>1399</v>
      </c>
      <c r="D438" s="391"/>
      <c r="E438" s="390">
        <v>29727</v>
      </c>
      <c r="F438" s="391"/>
      <c r="G438" s="390">
        <v>7599</v>
      </c>
      <c r="H438" s="392">
        <v>38725</v>
      </c>
      <c r="I438" s="379"/>
    </row>
    <row r="439" spans="1:9" ht="13.5" hidden="1" outlineLevel="1" thickBot="1">
      <c r="A439" s="388"/>
      <c r="B439" s="389" t="s">
        <v>192</v>
      </c>
      <c r="C439" s="391"/>
      <c r="D439" s="391"/>
      <c r="E439" s="391"/>
      <c r="F439" s="390">
        <v>9527</v>
      </c>
      <c r="G439" s="391"/>
      <c r="H439" s="392">
        <v>9527</v>
      </c>
      <c r="I439" s="379"/>
    </row>
    <row r="440" spans="1:9" ht="13.5" hidden="1" outlineLevel="1" thickBot="1">
      <c r="A440" s="388"/>
      <c r="B440" s="389" t="s">
        <v>193</v>
      </c>
      <c r="C440" s="390">
        <v>470457</v>
      </c>
      <c r="D440" s="391"/>
      <c r="E440" s="390">
        <v>1752843</v>
      </c>
      <c r="F440" s="391"/>
      <c r="G440" s="390">
        <v>1022983</v>
      </c>
      <c r="H440" s="392">
        <v>3246283</v>
      </c>
      <c r="I440" s="379"/>
    </row>
    <row r="441" spans="1:9" ht="13.5" hidden="1" outlineLevel="1" thickBot="1">
      <c r="A441" s="388"/>
      <c r="B441" s="389" t="s">
        <v>194</v>
      </c>
      <c r="C441" s="390">
        <v>13674</v>
      </c>
      <c r="D441" s="391"/>
      <c r="E441" s="391"/>
      <c r="F441" s="391"/>
      <c r="G441" s="391"/>
      <c r="H441" s="392">
        <v>13674</v>
      </c>
      <c r="I441" s="379"/>
    </row>
    <row r="442" spans="1:9" ht="13.5" hidden="1" outlineLevel="1" thickBot="1">
      <c r="A442" s="388"/>
      <c r="B442" s="389" t="s">
        <v>195</v>
      </c>
      <c r="C442" s="390">
        <v>1031.21836140354</v>
      </c>
      <c r="D442" s="390">
        <v>1206</v>
      </c>
      <c r="E442" s="390">
        <v>2809</v>
      </c>
      <c r="F442" s="391"/>
      <c r="G442" s="390">
        <v>1721</v>
      </c>
      <c r="H442" s="392">
        <v>6767.2183614035403</v>
      </c>
      <c r="I442" s="379"/>
    </row>
    <row r="443" spans="1:9" ht="13.5" hidden="1" outlineLevel="1" thickBot="1">
      <c r="A443" s="388"/>
      <c r="B443" s="389" t="s">
        <v>196</v>
      </c>
      <c r="C443" s="391"/>
      <c r="D443" s="391"/>
      <c r="E443" s="390">
        <v>0</v>
      </c>
      <c r="F443" s="391"/>
      <c r="G443" s="391"/>
      <c r="H443" s="392">
        <v>0</v>
      </c>
      <c r="I443" s="379"/>
    </row>
    <row r="444" spans="1:9" ht="13.5" collapsed="1" thickBot="1">
      <c r="A444" s="388">
        <v>20</v>
      </c>
      <c r="B444" s="393" t="s">
        <v>88</v>
      </c>
      <c r="C444" s="390">
        <f>SUM($C$427:$C$443)</f>
        <v>1928015.2968847519</v>
      </c>
      <c r="D444" s="390">
        <f>SUM($D$427:$D$443)</f>
        <v>483684</v>
      </c>
      <c r="E444" s="390">
        <f>SUM($E$427:$E$443)</f>
        <v>4475613</v>
      </c>
      <c r="F444" s="390">
        <f>SUM($F$427:$F$443)</f>
        <v>9559</v>
      </c>
      <c r="G444" s="390">
        <f>SUM($G$427:$G$443)</f>
        <v>1604750</v>
      </c>
      <c r="H444" s="392">
        <f>SUM($H$427:$H$443)</f>
        <v>8501621.2968847528</v>
      </c>
      <c r="I444" s="379"/>
    </row>
    <row r="445" spans="1:9">
      <c r="A445" s="529"/>
      <c r="B445" s="529"/>
      <c r="C445" s="529"/>
      <c r="D445" s="529"/>
      <c r="E445" s="529"/>
      <c r="F445" s="529"/>
      <c r="G445" s="529"/>
      <c r="H445" s="529"/>
    </row>
    <row r="446" spans="1:9">
      <c r="A446" s="513"/>
      <c r="B446" s="513"/>
      <c r="C446" s="513"/>
      <c r="D446" s="513"/>
      <c r="E446" s="513"/>
      <c r="F446" s="513"/>
      <c r="G446" s="513"/>
      <c r="H446" s="513"/>
    </row>
    <row r="447" spans="1:9">
      <c r="A447" s="513" t="s">
        <v>546</v>
      </c>
      <c r="B447" s="513"/>
      <c r="C447" s="513"/>
      <c r="D447" s="513"/>
      <c r="E447" s="513"/>
      <c r="F447" s="513"/>
      <c r="G447" s="513"/>
      <c r="H447" s="513"/>
    </row>
    <row r="448" spans="1:9">
      <c r="A448" s="513" t="s">
        <v>513</v>
      </c>
      <c r="B448" s="513"/>
      <c r="C448" s="513"/>
      <c r="D448" s="513"/>
      <c r="E448" s="513"/>
      <c r="F448" s="513"/>
      <c r="G448" s="513"/>
      <c r="H448" s="513"/>
    </row>
    <row r="449" spans="1:9">
      <c r="A449" s="513" t="s">
        <v>306</v>
      </c>
      <c r="B449" s="513"/>
      <c r="C449" s="513"/>
      <c r="D449" s="513"/>
      <c r="E449" s="513"/>
      <c r="F449" s="513"/>
      <c r="G449" s="513"/>
      <c r="H449" s="513"/>
    </row>
    <row r="450" spans="1:9">
      <c r="A450" s="513" t="s">
        <v>463</v>
      </c>
      <c r="B450" s="513"/>
      <c r="C450" s="513"/>
      <c r="D450" s="513"/>
      <c r="E450" s="513"/>
      <c r="F450" s="513"/>
      <c r="G450" s="513"/>
      <c r="H450" s="513"/>
    </row>
    <row r="451" spans="1:9">
      <c r="A451" s="513"/>
      <c r="B451" s="513"/>
      <c r="C451" s="513"/>
      <c r="D451" s="513"/>
      <c r="E451" s="513"/>
      <c r="F451" s="513"/>
      <c r="G451" s="513"/>
      <c r="H451" s="513"/>
    </row>
    <row r="452" spans="1:9">
      <c r="A452" s="513" t="s">
        <v>34</v>
      </c>
      <c r="B452" s="513"/>
      <c r="C452" s="513"/>
      <c r="D452" s="513"/>
      <c r="E452" s="513"/>
      <c r="F452" s="513"/>
      <c r="G452" s="513"/>
      <c r="H452" s="513"/>
    </row>
    <row r="453" spans="1:9" ht="12.75" customHeight="1" thickBot="1">
      <c r="A453" s="518" t="s">
        <v>326</v>
      </c>
      <c r="B453" s="518"/>
      <c r="C453" s="518"/>
      <c r="D453" s="518"/>
      <c r="E453" s="518"/>
      <c r="F453" s="518"/>
      <c r="G453" s="518"/>
      <c r="H453" s="518"/>
    </row>
    <row r="454" spans="1:9">
      <c r="A454" s="365"/>
      <c r="B454" s="366"/>
      <c r="C454" s="367" t="s">
        <v>464</v>
      </c>
      <c r="D454" s="368" t="s">
        <v>465</v>
      </c>
      <c r="E454" s="368" t="s">
        <v>466</v>
      </c>
      <c r="F454" s="369" t="s">
        <v>467</v>
      </c>
      <c r="G454" s="369" t="s">
        <v>468</v>
      </c>
      <c r="H454" s="225" t="s">
        <v>469</v>
      </c>
      <c r="I454" s="370"/>
    </row>
    <row r="455" spans="1:9">
      <c r="A455" s="371"/>
      <c r="B455" s="372"/>
      <c r="C455" s="519" t="s">
        <v>472</v>
      </c>
      <c r="D455" s="520"/>
      <c r="E455" s="521"/>
      <c r="F455" s="515" t="s">
        <v>514</v>
      </c>
      <c r="G455" s="515" t="s">
        <v>515</v>
      </c>
      <c r="H455" s="523" t="s">
        <v>516</v>
      </c>
      <c r="I455" s="370"/>
    </row>
    <row r="456" spans="1:9">
      <c r="A456" s="371"/>
      <c r="B456" s="373" t="s">
        <v>517</v>
      </c>
      <c r="C456" s="526"/>
      <c r="D456" s="527"/>
      <c r="E456" s="528"/>
      <c r="F456" s="522"/>
      <c r="G456" s="522"/>
      <c r="H456" s="524"/>
      <c r="I456" s="370"/>
    </row>
    <row r="457" spans="1:9">
      <c r="A457" s="371"/>
      <c r="B457" s="229"/>
      <c r="C457" s="515" t="s">
        <v>518</v>
      </c>
      <c r="D457" s="515" t="s">
        <v>519</v>
      </c>
      <c r="E457" s="515" t="s">
        <v>520</v>
      </c>
      <c r="F457" s="522"/>
      <c r="G457" s="522"/>
      <c r="H457" s="524"/>
      <c r="I457" s="370"/>
    </row>
    <row r="458" spans="1:9" ht="19.5" customHeight="1">
      <c r="A458" s="374"/>
      <c r="B458" s="375"/>
      <c r="C458" s="516"/>
      <c r="D458" s="516"/>
      <c r="E458" s="516"/>
      <c r="F458" s="516"/>
      <c r="G458" s="516"/>
      <c r="H458" s="525"/>
      <c r="I458" s="370"/>
    </row>
    <row r="459" spans="1:9" hidden="1" outlineLevel="1">
      <c r="A459" s="380"/>
      <c r="B459" s="326" t="s">
        <v>181</v>
      </c>
      <c r="C459" s="314"/>
      <c r="D459" s="314"/>
      <c r="E459" s="314"/>
      <c r="F459" s="314"/>
      <c r="G459" s="314"/>
      <c r="H459" s="381">
        <v>0</v>
      </c>
      <c r="I459" s="379"/>
    </row>
    <row r="460" spans="1:9" hidden="1" outlineLevel="1">
      <c r="A460" s="380"/>
      <c r="B460" s="326" t="s">
        <v>182</v>
      </c>
      <c r="C460" s="315">
        <v>0</v>
      </c>
      <c r="D460" s="314"/>
      <c r="E460" s="314"/>
      <c r="F460" s="314"/>
      <c r="G460" s="314"/>
      <c r="H460" s="381">
        <v>0</v>
      </c>
      <c r="I460" s="379"/>
    </row>
    <row r="461" spans="1:9" hidden="1" outlineLevel="1">
      <c r="A461" s="380"/>
      <c r="B461" s="326" t="s">
        <v>183</v>
      </c>
      <c r="C461" s="315">
        <v>1029</v>
      </c>
      <c r="D461" s="315">
        <v>0</v>
      </c>
      <c r="E461" s="315">
        <v>0</v>
      </c>
      <c r="F461" s="314"/>
      <c r="G461" s="314"/>
      <c r="H461" s="381">
        <v>1029</v>
      </c>
      <c r="I461" s="379"/>
    </row>
    <row r="462" spans="1:9" hidden="1" outlineLevel="1">
      <c r="A462" s="380"/>
      <c r="B462" s="326" t="s">
        <v>184</v>
      </c>
      <c r="C462" s="315">
        <v>578.71006640485405</v>
      </c>
      <c r="D462" s="314"/>
      <c r="E462" s="315">
        <v>0</v>
      </c>
      <c r="F462" s="314"/>
      <c r="G462" s="315">
        <v>0</v>
      </c>
      <c r="H462" s="381">
        <v>578.71006640485405</v>
      </c>
      <c r="I462" s="379"/>
    </row>
    <row r="463" spans="1:9" hidden="1" outlineLevel="1">
      <c r="A463" s="380"/>
      <c r="B463" s="326" t="s">
        <v>185</v>
      </c>
      <c r="C463" s="314"/>
      <c r="D463" s="314"/>
      <c r="E463" s="314"/>
      <c r="F463" s="314"/>
      <c r="G463" s="314"/>
      <c r="H463" s="381">
        <v>0</v>
      </c>
      <c r="I463" s="379"/>
    </row>
    <row r="464" spans="1:9" hidden="1" outlineLevel="1">
      <c r="A464" s="380"/>
      <c r="B464" s="326" t="s">
        <v>186</v>
      </c>
      <c r="C464" s="315">
        <v>0</v>
      </c>
      <c r="D464" s="314"/>
      <c r="E464" s="315">
        <v>325000</v>
      </c>
      <c r="F464" s="314"/>
      <c r="G464" s="315">
        <v>0</v>
      </c>
      <c r="H464" s="381">
        <v>325000</v>
      </c>
      <c r="I464" s="379"/>
    </row>
    <row r="465" spans="1:9" hidden="1" outlineLevel="1">
      <c r="A465" s="380"/>
      <c r="B465" s="326" t="s">
        <v>244</v>
      </c>
      <c r="C465" s="314"/>
      <c r="D465" s="314"/>
      <c r="E465" s="314"/>
      <c r="F465" s="314"/>
      <c r="G465" s="314"/>
      <c r="H465" s="381">
        <v>0</v>
      </c>
      <c r="I465" s="379"/>
    </row>
    <row r="466" spans="1:9" hidden="1" outlineLevel="1">
      <c r="A466" s="380"/>
      <c r="B466" s="326" t="s">
        <v>187</v>
      </c>
      <c r="C466" s="314"/>
      <c r="D466" s="314"/>
      <c r="E466" s="314"/>
      <c r="F466" s="314"/>
      <c r="G466" s="314"/>
      <c r="H466" s="381">
        <v>0</v>
      </c>
      <c r="I466" s="379"/>
    </row>
    <row r="467" spans="1:9" hidden="1" outlineLevel="1">
      <c r="A467" s="380"/>
      <c r="B467" s="326" t="s">
        <v>188</v>
      </c>
      <c r="C467" s="314"/>
      <c r="D467" s="314"/>
      <c r="E467" s="314"/>
      <c r="F467" s="314"/>
      <c r="G467" s="314"/>
      <c r="H467" s="381">
        <v>0</v>
      </c>
      <c r="I467" s="379"/>
    </row>
    <row r="468" spans="1:9" hidden="1" outlineLevel="1">
      <c r="A468" s="380"/>
      <c r="B468" s="326" t="s">
        <v>189</v>
      </c>
      <c r="C468" s="315">
        <v>0</v>
      </c>
      <c r="D468" s="315">
        <v>0</v>
      </c>
      <c r="E468" s="315">
        <v>0</v>
      </c>
      <c r="F468" s="314"/>
      <c r="G468" s="315">
        <v>0</v>
      </c>
      <c r="H468" s="381">
        <v>0</v>
      </c>
      <c r="I468" s="379"/>
    </row>
    <row r="469" spans="1:9" hidden="1" outlineLevel="1">
      <c r="A469" s="380"/>
      <c r="B469" s="326" t="s">
        <v>190</v>
      </c>
      <c r="C469" s="315">
        <v>0</v>
      </c>
      <c r="D469" s="315">
        <v>0</v>
      </c>
      <c r="E469" s="315">
        <v>1244</v>
      </c>
      <c r="F469" s="315">
        <v>0</v>
      </c>
      <c r="G469" s="315">
        <v>356</v>
      </c>
      <c r="H469" s="381">
        <v>1600</v>
      </c>
      <c r="I469" s="379"/>
    </row>
    <row r="470" spans="1:9" hidden="1" outlineLevel="1">
      <c r="A470" s="380"/>
      <c r="B470" s="326" t="s">
        <v>191</v>
      </c>
      <c r="C470" s="314"/>
      <c r="D470" s="314"/>
      <c r="E470" s="314"/>
      <c r="F470" s="314"/>
      <c r="G470" s="314"/>
      <c r="H470" s="381">
        <v>0</v>
      </c>
      <c r="I470" s="379"/>
    </row>
    <row r="471" spans="1:9" hidden="1" outlineLevel="1">
      <c r="A471" s="380"/>
      <c r="B471" s="326" t="s">
        <v>192</v>
      </c>
      <c r="C471" s="314"/>
      <c r="D471" s="314"/>
      <c r="E471" s="314"/>
      <c r="F471" s="314"/>
      <c r="G471" s="314"/>
      <c r="H471" s="381">
        <v>0</v>
      </c>
      <c r="I471" s="379"/>
    </row>
    <row r="472" spans="1:9" hidden="1" outlineLevel="1">
      <c r="A472" s="380"/>
      <c r="B472" s="326" t="s">
        <v>193</v>
      </c>
      <c r="C472" s="315">
        <v>7894</v>
      </c>
      <c r="D472" s="314"/>
      <c r="E472" s="315">
        <v>81889</v>
      </c>
      <c r="F472" s="314"/>
      <c r="G472" s="315">
        <v>6169</v>
      </c>
      <c r="H472" s="381">
        <v>95952</v>
      </c>
      <c r="I472" s="379"/>
    </row>
    <row r="473" spans="1:9" hidden="1" outlineLevel="1">
      <c r="A473" s="380"/>
      <c r="B473" s="326" t="s">
        <v>194</v>
      </c>
      <c r="C473" s="314"/>
      <c r="D473" s="314"/>
      <c r="E473" s="314"/>
      <c r="F473" s="314"/>
      <c r="G473" s="314"/>
      <c r="H473" s="381">
        <v>0</v>
      </c>
      <c r="I473" s="379"/>
    </row>
    <row r="474" spans="1:9" hidden="1" outlineLevel="1">
      <c r="A474" s="380"/>
      <c r="B474" s="326" t="s">
        <v>195</v>
      </c>
      <c r="C474" s="314"/>
      <c r="D474" s="314"/>
      <c r="E474" s="314"/>
      <c r="F474" s="314"/>
      <c r="G474" s="314"/>
      <c r="H474" s="381">
        <v>0</v>
      </c>
      <c r="I474" s="379"/>
    </row>
    <row r="475" spans="1:9" hidden="1" outlineLevel="1">
      <c r="A475" s="380"/>
      <c r="B475" s="326" t="s">
        <v>196</v>
      </c>
      <c r="C475" s="314"/>
      <c r="D475" s="314"/>
      <c r="E475" s="314"/>
      <c r="F475" s="314"/>
      <c r="G475" s="314"/>
      <c r="H475" s="381">
        <v>0</v>
      </c>
      <c r="I475" s="379"/>
    </row>
    <row r="476" spans="1:9" collapsed="1">
      <c r="A476" s="380">
        <v>21</v>
      </c>
      <c r="B476" s="330" t="s">
        <v>547</v>
      </c>
      <c r="C476" s="315">
        <f>SUM($C$459:$C$475)</f>
        <v>9501.7100664048539</v>
      </c>
      <c r="D476" s="315">
        <f>SUM($D$459:$D$475)</f>
        <v>0</v>
      </c>
      <c r="E476" s="315">
        <f>SUM($E$459:$E$475)</f>
        <v>408133</v>
      </c>
      <c r="F476" s="315">
        <f>SUM($F$459:$F$475)</f>
        <v>0</v>
      </c>
      <c r="G476" s="315">
        <f>SUM($G$459:$G$475)</f>
        <v>6525</v>
      </c>
      <c r="H476" s="381">
        <f>SUM($H$459:$H$475)</f>
        <v>424159.71006640483</v>
      </c>
      <c r="I476" s="379"/>
    </row>
    <row r="477" spans="1:9" hidden="1" outlineLevel="1">
      <c r="A477" s="380"/>
      <c r="B477" s="326" t="s">
        <v>181</v>
      </c>
      <c r="C477" s="315">
        <v>28697</v>
      </c>
      <c r="D477" s="314"/>
      <c r="E477" s="315">
        <v>148868</v>
      </c>
      <c r="F477" s="314"/>
      <c r="G477" s="315">
        <v>30600</v>
      </c>
      <c r="H477" s="381">
        <v>208165</v>
      </c>
      <c r="I477" s="379"/>
    </row>
    <row r="478" spans="1:9" hidden="1" outlineLevel="1">
      <c r="A478" s="380"/>
      <c r="B478" s="326" t="s">
        <v>182</v>
      </c>
      <c r="C478" s="315">
        <v>0</v>
      </c>
      <c r="D478" s="314"/>
      <c r="E478" s="314"/>
      <c r="F478" s="314"/>
      <c r="G478" s="314"/>
      <c r="H478" s="381">
        <v>0</v>
      </c>
      <c r="I478" s="379"/>
    </row>
    <row r="479" spans="1:9" hidden="1" outlineLevel="1">
      <c r="A479" s="380"/>
      <c r="B479" s="326" t="s">
        <v>183</v>
      </c>
      <c r="C479" s="315">
        <v>87144</v>
      </c>
      <c r="D479" s="315">
        <v>221105</v>
      </c>
      <c r="E479" s="315">
        <v>130803</v>
      </c>
      <c r="F479" s="314"/>
      <c r="G479" s="315">
        <v>25786</v>
      </c>
      <c r="H479" s="381">
        <v>464838</v>
      </c>
      <c r="I479" s="379"/>
    </row>
    <row r="480" spans="1:9" hidden="1" outlineLevel="1">
      <c r="A480" s="380"/>
      <c r="B480" s="326" t="s">
        <v>184</v>
      </c>
      <c r="C480" s="315">
        <v>7364.7694683866102</v>
      </c>
      <c r="D480" s="314"/>
      <c r="E480" s="315">
        <v>12875</v>
      </c>
      <c r="F480" s="314"/>
      <c r="G480" s="315">
        <v>2176</v>
      </c>
      <c r="H480" s="381">
        <v>22415.769468386599</v>
      </c>
      <c r="I480" s="379"/>
    </row>
    <row r="481" spans="1:9" hidden="1" outlineLevel="1">
      <c r="A481" s="380"/>
      <c r="B481" s="326" t="s">
        <v>185</v>
      </c>
      <c r="C481" s="315">
        <v>42546</v>
      </c>
      <c r="D481" s="314"/>
      <c r="E481" s="315">
        <v>270933</v>
      </c>
      <c r="F481" s="314"/>
      <c r="G481" s="315">
        <v>34950</v>
      </c>
      <c r="H481" s="381">
        <v>348429</v>
      </c>
      <c r="I481" s="379"/>
    </row>
    <row r="482" spans="1:9" hidden="1" outlineLevel="1">
      <c r="A482" s="380"/>
      <c r="B482" s="326" t="s">
        <v>186</v>
      </c>
      <c r="C482" s="315">
        <v>49410</v>
      </c>
      <c r="D482" s="314"/>
      <c r="E482" s="315">
        <v>39005</v>
      </c>
      <c r="F482" s="314"/>
      <c r="G482" s="315">
        <v>14961</v>
      </c>
      <c r="H482" s="381">
        <v>103376</v>
      </c>
      <c r="I482" s="379"/>
    </row>
    <row r="483" spans="1:9" hidden="1" outlineLevel="1">
      <c r="A483" s="380"/>
      <c r="B483" s="326" t="s">
        <v>244</v>
      </c>
      <c r="C483" s="315">
        <v>13874</v>
      </c>
      <c r="D483" s="314"/>
      <c r="E483" s="314"/>
      <c r="F483" s="315">
        <v>34</v>
      </c>
      <c r="G483" s="314"/>
      <c r="H483" s="381">
        <v>13908</v>
      </c>
      <c r="I483" s="379"/>
    </row>
    <row r="484" spans="1:9" hidden="1" outlineLevel="1">
      <c r="A484" s="380"/>
      <c r="B484" s="326" t="s">
        <v>187</v>
      </c>
      <c r="C484" s="315">
        <v>4437</v>
      </c>
      <c r="D484" s="314"/>
      <c r="E484" s="314"/>
      <c r="F484" s="314"/>
      <c r="G484" s="314"/>
      <c r="H484" s="381">
        <v>4437</v>
      </c>
      <c r="I484" s="379"/>
    </row>
    <row r="485" spans="1:9" hidden="1" outlineLevel="1">
      <c r="A485" s="380"/>
      <c r="B485" s="326" t="s">
        <v>188</v>
      </c>
      <c r="C485" s="314"/>
      <c r="D485" s="314"/>
      <c r="E485" s="314"/>
      <c r="F485" s="314"/>
      <c r="G485" s="314"/>
      <c r="H485" s="381">
        <v>0</v>
      </c>
      <c r="I485" s="379"/>
    </row>
    <row r="486" spans="1:9" hidden="1" outlineLevel="1">
      <c r="A486" s="380"/>
      <c r="B486" s="326" t="s">
        <v>189</v>
      </c>
      <c r="C486" s="315">
        <v>15749.716049381101</v>
      </c>
      <c r="D486" s="315">
        <v>0</v>
      </c>
      <c r="E486" s="315">
        <v>74140</v>
      </c>
      <c r="F486" s="314"/>
      <c r="G486" s="315">
        <v>23413</v>
      </c>
      <c r="H486" s="381">
        <v>113302.71604938099</v>
      </c>
      <c r="I486" s="379"/>
    </row>
    <row r="487" spans="1:9" hidden="1" outlineLevel="1">
      <c r="A487" s="380"/>
      <c r="B487" s="326" t="s">
        <v>190</v>
      </c>
      <c r="C487" s="315">
        <v>26683</v>
      </c>
      <c r="D487" s="315">
        <v>43914</v>
      </c>
      <c r="E487" s="315">
        <v>4053</v>
      </c>
      <c r="F487" s="315">
        <v>0</v>
      </c>
      <c r="G487" s="315">
        <v>0</v>
      </c>
      <c r="H487" s="381">
        <v>74650</v>
      </c>
      <c r="I487" s="379"/>
    </row>
    <row r="488" spans="1:9" hidden="1" outlineLevel="1">
      <c r="A488" s="380"/>
      <c r="B488" s="326" t="s">
        <v>191</v>
      </c>
      <c r="C488" s="315">
        <v>4840</v>
      </c>
      <c r="D488" s="314"/>
      <c r="E488" s="315">
        <v>235</v>
      </c>
      <c r="F488" s="314"/>
      <c r="G488" s="315">
        <v>60</v>
      </c>
      <c r="H488" s="381">
        <v>5135</v>
      </c>
      <c r="I488" s="379"/>
    </row>
    <row r="489" spans="1:9" hidden="1" outlineLevel="1">
      <c r="A489" s="380"/>
      <c r="B489" s="326" t="s">
        <v>192</v>
      </c>
      <c r="C489" s="315">
        <v>2375</v>
      </c>
      <c r="D489" s="314"/>
      <c r="E489" s="314"/>
      <c r="F489" s="314"/>
      <c r="G489" s="314"/>
      <c r="H489" s="381">
        <v>2375</v>
      </c>
      <c r="I489" s="379"/>
    </row>
    <row r="490" spans="1:9" hidden="1" outlineLevel="1">
      <c r="A490" s="380"/>
      <c r="B490" s="326" t="s">
        <v>193</v>
      </c>
      <c r="C490" s="315">
        <v>59547</v>
      </c>
      <c r="D490" s="314"/>
      <c r="E490" s="315">
        <v>255815</v>
      </c>
      <c r="F490" s="314"/>
      <c r="G490" s="315">
        <v>66379</v>
      </c>
      <c r="H490" s="381">
        <v>381741</v>
      </c>
      <c r="I490" s="379"/>
    </row>
    <row r="491" spans="1:9" hidden="1" outlineLevel="1">
      <c r="A491" s="380"/>
      <c r="B491" s="326" t="s">
        <v>194</v>
      </c>
      <c r="C491" s="315">
        <v>94574</v>
      </c>
      <c r="D491" s="314"/>
      <c r="E491" s="314"/>
      <c r="F491" s="314"/>
      <c r="G491" s="314"/>
      <c r="H491" s="381">
        <v>94574</v>
      </c>
      <c r="I491" s="379"/>
    </row>
    <row r="492" spans="1:9" hidden="1" outlineLevel="1">
      <c r="A492" s="380"/>
      <c r="B492" s="326" t="s">
        <v>195</v>
      </c>
      <c r="C492" s="315">
        <v>5946.3788888097797</v>
      </c>
      <c r="D492" s="314"/>
      <c r="E492" s="315">
        <v>78</v>
      </c>
      <c r="F492" s="314"/>
      <c r="G492" s="315">
        <v>48</v>
      </c>
      <c r="H492" s="381">
        <v>6072.3788888097797</v>
      </c>
      <c r="I492" s="379"/>
    </row>
    <row r="493" spans="1:9" hidden="1" outlineLevel="1">
      <c r="A493" s="380"/>
      <c r="B493" s="326" t="s">
        <v>196</v>
      </c>
      <c r="C493" s="315">
        <v>22633</v>
      </c>
      <c r="D493" s="314"/>
      <c r="E493" s="315">
        <v>1538</v>
      </c>
      <c r="F493" s="314"/>
      <c r="G493" s="314"/>
      <c r="H493" s="381">
        <v>24171</v>
      </c>
      <c r="I493" s="379"/>
    </row>
    <row r="494" spans="1:9" collapsed="1">
      <c r="A494" s="380">
        <v>22</v>
      </c>
      <c r="B494" s="330" t="s">
        <v>548</v>
      </c>
      <c r="C494" s="315">
        <f>SUM($C$477:$C$493)</f>
        <v>465820.86440657749</v>
      </c>
      <c r="D494" s="315">
        <f>SUM($D$477:$D$493)</f>
        <v>265019</v>
      </c>
      <c r="E494" s="315">
        <f>SUM($E$477:$E$493)</f>
        <v>938343</v>
      </c>
      <c r="F494" s="315">
        <f>SUM($F$477:$F$493)</f>
        <v>34</v>
      </c>
      <c r="G494" s="315">
        <f>SUM($G$477:$G$493)</f>
        <v>198373</v>
      </c>
      <c r="H494" s="381">
        <f>SUM($H$477:$H$493)</f>
        <v>1867589.8644065775</v>
      </c>
      <c r="I494" s="379"/>
    </row>
    <row r="495" spans="1:9" hidden="1" outlineLevel="1">
      <c r="A495" s="380"/>
      <c r="B495" s="326" t="s">
        <v>181</v>
      </c>
      <c r="C495" s="315">
        <v>-20750</v>
      </c>
      <c r="D495" s="314"/>
      <c r="E495" s="315">
        <v>-1261</v>
      </c>
      <c r="F495" s="382"/>
      <c r="G495" s="351">
        <v>-220</v>
      </c>
      <c r="H495" s="381">
        <v>-22231</v>
      </c>
      <c r="I495" s="379"/>
    </row>
    <row r="496" spans="1:9" hidden="1" outlineLevel="1">
      <c r="A496" s="380"/>
      <c r="B496" s="326" t="s">
        <v>182</v>
      </c>
      <c r="C496" s="315">
        <v>80262</v>
      </c>
      <c r="D496" s="314"/>
      <c r="E496" s="314"/>
      <c r="F496" s="382"/>
      <c r="G496" s="382"/>
      <c r="H496" s="381">
        <v>80262</v>
      </c>
      <c r="I496" s="379"/>
    </row>
    <row r="497" spans="1:9" hidden="1" outlineLevel="1">
      <c r="A497" s="380"/>
      <c r="B497" s="326" t="s">
        <v>183</v>
      </c>
      <c r="C497" s="315">
        <v>414635</v>
      </c>
      <c r="D497" s="315">
        <v>249</v>
      </c>
      <c r="E497" s="315">
        <v>560</v>
      </c>
      <c r="F497" s="382"/>
      <c r="G497" s="351">
        <v>134</v>
      </c>
      <c r="H497" s="381">
        <v>415578</v>
      </c>
      <c r="I497" s="379"/>
    </row>
    <row r="498" spans="1:9" hidden="1" outlineLevel="1">
      <c r="A498" s="380"/>
      <c r="B498" s="326" t="s">
        <v>184</v>
      </c>
      <c r="C498" s="315">
        <v>-37493.0745574229</v>
      </c>
      <c r="D498" s="314"/>
      <c r="E498" s="315">
        <v>-180</v>
      </c>
      <c r="F498" s="382"/>
      <c r="G498" s="351">
        <v>2</v>
      </c>
      <c r="H498" s="381">
        <v>-37671.0745574229</v>
      </c>
      <c r="I498" s="379"/>
    </row>
    <row r="499" spans="1:9" hidden="1" outlineLevel="1">
      <c r="A499" s="380"/>
      <c r="B499" s="326" t="s">
        <v>185</v>
      </c>
      <c r="C499" s="315">
        <v>127867</v>
      </c>
      <c r="D499" s="314"/>
      <c r="E499" s="315">
        <v>8486</v>
      </c>
      <c r="F499" s="382"/>
      <c r="G499" s="351">
        <v>1316</v>
      </c>
      <c r="H499" s="381">
        <v>137669</v>
      </c>
      <c r="I499" s="379"/>
    </row>
    <row r="500" spans="1:9" hidden="1" outlineLevel="1">
      <c r="A500" s="380"/>
      <c r="B500" s="326" t="s">
        <v>186</v>
      </c>
      <c r="C500" s="315">
        <v>35149</v>
      </c>
      <c r="D500" s="314"/>
      <c r="E500" s="315">
        <v>11938</v>
      </c>
      <c r="F500" s="382"/>
      <c r="G500" s="351">
        <v>2621</v>
      </c>
      <c r="H500" s="381">
        <v>49708</v>
      </c>
      <c r="I500" s="379"/>
    </row>
    <row r="501" spans="1:9" hidden="1" outlineLevel="1">
      <c r="A501" s="380"/>
      <c r="B501" s="326" t="s">
        <v>244</v>
      </c>
      <c r="C501" s="314"/>
      <c r="D501" s="314"/>
      <c r="E501" s="314"/>
      <c r="F501" s="382"/>
      <c r="G501" s="382"/>
      <c r="H501" s="381">
        <v>0</v>
      </c>
      <c r="I501" s="379"/>
    </row>
    <row r="502" spans="1:9" hidden="1" outlineLevel="1">
      <c r="A502" s="380"/>
      <c r="B502" s="326" t="s">
        <v>187</v>
      </c>
      <c r="C502" s="314"/>
      <c r="D502" s="314"/>
      <c r="E502" s="314"/>
      <c r="F502" s="382"/>
      <c r="G502" s="382"/>
      <c r="H502" s="381">
        <v>0</v>
      </c>
      <c r="I502" s="379"/>
    </row>
    <row r="503" spans="1:9" hidden="1" outlineLevel="1">
      <c r="A503" s="380"/>
      <c r="B503" s="326" t="s">
        <v>188</v>
      </c>
      <c r="C503" s="314"/>
      <c r="D503" s="314"/>
      <c r="E503" s="314"/>
      <c r="F503" s="382"/>
      <c r="G503" s="382"/>
      <c r="H503" s="381">
        <v>0</v>
      </c>
      <c r="I503" s="379"/>
    </row>
    <row r="504" spans="1:9" hidden="1" outlineLevel="1">
      <c r="A504" s="380"/>
      <c r="B504" s="326" t="s">
        <v>189</v>
      </c>
      <c r="C504" s="315">
        <v>7568.6902182816602</v>
      </c>
      <c r="D504" s="315">
        <v>0</v>
      </c>
      <c r="E504" s="315">
        <v>0</v>
      </c>
      <c r="F504" s="382"/>
      <c r="G504" s="351">
        <v>0</v>
      </c>
      <c r="H504" s="381">
        <v>7568.6902182816602</v>
      </c>
      <c r="I504" s="379"/>
    </row>
    <row r="505" spans="1:9" hidden="1" outlineLevel="1">
      <c r="A505" s="380"/>
      <c r="B505" s="326" t="s">
        <v>190</v>
      </c>
      <c r="C505" s="315">
        <v>35021</v>
      </c>
      <c r="D505" s="315">
        <v>1745</v>
      </c>
      <c r="E505" s="315">
        <v>0</v>
      </c>
      <c r="F505" s="351">
        <v>0</v>
      </c>
      <c r="G505" s="351">
        <v>255</v>
      </c>
      <c r="H505" s="381">
        <v>37021</v>
      </c>
      <c r="I505" s="379"/>
    </row>
    <row r="506" spans="1:9" hidden="1" outlineLevel="1">
      <c r="A506" s="380"/>
      <c r="B506" s="326" t="s">
        <v>191</v>
      </c>
      <c r="C506" s="314"/>
      <c r="D506" s="314"/>
      <c r="E506" s="314"/>
      <c r="F506" s="382"/>
      <c r="G506" s="382"/>
      <c r="H506" s="381">
        <v>0</v>
      </c>
      <c r="I506" s="379"/>
    </row>
    <row r="507" spans="1:9" hidden="1" outlineLevel="1">
      <c r="A507" s="380"/>
      <c r="B507" s="326" t="s">
        <v>192</v>
      </c>
      <c r="C507" s="314"/>
      <c r="D507" s="314"/>
      <c r="E507" s="314"/>
      <c r="F507" s="382"/>
      <c r="G507" s="382"/>
      <c r="H507" s="381">
        <v>0</v>
      </c>
      <c r="I507" s="379"/>
    </row>
    <row r="508" spans="1:9" hidden="1" outlineLevel="1">
      <c r="A508" s="380"/>
      <c r="B508" s="326" t="s">
        <v>193</v>
      </c>
      <c r="C508" s="315">
        <v>-63351</v>
      </c>
      <c r="D508" s="314"/>
      <c r="E508" s="315">
        <v>32053</v>
      </c>
      <c r="F508" s="382"/>
      <c r="G508" s="351">
        <v>6021</v>
      </c>
      <c r="H508" s="381">
        <v>-25277</v>
      </c>
      <c r="I508" s="379"/>
    </row>
    <row r="509" spans="1:9" hidden="1" outlineLevel="1">
      <c r="A509" s="380"/>
      <c r="B509" s="326" t="s">
        <v>194</v>
      </c>
      <c r="C509" s="314"/>
      <c r="D509" s="314"/>
      <c r="E509" s="314"/>
      <c r="F509" s="382"/>
      <c r="G509" s="382"/>
      <c r="H509" s="381">
        <v>0</v>
      </c>
      <c r="I509" s="379"/>
    </row>
    <row r="510" spans="1:9" hidden="1" outlineLevel="1">
      <c r="A510" s="380"/>
      <c r="B510" s="326" t="s">
        <v>195</v>
      </c>
      <c r="C510" s="314"/>
      <c r="D510" s="314"/>
      <c r="E510" s="315">
        <v>4322</v>
      </c>
      <c r="F510" s="382"/>
      <c r="G510" s="351">
        <v>5807</v>
      </c>
      <c r="H510" s="381">
        <v>10129</v>
      </c>
      <c r="I510" s="379"/>
    </row>
    <row r="511" spans="1:9" hidden="1" outlineLevel="1">
      <c r="A511" s="380"/>
      <c r="B511" s="326" t="s">
        <v>196</v>
      </c>
      <c r="C511" s="315">
        <v>19701</v>
      </c>
      <c r="D511" s="314"/>
      <c r="E511" s="314"/>
      <c r="F511" s="382"/>
      <c r="G511" s="382"/>
      <c r="H511" s="381">
        <v>19701</v>
      </c>
      <c r="I511" s="379"/>
    </row>
    <row r="512" spans="1:9" collapsed="1">
      <c r="A512" s="380">
        <v>23</v>
      </c>
      <c r="B512" s="330" t="s">
        <v>549</v>
      </c>
      <c r="C512" s="315">
        <f>SUM($C$495:$C$511)</f>
        <v>598609.61566085881</v>
      </c>
      <c r="D512" s="315">
        <f>SUM($D$495:$D$511)</f>
        <v>1994</v>
      </c>
      <c r="E512" s="315">
        <f>SUM($E$495:$E$511)</f>
        <v>55918</v>
      </c>
      <c r="F512" s="351">
        <f>SUM($F$495:$F$511)</f>
        <v>0</v>
      </c>
      <c r="G512" s="351">
        <f>SUM($G$495:$G$511)</f>
        <v>15936</v>
      </c>
      <c r="H512" s="381">
        <f>SUM($H$495:$H$511)</f>
        <v>672457.61566085881</v>
      </c>
      <c r="I512" s="379"/>
    </row>
    <row r="513" spans="1:9" hidden="1" outlineLevel="1">
      <c r="A513" s="380"/>
      <c r="B513" s="326" t="s">
        <v>181</v>
      </c>
      <c r="C513" s="315">
        <v>129948</v>
      </c>
      <c r="D513" s="314"/>
      <c r="E513" s="315">
        <v>1727</v>
      </c>
      <c r="F513" s="297"/>
      <c r="G513" s="298"/>
      <c r="H513" s="385">
        <v>131675</v>
      </c>
      <c r="I513" s="379"/>
    </row>
    <row r="514" spans="1:9" hidden="1" outlineLevel="1">
      <c r="A514" s="380"/>
      <c r="B514" s="326" t="s">
        <v>182</v>
      </c>
      <c r="C514" s="315">
        <v>195817</v>
      </c>
      <c r="D514" s="314"/>
      <c r="E514" s="314"/>
      <c r="F514" s="297"/>
      <c r="G514" s="298"/>
      <c r="H514" s="385">
        <v>195817</v>
      </c>
      <c r="I514" s="379"/>
    </row>
    <row r="515" spans="1:9" hidden="1" outlineLevel="1">
      <c r="A515" s="380"/>
      <c r="B515" s="326" t="s">
        <v>183</v>
      </c>
      <c r="C515" s="315">
        <v>1074676</v>
      </c>
      <c r="D515" s="315">
        <v>0</v>
      </c>
      <c r="E515" s="315">
        <v>1012676</v>
      </c>
      <c r="F515" s="297"/>
      <c r="G515" s="298"/>
      <c r="H515" s="385">
        <v>2087352</v>
      </c>
      <c r="I515" s="379"/>
    </row>
    <row r="516" spans="1:9" hidden="1" outlineLevel="1">
      <c r="A516" s="380"/>
      <c r="B516" s="326" t="s">
        <v>184</v>
      </c>
      <c r="C516" s="315">
        <v>318941</v>
      </c>
      <c r="D516" s="314"/>
      <c r="E516" s="315">
        <v>6000</v>
      </c>
      <c r="F516" s="297"/>
      <c r="G516" s="298"/>
      <c r="H516" s="385">
        <v>324941</v>
      </c>
      <c r="I516" s="379"/>
    </row>
    <row r="517" spans="1:9" hidden="1" outlineLevel="1">
      <c r="A517" s="380"/>
      <c r="B517" s="326" t="s">
        <v>185</v>
      </c>
      <c r="C517" s="315">
        <v>3373057</v>
      </c>
      <c r="D517" s="314"/>
      <c r="E517" s="315">
        <v>30000</v>
      </c>
      <c r="F517" s="297"/>
      <c r="G517" s="298"/>
      <c r="H517" s="385">
        <v>3403057</v>
      </c>
      <c r="I517" s="379"/>
    </row>
    <row r="518" spans="1:9" hidden="1" outlineLevel="1">
      <c r="A518" s="380"/>
      <c r="B518" s="326" t="s">
        <v>186</v>
      </c>
      <c r="C518" s="315">
        <v>3077356</v>
      </c>
      <c r="D518" s="314"/>
      <c r="E518" s="315">
        <v>22395</v>
      </c>
      <c r="F518" s="297"/>
      <c r="G518" s="298"/>
      <c r="H518" s="385">
        <v>3099751</v>
      </c>
      <c r="I518" s="379"/>
    </row>
    <row r="519" spans="1:9" hidden="1" outlineLevel="1">
      <c r="A519" s="380"/>
      <c r="B519" s="326" t="s">
        <v>244</v>
      </c>
      <c r="C519" s="315">
        <v>56935</v>
      </c>
      <c r="D519" s="314"/>
      <c r="E519" s="314"/>
      <c r="F519" s="297"/>
      <c r="G519" s="298"/>
      <c r="H519" s="385">
        <v>56935</v>
      </c>
      <c r="I519" s="379"/>
    </row>
    <row r="520" spans="1:9" hidden="1" outlineLevel="1">
      <c r="A520" s="380"/>
      <c r="B520" s="326" t="s">
        <v>187</v>
      </c>
      <c r="C520" s="314"/>
      <c r="D520" s="314"/>
      <c r="E520" s="314"/>
      <c r="F520" s="297"/>
      <c r="G520" s="298"/>
      <c r="H520" s="385">
        <v>0</v>
      </c>
      <c r="I520" s="379"/>
    </row>
    <row r="521" spans="1:9" hidden="1" outlineLevel="1">
      <c r="A521" s="380"/>
      <c r="B521" s="326" t="s">
        <v>188</v>
      </c>
      <c r="C521" s="315">
        <v>72374</v>
      </c>
      <c r="D521" s="314"/>
      <c r="E521" s="315">
        <v>9738</v>
      </c>
      <c r="F521" s="297"/>
      <c r="G521" s="298"/>
      <c r="H521" s="385">
        <v>82112</v>
      </c>
      <c r="I521" s="379"/>
    </row>
    <row r="522" spans="1:9" hidden="1" outlineLevel="1">
      <c r="A522" s="380"/>
      <c r="B522" s="326" t="s">
        <v>189</v>
      </c>
      <c r="C522" s="315">
        <v>69694.899999999994</v>
      </c>
      <c r="D522" s="315">
        <v>0</v>
      </c>
      <c r="E522" s="315">
        <v>2645</v>
      </c>
      <c r="F522" s="297"/>
      <c r="G522" s="298"/>
      <c r="H522" s="385">
        <v>72339.899999999994</v>
      </c>
      <c r="I522" s="379"/>
    </row>
    <row r="523" spans="1:9" hidden="1" outlineLevel="1">
      <c r="A523" s="380"/>
      <c r="B523" s="326" t="s">
        <v>190</v>
      </c>
      <c r="C523" s="315">
        <v>393260</v>
      </c>
      <c r="D523" s="315">
        <v>0</v>
      </c>
      <c r="E523" s="315">
        <v>0</v>
      </c>
      <c r="F523" s="297"/>
      <c r="G523" s="298"/>
      <c r="H523" s="385">
        <v>393260</v>
      </c>
      <c r="I523" s="379"/>
    </row>
    <row r="524" spans="1:9" hidden="1" outlineLevel="1">
      <c r="A524" s="380"/>
      <c r="B524" s="326" t="s">
        <v>191</v>
      </c>
      <c r="C524" s="315">
        <v>-329405</v>
      </c>
      <c r="D524" s="314"/>
      <c r="E524" s="314"/>
      <c r="F524" s="297"/>
      <c r="G524" s="298"/>
      <c r="H524" s="385">
        <v>-329405</v>
      </c>
      <c r="I524" s="379"/>
    </row>
    <row r="525" spans="1:9" hidden="1" outlineLevel="1">
      <c r="A525" s="380"/>
      <c r="B525" s="326" t="s">
        <v>192</v>
      </c>
      <c r="C525" s="314"/>
      <c r="D525" s="314"/>
      <c r="E525" s="314"/>
      <c r="F525" s="297"/>
      <c r="G525" s="298"/>
      <c r="H525" s="385">
        <v>0</v>
      </c>
      <c r="I525" s="379"/>
    </row>
    <row r="526" spans="1:9" hidden="1" outlineLevel="1">
      <c r="A526" s="380"/>
      <c r="B526" s="326" t="s">
        <v>193</v>
      </c>
      <c r="C526" s="315">
        <v>757864</v>
      </c>
      <c r="D526" s="314"/>
      <c r="E526" s="315">
        <v>409052</v>
      </c>
      <c r="F526" s="297"/>
      <c r="G526" s="298"/>
      <c r="H526" s="385">
        <v>1166916</v>
      </c>
      <c r="I526" s="379"/>
    </row>
    <row r="527" spans="1:9" hidden="1" outlineLevel="1">
      <c r="A527" s="380"/>
      <c r="B527" s="326" t="s">
        <v>194</v>
      </c>
      <c r="C527" s="315">
        <v>1412963</v>
      </c>
      <c r="D527" s="314"/>
      <c r="E527" s="314"/>
      <c r="F527" s="297"/>
      <c r="G527" s="298"/>
      <c r="H527" s="385">
        <v>1412963</v>
      </c>
      <c r="I527" s="379"/>
    </row>
    <row r="528" spans="1:9" hidden="1" outlineLevel="1">
      <c r="A528" s="380"/>
      <c r="B528" s="326" t="s">
        <v>195</v>
      </c>
      <c r="C528" s="315">
        <v>122034</v>
      </c>
      <c r="D528" s="314"/>
      <c r="E528" s="314"/>
      <c r="F528" s="297"/>
      <c r="G528" s="298"/>
      <c r="H528" s="385">
        <v>122034</v>
      </c>
      <c r="I528" s="379"/>
    </row>
    <row r="529" spans="1:9" hidden="1" outlineLevel="1">
      <c r="A529" s="380"/>
      <c r="B529" s="326" t="s">
        <v>196</v>
      </c>
      <c r="C529" s="315">
        <v>8974</v>
      </c>
      <c r="D529" s="314"/>
      <c r="E529" s="314"/>
      <c r="F529" s="297"/>
      <c r="G529" s="298"/>
      <c r="H529" s="385">
        <v>8974</v>
      </c>
      <c r="I529" s="379"/>
    </row>
    <row r="530" spans="1:9" collapsed="1">
      <c r="A530" s="380">
        <v>24</v>
      </c>
      <c r="B530" s="330" t="s">
        <v>550</v>
      </c>
      <c r="C530" s="315">
        <f>SUM($C$513:$C$529)</f>
        <v>10734488.9</v>
      </c>
      <c r="D530" s="315">
        <f>SUM($D$513:$D$529)</f>
        <v>0</v>
      </c>
      <c r="E530" s="315">
        <f>SUM($E$513:$E$529)</f>
        <v>1494233</v>
      </c>
      <c r="F530" s="297"/>
      <c r="G530" s="298"/>
      <c r="H530" s="385">
        <f>SUM($H$513:$H$529)</f>
        <v>12228721.9</v>
      </c>
      <c r="I530" s="379"/>
    </row>
    <row r="531" spans="1:9" hidden="1" outlineLevel="1">
      <c r="A531" s="380"/>
      <c r="B531" s="326" t="s">
        <v>181</v>
      </c>
      <c r="C531" s="315">
        <v>786553</v>
      </c>
      <c r="D531" s="314"/>
      <c r="E531" s="314"/>
      <c r="F531" s="304"/>
      <c r="G531" s="322"/>
      <c r="H531" s="385">
        <v>786553</v>
      </c>
      <c r="I531" s="379"/>
    </row>
    <row r="532" spans="1:9" hidden="1" outlineLevel="1">
      <c r="A532" s="380"/>
      <c r="B532" s="326" t="s">
        <v>182</v>
      </c>
      <c r="C532" s="315">
        <v>57279</v>
      </c>
      <c r="D532" s="314"/>
      <c r="E532" s="314"/>
      <c r="F532" s="304"/>
      <c r="G532" s="322"/>
      <c r="H532" s="385">
        <v>57279</v>
      </c>
      <c r="I532" s="379"/>
    </row>
    <row r="533" spans="1:9" hidden="1" outlineLevel="1">
      <c r="A533" s="380"/>
      <c r="B533" s="326" t="s">
        <v>183</v>
      </c>
      <c r="C533" s="315">
        <v>1682813</v>
      </c>
      <c r="D533" s="314"/>
      <c r="E533" s="314"/>
      <c r="F533" s="304"/>
      <c r="G533" s="322"/>
      <c r="H533" s="385">
        <v>1682813</v>
      </c>
      <c r="I533" s="379"/>
    </row>
    <row r="534" spans="1:9" hidden="1" outlineLevel="1">
      <c r="A534" s="380"/>
      <c r="B534" s="326" t="s">
        <v>184</v>
      </c>
      <c r="C534" s="315">
        <v>1264499</v>
      </c>
      <c r="D534" s="314"/>
      <c r="E534" s="314"/>
      <c r="F534" s="304"/>
      <c r="G534" s="322"/>
      <c r="H534" s="385">
        <v>1264499</v>
      </c>
      <c r="I534" s="379"/>
    </row>
    <row r="535" spans="1:9" hidden="1" outlineLevel="1">
      <c r="A535" s="380"/>
      <c r="B535" s="326" t="s">
        <v>185</v>
      </c>
      <c r="C535" s="315">
        <v>4370181</v>
      </c>
      <c r="D535" s="314"/>
      <c r="E535" s="314"/>
      <c r="F535" s="304"/>
      <c r="G535" s="322"/>
      <c r="H535" s="385">
        <v>4370181</v>
      </c>
      <c r="I535" s="379"/>
    </row>
    <row r="536" spans="1:9" hidden="1" outlineLevel="1">
      <c r="A536" s="380"/>
      <c r="B536" s="326" t="s">
        <v>186</v>
      </c>
      <c r="C536" s="315">
        <v>3783912</v>
      </c>
      <c r="D536" s="314"/>
      <c r="E536" s="314"/>
      <c r="F536" s="304"/>
      <c r="G536" s="322"/>
      <c r="H536" s="385">
        <v>3783912</v>
      </c>
      <c r="I536" s="379"/>
    </row>
    <row r="537" spans="1:9" hidden="1" outlineLevel="1">
      <c r="A537" s="380"/>
      <c r="B537" s="326" t="s">
        <v>244</v>
      </c>
      <c r="C537" s="314"/>
      <c r="D537" s="314"/>
      <c r="E537" s="314"/>
      <c r="F537" s="304"/>
      <c r="G537" s="322"/>
      <c r="H537" s="385">
        <v>0</v>
      </c>
      <c r="I537" s="379"/>
    </row>
    <row r="538" spans="1:9" hidden="1" outlineLevel="1">
      <c r="A538" s="380"/>
      <c r="B538" s="326" t="s">
        <v>187</v>
      </c>
      <c r="C538" s="315">
        <v>19216</v>
      </c>
      <c r="D538" s="314"/>
      <c r="E538" s="314"/>
      <c r="F538" s="304"/>
      <c r="G538" s="322"/>
      <c r="H538" s="385">
        <v>19216</v>
      </c>
      <c r="I538" s="379"/>
    </row>
    <row r="539" spans="1:9" hidden="1" outlineLevel="1">
      <c r="A539" s="380"/>
      <c r="B539" s="326" t="s">
        <v>188</v>
      </c>
      <c r="C539" s="315">
        <v>8622</v>
      </c>
      <c r="D539" s="314"/>
      <c r="E539" s="314"/>
      <c r="F539" s="304"/>
      <c r="G539" s="322"/>
      <c r="H539" s="385">
        <v>8622</v>
      </c>
      <c r="I539" s="379"/>
    </row>
    <row r="540" spans="1:9" hidden="1" outlineLevel="1">
      <c r="A540" s="380"/>
      <c r="B540" s="326" t="s">
        <v>189</v>
      </c>
      <c r="C540" s="315">
        <v>9941.07</v>
      </c>
      <c r="D540" s="315">
        <v>0</v>
      </c>
      <c r="E540" s="315">
        <v>0</v>
      </c>
      <c r="F540" s="304"/>
      <c r="G540" s="322"/>
      <c r="H540" s="385">
        <v>9941.07</v>
      </c>
      <c r="I540" s="379"/>
    </row>
    <row r="541" spans="1:9" hidden="1" outlineLevel="1">
      <c r="A541" s="380"/>
      <c r="B541" s="326" t="s">
        <v>190</v>
      </c>
      <c r="C541" s="315">
        <v>574724</v>
      </c>
      <c r="D541" s="315">
        <v>0</v>
      </c>
      <c r="E541" s="315">
        <v>0</v>
      </c>
      <c r="F541" s="304"/>
      <c r="G541" s="322"/>
      <c r="H541" s="385">
        <v>574724</v>
      </c>
      <c r="I541" s="379"/>
    </row>
    <row r="542" spans="1:9" hidden="1" outlineLevel="1">
      <c r="A542" s="380"/>
      <c r="B542" s="326" t="s">
        <v>191</v>
      </c>
      <c r="C542" s="315">
        <v>5765</v>
      </c>
      <c r="D542" s="314"/>
      <c r="E542" s="314"/>
      <c r="F542" s="304"/>
      <c r="G542" s="322"/>
      <c r="H542" s="385">
        <v>5765</v>
      </c>
      <c r="I542" s="379"/>
    </row>
    <row r="543" spans="1:9" hidden="1" outlineLevel="1">
      <c r="A543" s="380"/>
      <c r="B543" s="326" t="s">
        <v>192</v>
      </c>
      <c r="C543" s="314"/>
      <c r="D543" s="314"/>
      <c r="E543" s="314"/>
      <c r="F543" s="304"/>
      <c r="G543" s="322"/>
      <c r="H543" s="385">
        <v>0</v>
      </c>
      <c r="I543" s="379"/>
    </row>
    <row r="544" spans="1:9" hidden="1" outlineLevel="1">
      <c r="A544" s="380"/>
      <c r="B544" s="326" t="s">
        <v>193</v>
      </c>
      <c r="C544" s="315">
        <v>3837877</v>
      </c>
      <c r="D544" s="314"/>
      <c r="E544" s="315">
        <v>197110</v>
      </c>
      <c r="F544" s="304"/>
      <c r="G544" s="322"/>
      <c r="H544" s="385">
        <v>4034987</v>
      </c>
      <c r="I544" s="379"/>
    </row>
    <row r="545" spans="1:9" hidden="1" outlineLevel="1">
      <c r="A545" s="380"/>
      <c r="B545" s="326" t="s">
        <v>194</v>
      </c>
      <c r="C545" s="315">
        <v>912660</v>
      </c>
      <c r="D545" s="314"/>
      <c r="E545" s="314"/>
      <c r="F545" s="304"/>
      <c r="G545" s="322"/>
      <c r="H545" s="385">
        <v>912660</v>
      </c>
      <c r="I545" s="379"/>
    </row>
    <row r="546" spans="1:9" hidden="1" outlineLevel="1">
      <c r="A546" s="380"/>
      <c r="B546" s="326" t="s">
        <v>195</v>
      </c>
      <c r="C546" s="315">
        <v>23490</v>
      </c>
      <c r="D546" s="314"/>
      <c r="E546" s="314"/>
      <c r="F546" s="304"/>
      <c r="G546" s="322"/>
      <c r="H546" s="385">
        <v>23490</v>
      </c>
      <c r="I546" s="379"/>
    </row>
    <row r="547" spans="1:9" hidden="1" outlineLevel="1">
      <c r="A547" s="380"/>
      <c r="B547" s="326" t="s">
        <v>196</v>
      </c>
      <c r="C547" s="315">
        <v>-43900</v>
      </c>
      <c r="D547" s="314"/>
      <c r="E547" s="314"/>
      <c r="F547" s="304"/>
      <c r="G547" s="322"/>
      <c r="H547" s="385">
        <v>-43900</v>
      </c>
      <c r="I547" s="379"/>
    </row>
    <row r="548" spans="1:9" collapsed="1">
      <c r="A548" s="380">
        <v>25</v>
      </c>
      <c r="B548" s="330" t="s">
        <v>551</v>
      </c>
      <c r="C548" s="315">
        <f>SUM($C$531:$C$547)</f>
        <v>17293632.07</v>
      </c>
      <c r="D548" s="315">
        <f>SUM($D$531:$D$547)</f>
        <v>0</v>
      </c>
      <c r="E548" s="315">
        <f>SUM($E$531:$E$547)</f>
        <v>197110</v>
      </c>
      <c r="F548" s="304"/>
      <c r="G548" s="322"/>
      <c r="H548" s="385">
        <f>SUM($H$531:$H$547)</f>
        <v>17490742.07</v>
      </c>
      <c r="I548" s="379"/>
    </row>
    <row r="549" spans="1:9" hidden="1" outlineLevel="1">
      <c r="A549" s="380"/>
      <c r="B549" s="326" t="s">
        <v>181</v>
      </c>
      <c r="C549" s="297"/>
      <c r="D549" s="314"/>
      <c r="E549" s="314"/>
      <c r="F549" s="301"/>
      <c r="G549" s="327">
        <v>383380</v>
      </c>
      <c r="H549" s="381">
        <v>383380</v>
      </c>
      <c r="I549" s="379"/>
    </row>
    <row r="550" spans="1:9" hidden="1" outlineLevel="1">
      <c r="A550" s="380"/>
      <c r="B550" s="326" t="s">
        <v>182</v>
      </c>
      <c r="C550" s="297"/>
      <c r="D550" s="314"/>
      <c r="E550" s="314"/>
      <c r="F550" s="301"/>
      <c r="G550" s="327">
        <v>161240</v>
      </c>
      <c r="H550" s="381">
        <v>161240</v>
      </c>
      <c r="I550" s="379"/>
    </row>
    <row r="551" spans="1:9" hidden="1" outlineLevel="1">
      <c r="A551" s="380"/>
      <c r="B551" s="326" t="s">
        <v>183</v>
      </c>
      <c r="C551" s="297"/>
      <c r="D551" s="314"/>
      <c r="E551" s="315">
        <v>0</v>
      </c>
      <c r="F551" s="301"/>
      <c r="G551" s="327">
        <v>52704</v>
      </c>
      <c r="H551" s="381">
        <v>52704</v>
      </c>
      <c r="I551" s="379"/>
    </row>
    <row r="552" spans="1:9" hidden="1" outlineLevel="1">
      <c r="A552" s="380"/>
      <c r="B552" s="326" t="s">
        <v>184</v>
      </c>
      <c r="C552" s="297"/>
      <c r="D552" s="314"/>
      <c r="E552" s="315">
        <v>0</v>
      </c>
      <c r="F552" s="301"/>
      <c r="G552" s="327">
        <v>62391</v>
      </c>
      <c r="H552" s="381">
        <v>62391</v>
      </c>
      <c r="I552" s="379"/>
    </row>
    <row r="553" spans="1:9" hidden="1" outlineLevel="1">
      <c r="A553" s="380"/>
      <c r="B553" s="326" t="s">
        <v>185</v>
      </c>
      <c r="C553" s="297"/>
      <c r="D553" s="314"/>
      <c r="E553" s="314"/>
      <c r="F553" s="301"/>
      <c r="G553" s="327">
        <v>312914</v>
      </c>
      <c r="H553" s="381">
        <v>312914</v>
      </c>
      <c r="I553" s="379"/>
    </row>
    <row r="554" spans="1:9" hidden="1" outlineLevel="1">
      <c r="A554" s="380"/>
      <c r="B554" s="326" t="s">
        <v>186</v>
      </c>
      <c r="C554" s="297"/>
      <c r="D554" s="314"/>
      <c r="E554" s="314"/>
      <c r="F554" s="301"/>
      <c r="G554" s="327">
        <v>823272</v>
      </c>
      <c r="H554" s="381">
        <v>823272</v>
      </c>
      <c r="I554" s="379"/>
    </row>
    <row r="555" spans="1:9" hidden="1" outlineLevel="1">
      <c r="A555" s="380"/>
      <c r="B555" s="326" t="s">
        <v>244</v>
      </c>
      <c r="C555" s="297"/>
      <c r="D555" s="314"/>
      <c r="E555" s="314"/>
      <c r="F555" s="301"/>
      <c r="G555" s="327">
        <v>19269</v>
      </c>
      <c r="H555" s="381">
        <v>19269</v>
      </c>
      <c r="I555" s="379"/>
    </row>
    <row r="556" spans="1:9" hidden="1" outlineLevel="1">
      <c r="A556" s="380"/>
      <c r="B556" s="326" t="s">
        <v>187</v>
      </c>
      <c r="C556" s="297"/>
      <c r="D556" s="315">
        <v>184110</v>
      </c>
      <c r="E556" s="314"/>
      <c r="F556" s="301"/>
      <c r="G556" s="329"/>
      <c r="H556" s="381">
        <v>184110</v>
      </c>
      <c r="I556" s="379"/>
    </row>
    <row r="557" spans="1:9" hidden="1" outlineLevel="1">
      <c r="A557" s="380"/>
      <c r="B557" s="326" t="s">
        <v>188</v>
      </c>
      <c r="C557" s="297"/>
      <c r="D557" s="314"/>
      <c r="E557" s="314"/>
      <c r="F557" s="301"/>
      <c r="G557" s="329"/>
      <c r="H557" s="381">
        <v>0</v>
      </c>
      <c r="I557" s="379"/>
    </row>
    <row r="558" spans="1:9" hidden="1" outlineLevel="1">
      <c r="A558" s="380"/>
      <c r="B558" s="326" t="s">
        <v>189</v>
      </c>
      <c r="C558" s="297"/>
      <c r="D558" s="315">
        <v>0</v>
      </c>
      <c r="E558" s="315">
        <v>0</v>
      </c>
      <c r="F558" s="301"/>
      <c r="G558" s="327">
        <v>0</v>
      </c>
      <c r="H558" s="381">
        <v>0</v>
      </c>
      <c r="I558" s="379"/>
    </row>
    <row r="559" spans="1:9" hidden="1" outlineLevel="1">
      <c r="A559" s="380"/>
      <c r="B559" s="326" t="s">
        <v>190</v>
      </c>
      <c r="C559" s="297"/>
      <c r="D559" s="315">
        <v>0</v>
      </c>
      <c r="E559" s="315">
        <v>0</v>
      </c>
      <c r="F559" s="301"/>
      <c r="G559" s="327">
        <v>0</v>
      </c>
      <c r="H559" s="381">
        <v>0</v>
      </c>
      <c r="I559" s="379"/>
    </row>
    <row r="560" spans="1:9" hidden="1" outlineLevel="1">
      <c r="A560" s="380"/>
      <c r="B560" s="326" t="s">
        <v>191</v>
      </c>
      <c r="C560" s="297"/>
      <c r="D560" s="314"/>
      <c r="E560" s="314"/>
      <c r="F560" s="301"/>
      <c r="G560" s="329"/>
      <c r="H560" s="381">
        <v>0</v>
      </c>
      <c r="I560" s="379"/>
    </row>
    <row r="561" spans="1:9" hidden="1" outlineLevel="1">
      <c r="A561" s="380"/>
      <c r="B561" s="326" t="s">
        <v>192</v>
      </c>
      <c r="C561" s="297"/>
      <c r="D561" s="314"/>
      <c r="E561" s="314"/>
      <c r="F561" s="301"/>
      <c r="G561" s="329"/>
      <c r="H561" s="381">
        <v>0</v>
      </c>
      <c r="I561" s="379"/>
    </row>
    <row r="562" spans="1:9" hidden="1" outlineLevel="1">
      <c r="A562" s="380"/>
      <c r="B562" s="326" t="s">
        <v>193</v>
      </c>
      <c r="C562" s="297"/>
      <c r="D562" s="314"/>
      <c r="E562" s="314"/>
      <c r="F562" s="301"/>
      <c r="G562" s="327">
        <v>148965</v>
      </c>
      <c r="H562" s="381">
        <v>148965</v>
      </c>
      <c r="I562" s="379"/>
    </row>
    <row r="563" spans="1:9" hidden="1" outlineLevel="1">
      <c r="A563" s="380"/>
      <c r="B563" s="326" t="s">
        <v>194</v>
      </c>
      <c r="C563" s="297"/>
      <c r="D563" s="314"/>
      <c r="E563" s="314"/>
      <c r="F563" s="301"/>
      <c r="G563" s="327">
        <v>293488</v>
      </c>
      <c r="H563" s="381">
        <v>293488</v>
      </c>
      <c r="I563" s="379"/>
    </row>
    <row r="564" spans="1:9" hidden="1" outlineLevel="1">
      <c r="A564" s="380"/>
      <c r="B564" s="326" t="s">
        <v>195</v>
      </c>
      <c r="C564" s="297"/>
      <c r="D564" s="314"/>
      <c r="E564" s="314"/>
      <c r="F564" s="301"/>
      <c r="G564" s="329"/>
      <c r="H564" s="381">
        <v>0</v>
      </c>
      <c r="I564" s="379"/>
    </row>
    <row r="565" spans="1:9" hidden="1" outlineLevel="1">
      <c r="A565" s="380"/>
      <c r="B565" s="326" t="s">
        <v>196</v>
      </c>
      <c r="C565" s="297"/>
      <c r="D565" s="314"/>
      <c r="E565" s="314"/>
      <c r="F565" s="301"/>
      <c r="G565" s="327">
        <v>28930</v>
      </c>
      <c r="H565" s="381">
        <v>28930</v>
      </c>
      <c r="I565" s="379"/>
    </row>
    <row r="566" spans="1:9" collapsed="1">
      <c r="A566" s="380">
        <v>26</v>
      </c>
      <c r="B566" s="330" t="s">
        <v>552</v>
      </c>
      <c r="C566" s="297"/>
      <c r="D566" s="315">
        <f>SUM($D$549:$D$565)</f>
        <v>184110</v>
      </c>
      <c r="E566" s="315">
        <f>SUM($E$549:$E$565)</f>
        <v>0</v>
      </c>
      <c r="F566" s="301"/>
      <c r="G566" s="327">
        <f>SUM($G$549:$G$565)</f>
        <v>2286553</v>
      </c>
      <c r="H566" s="381">
        <f>SUM($H$549:$H$565)</f>
        <v>2470663</v>
      </c>
      <c r="I566" s="379"/>
    </row>
    <row r="567" spans="1:9" hidden="1" outlineLevel="1">
      <c r="A567" s="380"/>
      <c r="B567" s="326" t="s">
        <v>181</v>
      </c>
      <c r="C567" s="351">
        <v>-14013</v>
      </c>
      <c r="D567" s="314"/>
      <c r="E567" s="315">
        <v>826959</v>
      </c>
      <c r="F567" s="394">
        <v>25274</v>
      </c>
      <c r="G567" s="315">
        <v>334600</v>
      </c>
      <c r="H567" s="381">
        <v>1172820</v>
      </c>
      <c r="I567" s="379"/>
    </row>
    <row r="568" spans="1:9" hidden="1" outlineLevel="1">
      <c r="A568" s="380"/>
      <c r="B568" s="326" t="s">
        <v>182</v>
      </c>
      <c r="C568" s="351">
        <v>252106</v>
      </c>
      <c r="D568" s="314"/>
      <c r="E568" s="314"/>
      <c r="F568" s="395"/>
      <c r="G568" s="314"/>
      <c r="H568" s="381">
        <v>252106</v>
      </c>
      <c r="I568" s="379"/>
    </row>
    <row r="569" spans="1:9" hidden="1" outlineLevel="1">
      <c r="A569" s="380"/>
      <c r="B569" s="326" t="s">
        <v>183</v>
      </c>
      <c r="C569" s="351">
        <v>-422186</v>
      </c>
      <c r="D569" s="315">
        <v>184769</v>
      </c>
      <c r="E569" s="315">
        <v>3290618</v>
      </c>
      <c r="F569" s="394">
        <v>80939</v>
      </c>
      <c r="G569" s="315">
        <v>1794971</v>
      </c>
      <c r="H569" s="381">
        <v>4929111</v>
      </c>
      <c r="I569" s="379"/>
    </row>
    <row r="570" spans="1:9" hidden="1" outlineLevel="1">
      <c r="A570" s="380"/>
      <c r="B570" s="326" t="s">
        <v>184</v>
      </c>
      <c r="C570" s="351">
        <v>-4222.8168462512704</v>
      </c>
      <c r="D570" s="314"/>
      <c r="E570" s="315">
        <v>156969</v>
      </c>
      <c r="F570" s="394">
        <v>13677</v>
      </c>
      <c r="G570" s="315">
        <v>28795</v>
      </c>
      <c r="H570" s="381">
        <v>195218.18315374901</v>
      </c>
      <c r="I570" s="379"/>
    </row>
    <row r="571" spans="1:9" hidden="1" outlineLevel="1">
      <c r="A571" s="380"/>
      <c r="B571" s="326" t="s">
        <v>185</v>
      </c>
      <c r="C571" s="351">
        <v>-107807</v>
      </c>
      <c r="D571" s="314"/>
      <c r="E571" s="315">
        <v>1836005</v>
      </c>
      <c r="F571" s="394">
        <v>77106</v>
      </c>
      <c r="G571" s="315">
        <v>434423</v>
      </c>
      <c r="H571" s="381">
        <v>2239727</v>
      </c>
      <c r="I571" s="379"/>
    </row>
    <row r="572" spans="1:9" hidden="1" outlineLevel="1">
      <c r="A572" s="380"/>
      <c r="B572" s="326" t="s">
        <v>186</v>
      </c>
      <c r="C572" s="351">
        <v>704242</v>
      </c>
      <c r="D572" s="314"/>
      <c r="E572" s="315">
        <v>3693355</v>
      </c>
      <c r="F572" s="394">
        <v>1362377</v>
      </c>
      <c r="G572" s="315">
        <v>3284254</v>
      </c>
      <c r="H572" s="381">
        <v>9044228</v>
      </c>
      <c r="I572" s="379"/>
    </row>
    <row r="573" spans="1:9" hidden="1" outlineLevel="1">
      <c r="A573" s="380"/>
      <c r="B573" s="326" t="s">
        <v>244</v>
      </c>
      <c r="C573" s="351">
        <v>26813</v>
      </c>
      <c r="D573" s="314"/>
      <c r="E573" s="314"/>
      <c r="F573" s="395"/>
      <c r="G573" s="314"/>
      <c r="H573" s="381">
        <v>26813</v>
      </c>
      <c r="I573" s="379"/>
    </row>
    <row r="574" spans="1:9" hidden="1" outlineLevel="1">
      <c r="A574" s="380"/>
      <c r="B574" s="326" t="s">
        <v>187</v>
      </c>
      <c r="C574" s="351">
        <v>92698</v>
      </c>
      <c r="D574" s="314"/>
      <c r="E574" s="314"/>
      <c r="F574" s="394">
        <v>12007</v>
      </c>
      <c r="G574" s="314"/>
      <c r="H574" s="381">
        <v>104705</v>
      </c>
      <c r="I574" s="379"/>
    </row>
    <row r="575" spans="1:9" hidden="1" outlineLevel="1">
      <c r="A575" s="380"/>
      <c r="B575" s="326" t="s">
        <v>188</v>
      </c>
      <c r="C575" s="382"/>
      <c r="D575" s="314"/>
      <c r="E575" s="315">
        <v>2900305</v>
      </c>
      <c r="F575" s="395"/>
      <c r="G575" s="314"/>
      <c r="H575" s="381">
        <v>2900305</v>
      </c>
      <c r="I575" s="379"/>
    </row>
    <row r="576" spans="1:9" hidden="1" outlineLevel="1">
      <c r="A576" s="380"/>
      <c r="B576" s="326" t="s">
        <v>189</v>
      </c>
      <c r="C576" s="351">
        <v>25304.182750185799</v>
      </c>
      <c r="D576" s="315">
        <v>0</v>
      </c>
      <c r="E576" s="315">
        <v>674522</v>
      </c>
      <c r="F576" s="395"/>
      <c r="G576" s="315">
        <v>204885</v>
      </c>
      <c r="H576" s="381">
        <v>904711.18275018595</v>
      </c>
      <c r="I576" s="379"/>
    </row>
    <row r="577" spans="1:9" hidden="1" outlineLevel="1">
      <c r="A577" s="380"/>
      <c r="B577" s="326" t="s">
        <v>190</v>
      </c>
      <c r="C577" s="351">
        <v>4960052</v>
      </c>
      <c r="D577" s="315">
        <v>2349237</v>
      </c>
      <c r="E577" s="315">
        <v>75017</v>
      </c>
      <c r="F577" s="394">
        <v>381709</v>
      </c>
      <c r="G577" s="315">
        <v>448708</v>
      </c>
      <c r="H577" s="381">
        <v>8214723</v>
      </c>
      <c r="I577" s="379"/>
    </row>
    <row r="578" spans="1:9" hidden="1" outlineLevel="1">
      <c r="A578" s="380"/>
      <c r="B578" s="326" t="s">
        <v>191</v>
      </c>
      <c r="C578" s="351">
        <v>238260</v>
      </c>
      <c r="D578" s="314"/>
      <c r="E578" s="315">
        <v>694</v>
      </c>
      <c r="F578" s="395"/>
      <c r="G578" s="315">
        <v>7785</v>
      </c>
      <c r="H578" s="381">
        <v>246739</v>
      </c>
      <c r="I578" s="379"/>
    </row>
    <row r="579" spans="1:9" hidden="1" outlineLevel="1">
      <c r="A579" s="380"/>
      <c r="B579" s="326" t="s">
        <v>192</v>
      </c>
      <c r="C579" s="351">
        <v>81921</v>
      </c>
      <c r="D579" s="314"/>
      <c r="E579" s="314"/>
      <c r="F579" s="395"/>
      <c r="G579" s="314"/>
      <c r="H579" s="381">
        <v>81921</v>
      </c>
      <c r="I579" s="379"/>
    </row>
    <row r="580" spans="1:9" hidden="1" outlineLevel="1">
      <c r="A580" s="380"/>
      <c r="B580" s="326" t="s">
        <v>193</v>
      </c>
      <c r="C580" s="351">
        <v>5125459</v>
      </c>
      <c r="D580" s="315">
        <v>6021</v>
      </c>
      <c r="E580" s="315">
        <v>5173124</v>
      </c>
      <c r="F580" s="395"/>
      <c r="G580" s="315">
        <v>16211645</v>
      </c>
      <c r="H580" s="381">
        <v>26516249</v>
      </c>
      <c r="I580" s="379"/>
    </row>
    <row r="581" spans="1:9" hidden="1" outlineLevel="1">
      <c r="A581" s="380"/>
      <c r="B581" s="326" t="s">
        <v>194</v>
      </c>
      <c r="C581" s="351">
        <v>130822</v>
      </c>
      <c r="D581" s="314"/>
      <c r="E581" s="314"/>
      <c r="F581" s="395"/>
      <c r="G581" s="314"/>
      <c r="H581" s="381">
        <v>130822</v>
      </c>
      <c r="I581" s="379"/>
    </row>
    <row r="582" spans="1:9" hidden="1" outlineLevel="1">
      <c r="A582" s="380"/>
      <c r="B582" s="326" t="s">
        <v>195</v>
      </c>
      <c r="C582" s="351">
        <v>300905.86862584198</v>
      </c>
      <c r="D582" s="314"/>
      <c r="E582" s="315">
        <v>80091</v>
      </c>
      <c r="F582" s="395"/>
      <c r="G582" s="315">
        <v>48389</v>
      </c>
      <c r="H582" s="381">
        <v>429385.86862584198</v>
      </c>
      <c r="I582" s="379"/>
    </row>
    <row r="583" spans="1:9" hidden="1" outlineLevel="1">
      <c r="A583" s="380"/>
      <c r="B583" s="326" t="s">
        <v>196</v>
      </c>
      <c r="C583" s="351">
        <v>206252</v>
      </c>
      <c r="D583" s="314"/>
      <c r="E583" s="315">
        <v>214458</v>
      </c>
      <c r="F583" s="395"/>
      <c r="G583" s="314"/>
      <c r="H583" s="381">
        <v>420710</v>
      </c>
      <c r="I583" s="379"/>
    </row>
    <row r="584" spans="1:9" collapsed="1">
      <c r="A584" s="380">
        <v>27</v>
      </c>
      <c r="B584" s="330" t="s">
        <v>100</v>
      </c>
      <c r="C584" s="351">
        <f>SUM($C$567:$C$583)</f>
        <v>11596606.234529776</v>
      </c>
      <c r="D584" s="315">
        <f>SUM($D$567:$D$583)</f>
        <v>2540027</v>
      </c>
      <c r="E584" s="315">
        <f>SUM($E$567:$E$583)</f>
        <v>18922117</v>
      </c>
      <c r="F584" s="394">
        <f>SUM($F$567:$F$583)</f>
        <v>1953089</v>
      </c>
      <c r="G584" s="315">
        <f>SUM($G$567:$G$583)</f>
        <v>22798455</v>
      </c>
      <c r="H584" s="381">
        <f>SUM($H$567:$H$583)</f>
        <v>57810294.234529778</v>
      </c>
      <c r="I584" s="379"/>
    </row>
    <row r="585" spans="1:9" hidden="1" outlineLevel="1">
      <c r="A585" s="380"/>
      <c r="B585" s="326" t="s">
        <v>181</v>
      </c>
      <c r="C585" s="294"/>
      <c r="D585" s="333"/>
      <c r="E585" s="315">
        <v>1213643</v>
      </c>
      <c r="F585" s="294"/>
      <c r="G585" s="332">
        <v>141</v>
      </c>
      <c r="H585" s="381">
        <v>1213784</v>
      </c>
      <c r="I585" s="379"/>
    </row>
    <row r="586" spans="1:9" hidden="1" outlineLevel="1">
      <c r="A586" s="380"/>
      <c r="B586" s="326" t="s">
        <v>182</v>
      </c>
      <c r="C586" s="294"/>
      <c r="D586" s="333"/>
      <c r="E586" s="314"/>
      <c r="F586" s="294"/>
      <c r="G586" s="333"/>
      <c r="H586" s="381">
        <v>0</v>
      </c>
      <c r="I586" s="379"/>
    </row>
    <row r="587" spans="1:9" hidden="1" outlineLevel="1">
      <c r="A587" s="380"/>
      <c r="B587" s="326" t="s">
        <v>183</v>
      </c>
      <c r="C587" s="294"/>
      <c r="D587" s="332">
        <v>112909</v>
      </c>
      <c r="E587" s="315">
        <v>1601083</v>
      </c>
      <c r="F587" s="294"/>
      <c r="G587" s="332">
        <v>157</v>
      </c>
      <c r="H587" s="381">
        <v>1714149</v>
      </c>
      <c r="I587" s="379"/>
    </row>
    <row r="588" spans="1:9" hidden="1" outlineLevel="1">
      <c r="A588" s="380"/>
      <c r="B588" s="326" t="s">
        <v>184</v>
      </c>
      <c r="C588" s="294"/>
      <c r="D588" s="333"/>
      <c r="E588" s="315">
        <v>214271</v>
      </c>
      <c r="F588" s="294"/>
      <c r="G588" s="332">
        <v>10.0713928271984</v>
      </c>
      <c r="H588" s="381">
        <v>214281.071392827</v>
      </c>
      <c r="I588" s="379"/>
    </row>
    <row r="589" spans="1:9" hidden="1" outlineLevel="1">
      <c r="A589" s="380"/>
      <c r="B589" s="326" t="s">
        <v>185</v>
      </c>
      <c r="C589" s="294"/>
      <c r="D589" s="333"/>
      <c r="E589" s="315">
        <v>1617323</v>
      </c>
      <c r="F589" s="294"/>
      <c r="G589" s="333"/>
      <c r="H589" s="381">
        <v>1617323</v>
      </c>
      <c r="I589" s="379"/>
    </row>
    <row r="590" spans="1:9" hidden="1" outlineLevel="1">
      <c r="A590" s="380"/>
      <c r="B590" s="326" t="s">
        <v>186</v>
      </c>
      <c r="C590" s="294"/>
      <c r="D590" s="333"/>
      <c r="E590" s="315">
        <v>2899133</v>
      </c>
      <c r="F590" s="294"/>
      <c r="G590" s="332">
        <v>0</v>
      </c>
      <c r="H590" s="381">
        <v>2899133</v>
      </c>
      <c r="I590" s="379"/>
    </row>
    <row r="591" spans="1:9" hidden="1" outlineLevel="1">
      <c r="A591" s="380"/>
      <c r="B591" s="326" t="s">
        <v>244</v>
      </c>
      <c r="C591" s="294"/>
      <c r="D591" s="333"/>
      <c r="E591" s="314"/>
      <c r="F591" s="294"/>
      <c r="G591" s="333"/>
      <c r="H591" s="381">
        <v>0</v>
      </c>
      <c r="I591" s="379"/>
    </row>
    <row r="592" spans="1:9" hidden="1" outlineLevel="1">
      <c r="A592" s="380"/>
      <c r="B592" s="326" t="s">
        <v>187</v>
      </c>
      <c r="C592" s="294"/>
      <c r="D592" s="333"/>
      <c r="E592" s="314"/>
      <c r="F592" s="294"/>
      <c r="G592" s="333"/>
      <c r="H592" s="381">
        <v>0</v>
      </c>
      <c r="I592" s="379"/>
    </row>
    <row r="593" spans="1:9" hidden="1" outlineLevel="1">
      <c r="A593" s="380"/>
      <c r="B593" s="326" t="s">
        <v>188</v>
      </c>
      <c r="C593" s="294"/>
      <c r="D593" s="333"/>
      <c r="E593" s="315">
        <v>1097199</v>
      </c>
      <c r="F593" s="294"/>
      <c r="G593" s="333"/>
      <c r="H593" s="381">
        <v>1097199</v>
      </c>
      <c r="I593" s="379"/>
    </row>
    <row r="594" spans="1:9" hidden="1" outlineLevel="1">
      <c r="A594" s="380"/>
      <c r="B594" s="326" t="s">
        <v>189</v>
      </c>
      <c r="C594" s="294"/>
      <c r="D594" s="332">
        <v>0</v>
      </c>
      <c r="E594" s="315">
        <v>417320</v>
      </c>
      <c r="F594" s="294"/>
      <c r="G594" s="332">
        <v>0</v>
      </c>
      <c r="H594" s="381">
        <v>417320</v>
      </c>
      <c r="I594" s="379"/>
    </row>
    <row r="595" spans="1:9" hidden="1" outlineLevel="1">
      <c r="A595" s="380"/>
      <c r="B595" s="326" t="s">
        <v>190</v>
      </c>
      <c r="C595" s="294"/>
      <c r="D595" s="332">
        <v>393933</v>
      </c>
      <c r="E595" s="315">
        <v>45403</v>
      </c>
      <c r="F595" s="294"/>
      <c r="G595" s="332">
        <v>0</v>
      </c>
      <c r="H595" s="381">
        <v>439336</v>
      </c>
      <c r="I595" s="379"/>
    </row>
    <row r="596" spans="1:9" hidden="1" outlineLevel="1">
      <c r="A596" s="380"/>
      <c r="B596" s="326" t="s">
        <v>191</v>
      </c>
      <c r="C596" s="294"/>
      <c r="D596" s="333"/>
      <c r="E596" s="315">
        <v>64085</v>
      </c>
      <c r="F596" s="294"/>
      <c r="G596" s="333"/>
      <c r="H596" s="381">
        <v>64085</v>
      </c>
      <c r="I596" s="379"/>
    </row>
    <row r="597" spans="1:9" hidden="1" outlineLevel="1">
      <c r="A597" s="380"/>
      <c r="B597" s="326" t="s">
        <v>192</v>
      </c>
      <c r="C597" s="294"/>
      <c r="D597" s="333"/>
      <c r="E597" s="314"/>
      <c r="F597" s="294"/>
      <c r="G597" s="333"/>
      <c r="H597" s="381">
        <v>0</v>
      </c>
      <c r="I597" s="379"/>
    </row>
    <row r="598" spans="1:9" hidden="1" outlineLevel="1">
      <c r="A598" s="380"/>
      <c r="B598" s="326" t="s">
        <v>193</v>
      </c>
      <c r="C598" s="294"/>
      <c r="D598" s="333"/>
      <c r="E598" s="315">
        <v>3907414</v>
      </c>
      <c r="F598" s="294"/>
      <c r="G598" s="332">
        <v>619</v>
      </c>
      <c r="H598" s="381">
        <v>3908033</v>
      </c>
      <c r="I598" s="379"/>
    </row>
    <row r="599" spans="1:9" hidden="1" outlineLevel="1">
      <c r="A599" s="380"/>
      <c r="B599" s="326" t="s">
        <v>194</v>
      </c>
      <c r="C599" s="294"/>
      <c r="D599" s="333"/>
      <c r="E599" s="314"/>
      <c r="F599" s="294"/>
      <c r="G599" s="333"/>
      <c r="H599" s="381">
        <v>0</v>
      </c>
      <c r="I599" s="379"/>
    </row>
    <row r="600" spans="1:9" hidden="1" outlineLevel="1">
      <c r="A600" s="380"/>
      <c r="B600" s="326" t="s">
        <v>195</v>
      </c>
      <c r="C600" s="294"/>
      <c r="D600" s="333"/>
      <c r="E600" s="315">
        <v>19905</v>
      </c>
      <c r="F600" s="294"/>
      <c r="G600" s="333"/>
      <c r="H600" s="381">
        <v>19905</v>
      </c>
      <c r="I600" s="379"/>
    </row>
    <row r="601" spans="1:9" hidden="1" outlineLevel="1">
      <c r="A601" s="380"/>
      <c r="B601" s="326" t="s">
        <v>196</v>
      </c>
      <c r="C601" s="294"/>
      <c r="D601" s="333"/>
      <c r="E601" s="314"/>
      <c r="F601" s="294"/>
      <c r="G601" s="333"/>
      <c r="H601" s="381">
        <v>0</v>
      </c>
      <c r="I601" s="379"/>
    </row>
    <row r="602" spans="1:9" collapsed="1">
      <c r="A602" s="380">
        <v>28</v>
      </c>
      <c r="B602" s="330" t="s">
        <v>553</v>
      </c>
      <c r="C602" s="294"/>
      <c r="D602" s="332">
        <f>SUM($D$585:$D$601)</f>
        <v>506842</v>
      </c>
      <c r="E602" s="315">
        <f>SUM($E$585:$E$601)</f>
        <v>13096779</v>
      </c>
      <c r="F602" s="294"/>
      <c r="G602" s="332">
        <f>SUM($G$585:$G$601)</f>
        <v>927.07139282719845</v>
      </c>
      <c r="H602" s="381">
        <f>SUM($H$585:$H$601)</f>
        <v>13604548.071392827</v>
      </c>
      <c r="I602" s="379"/>
    </row>
    <row r="603" spans="1:9" hidden="1" outlineLevel="1">
      <c r="A603" s="380"/>
      <c r="B603" s="326" t="s">
        <v>181</v>
      </c>
      <c r="C603" s="319"/>
      <c r="D603" s="333"/>
      <c r="E603" s="315">
        <v>2637409</v>
      </c>
      <c r="F603" s="319"/>
      <c r="G603" s="332">
        <v>10716</v>
      </c>
      <c r="H603" s="381">
        <v>2648125</v>
      </c>
      <c r="I603" s="379"/>
    </row>
    <row r="604" spans="1:9" hidden="1" outlineLevel="1">
      <c r="A604" s="380"/>
      <c r="B604" s="326" t="s">
        <v>182</v>
      </c>
      <c r="C604" s="319"/>
      <c r="D604" s="333"/>
      <c r="E604" s="314"/>
      <c r="F604" s="319"/>
      <c r="G604" s="333"/>
      <c r="H604" s="381">
        <v>0</v>
      </c>
      <c r="I604" s="379"/>
    </row>
    <row r="605" spans="1:9" hidden="1" outlineLevel="1">
      <c r="A605" s="380"/>
      <c r="B605" s="326" t="s">
        <v>183</v>
      </c>
      <c r="C605" s="319"/>
      <c r="D605" s="332">
        <v>343875</v>
      </c>
      <c r="E605" s="315">
        <v>2979303</v>
      </c>
      <c r="F605" s="319"/>
      <c r="G605" s="332">
        <v>124852</v>
      </c>
      <c r="H605" s="381">
        <v>3448030</v>
      </c>
      <c r="I605" s="379"/>
    </row>
    <row r="606" spans="1:9" hidden="1" outlineLevel="1">
      <c r="A606" s="380"/>
      <c r="B606" s="326" t="s">
        <v>184</v>
      </c>
      <c r="C606" s="319"/>
      <c r="D606" s="333"/>
      <c r="E606" s="315">
        <v>457747</v>
      </c>
      <c r="F606" s="319"/>
      <c r="G606" s="332">
        <v>6572.3385485466997</v>
      </c>
      <c r="H606" s="381">
        <v>464319.33854854701</v>
      </c>
      <c r="I606" s="379"/>
    </row>
    <row r="607" spans="1:9" hidden="1" outlineLevel="1">
      <c r="A607" s="380"/>
      <c r="B607" s="326" t="s">
        <v>185</v>
      </c>
      <c r="C607" s="319"/>
      <c r="D607" s="333"/>
      <c r="E607" s="315">
        <v>4356917</v>
      </c>
      <c r="F607" s="319"/>
      <c r="G607" s="332">
        <v>38589</v>
      </c>
      <c r="H607" s="381">
        <v>4395506</v>
      </c>
      <c r="I607" s="379"/>
    </row>
    <row r="608" spans="1:9" hidden="1" outlineLevel="1">
      <c r="A608" s="380"/>
      <c r="B608" s="326" t="s">
        <v>186</v>
      </c>
      <c r="C608" s="319"/>
      <c r="D608" s="333"/>
      <c r="E608" s="315">
        <v>8441436</v>
      </c>
      <c r="F608" s="319"/>
      <c r="G608" s="332">
        <v>0</v>
      </c>
      <c r="H608" s="381">
        <v>8441436</v>
      </c>
      <c r="I608" s="379"/>
    </row>
    <row r="609" spans="1:9" hidden="1" outlineLevel="1">
      <c r="A609" s="380"/>
      <c r="B609" s="326" t="s">
        <v>244</v>
      </c>
      <c r="C609" s="319"/>
      <c r="D609" s="333"/>
      <c r="E609" s="314"/>
      <c r="F609" s="319"/>
      <c r="G609" s="333"/>
      <c r="H609" s="381">
        <v>0</v>
      </c>
      <c r="I609" s="379"/>
    </row>
    <row r="610" spans="1:9" hidden="1" outlineLevel="1">
      <c r="A610" s="380"/>
      <c r="B610" s="326" t="s">
        <v>187</v>
      </c>
      <c r="C610" s="319"/>
      <c r="D610" s="333"/>
      <c r="E610" s="314"/>
      <c r="F610" s="319"/>
      <c r="G610" s="333"/>
      <c r="H610" s="381">
        <v>0</v>
      </c>
      <c r="I610" s="379"/>
    </row>
    <row r="611" spans="1:9" hidden="1" outlineLevel="1">
      <c r="A611" s="380"/>
      <c r="B611" s="326" t="s">
        <v>188</v>
      </c>
      <c r="C611" s="319"/>
      <c r="D611" s="333"/>
      <c r="E611" s="315">
        <v>2958941</v>
      </c>
      <c r="F611" s="319"/>
      <c r="G611" s="333"/>
      <c r="H611" s="381">
        <v>2958941</v>
      </c>
      <c r="I611" s="379"/>
    </row>
    <row r="612" spans="1:9" hidden="1" outlineLevel="1">
      <c r="A612" s="380"/>
      <c r="B612" s="326" t="s">
        <v>189</v>
      </c>
      <c r="C612" s="319"/>
      <c r="D612" s="332">
        <v>0</v>
      </c>
      <c r="E612" s="315">
        <v>1439828</v>
      </c>
      <c r="F612" s="319"/>
      <c r="G612" s="332">
        <v>0</v>
      </c>
      <c r="H612" s="381">
        <v>1439828</v>
      </c>
      <c r="I612" s="379"/>
    </row>
    <row r="613" spans="1:9" hidden="1" outlineLevel="1">
      <c r="A613" s="380"/>
      <c r="B613" s="326" t="s">
        <v>190</v>
      </c>
      <c r="C613" s="319"/>
      <c r="D613" s="332">
        <v>1100788</v>
      </c>
      <c r="E613" s="315">
        <v>136433</v>
      </c>
      <c r="F613" s="319"/>
      <c r="G613" s="332">
        <v>0</v>
      </c>
      <c r="H613" s="381">
        <v>1237221</v>
      </c>
      <c r="I613" s="379"/>
    </row>
    <row r="614" spans="1:9" hidden="1" outlineLevel="1">
      <c r="A614" s="380"/>
      <c r="B614" s="326" t="s">
        <v>191</v>
      </c>
      <c r="C614" s="319"/>
      <c r="D614" s="333"/>
      <c r="E614" s="315">
        <v>407076</v>
      </c>
      <c r="F614" s="319"/>
      <c r="G614" s="333"/>
      <c r="H614" s="381">
        <v>407076</v>
      </c>
      <c r="I614" s="379"/>
    </row>
    <row r="615" spans="1:9" hidden="1" outlineLevel="1">
      <c r="A615" s="380"/>
      <c r="B615" s="326" t="s">
        <v>192</v>
      </c>
      <c r="C615" s="319"/>
      <c r="D615" s="333"/>
      <c r="E615" s="314"/>
      <c r="F615" s="319"/>
      <c r="G615" s="333"/>
      <c r="H615" s="381">
        <v>0</v>
      </c>
      <c r="I615" s="379"/>
    </row>
    <row r="616" spans="1:9" hidden="1" outlineLevel="1">
      <c r="A616" s="380"/>
      <c r="B616" s="326" t="s">
        <v>193</v>
      </c>
      <c r="C616" s="319"/>
      <c r="D616" s="333"/>
      <c r="E616" s="315">
        <v>9389030</v>
      </c>
      <c r="F616" s="319"/>
      <c r="G616" s="332">
        <v>11462</v>
      </c>
      <c r="H616" s="381">
        <v>9400492</v>
      </c>
      <c r="I616" s="379"/>
    </row>
    <row r="617" spans="1:9" hidden="1" outlineLevel="1">
      <c r="A617" s="380"/>
      <c r="B617" s="326" t="s">
        <v>194</v>
      </c>
      <c r="C617" s="319"/>
      <c r="D617" s="333"/>
      <c r="E617" s="314"/>
      <c r="F617" s="319"/>
      <c r="G617" s="333"/>
      <c r="H617" s="381">
        <v>0</v>
      </c>
      <c r="I617" s="379"/>
    </row>
    <row r="618" spans="1:9" hidden="1" outlineLevel="1">
      <c r="A618" s="380"/>
      <c r="B618" s="326" t="s">
        <v>195</v>
      </c>
      <c r="C618" s="319"/>
      <c r="D618" s="333"/>
      <c r="E618" s="315">
        <v>159444</v>
      </c>
      <c r="F618" s="319"/>
      <c r="G618" s="333"/>
      <c r="H618" s="381">
        <v>159444</v>
      </c>
      <c r="I618" s="379"/>
    </row>
    <row r="619" spans="1:9" hidden="1" outlineLevel="1">
      <c r="A619" s="380"/>
      <c r="B619" s="326" t="s">
        <v>196</v>
      </c>
      <c r="C619" s="319"/>
      <c r="D619" s="333"/>
      <c r="E619" s="315">
        <v>426214</v>
      </c>
      <c r="F619" s="319"/>
      <c r="G619" s="333"/>
      <c r="H619" s="381">
        <v>426214</v>
      </c>
      <c r="I619" s="379"/>
    </row>
    <row r="620" spans="1:9" collapsed="1">
      <c r="A620" s="380">
        <v>29</v>
      </c>
      <c r="B620" s="330" t="s">
        <v>554</v>
      </c>
      <c r="C620" s="319"/>
      <c r="D620" s="332">
        <f>SUM($D$603:$D$619)</f>
        <v>1444663</v>
      </c>
      <c r="E620" s="315">
        <f>SUM($E$603:$E$619)</f>
        <v>33789778</v>
      </c>
      <c r="F620" s="319"/>
      <c r="G620" s="332">
        <f>SUM($G$603:$G$619)</f>
        <v>192191.33854854669</v>
      </c>
      <c r="H620" s="381">
        <f>SUM($H$603:$H$619)</f>
        <v>35426632.338548549</v>
      </c>
      <c r="I620" s="379"/>
    </row>
    <row r="621" spans="1:9" hidden="1" outlineLevel="1">
      <c r="A621" s="380"/>
      <c r="B621" s="326" t="s">
        <v>181</v>
      </c>
      <c r="C621" s="301"/>
      <c r="D621" s="333"/>
      <c r="E621" s="315">
        <v>936612</v>
      </c>
      <c r="F621" s="301"/>
      <c r="G621" s="332">
        <v>-4316</v>
      </c>
      <c r="H621" s="381">
        <v>932296</v>
      </c>
      <c r="I621" s="379"/>
    </row>
    <row r="622" spans="1:9" hidden="1" outlineLevel="1">
      <c r="A622" s="380"/>
      <c r="B622" s="326" t="s">
        <v>182</v>
      </c>
      <c r="C622" s="301"/>
      <c r="D622" s="333"/>
      <c r="E622" s="314"/>
      <c r="F622" s="301"/>
      <c r="G622" s="333"/>
      <c r="H622" s="381">
        <v>0</v>
      </c>
      <c r="I622" s="379"/>
    </row>
    <row r="623" spans="1:9" hidden="1" outlineLevel="1">
      <c r="A623" s="380"/>
      <c r="B623" s="326" t="s">
        <v>183</v>
      </c>
      <c r="C623" s="301"/>
      <c r="D623" s="332">
        <v>545262</v>
      </c>
      <c r="E623" s="315">
        <v>4125952</v>
      </c>
      <c r="F623" s="301"/>
      <c r="G623" s="332">
        <v>41724</v>
      </c>
      <c r="H623" s="381">
        <v>4712938</v>
      </c>
      <c r="I623" s="379"/>
    </row>
    <row r="624" spans="1:9" hidden="1" outlineLevel="1">
      <c r="A624" s="380"/>
      <c r="B624" s="326" t="s">
        <v>184</v>
      </c>
      <c r="C624" s="301"/>
      <c r="D624" s="333"/>
      <c r="E624" s="315">
        <v>202370</v>
      </c>
      <c r="F624" s="301"/>
      <c r="G624" s="332">
        <v>33841.686399509701</v>
      </c>
      <c r="H624" s="381">
        <v>236211.68639951001</v>
      </c>
      <c r="I624" s="379"/>
    </row>
    <row r="625" spans="1:9" hidden="1" outlineLevel="1">
      <c r="A625" s="380"/>
      <c r="B625" s="326" t="s">
        <v>185</v>
      </c>
      <c r="C625" s="301"/>
      <c r="D625" s="333"/>
      <c r="E625" s="315">
        <v>1959832</v>
      </c>
      <c r="F625" s="301"/>
      <c r="G625" s="332">
        <v>488625</v>
      </c>
      <c r="H625" s="381">
        <v>2448457</v>
      </c>
      <c r="I625" s="379"/>
    </row>
    <row r="626" spans="1:9" hidden="1" outlineLevel="1">
      <c r="A626" s="380"/>
      <c r="B626" s="326" t="s">
        <v>186</v>
      </c>
      <c r="C626" s="301"/>
      <c r="D626" s="333"/>
      <c r="E626" s="315">
        <v>15536831</v>
      </c>
      <c r="F626" s="301"/>
      <c r="G626" s="332">
        <v>119019</v>
      </c>
      <c r="H626" s="381">
        <v>15655850</v>
      </c>
      <c r="I626" s="379"/>
    </row>
    <row r="627" spans="1:9" hidden="1" outlineLevel="1">
      <c r="A627" s="380"/>
      <c r="B627" s="326" t="s">
        <v>244</v>
      </c>
      <c r="C627" s="301"/>
      <c r="D627" s="333"/>
      <c r="E627" s="314"/>
      <c r="F627" s="301"/>
      <c r="G627" s="333"/>
      <c r="H627" s="381">
        <v>0</v>
      </c>
      <c r="I627" s="379"/>
    </row>
    <row r="628" spans="1:9" hidden="1" outlineLevel="1">
      <c r="A628" s="380"/>
      <c r="B628" s="326" t="s">
        <v>187</v>
      </c>
      <c r="C628" s="301"/>
      <c r="D628" s="333"/>
      <c r="E628" s="314"/>
      <c r="F628" s="301"/>
      <c r="G628" s="333"/>
      <c r="H628" s="381">
        <v>0</v>
      </c>
      <c r="I628" s="379"/>
    </row>
    <row r="629" spans="1:9" hidden="1" outlineLevel="1">
      <c r="A629" s="380"/>
      <c r="B629" s="326" t="s">
        <v>188</v>
      </c>
      <c r="C629" s="301"/>
      <c r="D629" s="333"/>
      <c r="E629" s="315">
        <v>2951529</v>
      </c>
      <c r="F629" s="301"/>
      <c r="G629" s="333"/>
      <c r="H629" s="381">
        <v>2951529</v>
      </c>
      <c r="I629" s="379"/>
    </row>
    <row r="630" spans="1:9" hidden="1" outlineLevel="1">
      <c r="A630" s="380"/>
      <c r="B630" s="326" t="s">
        <v>189</v>
      </c>
      <c r="C630" s="301"/>
      <c r="D630" s="332">
        <v>0</v>
      </c>
      <c r="E630" s="315">
        <v>509536</v>
      </c>
      <c r="F630" s="301"/>
      <c r="G630" s="332">
        <v>4886</v>
      </c>
      <c r="H630" s="381">
        <v>514422</v>
      </c>
      <c r="I630" s="379"/>
    </row>
    <row r="631" spans="1:9" hidden="1" outlineLevel="1">
      <c r="A631" s="380"/>
      <c r="B631" s="326" t="s">
        <v>190</v>
      </c>
      <c r="C631" s="301"/>
      <c r="D631" s="332">
        <v>559635</v>
      </c>
      <c r="E631" s="315">
        <v>126732</v>
      </c>
      <c r="F631" s="301"/>
      <c r="G631" s="332">
        <v>9703</v>
      </c>
      <c r="H631" s="381">
        <v>696070</v>
      </c>
      <c r="I631" s="379"/>
    </row>
    <row r="632" spans="1:9" hidden="1" outlineLevel="1">
      <c r="A632" s="380"/>
      <c r="B632" s="326" t="s">
        <v>191</v>
      </c>
      <c r="C632" s="301"/>
      <c r="D632" s="333"/>
      <c r="E632" s="315">
        <v>315481</v>
      </c>
      <c r="F632" s="301"/>
      <c r="G632" s="332">
        <v>1086</v>
      </c>
      <c r="H632" s="381">
        <v>316567</v>
      </c>
      <c r="I632" s="379"/>
    </row>
    <row r="633" spans="1:9" hidden="1" outlineLevel="1">
      <c r="A633" s="380"/>
      <c r="B633" s="326" t="s">
        <v>192</v>
      </c>
      <c r="C633" s="301"/>
      <c r="D633" s="333"/>
      <c r="E633" s="314"/>
      <c r="F633" s="301"/>
      <c r="G633" s="333"/>
      <c r="H633" s="381">
        <v>0</v>
      </c>
      <c r="I633" s="379"/>
    </row>
    <row r="634" spans="1:9" hidden="1" outlineLevel="1">
      <c r="A634" s="380"/>
      <c r="B634" s="326" t="s">
        <v>193</v>
      </c>
      <c r="C634" s="301"/>
      <c r="D634" s="332">
        <v>74564</v>
      </c>
      <c r="E634" s="315">
        <v>11625594</v>
      </c>
      <c r="F634" s="301"/>
      <c r="G634" s="332">
        <v>456199</v>
      </c>
      <c r="H634" s="381">
        <v>12156357</v>
      </c>
      <c r="I634" s="379"/>
    </row>
    <row r="635" spans="1:9" hidden="1" outlineLevel="1">
      <c r="A635" s="380"/>
      <c r="B635" s="326" t="s">
        <v>194</v>
      </c>
      <c r="C635" s="301"/>
      <c r="D635" s="333"/>
      <c r="E635" s="314"/>
      <c r="F635" s="301"/>
      <c r="G635" s="333"/>
      <c r="H635" s="381">
        <v>0</v>
      </c>
      <c r="I635" s="379"/>
    </row>
    <row r="636" spans="1:9" hidden="1" outlineLevel="1">
      <c r="A636" s="380"/>
      <c r="B636" s="326" t="s">
        <v>195</v>
      </c>
      <c r="C636" s="301"/>
      <c r="D636" s="333"/>
      <c r="E636" s="315">
        <v>45494</v>
      </c>
      <c r="F636" s="301"/>
      <c r="G636" s="333"/>
      <c r="H636" s="381">
        <v>45494</v>
      </c>
      <c r="I636" s="379"/>
    </row>
    <row r="637" spans="1:9" hidden="1" outlineLevel="1">
      <c r="A637" s="380"/>
      <c r="B637" s="326" t="s">
        <v>196</v>
      </c>
      <c r="C637" s="301"/>
      <c r="D637" s="333"/>
      <c r="E637" s="315">
        <v>742364</v>
      </c>
      <c r="F637" s="301"/>
      <c r="G637" s="333"/>
      <c r="H637" s="381">
        <v>742364</v>
      </c>
      <c r="I637" s="379"/>
    </row>
    <row r="638" spans="1:9" collapsed="1">
      <c r="A638" s="380">
        <v>30</v>
      </c>
      <c r="B638" s="330" t="s">
        <v>555</v>
      </c>
      <c r="C638" s="301"/>
      <c r="D638" s="332">
        <f>SUM($D$621:$D$637)</f>
        <v>1179461</v>
      </c>
      <c r="E638" s="315">
        <f>SUM($E$621:$E$637)</f>
        <v>39078327</v>
      </c>
      <c r="F638" s="301"/>
      <c r="G638" s="332">
        <f>SUM($G$621:$G$637)</f>
        <v>1150767.6863995097</v>
      </c>
      <c r="H638" s="381">
        <f>SUM($H$621:$H$637)</f>
        <v>41408555.686399512</v>
      </c>
      <c r="I638" s="379"/>
    </row>
    <row r="639" spans="1:9" hidden="1" outlineLevel="1">
      <c r="A639" s="380"/>
      <c r="B639" s="326" t="s">
        <v>181</v>
      </c>
      <c r="C639" s="376"/>
      <c r="D639" s="314"/>
      <c r="E639" s="382"/>
      <c r="F639" s="395"/>
      <c r="G639" s="314"/>
      <c r="H639" s="381">
        <v>0</v>
      </c>
      <c r="I639" s="379"/>
    </row>
    <row r="640" spans="1:9" hidden="1" outlineLevel="1">
      <c r="A640" s="380"/>
      <c r="B640" s="326" t="s">
        <v>182</v>
      </c>
      <c r="C640" s="376"/>
      <c r="D640" s="314"/>
      <c r="E640" s="382"/>
      <c r="F640" s="395"/>
      <c r="G640" s="314"/>
      <c r="H640" s="381">
        <v>0</v>
      </c>
      <c r="I640" s="379"/>
    </row>
    <row r="641" spans="1:9" hidden="1" outlineLevel="1">
      <c r="A641" s="380"/>
      <c r="B641" s="326" t="s">
        <v>183</v>
      </c>
      <c r="C641" s="376"/>
      <c r="D641" s="314"/>
      <c r="E641" s="382"/>
      <c r="F641" s="395"/>
      <c r="G641" s="314"/>
      <c r="H641" s="381">
        <v>0</v>
      </c>
      <c r="I641" s="379"/>
    </row>
    <row r="642" spans="1:9" hidden="1" outlineLevel="1">
      <c r="A642" s="380"/>
      <c r="B642" s="326" t="s">
        <v>184</v>
      </c>
      <c r="C642" s="377">
        <v>0</v>
      </c>
      <c r="D642" s="314"/>
      <c r="E642" s="382"/>
      <c r="F642" s="395"/>
      <c r="G642" s="315">
        <v>0</v>
      </c>
      <c r="H642" s="381">
        <v>0</v>
      </c>
      <c r="I642" s="379"/>
    </row>
    <row r="643" spans="1:9" hidden="1" outlineLevel="1">
      <c r="A643" s="380"/>
      <c r="B643" s="326" t="s">
        <v>185</v>
      </c>
      <c r="C643" s="376"/>
      <c r="D643" s="314"/>
      <c r="E643" s="382"/>
      <c r="F643" s="395"/>
      <c r="G643" s="314"/>
      <c r="H643" s="381">
        <v>0</v>
      </c>
      <c r="I643" s="379"/>
    </row>
    <row r="644" spans="1:9" hidden="1" outlineLevel="1">
      <c r="A644" s="380"/>
      <c r="B644" s="326" t="s">
        <v>186</v>
      </c>
      <c r="C644" s="376"/>
      <c r="D644" s="314"/>
      <c r="E644" s="382"/>
      <c r="F644" s="395"/>
      <c r="G644" s="314"/>
      <c r="H644" s="381">
        <v>0</v>
      </c>
      <c r="I644" s="379"/>
    </row>
    <row r="645" spans="1:9" hidden="1" outlineLevel="1">
      <c r="A645" s="380"/>
      <c r="B645" s="326" t="s">
        <v>244</v>
      </c>
      <c r="C645" s="376"/>
      <c r="D645" s="314"/>
      <c r="E645" s="382"/>
      <c r="F645" s="395"/>
      <c r="G645" s="314"/>
      <c r="H645" s="381">
        <v>0</v>
      </c>
      <c r="I645" s="379"/>
    </row>
    <row r="646" spans="1:9" hidden="1" outlineLevel="1">
      <c r="A646" s="380"/>
      <c r="B646" s="326" t="s">
        <v>187</v>
      </c>
      <c r="C646" s="376"/>
      <c r="D646" s="314"/>
      <c r="E646" s="382"/>
      <c r="F646" s="395"/>
      <c r="G646" s="314"/>
      <c r="H646" s="381">
        <v>0</v>
      </c>
      <c r="I646" s="379"/>
    </row>
    <row r="647" spans="1:9" hidden="1" outlineLevel="1">
      <c r="A647" s="380"/>
      <c r="B647" s="326" t="s">
        <v>188</v>
      </c>
      <c r="C647" s="376"/>
      <c r="D647" s="314"/>
      <c r="E647" s="382"/>
      <c r="F647" s="395"/>
      <c r="G647" s="314"/>
      <c r="H647" s="381">
        <v>0</v>
      </c>
      <c r="I647" s="379"/>
    </row>
    <row r="648" spans="1:9" hidden="1" outlineLevel="1">
      <c r="A648" s="380"/>
      <c r="B648" s="326" t="s">
        <v>189</v>
      </c>
      <c r="C648" s="377">
        <v>0</v>
      </c>
      <c r="D648" s="315">
        <v>0</v>
      </c>
      <c r="E648" s="382"/>
      <c r="F648" s="395"/>
      <c r="G648" s="315">
        <v>0</v>
      </c>
      <c r="H648" s="381">
        <v>0</v>
      </c>
      <c r="I648" s="379"/>
    </row>
    <row r="649" spans="1:9" hidden="1" outlineLevel="1">
      <c r="A649" s="380"/>
      <c r="B649" s="326" t="s">
        <v>190</v>
      </c>
      <c r="C649" s="377">
        <v>0</v>
      </c>
      <c r="D649" s="315">
        <v>0</v>
      </c>
      <c r="E649" s="351">
        <v>0</v>
      </c>
      <c r="F649" s="394">
        <v>0</v>
      </c>
      <c r="G649" s="315">
        <v>0</v>
      </c>
      <c r="H649" s="381">
        <v>0</v>
      </c>
      <c r="I649" s="379"/>
    </row>
    <row r="650" spans="1:9" hidden="1" outlineLevel="1">
      <c r="A650" s="380"/>
      <c r="B650" s="326" t="s">
        <v>191</v>
      </c>
      <c r="C650" s="376"/>
      <c r="D650" s="314"/>
      <c r="E650" s="382"/>
      <c r="F650" s="395"/>
      <c r="G650" s="314"/>
      <c r="H650" s="381">
        <v>0</v>
      </c>
      <c r="I650" s="379"/>
    </row>
    <row r="651" spans="1:9" hidden="1" outlineLevel="1">
      <c r="A651" s="380"/>
      <c r="B651" s="326" t="s">
        <v>192</v>
      </c>
      <c r="C651" s="376"/>
      <c r="D651" s="314"/>
      <c r="E651" s="382"/>
      <c r="F651" s="395"/>
      <c r="G651" s="314"/>
      <c r="H651" s="381">
        <v>0</v>
      </c>
      <c r="I651" s="379"/>
    </row>
    <row r="652" spans="1:9" hidden="1" outlineLevel="1">
      <c r="A652" s="380"/>
      <c r="B652" s="326" t="s">
        <v>193</v>
      </c>
      <c r="C652" s="376"/>
      <c r="D652" s="314"/>
      <c r="E652" s="382"/>
      <c r="F652" s="395"/>
      <c r="G652" s="314"/>
      <c r="H652" s="381">
        <v>0</v>
      </c>
      <c r="I652" s="379"/>
    </row>
    <row r="653" spans="1:9" hidden="1" outlineLevel="1">
      <c r="A653" s="380"/>
      <c r="B653" s="326" t="s">
        <v>194</v>
      </c>
      <c r="C653" s="376"/>
      <c r="D653" s="314"/>
      <c r="E653" s="382"/>
      <c r="F653" s="395"/>
      <c r="G653" s="314"/>
      <c r="H653" s="381">
        <v>0</v>
      </c>
      <c r="I653" s="379"/>
    </row>
    <row r="654" spans="1:9" hidden="1" outlineLevel="1">
      <c r="A654" s="380"/>
      <c r="B654" s="326" t="s">
        <v>195</v>
      </c>
      <c r="C654" s="376"/>
      <c r="D654" s="314"/>
      <c r="E654" s="382"/>
      <c r="F654" s="395"/>
      <c r="G654" s="314"/>
      <c r="H654" s="381">
        <v>0</v>
      </c>
      <c r="I654" s="379"/>
    </row>
    <row r="655" spans="1:9" hidden="1" outlineLevel="1">
      <c r="A655" s="380"/>
      <c r="B655" s="326" t="s">
        <v>196</v>
      </c>
      <c r="C655" s="376"/>
      <c r="D655" s="314"/>
      <c r="E655" s="382"/>
      <c r="F655" s="395"/>
      <c r="G655" s="314"/>
      <c r="H655" s="381">
        <v>0</v>
      </c>
      <c r="I655" s="379"/>
    </row>
    <row r="656" spans="1:9" collapsed="1">
      <c r="A656" s="380">
        <v>31</v>
      </c>
      <c r="B656" s="330" t="s">
        <v>556</v>
      </c>
      <c r="C656" s="377">
        <f>SUM($C$639:$C$655)</f>
        <v>0</v>
      </c>
      <c r="D656" s="315">
        <f>SUM($D$639:$D$655)</f>
        <v>0</v>
      </c>
      <c r="E656" s="351">
        <f>SUM($E$639:$E$655)</f>
        <v>0</v>
      </c>
      <c r="F656" s="394">
        <f>SUM($F$639:$F$655)</f>
        <v>0</v>
      </c>
      <c r="G656" s="315">
        <f>SUM($G$639:$G$655)</f>
        <v>0</v>
      </c>
      <c r="H656" s="381">
        <f>SUM($H$639:$H$655)</f>
        <v>0</v>
      </c>
      <c r="I656" s="379"/>
    </row>
    <row r="657" spans="1:9" hidden="1" outlineLevel="1">
      <c r="A657" s="380"/>
      <c r="B657" s="326" t="s">
        <v>181</v>
      </c>
      <c r="C657" s="351">
        <v>-847438</v>
      </c>
      <c r="D657" s="297"/>
      <c r="E657" s="308"/>
      <c r="F657" s="308"/>
      <c r="G657" s="308"/>
      <c r="H657" s="381">
        <v>-847438</v>
      </c>
      <c r="I657" s="379"/>
    </row>
    <row r="658" spans="1:9" hidden="1" outlineLevel="1">
      <c r="A658" s="380"/>
      <c r="B658" s="326" t="s">
        <v>182</v>
      </c>
      <c r="C658" s="351">
        <v>432155</v>
      </c>
      <c r="D658" s="297"/>
      <c r="E658" s="308"/>
      <c r="F658" s="308"/>
      <c r="G658" s="308"/>
      <c r="H658" s="381">
        <v>432155</v>
      </c>
      <c r="I658" s="379"/>
    </row>
    <row r="659" spans="1:9" hidden="1" outlineLevel="1">
      <c r="A659" s="380"/>
      <c r="B659" s="326" t="s">
        <v>183</v>
      </c>
      <c r="C659" s="351">
        <v>-750854</v>
      </c>
      <c r="D659" s="297"/>
      <c r="E659" s="308"/>
      <c r="F659" s="308"/>
      <c r="G659" s="308"/>
      <c r="H659" s="381">
        <v>-750854</v>
      </c>
      <c r="I659" s="379"/>
    </row>
    <row r="660" spans="1:9" hidden="1" outlineLevel="1">
      <c r="A660" s="380"/>
      <c r="B660" s="326" t="s">
        <v>184</v>
      </c>
      <c r="C660" s="351">
        <v>-822675</v>
      </c>
      <c r="D660" s="297"/>
      <c r="E660" s="308"/>
      <c r="F660" s="308"/>
      <c r="G660" s="308"/>
      <c r="H660" s="381">
        <v>-822675</v>
      </c>
      <c r="I660" s="379"/>
    </row>
    <row r="661" spans="1:9" hidden="1" outlineLevel="1">
      <c r="A661" s="380"/>
      <c r="B661" s="326" t="s">
        <v>185</v>
      </c>
      <c r="C661" s="351">
        <v>-891642</v>
      </c>
      <c r="D661" s="297"/>
      <c r="E661" s="308"/>
      <c r="F661" s="308"/>
      <c r="G661" s="308"/>
      <c r="H661" s="381">
        <v>-891642</v>
      </c>
      <c r="I661" s="379"/>
    </row>
    <row r="662" spans="1:9" hidden="1" outlineLevel="1">
      <c r="A662" s="380"/>
      <c r="B662" s="326" t="s">
        <v>186</v>
      </c>
      <c r="C662" s="351">
        <v>-773895</v>
      </c>
      <c r="D662" s="297"/>
      <c r="E662" s="308"/>
      <c r="F662" s="308"/>
      <c r="G662" s="308"/>
      <c r="H662" s="381">
        <v>-773895</v>
      </c>
      <c r="I662" s="379"/>
    </row>
    <row r="663" spans="1:9" hidden="1" outlineLevel="1">
      <c r="A663" s="380"/>
      <c r="B663" s="326" t="s">
        <v>244</v>
      </c>
      <c r="C663" s="351">
        <v>269767</v>
      </c>
      <c r="D663" s="297"/>
      <c r="E663" s="308"/>
      <c r="F663" s="308"/>
      <c r="G663" s="308"/>
      <c r="H663" s="381">
        <v>269767</v>
      </c>
      <c r="I663" s="379"/>
    </row>
    <row r="664" spans="1:9" hidden="1" outlineLevel="1">
      <c r="A664" s="380"/>
      <c r="B664" s="326" t="s">
        <v>187</v>
      </c>
      <c r="C664" s="351">
        <v>380563</v>
      </c>
      <c r="D664" s="297"/>
      <c r="E664" s="308"/>
      <c r="F664" s="308"/>
      <c r="G664" s="308"/>
      <c r="H664" s="381">
        <v>380563</v>
      </c>
      <c r="I664" s="379"/>
    </row>
    <row r="665" spans="1:9" hidden="1" outlineLevel="1">
      <c r="A665" s="380"/>
      <c r="B665" s="326" t="s">
        <v>188</v>
      </c>
      <c r="C665" s="351">
        <v>627314</v>
      </c>
      <c r="D665" s="297"/>
      <c r="E665" s="308"/>
      <c r="F665" s="308"/>
      <c r="G665" s="308"/>
      <c r="H665" s="381">
        <v>627314</v>
      </c>
      <c r="I665" s="379"/>
    </row>
    <row r="666" spans="1:9" hidden="1" outlineLevel="1">
      <c r="A666" s="380"/>
      <c r="B666" s="326" t="s">
        <v>189</v>
      </c>
      <c r="C666" s="351">
        <v>89984.543103250006</v>
      </c>
      <c r="D666" s="297"/>
      <c r="E666" s="308"/>
      <c r="F666" s="308"/>
      <c r="G666" s="308"/>
      <c r="H666" s="381">
        <v>89984.543103250006</v>
      </c>
      <c r="I666" s="379"/>
    </row>
    <row r="667" spans="1:9" hidden="1" outlineLevel="1">
      <c r="A667" s="380"/>
      <c r="B667" s="326" t="s">
        <v>190</v>
      </c>
      <c r="C667" s="351">
        <v>909830</v>
      </c>
      <c r="D667" s="297"/>
      <c r="E667" s="308"/>
      <c r="F667" s="308"/>
      <c r="G667" s="308"/>
      <c r="H667" s="381">
        <v>909830</v>
      </c>
      <c r="I667" s="379"/>
    </row>
    <row r="668" spans="1:9" hidden="1" outlineLevel="1">
      <c r="A668" s="380"/>
      <c r="B668" s="326" t="s">
        <v>191</v>
      </c>
      <c r="C668" s="351">
        <v>-292505</v>
      </c>
      <c r="D668" s="297"/>
      <c r="E668" s="308"/>
      <c r="F668" s="308"/>
      <c r="G668" s="308"/>
      <c r="H668" s="381">
        <v>-292505</v>
      </c>
      <c r="I668" s="379"/>
    </row>
    <row r="669" spans="1:9" hidden="1" outlineLevel="1">
      <c r="A669" s="380"/>
      <c r="B669" s="326" t="s">
        <v>192</v>
      </c>
      <c r="C669" s="351">
        <v>13431</v>
      </c>
      <c r="D669" s="297"/>
      <c r="E669" s="308"/>
      <c r="F669" s="308"/>
      <c r="G669" s="308"/>
      <c r="H669" s="381">
        <v>13431</v>
      </c>
      <c r="I669" s="379"/>
    </row>
    <row r="670" spans="1:9" hidden="1" outlineLevel="1">
      <c r="A670" s="380"/>
      <c r="B670" s="326" t="s">
        <v>193</v>
      </c>
      <c r="C670" s="351">
        <v>1126000</v>
      </c>
      <c r="D670" s="297"/>
      <c r="E670" s="308"/>
      <c r="F670" s="308"/>
      <c r="G670" s="308"/>
      <c r="H670" s="381">
        <v>1126000</v>
      </c>
      <c r="I670" s="379"/>
    </row>
    <row r="671" spans="1:9" hidden="1" outlineLevel="1">
      <c r="A671" s="380"/>
      <c r="B671" s="326" t="s">
        <v>194</v>
      </c>
      <c r="C671" s="351">
        <v>384860</v>
      </c>
      <c r="D671" s="297"/>
      <c r="E671" s="308"/>
      <c r="F671" s="308"/>
      <c r="G671" s="308"/>
      <c r="H671" s="381">
        <v>384860</v>
      </c>
      <c r="I671" s="379"/>
    </row>
    <row r="672" spans="1:9" hidden="1" outlineLevel="1">
      <c r="A672" s="380"/>
      <c r="B672" s="326" t="s">
        <v>195</v>
      </c>
      <c r="C672" s="351">
        <v>944589.34</v>
      </c>
      <c r="D672" s="297"/>
      <c r="E672" s="308"/>
      <c r="F672" s="308"/>
      <c r="G672" s="308"/>
      <c r="H672" s="381">
        <v>944589.34</v>
      </c>
      <c r="I672" s="379"/>
    </row>
    <row r="673" spans="1:9" hidden="1" outlineLevel="1">
      <c r="A673" s="380"/>
      <c r="B673" s="326" t="s">
        <v>196</v>
      </c>
      <c r="C673" s="351">
        <v>701008</v>
      </c>
      <c r="D673" s="297"/>
      <c r="E673" s="308"/>
      <c r="F673" s="308"/>
      <c r="G673" s="308"/>
      <c r="H673" s="381">
        <v>701008</v>
      </c>
      <c r="I673" s="379"/>
    </row>
    <row r="674" spans="1:9" collapsed="1">
      <c r="A674" s="380">
        <v>32</v>
      </c>
      <c r="B674" s="330" t="s">
        <v>557</v>
      </c>
      <c r="C674" s="351">
        <f>SUM($C$657:$C$673)</f>
        <v>1500492.8831032501</v>
      </c>
      <c r="D674" s="297"/>
      <c r="E674" s="308"/>
      <c r="F674" s="308"/>
      <c r="G674" s="308"/>
      <c r="H674" s="381">
        <f>SUM($H$657:$H$673)</f>
        <v>1500492.8831032501</v>
      </c>
      <c r="I674" s="379"/>
    </row>
    <row r="675" spans="1:9" hidden="1" outlineLevel="1">
      <c r="A675" s="380"/>
      <c r="B675" s="326" t="s">
        <v>181</v>
      </c>
      <c r="C675" s="297"/>
      <c r="D675" s="310"/>
      <c r="E675" s="310"/>
      <c r="F675" s="310"/>
      <c r="G675" s="315">
        <v>1438</v>
      </c>
      <c r="H675" s="381">
        <v>1438</v>
      </c>
      <c r="I675" s="379"/>
    </row>
    <row r="676" spans="1:9" hidden="1" outlineLevel="1">
      <c r="A676" s="380"/>
      <c r="B676" s="326" t="s">
        <v>182</v>
      </c>
      <c r="C676" s="297"/>
      <c r="D676" s="310"/>
      <c r="E676" s="310"/>
      <c r="F676" s="310"/>
      <c r="G676" s="314"/>
      <c r="H676" s="381">
        <v>0</v>
      </c>
      <c r="I676" s="379"/>
    </row>
    <row r="677" spans="1:9" hidden="1" outlineLevel="1">
      <c r="A677" s="380"/>
      <c r="B677" s="326" t="s">
        <v>183</v>
      </c>
      <c r="C677" s="297"/>
      <c r="D677" s="310"/>
      <c r="E677" s="310"/>
      <c r="F677" s="310"/>
      <c r="G677" s="315">
        <v>-3012</v>
      </c>
      <c r="H677" s="381">
        <v>-3012</v>
      </c>
      <c r="I677" s="379"/>
    </row>
    <row r="678" spans="1:9" hidden="1" outlineLevel="1">
      <c r="A678" s="380"/>
      <c r="B678" s="326" t="s">
        <v>184</v>
      </c>
      <c r="C678" s="297"/>
      <c r="D678" s="310"/>
      <c r="E678" s="310"/>
      <c r="F678" s="310"/>
      <c r="G678" s="315">
        <v>1875.9699444933999</v>
      </c>
      <c r="H678" s="381">
        <v>1875.9699444933999</v>
      </c>
      <c r="I678" s="379"/>
    </row>
    <row r="679" spans="1:9" hidden="1" outlineLevel="1">
      <c r="A679" s="380"/>
      <c r="B679" s="326" t="s">
        <v>185</v>
      </c>
      <c r="C679" s="297"/>
      <c r="D679" s="310"/>
      <c r="E679" s="310"/>
      <c r="F679" s="310"/>
      <c r="G679" s="315">
        <v>7234</v>
      </c>
      <c r="H679" s="381">
        <v>7234</v>
      </c>
      <c r="I679" s="379"/>
    </row>
    <row r="680" spans="1:9" hidden="1" outlineLevel="1">
      <c r="A680" s="380"/>
      <c r="B680" s="326" t="s">
        <v>186</v>
      </c>
      <c r="C680" s="297"/>
      <c r="D680" s="310"/>
      <c r="E680" s="310"/>
      <c r="F680" s="310"/>
      <c r="G680" s="314"/>
      <c r="H680" s="381">
        <v>0</v>
      </c>
      <c r="I680" s="379"/>
    </row>
    <row r="681" spans="1:9" hidden="1" outlineLevel="1">
      <c r="A681" s="380"/>
      <c r="B681" s="326" t="s">
        <v>244</v>
      </c>
      <c r="C681" s="297"/>
      <c r="D681" s="310"/>
      <c r="E681" s="310"/>
      <c r="F681" s="310"/>
      <c r="G681" s="314"/>
      <c r="H681" s="381">
        <v>0</v>
      </c>
      <c r="I681" s="379"/>
    </row>
    <row r="682" spans="1:9" hidden="1" outlineLevel="1">
      <c r="A682" s="380"/>
      <c r="B682" s="326" t="s">
        <v>187</v>
      </c>
      <c r="C682" s="297"/>
      <c r="D682" s="310"/>
      <c r="E682" s="310"/>
      <c r="F682" s="310"/>
      <c r="G682" s="314"/>
      <c r="H682" s="381">
        <v>0</v>
      </c>
      <c r="I682" s="379"/>
    </row>
    <row r="683" spans="1:9" hidden="1" outlineLevel="1">
      <c r="A683" s="380"/>
      <c r="B683" s="326" t="s">
        <v>188</v>
      </c>
      <c r="C683" s="297"/>
      <c r="D683" s="310"/>
      <c r="E683" s="310"/>
      <c r="F683" s="310"/>
      <c r="G683" s="314"/>
      <c r="H683" s="381">
        <v>0</v>
      </c>
      <c r="I683" s="379"/>
    </row>
    <row r="684" spans="1:9" hidden="1" outlineLevel="1">
      <c r="A684" s="380"/>
      <c r="B684" s="326" t="s">
        <v>189</v>
      </c>
      <c r="C684" s="297"/>
      <c r="D684" s="310"/>
      <c r="E684" s="310"/>
      <c r="F684" s="310"/>
      <c r="G684" s="314"/>
      <c r="H684" s="381">
        <v>0</v>
      </c>
      <c r="I684" s="379"/>
    </row>
    <row r="685" spans="1:9" hidden="1" outlineLevel="1">
      <c r="A685" s="380"/>
      <c r="B685" s="326" t="s">
        <v>190</v>
      </c>
      <c r="C685" s="297"/>
      <c r="D685" s="310"/>
      <c r="E685" s="310"/>
      <c r="F685" s="310"/>
      <c r="G685" s="315">
        <v>0</v>
      </c>
      <c r="H685" s="381">
        <v>0</v>
      </c>
      <c r="I685" s="379"/>
    </row>
    <row r="686" spans="1:9" hidden="1" outlineLevel="1">
      <c r="A686" s="380"/>
      <c r="B686" s="326" t="s">
        <v>191</v>
      </c>
      <c r="C686" s="297"/>
      <c r="D686" s="310"/>
      <c r="E686" s="310"/>
      <c r="F686" s="310"/>
      <c r="G686" s="314"/>
      <c r="H686" s="381">
        <v>0</v>
      </c>
      <c r="I686" s="379"/>
    </row>
    <row r="687" spans="1:9" hidden="1" outlineLevel="1">
      <c r="A687" s="380"/>
      <c r="B687" s="326" t="s">
        <v>192</v>
      </c>
      <c r="C687" s="297"/>
      <c r="D687" s="310"/>
      <c r="E687" s="310"/>
      <c r="F687" s="310"/>
      <c r="G687" s="314"/>
      <c r="H687" s="381">
        <v>0</v>
      </c>
      <c r="I687" s="379"/>
    </row>
    <row r="688" spans="1:9" hidden="1" outlineLevel="1">
      <c r="A688" s="380"/>
      <c r="B688" s="326" t="s">
        <v>193</v>
      </c>
      <c r="C688" s="297"/>
      <c r="D688" s="310"/>
      <c r="E688" s="310"/>
      <c r="F688" s="310"/>
      <c r="G688" s="314"/>
      <c r="H688" s="381">
        <v>0</v>
      </c>
      <c r="I688" s="379"/>
    </row>
    <row r="689" spans="1:9" hidden="1" outlineLevel="1">
      <c r="A689" s="380"/>
      <c r="B689" s="326" t="s">
        <v>194</v>
      </c>
      <c r="C689" s="297"/>
      <c r="D689" s="310"/>
      <c r="E689" s="310"/>
      <c r="F689" s="310"/>
      <c r="G689" s="314"/>
      <c r="H689" s="381">
        <v>0</v>
      </c>
      <c r="I689" s="379"/>
    </row>
    <row r="690" spans="1:9" hidden="1" outlineLevel="1">
      <c r="A690" s="380"/>
      <c r="B690" s="326" t="s">
        <v>195</v>
      </c>
      <c r="C690" s="297"/>
      <c r="D690" s="310"/>
      <c r="E690" s="310"/>
      <c r="F690" s="310"/>
      <c r="G690" s="314"/>
      <c r="H690" s="381">
        <v>0</v>
      </c>
      <c r="I690" s="379"/>
    </row>
    <row r="691" spans="1:9" hidden="1" outlineLevel="1">
      <c r="A691" s="380"/>
      <c r="B691" s="326" t="s">
        <v>196</v>
      </c>
      <c r="C691" s="297"/>
      <c r="D691" s="310"/>
      <c r="E691" s="310"/>
      <c r="F691" s="310"/>
      <c r="G691" s="314"/>
      <c r="H691" s="381">
        <v>0</v>
      </c>
      <c r="I691" s="379"/>
    </row>
    <row r="692" spans="1:9" collapsed="1">
      <c r="A692" s="380">
        <v>33</v>
      </c>
      <c r="B692" s="330" t="s">
        <v>558</v>
      </c>
      <c r="C692" s="297"/>
      <c r="D692" s="310"/>
      <c r="E692" s="310"/>
      <c r="F692" s="310"/>
      <c r="G692" s="315">
        <f>SUM($G$675:$G$691)</f>
        <v>7535.9699444933995</v>
      </c>
      <c r="H692" s="381">
        <f>SUM($H$675:$H$691)</f>
        <v>7535.9699444933995</v>
      </c>
      <c r="I692" s="379"/>
    </row>
    <row r="693" spans="1:9" hidden="1" outlineLevel="1">
      <c r="A693" s="380"/>
      <c r="B693" s="326" t="s">
        <v>181</v>
      </c>
      <c r="C693" s="304"/>
      <c r="D693" s="310"/>
      <c r="E693" s="305"/>
      <c r="F693" s="333"/>
      <c r="G693" s="294"/>
      <c r="H693" s="381">
        <v>0</v>
      </c>
      <c r="I693" s="379"/>
    </row>
    <row r="694" spans="1:9" hidden="1" outlineLevel="1">
      <c r="A694" s="380"/>
      <c r="B694" s="326" t="s">
        <v>182</v>
      </c>
      <c r="C694" s="304"/>
      <c r="D694" s="310"/>
      <c r="E694" s="305"/>
      <c r="F694" s="333"/>
      <c r="G694" s="294"/>
      <c r="H694" s="381">
        <v>0</v>
      </c>
      <c r="I694" s="379"/>
    </row>
    <row r="695" spans="1:9" hidden="1" outlineLevel="1">
      <c r="A695" s="380"/>
      <c r="B695" s="326" t="s">
        <v>183</v>
      </c>
      <c r="C695" s="304"/>
      <c r="D695" s="310"/>
      <c r="E695" s="305"/>
      <c r="F695" s="333"/>
      <c r="G695" s="294"/>
      <c r="H695" s="381">
        <v>0</v>
      </c>
      <c r="I695" s="379"/>
    </row>
    <row r="696" spans="1:9" hidden="1" outlineLevel="1">
      <c r="A696" s="380"/>
      <c r="B696" s="326" t="s">
        <v>184</v>
      </c>
      <c r="C696" s="304"/>
      <c r="D696" s="310"/>
      <c r="E696" s="305"/>
      <c r="F696" s="332">
        <v>5.8119837036115998</v>
      </c>
      <c r="G696" s="294"/>
      <c r="H696" s="381">
        <v>5.8119837036115998</v>
      </c>
      <c r="I696" s="379"/>
    </row>
    <row r="697" spans="1:9" hidden="1" outlineLevel="1">
      <c r="A697" s="380"/>
      <c r="B697" s="326" t="s">
        <v>185</v>
      </c>
      <c r="C697" s="304"/>
      <c r="D697" s="310"/>
      <c r="E697" s="305"/>
      <c r="F697" s="332">
        <v>78</v>
      </c>
      <c r="G697" s="294"/>
      <c r="H697" s="381">
        <v>78</v>
      </c>
      <c r="I697" s="379"/>
    </row>
    <row r="698" spans="1:9" hidden="1" outlineLevel="1">
      <c r="A698" s="380"/>
      <c r="B698" s="326" t="s">
        <v>186</v>
      </c>
      <c r="C698" s="304"/>
      <c r="D698" s="310"/>
      <c r="E698" s="305"/>
      <c r="F698" s="333"/>
      <c r="G698" s="294"/>
      <c r="H698" s="381">
        <v>0</v>
      </c>
      <c r="I698" s="379"/>
    </row>
    <row r="699" spans="1:9" hidden="1" outlineLevel="1">
      <c r="A699" s="380"/>
      <c r="B699" s="326" t="s">
        <v>244</v>
      </c>
      <c r="C699" s="304"/>
      <c r="D699" s="310"/>
      <c r="E699" s="305"/>
      <c r="F699" s="333"/>
      <c r="G699" s="294"/>
      <c r="H699" s="381">
        <v>0</v>
      </c>
      <c r="I699" s="379"/>
    </row>
    <row r="700" spans="1:9" hidden="1" outlineLevel="1">
      <c r="A700" s="380"/>
      <c r="B700" s="326" t="s">
        <v>187</v>
      </c>
      <c r="C700" s="304"/>
      <c r="D700" s="310"/>
      <c r="E700" s="305"/>
      <c r="F700" s="333"/>
      <c r="G700" s="294"/>
      <c r="H700" s="381">
        <v>0</v>
      </c>
      <c r="I700" s="379"/>
    </row>
    <row r="701" spans="1:9" hidden="1" outlineLevel="1">
      <c r="A701" s="380"/>
      <c r="B701" s="326" t="s">
        <v>188</v>
      </c>
      <c r="C701" s="304"/>
      <c r="D701" s="310"/>
      <c r="E701" s="305"/>
      <c r="F701" s="333"/>
      <c r="G701" s="294"/>
      <c r="H701" s="381">
        <v>0</v>
      </c>
      <c r="I701" s="379"/>
    </row>
    <row r="702" spans="1:9" hidden="1" outlineLevel="1">
      <c r="A702" s="380"/>
      <c r="B702" s="326" t="s">
        <v>189</v>
      </c>
      <c r="C702" s="304"/>
      <c r="D702" s="310"/>
      <c r="E702" s="305"/>
      <c r="F702" s="333"/>
      <c r="G702" s="294"/>
      <c r="H702" s="381">
        <v>0</v>
      </c>
      <c r="I702" s="379"/>
    </row>
    <row r="703" spans="1:9" hidden="1" outlineLevel="1">
      <c r="A703" s="380"/>
      <c r="B703" s="326" t="s">
        <v>190</v>
      </c>
      <c r="C703" s="304"/>
      <c r="D703" s="310"/>
      <c r="E703" s="305"/>
      <c r="F703" s="332">
        <v>0</v>
      </c>
      <c r="G703" s="294"/>
      <c r="H703" s="381">
        <v>0</v>
      </c>
      <c r="I703" s="379"/>
    </row>
    <row r="704" spans="1:9" hidden="1" outlineLevel="1">
      <c r="A704" s="380"/>
      <c r="B704" s="326" t="s">
        <v>191</v>
      </c>
      <c r="C704" s="304"/>
      <c r="D704" s="310"/>
      <c r="E704" s="305"/>
      <c r="F704" s="333"/>
      <c r="G704" s="294"/>
      <c r="H704" s="381">
        <v>0</v>
      </c>
      <c r="I704" s="379"/>
    </row>
    <row r="705" spans="1:9" hidden="1" outlineLevel="1">
      <c r="A705" s="380"/>
      <c r="B705" s="326" t="s">
        <v>192</v>
      </c>
      <c r="C705" s="304"/>
      <c r="D705" s="310"/>
      <c r="E705" s="305"/>
      <c r="F705" s="332">
        <v>11691</v>
      </c>
      <c r="G705" s="294"/>
      <c r="H705" s="381">
        <v>11691</v>
      </c>
      <c r="I705" s="379"/>
    </row>
    <row r="706" spans="1:9" hidden="1" outlineLevel="1">
      <c r="A706" s="380"/>
      <c r="B706" s="326" t="s">
        <v>193</v>
      </c>
      <c r="C706" s="304"/>
      <c r="D706" s="310"/>
      <c r="E706" s="305"/>
      <c r="F706" s="332">
        <v>2719</v>
      </c>
      <c r="G706" s="294"/>
      <c r="H706" s="381">
        <v>2719</v>
      </c>
      <c r="I706" s="379"/>
    </row>
    <row r="707" spans="1:9" hidden="1" outlineLevel="1">
      <c r="A707" s="380"/>
      <c r="B707" s="326" t="s">
        <v>194</v>
      </c>
      <c r="C707" s="304"/>
      <c r="D707" s="310"/>
      <c r="E707" s="305"/>
      <c r="F707" s="333"/>
      <c r="G707" s="294"/>
      <c r="H707" s="381">
        <v>0</v>
      </c>
      <c r="I707" s="379"/>
    </row>
    <row r="708" spans="1:9" hidden="1" outlineLevel="1">
      <c r="A708" s="380"/>
      <c r="B708" s="326" t="s">
        <v>195</v>
      </c>
      <c r="C708" s="304"/>
      <c r="D708" s="310"/>
      <c r="E708" s="305"/>
      <c r="F708" s="333"/>
      <c r="G708" s="294"/>
      <c r="H708" s="381">
        <v>0</v>
      </c>
      <c r="I708" s="379"/>
    </row>
    <row r="709" spans="1:9" hidden="1" outlineLevel="1">
      <c r="A709" s="380"/>
      <c r="B709" s="326" t="s">
        <v>196</v>
      </c>
      <c r="C709" s="304"/>
      <c r="D709" s="310"/>
      <c r="E709" s="305"/>
      <c r="F709" s="333"/>
      <c r="G709" s="294"/>
      <c r="H709" s="381">
        <v>0</v>
      </c>
      <c r="I709" s="379"/>
    </row>
    <row r="710" spans="1:9" collapsed="1">
      <c r="A710" s="380">
        <v>34</v>
      </c>
      <c r="B710" s="330" t="s">
        <v>559</v>
      </c>
      <c r="C710" s="304"/>
      <c r="D710" s="310"/>
      <c r="E710" s="305"/>
      <c r="F710" s="332">
        <f>SUM($F$693:$F$709)</f>
        <v>14493.811983703612</v>
      </c>
      <c r="G710" s="294"/>
      <c r="H710" s="381">
        <f>SUM($H$693:$H$709)</f>
        <v>14493.811983703612</v>
      </c>
      <c r="I710" s="379"/>
    </row>
    <row r="711" spans="1:9" hidden="1" outlineLevel="1">
      <c r="A711" s="380"/>
      <c r="B711" s="326" t="s">
        <v>181</v>
      </c>
      <c r="C711" s="307"/>
      <c r="D711" s="309"/>
      <c r="E711" s="322"/>
      <c r="F711" s="332">
        <v>1978</v>
      </c>
      <c r="G711" s="304"/>
      <c r="H711" s="381">
        <v>1978</v>
      </c>
      <c r="I711" s="379"/>
    </row>
    <row r="712" spans="1:9" hidden="1" outlineLevel="1">
      <c r="A712" s="380"/>
      <c r="B712" s="326" t="s">
        <v>182</v>
      </c>
      <c r="C712" s="307"/>
      <c r="D712" s="309"/>
      <c r="E712" s="322"/>
      <c r="F712" s="333"/>
      <c r="G712" s="304"/>
      <c r="H712" s="381">
        <v>0</v>
      </c>
      <c r="I712" s="379"/>
    </row>
    <row r="713" spans="1:9" hidden="1" outlineLevel="1">
      <c r="A713" s="380"/>
      <c r="B713" s="326" t="s">
        <v>183</v>
      </c>
      <c r="C713" s="307"/>
      <c r="D713" s="309"/>
      <c r="E713" s="322"/>
      <c r="F713" s="332">
        <v>27049</v>
      </c>
      <c r="G713" s="304"/>
      <c r="H713" s="381">
        <v>27049</v>
      </c>
      <c r="I713" s="379"/>
    </row>
    <row r="714" spans="1:9" hidden="1" outlineLevel="1">
      <c r="A714" s="380"/>
      <c r="B714" s="326" t="s">
        <v>184</v>
      </c>
      <c r="C714" s="307"/>
      <c r="D714" s="309"/>
      <c r="E714" s="322"/>
      <c r="F714" s="332">
        <v>3276.6762977663502</v>
      </c>
      <c r="G714" s="304"/>
      <c r="H714" s="381">
        <v>3276.6762977663502</v>
      </c>
      <c r="I714" s="379"/>
    </row>
    <row r="715" spans="1:9" hidden="1" outlineLevel="1">
      <c r="A715" s="380"/>
      <c r="B715" s="326" t="s">
        <v>185</v>
      </c>
      <c r="C715" s="307"/>
      <c r="D715" s="309"/>
      <c r="E715" s="322"/>
      <c r="F715" s="332">
        <v>1018</v>
      </c>
      <c r="G715" s="304"/>
      <c r="H715" s="381">
        <v>1018</v>
      </c>
      <c r="I715" s="379"/>
    </row>
    <row r="716" spans="1:9" hidden="1" outlineLevel="1">
      <c r="A716" s="380"/>
      <c r="B716" s="326" t="s">
        <v>186</v>
      </c>
      <c r="C716" s="307"/>
      <c r="D716" s="309"/>
      <c r="E716" s="322"/>
      <c r="F716" s="333"/>
      <c r="G716" s="304"/>
      <c r="H716" s="381">
        <v>0</v>
      </c>
      <c r="I716" s="379"/>
    </row>
    <row r="717" spans="1:9" hidden="1" outlineLevel="1">
      <c r="A717" s="380"/>
      <c r="B717" s="326" t="s">
        <v>244</v>
      </c>
      <c r="C717" s="307"/>
      <c r="D717" s="309"/>
      <c r="E717" s="322"/>
      <c r="F717" s="333"/>
      <c r="G717" s="304"/>
      <c r="H717" s="381">
        <v>0</v>
      </c>
      <c r="I717" s="379"/>
    </row>
    <row r="718" spans="1:9" hidden="1" outlineLevel="1">
      <c r="A718" s="380"/>
      <c r="B718" s="326" t="s">
        <v>187</v>
      </c>
      <c r="C718" s="307"/>
      <c r="D718" s="309"/>
      <c r="E718" s="322"/>
      <c r="F718" s="333"/>
      <c r="G718" s="304"/>
      <c r="H718" s="381">
        <v>0</v>
      </c>
      <c r="I718" s="379"/>
    </row>
    <row r="719" spans="1:9" hidden="1" outlineLevel="1">
      <c r="A719" s="380"/>
      <c r="B719" s="326" t="s">
        <v>188</v>
      </c>
      <c r="C719" s="307"/>
      <c r="D719" s="309"/>
      <c r="E719" s="322"/>
      <c r="F719" s="333"/>
      <c r="G719" s="304"/>
      <c r="H719" s="381">
        <v>0</v>
      </c>
      <c r="I719" s="379"/>
    </row>
    <row r="720" spans="1:9" hidden="1" outlineLevel="1">
      <c r="A720" s="380"/>
      <c r="B720" s="326" t="s">
        <v>189</v>
      </c>
      <c r="C720" s="307"/>
      <c r="D720" s="309"/>
      <c r="E720" s="322"/>
      <c r="F720" s="333"/>
      <c r="G720" s="304"/>
      <c r="H720" s="381">
        <v>0</v>
      </c>
      <c r="I720" s="379"/>
    </row>
    <row r="721" spans="1:9" hidden="1" outlineLevel="1">
      <c r="A721" s="380"/>
      <c r="B721" s="326" t="s">
        <v>190</v>
      </c>
      <c r="C721" s="307"/>
      <c r="D721" s="309"/>
      <c r="E721" s="322"/>
      <c r="F721" s="332">
        <v>0</v>
      </c>
      <c r="G721" s="304"/>
      <c r="H721" s="381">
        <v>0</v>
      </c>
      <c r="I721" s="379"/>
    </row>
    <row r="722" spans="1:9" hidden="1" outlineLevel="1">
      <c r="A722" s="380"/>
      <c r="B722" s="326" t="s">
        <v>191</v>
      </c>
      <c r="C722" s="307"/>
      <c r="D722" s="309"/>
      <c r="E722" s="322"/>
      <c r="F722" s="333"/>
      <c r="G722" s="304"/>
      <c r="H722" s="381">
        <v>0</v>
      </c>
      <c r="I722" s="379"/>
    </row>
    <row r="723" spans="1:9" hidden="1" outlineLevel="1">
      <c r="A723" s="380"/>
      <c r="B723" s="326" t="s">
        <v>192</v>
      </c>
      <c r="C723" s="307"/>
      <c r="D723" s="309"/>
      <c r="E723" s="322"/>
      <c r="F723" s="332">
        <v>6607</v>
      </c>
      <c r="G723" s="304"/>
      <c r="H723" s="381">
        <v>6607</v>
      </c>
      <c r="I723" s="379"/>
    </row>
    <row r="724" spans="1:9" hidden="1" outlineLevel="1">
      <c r="A724" s="380"/>
      <c r="B724" s="326" t="s">
        <v>193</v>
      </c>
      <c r="C724" s="307"/>
      <c r="D724" s="309"/>
      <c r="E724" s="322"/>
      <c r="F724" s="332">
        <v>1220</v>
      </c>
      <c r="G724" s="304"/>
      <c r="H724" s="381">
        <v>1220</v>
      </c>
      <c r="I724" s="379"/>
    </row>
    <row r="725" spans="1:9" hidden="1" outlineLevel="1">
      <c r="A725" s="380"/>
      <c r="B725" s="326" t="s">
        <v>194</v>
      </c>
      <c r="C725" s="307"/>
      <c r="D725" s="309"/>
      <c r="E725" s="322"/>
      <c r="F725" s="333"/>
      <c r="G725" s="304"/>
      <c r="H725" s="381">
        <v>0</v>
      </c>
      <c r="I725" s="379"/>
    </row>
    <row r="726" spans="1:9" hidden="1" outlineLevel="1">
      <c r="A726" s="380"/>
      <c r="B726" s="326" t="s">
        <v>195</v>
      </c>
      <c r="C726" s="307"/>
      <c r="D726" s="309"/>
      <c r="E726" s="322"/>
      <c r="F726" s="333"/>
      <c r="G726" s="304"/>
      <c r="H726" s="381">
        <v>0</v>
      </c>
      <c r="I726" s="379"/>
    </row>
    <row r="727" spans="1:9" hidden="1" outlineLevel="1">
      <c r="A727" s="380"/>
      <c r="B727" s="326" t="s">
        <v>196</v>
      </c>
      <c r="C727" s="307"/>
      <c r="D727" s="309"/>
      <c r="E727" s="322"/>
      <c r="F727" s="333"/>
      <c r="G727" s="304"/>
      <c r="H727" s="381">
        <v>0</v>
      </c>
      <c r="I727" s="379"/>
    </row>
    <row r="728" spans="1:9" collapsed="1">
      <c r="A728" s="380">
        <v>35</v>
      </c>
      <c r="B728" s="330" t="s">
        <v>560</v>
      </c>
      <c r="C728" s="307"/>
      <c r="D728" s="309"/>
      <c r="E728" s="322"/>
      <c r="F728" s="332">
        <f>SUM($F$711:$F$727)</f>
        <v>41148.676297766346</v>
      </c>
      <c r="G728" s="304"/>
      <c r="H728" s="381">
        <f>SUM($H$711:$H$727)</f>
        <v>41148.676297766346</v>
      </c>
      <c r="I728" s="379"/>
    </row>
    <row r="729" spans="1:9" hidden="1" outlineLevel="1">
      <c r="A729" s="380"/>
      <c r="B729" s="326" t="s">
        <v>181</v>
      </c>
      <c r="C729" s="376"/>
      <c r="D729" s="376"/>
      <c r="E729" s="376"/>
      <c r="F729" s="314"/>
      <c r="G729" s="314"/>
      <c r="H729" s="381">
        <v>0</v>
      </c>
      <c r="I729" s="379"/>
    </row>
    <row r="730" spans="1:9" hidden="1" outlineLevel="1">
      <c r="A730" s="380"/>
      <c r="B730" s="326" t="s">
        <v>182</v>
      </c>
      <c r="C730" s="377">
        <v>0</v>
      </c>
      <c r="D730" s="376"/>
      <c r="E730" s="376"/>
      <c r="F730" s="314"/>
      <c r="G730" s="314"/>
      <c r="H730" s="381">
        <v>0</v>
      </c>
      <c r="I730" s="379"/>
    </row>
    <row r="731" spans="1:9" hidden="1" outlineLevel="1">
      <c r="A731" s="380"/>
      <c r="B731" s="326" t="s">
        <v>183</v>
      </c>
      <c r="C731" s="376"/>
      <c r="D731" s="376"/>
      <c r="E731" s="376"/>
      <c r="F731" s="314"/>
      <c r="G731" s="314"/>
      <c r="H731" s="381">
        <v>0</v>
      </c>
      <c r="I731" s="379"/>
    </row>
    <row r="732" spans="1:9" hidden="1" outlineLevel="1">
      <c r="A732" s="380"/>
      <c r="B732" s="326" t="s">
        <v>184</v>
      </c>
      <c r="C732" s="377">
        <v>0</v>
      </c>
      <c r="D732" s="376"/>
      <c r="E732" s="377">
        <v>0</v>
      </c>
      <c r="F732" s="314"/>
      <c r="G732" s="314"/>
      <c r="H732" s="381">
        <v>0</v>
      </c>
      <c r="I732" s="379"/>
    </row>
    <row r="733" spans="1:9" hidden="1" outlineLevel="1">
      <c r="A733" s="380"/>
      <c r="B733" s="326" t="s">
        <v>185</v>
      </c>
      <c r="C733" s="376"/>
      <c r="D733" s="376"/>
      <c r="E733" s="376"/>
      <c r="F733" s="314"/>
      <c r="G733" s="314"/>
      <c r="H733" s="381">
        <v>0</v>
      </c>
      <c r="I733" s="379"/>
    </row>
    <row r="734" spans="1:9" hidden="1" outlineLevel="1">
      <c r="A734" s="380"/>
      <c r="B734" s="326" t="s">
        <v>186</v>
      </c>
      <c r="C734" s="376"/>
      <c r="D734" s="376"/>
      <c r="E734" s="376"/>
      <c r="F734" s="314"/>
      <c r="G734" s="314"/>
      <c r="H734" s="381">
        <v>0</v>
      </c>
      <c r="I734" s="379"/>
    </row>
    <row r="735" spans="1:9" hidden="1" outlineLevel="1">
      <c r="A735" s="380"/>
      <c r="B735" s="326" t="s">
        <v>244</v>
      </c>
      <c r="C735" s="376"/>
      <c r="D735" s="376"/>
      <c r="E735" s="376"/>
      <c r="F735" s="314"/>
      <c r="G735" s="314"/>
      <c r="H735" s="381">
        <v>0</v>
      </c>
      <c r="I735" s="379"/>
    </row>
    <row r="736" spans="1:9" hidden="1" outlineLevel="1">
      <c r="A736" s="380"/>
      <c r="B736" s="326" t="s">
        <v>187</v>
      </c>
      <c r="C736" s="376"/>
      <c r="D736" s="376"/>
      <c r="E736" s="376"/>
      <c r="F736" s="314"/>
      <c r="G736" s="314"/>
      <c r="H736" s="381">
        <v>0</v>
      </c>
      <c r="I736" s="379"/>
    </row>
    <row r="737" spans="1:9" hidden="1" outlineLevel="1">
      <c r="A737" s="380"/>
      <c r="B737" s="326" t="s">
        <v>188</v>
      </c>
      <c r="C737" s="376"/>
      <c r="D737" s="376"/>
      <c r="E737" s="376"/>
      <c r="F737" s="314"/>
      <c r="G737" s="314"/>
      <c r="H737" s="381">
        <v>0</v>
      </c>
      <c r="I737" s="379"/>
    </row>
    <row r="738" spans="1:9" hidden="1" outlineLevel="1">
      <c r="A738" s="380"/>
      <c r="B738" s="326" t="s">
        <v>189</v>
      </c>
      <c r="C738" s="377">
        <v>0</v>
      </c>
      <c r="D738" s="377">
        <v>0</v>
      </c>
      <c r="E738" s="376"/>
      <c r="F738" s="314"/>
      <c r="G738" s="314"/>
      <c r="H738" s="381">
        <v>0</v>
      </c>
      <c r="I738" s="379"/>
    </row>
    <row r="739" spans="1:9" hidden="1" outlineLevel="1">
      <c r="A739" s="380"/>
      <c r="B739" s="326" t="s">
        <v>190</v>
      </c>
      <c r="C739" s="377">
        <v>0</v>
      </c>
      <c r="D739" s="377">
        <v>0</v>
      </c>
      <c r="E739" s="377">
        <v>0</v>
      </c>
      <c r="F739" s="315">
        <v>0</v>
      </c>
      <c r="G739" s="315">
        <v>0</v>
      </c>
      <c r="H739" s="381">
        <v>0</v>
      </c>
      <c r="I739" s="379"/>
    </row>
    <row r="740" spans="1:9" hidden="1" outlineLevel="1">
      <c r="A740" s="380"/>
      <c r="B740" s="326" t="s">
        <v>191</v>
      </c>
      <c r="C740" s="376"/>
      <c r="D740" s="376"/>
      <c r="E740" s="376"/>
      <c r="F740" s="314"/>
      <c r="G740" s="314"/>
      <c r="H740" s="381">
        <v>0</v>
      </c>
      <c r="I740" s="379"/>
    </row>
    <row r="741" spans="1:9" hidden="1" outlineLevel="1">
      <c r="A741" s="380"/>
      <c r="B741" s="326" t="s">
        <v>192</v>
      </c>
      <c r="C741" s="376"/>
      <c r="D741" s="376"/>
      <c r="E741" s="376"/>
      <c r="F741" s="314"/>
      <c r="G741" s="314"/>
      <c r="H741" s="381">
        <v>0</v>
      </c>
      <c r="I741" s="379"/>
    </row>
    <row r="742" spans="1:9" hidden="1" outlineLevel="1">
      <c r="A742" s="380"/>
      <c r="B742" s="326" t="s">
        <v>193</v>
      </c>
      <c r="C742" s="376"/>
      <c r="D742" s="376"/>
      <c r="E742" s="376"/>
      <c r="F742" s="314"/>
      <c r="G742" s="314"/>
      <c r="H742" s="381">
        <v>0</v>
      </c>
      <c r="I742" s="379"/>
    </row>
    <row r="743" spans="1:9" hidden="1" outlineLevel="1">
      <c r="A743" s="380"/>
      <c r="B743" s="326" t="s">
        <v>194</v>
      </c>
      <c r="C743" s="376"/>
      <c r="D743" s="376"/>
      <c r="E743" s="376"/>
      <c r="F743" s="314"/>
      <c r="G743" s="314"/>
      <c r="H743" s="381">
        <v>0</v>
      </c>
      <c r="I743" s="379"/>
    </row>
    <row r="744" spans="1:9" hidden="1" outlineLevel="1">
      <c r="A744" s="380"/>
      <c r="B744" s="326" t="s">
        <v>195</v>
      </c>
      <c r="C744" s="376"/>
      <c r="D744" s="376"/>
      <c r="E744" s="376"/>
      <c r="F744" s="314"/>
      <c r="G744" s="314"/>
      <c r="H744" s="381">
        <v>0</v>
      </c>
      <c r="I744" s="379"/>
    </row>
    <row r="745" spans="1:9" hidden="1" outlineLevel="1">
      <c r="A745" s="380"/>
      <c r="B745" s="326" t="s">
        <v>196</v>
      </c>
      <c r="C745" s="376"/>
      <c r="D745" s="376"/>
      <c r="E745" s="376"/>
      <c r="F745" s="314"/>
      <c r="G745" s="314"/>
      <c r="H745" s="381">
        <v>0</v>
      </c>
      <c r="I745" s="379"/>
    </row>
    <row r="746" spans="1:9" collapsed="1">
      <c r="A746" s="380">
        <v>36</v>
      </c>
      <c r="B746" s="330" t="s">
        <v>561</v>
      </c>
      <c r="C746" s="377">
        <f>SUM($C$729:$C$745)</f>
        <v>0</v>
      </c>
      <c r="D746" s="377">
        <f>SUM($D$729:$D$745)</f>
        <v>0</v>
      </c>
      <c r="E746" s="377">
        <f>SUM($E$729:$E$745)</f>
        <v>0</v>
      </c>
      <c r="F746" s="315">
        <f>SUM($F$729:$F$745)</f>
        <v>0</v>
      </c>
      <c r="G746" s="315">
        <f>SUM($G$729:$G$745)</f>
        <v>0</v>
      </c>
      <c r="H746" s="381">
        <f>SUM($H$729:$H$745)</f>
        <v>0</v>
      </c>
      <c r="I746" s="379"/>
    </row>
    <row r="747" spans="1:9" hidden="1" outlineLevel="1">
      <c r="A747" s="380"/>
      <c r="B747" s="326" t="s">
        <v>181</v>
      </c>
      <c r="C747" s="315">
        <v>5763</v>
      </c>
      <c r="D747" s="314"/>
      <c r="E747" s="315">
        <v>8495</v>
      </c>
      <c r="F747" s="314"/>
      <c r="G747" s="315">
        <v>1594</v>
      </c>
      <c r="H747" s="381">
        <v>15852</v>
      </c>
      <c r="I747" s="379"/>
    </row>
    <row r="748" spans="1:9" hidden="1" outlineLevel="1">
      <c r="A748" s="380"/>
      <c r="B748" s="326" t="s">
        <v>182</v>
      </c>
      <c r="C748" s="315">
        <v>0</v>
      </c>
      <c r="D748" s="314"/>
      <c r="E748" s="314"/>
      <c r="F748" s="314"/>
      <c r="G748" s="314"/>
      <c r="H748" s="381">
        <v>0</v>
      </c>
      <c r="I748" s="379"/>
    </row>
    <row r="749" spans="1:9" hidden="1" outlineLevel="1">
      <c r="A749" s="380"/>
      <c r="B749" s="326" t="s">
        <v>183</v>
      </c>
      <c r="C749" s="315">
        <v>71879</v>
      </c>
      <c r="D749" s="314"/>
      <c r="E749" s="315">
        <v>-1255</v>
      </c>
      <c r="F749" s="314"/>
      <c r="G749" s="315">
        <v>-578</v>
      </c>
      <c r="H749" s="381">
        <v>70046</v>
      </c>
      <c r="I749" s="379"/>
    </row>
    <row r="750" spans="1:9" hidden="1" outlineLevel="1">
      <c r="A750" s="380"/>
      <c r="B750" s="326" t="s">
        <v>184</v>
      </c>
      <c r="C750" s="315">
        <v>4751.1273552439197</v>
      </c>
      <c r="D750" s="314"/>
      <c r="E750" s="315">
        <v>2107</v>
      </c>
      <c r="F750" s="314"/>
      <c r="G750" s="315">
        <v>393</v>
      </c>
      <c r="H750" s="381">
        <v>7251.1273552439197</v>
      </c>
      <c r="I750" s="379"/>
    </row>
    <row r="751" spans="1:9" hidden="1" outlineLevel="1">
      <c r="A751" s="380"/>
      <c r="B751" s="326" t="s">
        <v>185</v>
      </c>
      <c r="C751" s="315">
        <v>24373</v>
      </c>
      <c r="D751" s="314"/>
      <c r="E751" s="315">
        <v>12835</v>
      </c>
      <c r="F751" s="314"/>
      <c r="G751" s="315">
        <v>2204</v>
      </c>
      <c r="H751" s="381">
        <v>39412</v>
      </c>
      <c r="I751" s="379"/>
    </row>
    <row r="752" spans="1:9" hidden="1" outlineLevel="1">
      <c r="A752" s="380"/>
      <c r="B752" s="326" t="s">
        <v>186</v>
      </c>
      <c r="C752" s="315">
        <v>303</v>
      </c>
      <c r="D752" s="314"/>
      <c r="E752" s="314"/>
      <c r="F752" s="314"/>
      <c r="G752" s="314"/>
      <c r="H752" s="381">
        <v>303</v>
      </c>
      <c r="I752" s="379"/>
    </row>
    <row r="753" spans="1:9" hidden="1" outlineLevel="1">
      <c r="A753" s="380"/>
      <c r="B753" s="326" t="s">
        <v>244</v>
      </c>
      <c r="C753" s="314"/>
      <c r="D753" s="314"/>
      <c r="E753" s="314"/>
      <c r="F753" s="314"/>
      <c r="G753" s="314"/>
      <c r="H753" s="381">
        <v>0</v>
      </c>
      <c r="I753" s="379"/>
    </row>
    <row r="754" spans="1:9" hidden="1" outlineLevel="1">
      <c r="A754" s="380"/>
      <c r="B754" s="326" t="s">
        <v>187</v>
      </c>
      <c r="C754" s="314"/>
      <c r="D754" s="314"/>
      <c r="E754" s="314"/>
      <c r="F754" s="314"/>
      <c r="G754" s="314"/>
      <c r="H754" s="381">
        <v>0</v>
      </c>
      <c r="I754" s="379"/>
    </row>
    <row r="755" spans="1:9" hidden="1" outlineLevel="1">
      <c r="A755" s="380"/>
      <c r="B755" s="326" t="s">
        <v>188</v>
      </c>
      <c r="C755" s="314"/>
      <c r="D755" s="314"/>
      <c r="E755" s="314"/>
      <c r="F755" s="314"/>
      <c r="G755" s="314"/>
      <c r="H755" s="381">
        <v>0</v>
      </c>
      <c r="I755" s="379"/>
    </row>
    <row r="756" spans="1:9" hidden="1" outlineLevel="1">
      <c r="A756" s="380"/>
      <c r="B756" s="326" t="s">
        <v>189</v>
      </c>
      <c r="C756" s="315">
        <v>0</v>
      </c>
      <c r="D756" s="315">
        <v>0</v>
      </c>
      <c r="E756" s="314"/>
      <c r="F756" s="314"/>
      <c r="G756" s="314"/>
      <c r="H756" s="381">
        <v>0</v>
      </c>
      <c r="I756" s="379"/>
    </row>
    <row r="757" spans="1:9" hidden="1" outlineLevel="1">
      <c r="A757" s="380"/>
      <c r="B757" s="326" t="s">
        <v>190</v>
      </c>
      <c r="C757" s="315">
        <v>0</v>
      </c>
      <c r="D757" s="315">
        <v>0</v>
      </c>
      <c r="E757" s="315">
        <v>0</v>
      </c>
      <c r="F757" s="315">
        <v>0</v>
      </c>
      <c r="G757" s="315">
        <v>0</v>
      </c>
      <c r="H757" s="381">
        <v>0</v>
      </c>
      <c r="I757" s="379"/>
    </row>
    <row r="758" spans="1:9" hidden="1" outlineLevel="1">
      <c r="A758" s="380"/>
      <c r="B758" s="326" t="s">
        <v>191</v>
      </c>
      <c r="C758" s="314"/>
      <c r="D758" s="314"/>
      <c r="E758" s="314"/>
      <c r="F758" s="314"/>
      <c r="G758" s="314"/>
      <c r="H758" s="381">
        <v>0</v>
      </c>
      <c r="I758" s="379"/>
    </row>
    <row r="759" spans="1:9" hidden="1" outlineLevel="1">
      <c r="A759" s="380"/>
      <c r="B759" s="326" t="s">
        <v>192</v>
      </c>
      <c r="C759" s="314"/>
      <c r="D759" s="314"/>
      <c r="E759" s="314"/>
      <c r="F759" s="314"/>
      <c r="G759" s="314"/>
      <c r="H759" s="381">
        <v>0</v>
      </c>
      <c r="I759" s="379"/>
    </row>
    <row r="760" spans="1:9" hidden="1" outlineLevel="1">
      <c r="A760" s="380"/>
      <c r="B760" s="326" t="s">
        <v>193</v>
      </c>
      <c r="C760" s="314"/>
      <c r="D760" s="314"/>
      <c r="E760" s="315">
        <v>12452</v>
      </c>
      <c r="F760" s="314"/>
      <c r="G760" s="315">
        <v>1910</v>
      </c>
      <c r="H760" s="381">
        <v>14362</v>
      </c>
      <c r="I760" s="379"/>
    </row>
    <row r="761" spans="1:9" hidden="1" outlineLevel="1">
      <c r="A761" s="380"/>
      <c r="B761" s="326" t="s">
        <v>194</v>
      </c>
      <c r="C761" s="314"/>
      <c r="D761" s="314"/>
      <c r="E761" s="314"/>
      <c r="F761" s="314"/>
      <c r="G761" s="314"/>
      <c r="H761" s="381">
        <v>0</v>
      </c>
      <c r="I761" s="379"/>
    </row>
    <row r="762" spans="1:9" hidden="1" outlineLevel="1">
      <c r="A762" s="380"/>
      <c r="B762" s="326" t="s">
        <v>195</v>
      </c>
      <c r="C762" s="314"/>
      <c r="D762" s="314"/>
      <c r="E762" s="315">
        <v>4</v>
      </c>
      <c r="F762" s="314"/>
      <c r="G762" s="315">
        <v>2</v>
      </c>
      <c r="H762" s="381">
        <v>6</v>
      </c>
      <c r="I762" s="379"/>
    </row>
    <row r="763" spans="1:9" hidden="1" outlineLevel="1">
      <c r="A763" s="380"/>
      <c r="B763" s="326" t="s">
        <v>196</v>
      </c>
      <c r="C763" s="314"/>
      <c r="D763" s="314"/>
      <c r="E763" s="314"/>
      <c r="F763" s="314"/>
      <c r="G763" s="314"/>
      <c r="H763" s="381">
        <v>0</v>
      </c>
      <c r="I763" s="379"/>
    </row>
    <row r="764" spans="1:9" collapsed="1">
      <c r="A764" s="380">
        <v>37</v>
      </c>
      <c r="B764" s="330" t="s">
        <v>562</v>
      </c>
      <c r="C764" s="315">
        <f>SUM($C$747:$C$763)</f>
        <v>107069.12735524392</v>
      </c>
      <c r="D764" s="315">
        <f>SUM($D$747:$D$763)</f>
        <v>0</v>
      </c>
      <c r="E764" s="315">
        <f>SUM($E$747:$E$763)</f>
        <v>34638</v>
      </c>
      <c r="F764" s="315">
        <f>SUM($F$747:$F$763)</f>
        <v>0</v>
      </c>
      <c r="G764" s="315">
        <f>SUM($G$747:$G$763)</f>
        <v>5525</v>
      </c>
      <c r="H764" s="381">
        <f>SUM($H$747:$H$763)</f>
        <v>147232.12735524392</v>
      </c>
      <c r="I764" s="379"/>
    </row>
    <row r="765" spans="1:9" hidden="1" outlineLevel="1">
      <c r="A765" s="380"/>
      <c r="B765" s="326" t="s">
        <v>181</v>
      </c>
      <c r="C765" s="315">
        <v>2190</v>
      </c>
      <c r="D765" s="314"/>
      <c r="E765" s="315">
        <v>14223</v>
      </c>
      <c r="F765" s="314"/>
      <c r="G765" s="315">
        <v>3104</v>
      </c>
      <c r="H765" s="381">
        <v>19517</v>
      </c>
      <c r="I765" s="379"/>
    </row>
    <row r="766" spans="1:9" hidden="1" outlineLevel="1">
      <c r="A766" s="380"/>
      <c r="B766" s="326" t="s">
        <v>182</v>
      </c>
      <c r="C766" s="315">
        <v>0</v>
      </c>
      <c r="D766" s="314"/>
      <c r="E766" s="314"/>
      <c r="F766" s="314"/>
      <c r="G766" s="314"/>
      <c r="H766" s="381">
        <v>0</v>
      </c>
      <c r="I766" s="379"/>
    </row>
    <row r="767" spans="1:9" hidden="1" outlineLevel="1">
      <c r="A767" s="380"/>
      <c r="B767" s="326" t="s">
        <v>183</v>
      </c>
      <c r="C767" s="315">
        <v>12140</v>
      </c>
      <c r="D767" s="315">
        <v>112171</v>
      </c>
      <c r="E767" s="315">
        <v>29372</v>
      </c>
      <c r="F767" s="314"/>
      <c r="G767" s="315">
        <v>6879</v>
      </c>
      <c r="H767" s="381">
        <v>160562</v>
      </c>
      <c r="I767" s="379"/>
    </row>
    <row r="768" spans="1:9" hidden="1" outlineLevel="1">
      <c r="A768" s="380"/>
      <c r="B768" s="326" t="s">
        <v>184</v>
      </c>
      <c r="C768" s="315">
        <v>1827.63922374701</v>
      </c>
      <c r="D768" s="314"/>
      <c r="E768" s="315">
        <v>2463</v>
      </c>
      <c r="F768" s="314"/>
      <c r="G768" s="315">
        <v>459</v>
      </c>
      <c r="H768" s="381">
        <v>4749.63922374701</v>
      </c>
      <c r="I768" s="379"/>
    </row>
    <row r="769" spans="1:9" hidden="1" outlineLevel="1">
      <c r="A769" s="380"/>
      <c r="B769" s="326" t="s">
        <v>185</v>
      </c>
      <c r="C769" s="315">
        <v>11957</v>
      </c>
      <c r="D769" s="314"/>
      <c r="E769" s="315">
        <v>60029</v>
      </c>
      <c r="F769" s="314"/>
      <c r="G769" s="315">
        <v>7960</v>
      </c>
      <c r="H769" s="381">
        <v>79946</v>
      </c>
      <c r="I769" s="379"/>
    </row>
    <row r="770" spans="1:9" hidden="1" outlineLevel="1">
      <c r="A770" s="380"/>
      <c r="B770" s="326" t="s">
        <v>186</v>
      </c>
      <c r="C770" s="315">
        <v>26277</v>
      </c>
      <c r="D770" s="314"/>
      <c r="E770" s="315">
        <v>15239</v>
      </c>
      <c r="F770" s="314"/>
      <c r="G770" s="315">
        <v>4785</v>
      </c>
      <c r="H770" s="381">
        <v>46301</v>
      </c>
      <c r="I770" s="379"/>
    </row>
    <row r="771" spans="1:9" hidden="1" outlineLevel="1">
      <c r="A771" s="380"/>
      <c r="B771" s="326" t="s">
        <v>244</v>
      </c>
      <c r="C771" s="315">
        <v>5000</v>
      </c>
      <c r="D771" s="314"/>
      <c r="E771" s="314"/>
      <c r="F771" s="314"/>
      <c r="G771" s="314"/>
      <c r="H771" s="381">
        <v>5000</v>
      </c>
      <c r="I771" s="379"/>
    </row>
    <row r="772" spans="1:9" hidden="1" outlineLevel="1">
      <c r="A772" s="380"/>
      <c r="B772" s="326" t="s">
        <v>187</v>
      </c>
      <c r="C772" s="315">
        <v>1522</v>
      </c>
      <c r="D772" s="314"/>
      <c r="E772" s="314"/>
      <c r="F772" s="314"/>
      <c r="G772" s="314"/>
      <c r="H772" s="381">
        <v>1522</v>
      </c>
      <c r="I772" s="379"/>
    </row>
    <row r="773" spans="1:9" hidden="1" outlineLevel="1">
      <c r="A773" s="380"/>
      <c r="B773" s="326" t="s">
        <v>188</v>
      </c>
      <c r="C773" s="314"/>
      <c r="D773" s="314"/>
      <c r="E773" s="314"/>
      <c r="F773" s="314"/>
      <c r="G773" s="314"/>
      <c r="H773" s="381">
        <v>0</v>
      </c>
      <c r="I773" s="379"/>
    </row>
    <row r="774" spans="1:9" hidden="1" outlineLevel="1">
      <c r="A774" s="380"/>
      <c r="B774" s="326" t="s">
        <v>189</v>
      </c>
      <c r="C774" s="315">
        <v>600.20315836616498</v>
      </c>
      <c r="D774" s="315">
        <v>0</v>
      </c>
      <c r="E774" s="315">
        <v>1519.51</v>
      </c>
      <c r="F774" s="314"/>
      <c r="G774" s="315">
        <v>480</v>
      </c>
      <c r="H774" s="381">
        <v>2599.7131583661699</v>
      </c>
      <c r="I774" s="379"/>
    </row>
    <row r="775" spans="1:9" hidden="1" outlineLevel="1">
      <c r="A775" s="380"/>
      <c r="B775" s="326" t="s">
        <v>190</v>
      </c>
      <c r="C775" s="315">
        <v>4350</v>
      </c>
      <c r="D775" s="315">
        <v>23125</v>
      </c>
      <c r="E775" s="315">
        <v>311</v>
      </c>
      <c r="F775" s="315">
        <v>0</v>
      </c>
      <c r="G775" s="315">
        <v>3532</v>
      </c>
      <c r="H775" s="381">
        <v>31318</v>
      </c>
      <c r="I775" s="379"/>
    </row>
    <row r="776" spans="1:9" hidden="1" outlineLevel="1">
      <c r="A776" s="380"/>
      <c r="B776" s="326" t="s">
        <v>191</v>
      </c>
      <c r="C776" s="314"/>
      <c r="D776" s="314"/>
      <c r="E776" s="314"/>
      <c r="F776" s="314"/>
      <c r="G776" s="314"/>
      <c r="H776" s="381">
        <v>0</v>
      </c>
      <c r="I776" s="379"/>
    </row>
    <row r="777" spans="1:9" hidden="1" outlineLevel="1">
      <c r="A777" s="380"/>
      <c r="B777" s="326" t="s">
        <v>192</v>
      </c>
      <c r="C777" s="315">
        <v>10500</v>
      </c>
      <c r="D777" s="314"/>
      <c r="E777" s="314"/>
      <c r="F777" s="314"/>
      <c r="G777" s="314"/>
      <c r="H777" s="381">
        <v>10500</v>
      </c>
      <c r="I777" s="379"/>
    </row>
    <row r="778" spans="1:9" hidden="1" outlineLevel="1">
      <c r="A778" s="380"/>
      <c r="B778" s="326" t="s">
        <v>193</v>
      </c>
      <c r="C778" s="315">
        <v>41587</v>
      </c>
      <c r="D778" s="314"/>
      <c r="E778" s="315">
        <v>279821</v>
      </c>
      <c r="F778" s="314"/>
      <c r="G778" s="315">
        <v>63419</v>
      </c>
      <c r="H778" s="381">
        <v>384827</v>
      </c>
      <c r="I778" s="379"/>
    </row>
    <row r="779" spans="1:9" hidden="1" outlineLevel="1">
      <c r="A779" s="380"/>
      <c r="B779" s="326" t="s">
        <v>194</v>
      </c>
      <c r="C779" s="314"/>
      <c r="D779" s="314"/>
      <c r="E779" s="314"/>
      <c r="F779" s="314"/>
      <c r="G779" s="314"/>
      <c r="H779" s="381">
        <v>0</v>
      </c>
      <c r="I779" s="379"/>
    </row>
    <row r="780" spans="1:9" hidden="1" outlineLevel="1">
      <c r="A780" s="380"/>
      <c r="B780" s="326" t="s">
        <v>195</v>
      </c>
      <c r="C780" s="314"/>
      <c r="D780" s="314"/>
      <c r="E780" s="315">
        <v>33</v>
      </c>
      <c r="F780" s="314"/>
      <c r="G780" s="315">
        <v>21</v>
      </c>
      <c r="H780" s="381">
        <v>54</v>
      </c>
      <c r="I780" s="379"/>
    </row>
    <row r="781" spans="1:9" hidden="1" outlineLevel="1">
      <c r="A781" s="380"/>
      <c r="B781" s="326" t="s">
        <v>196</v>
      </c>
      <c r="C781" s="314"/>
      <c r="D781" s="314"/>
      <c r="E781" s="314"/>
      <c r="F781" s="314"/>
      <c r="G781" s="314"/>
      <c r="H781" s="381">
        <v>0</v>
      </c>
      <c r="I781" s="379"/>
    </row>
    <row r="782" spans="1:9" collapsed="1">
      <c r="A782" s="380">
        <v>38</v>
      </c>
      <c r="B782" s="330" t="s">
        <v>563</v>
      </c>
      <c r="C782" s="315">
        <f>SUM($C$765:$C$781)</f>
        <v>117950.84238211319</v>
      </c>
      <c r="D782" s="315">
        <f>SUM($D$765:$D$781)</f>
        <v>135296</v>
      </c>
      <c r="E782" s="315">
        <f>SUM($E$765:$E$781)</f>
        <v>403010.51</v>
      </c>
      <c r="F782" s="315">
        <f>SUM($F$765:$F$781)</f>
        <v>0</v>
      </c>
      <c r="G782" s="315">
        <f>SUM($G$765:$G$781)</f>
        <v>90639</v>
      </c>
      <c r="H782" s="381">
        <f>SUM($H$765:$H$781)</f>
        <v>746896.35238211323</v>
      </c>
      <c r="I782" s="379"/>
    </row>
    <row r="783" spans="1:9" hidden="1" outlineLevel="1">
      <c r="A783" s="396"/>
      <c r="B783" s="397" t="s">
        <v>181</v>
      </c>
      <c r="C783" s="351">
        <v>10294</v>
      </c>
      <c r="D783" s="382"/>
      <c r="E783" s="351">
        <v>33942</v>
      </c>
      <c r="F783" s="382"/>
      <c r="G783" s="351">
        <v>7376</v>
      </c>
      <c r="H783" s="398">
        <v>51612</v>
      </c>
      <c r="I783" s="379"/>
    </row>
    <row r="784" spans="1:9" hidden="1" outlineLevel="1">
      <c r="A784" s="396"/>
      <c r="B784" s="397" t="s">
        <v>182</v>
      </c>
      <c r="C784" s="351">
        <v>23452</v>
      </c>
      <c r="D784" s="382"/>
      <c r="E784" s="382"/>
      <c r="F784" s="382"/>
      <c r="G784" s="382"/>
      <c r="H784" s="398">
        <v>23452</v>
      </c>
      <c r="I784" s="379"/>
    </row>
    <row r="785" spans="1:9" hidden="1" outlineLevel="1">
      <c r="A785" s="396"/>
      <c r="B785" s="397" t="s">
        <v>183</v>
      </c>
      <c r="C785" s="351">
        <v>32012</v>
      </c>
      <c r="D785" s="351">
        <v>7108</v>
      </c>
      <c r="E785" s="351">
        <v>51169</v>
      </c>
      <c r="F785" s="382"/>
      <c r="G785" s="351">
        <v>8086</v>
      </c>
      <c r="H785" s="398">
        <v>98375</v>
      </c>
      <c r="I785" s="379"/>
    </row>
    <row r="786" spans="1:9" hidden="1" outlineLevel="1">
      <c r="A786" s="396"/>
      <c r="B786" s="397" t="s">
        <v>184</v>
      </c>
      <c r="C786" s="351">
        <v>9132.0524915837304</v>
      </c>
      <c r="D786" s="382"/>
      <c r="E786" s="351">
        <v>16054</v>
      </c>
      <c r="F786" s="382"/>
      <c r="G786" s="351">
        <v>1663</v>
      </c>
      <c r="H786" s="398">
        <v>26849.052491583701</v>
      </c>
      <c r="I786" s="379"/>
    </row>
    <row r="787" spans="1:9" hidden="1" outlineLevel="1">
      <c r="A787" s="396"/>
      <c r="B787" s="397" t="s">
        <v>185</v>
      </c>
      <c r="C787" s="351">
        <v>34850</v>
      </c>
      <c r="D787" s="382"/>
      <c r="E787" s="351">
        <v>66136</v>
      </c>
      <c r="F787" s="382"/>
      <c r="G787" s="351">
        <v>8710</v>
      </c>
      <c r="H787" s="398">
        <v>109696</v>
      </c>
      <c r="I787" s="379"/>
    </row>
    <row r="788" spans="1:9" hidden="1" outlineLevel="1">
      <c r="A788" s="396"/>
      <c r="B788" s="397" t="s">
        <v>186</v>
      </c>
      <c r="C788" s="351">
        <v>36503</v>
      </c>
      <c r="D788" s="382"/>
      <c r="E788" s="351">
        <v>146418</v>
      </c>
      <c r="F788" s="382"/>
      <c r="G788" s="351">
        <v>20397</v>
      </c>
      <c r="H788" s="398">
        <v>203318</v>
      </c>
      <c r="I788" s="379"/>
    </row>
    <row r="789" spans="1:9" hidden="1" outlineLevel="1">
      <c r="A789" s="396"/>
      <c r="B789" s="397" t="s">
        <v>244</v>
      </c>
      <c r="C789" s="351">
        <v>2375</v>
      </c>
      <c r="D789" s="382"/>
      <c r="E789" s="382"/>
      <c r="F789" s="382"/>
      <c r="G789" s="382"/>
      <c r="H789" s="398">
        <v>2375</v>
      </c>
      <c r="I789" s="379"/>
    </row>
    <row r="790" spans="1:9" hidden="1" outlineLevel="1">
      <c r="A790" s="396"/>
      <c r="B790" s="397" t="s">
        <v>187</v>
      </c>
      <c r="C790" s="382"/>
      <c r="D790" s="382"/>
      <c r="E790" s="382"/>
      <c r="F790" s="382"/>
      <c r="G790" s="382"/>
      <c r="H790" s="398">
        <v>0</v>
      </c>
      <c r="I790" s="379"/>
    </row>
    <row r="791" spans="1:9" hidden="1" outlineLevel="1">
      <c r="A791" s="396"/>
      <c r="B791" s="397" t="s">
        <v>188</v>
      </c>
      <c r="C791" s="382"/>
      <c r="D791" s="382"/>
      <c r="E791" s="351">
        <v>8044</v>
      </c>
      <c r="F791" s="382"/>
      <c r="G791" s="382"/>
      <c r="H791" s="398">
        <v>8044</v>
      </c>
      <c r="I791" s="379"/>
    </row>
    <row r="792" spans="1:9" hidden="1" outlineLevel="1">
      <c r="A792" s="396"/>
      <c r="B792" s="397" t="s">
        <v>189</v>
      </c>
      <c r="C792" s="351">
        <v>13166.799690005</v>
      </c>
      <c r="D792" s="351">
        <v>0</v>
      </c>
      <c r="E792" s="351">
        <v>14054.51</v>
      </c>
      <c r="F792" s="382"/>
      <c r="G792" s="351">
        <v>4439</v>
      </c>
      <c r="H792" s="398">
        <v>31660.309690005</v>
      </c>
      <c r="I792" s="379"/>
    </row>
    <row r="793" spans="1:9" hidden="1" outlineLevel="1">
      <c r="A793" s="396"/>
      <c r="B793" s="397" t="s">
        <v>190</v>
      </c>
      <c r="C793" s="351">
        <v>0</v>
      </c>
      <c r="D793" s="351">
        <v>0</v>
      </c>
      <c r="E793" s="351">
        <v>0</v>
      </c>
      <c r="F793" s="351">
        <v>0</v>
      </c>
      <c r="G793" s="351">
        <v>0</v>
      </c>
      <c r="H793" s="398">
        <v>0</v>
      </c>
      <c r="I793" s="379"/>
    </row>
    <row r="794" spans="1:9" hidden="1" outlineLevel="1">
      <c r="A794" s="396"/>
      <c r="B794" s="397" t="s">
        <v>191</v>
      </c>
      <c r="C794" s="382"/>
      <c r="D794" s="382"/>
      <c r="E794" s="351">
        <v>8356</v>
      </c>
      <c r="F794" s="382"/>
      <c r="G794" s="351">
        <v>2136</v>
      </c>
      <c r="H794" s="398">
        <v>10492</v>
      </c>
      <c r="I794" s="379"/>
    </row>
    <row r="795" spans="1:9" hidden="1" outlineLevel="1">
      <c r="A795" s="396"/>
      <c r="B795" s="397" t="s">
        <v>192</v>
      </c>
      <c r="C795" s="382"/>
      <c r="D795" s="382"/>
      <c r="E795" s="382"/>
      <c r="F795" s="382"/>
      <c r="G795" s="382"/>
      <c r="H795" s="398">
        <v>0</v>
      </c>
      <c r="I795" s="379"/>
    </row>
    <row r="796" spans="1:9" hidden="1" outlineLevel="1">
      <c r="A796" s="396"/>
      <c r="B796" s="397" t="s">
        <v>193</v>
      </c>
      <c r="C796" s="351">
        <v>44650</v>
      </c>
      <c r="D796" s="382"/>
      <c r="E796" s="351">
        <v>139578</v>
      </c>
      <c r="F796" s="382"/>
      <c r="G796" s="351">
        <v>24118</v>
      </c>
      <c r="H796" s="398">
        <v>208346</v>
      </c>
      <c r="I796" s="379"/>
    </row>
    <row r="797" spans="1:9" hidden="1" outlineLevel="1">
      <c r="A797" s="396"/>
      <c r="B797" s="397" t="s">
        <v>194</v>
      </c>
      <c r="C797" s="382"/>
      <c r="D797" s="382"/>
      <c r="E797" s="382"/>
      <c r="F797" s="382"/>
      <c r="G797" s="382"/>
      <c r="H797" s="398">
        <v>0</v>
      </c>
      <c r="I797" s="379"/>
    </row>
    <row r="798" spans="1:9" hidden="1" outlineLevel="1">
      <c r="A798" s="396"/>
      <c r="B798" s="397" t="s">
        <v>195</v>
      </c>
      <c r="C798" s="382"/>
      <c r="D798" s="382"/>
      <c r="E798" s="351">
        <v>277</v>
      </c>
      <c r="F798" s="382"/>
      <c r="G798" s="351">
        <v>170</v>
      </c>
      <c r="H798" s="398">
        <v>447</v>
      </c>
      <c r="I798" s="379"/>
    </row>
    <row r="799" spans="1:9" hidden="1" outlineLevel="1">
      <c r="A799" s="396"/>
      <c r="B799" s="397" t="s">
        <v>196</v>
      </c>
      <c r="C799" s="382"/>
      <c r="D799" s="382"/>
      <c r="E799" s="382"/>
      <c r="F799" s="382"/>
      <c r="G799" s="382"/>
      <c r="H799" s="398">
        <v>0</v>
      </c>
      <c r="I799" s="379"/>
    </row>
    <row r="800" spans="1:9" ht="13.5" collapsed="1" thickBot="1">
      <c r="A800" s="396">
        <v>39</v>
      </c>
      <c r="B800" s="399" t="s">
        <v>564</v>
      </c>
      <c r="C800" s="351">
        <f>SUM($C$783:$C$799)</f>
        <v>206434.85218158874</v>
      </c>
      <c r="D800" s="351">
        <f>SUM($D$783:$D$799)</f>
        <v>7108</v>
      </c>
      <c r="E800" s="351">
        <f>SUM($E$783:$E$799)</f>
        <v>484028.51</v>
      </c>
      <c r="F800" s="351">
        <f>SUM($F$783:$F$799)</f>
        <v>0</v>
      </c>
      <c r="G800" s="351">
        <f>SUM($G$783:$G$799)</f>
        <v>77095</v>
      </c>
      <c r="H800" s="398">
        <f>SUM($H$783:$H$799)</f>
        <v>774666.36218158866</v>
      </c>
      <c r="I800" s="379"/>
    </row>
    <row r="801" spans="1:9" ht="15.75" hidden="1" customHeight="1" outlineLevel="1" thickBot="1">
      <c r="A801" s="400"/>
      <c r="B801" s="401" t="s">
        <v>181</v>
      </c>
      <c r="C801" s="214">
        <v>2993637</v>
      </c>
      <c r="D801" s="214">
        <v>0</v>
      </c>
      <c r="E801" s="214">
        <v>38297238</v>
      </c>
      <c r="F801" s="214">
        <v>27252</v>
      </c>
      <c r="G801" s="214">
        <v>6766330</v>
      </c>
      <c r="H801" s="214">
        <v>48084457</v>
      </c>
      <c r="I801" s="379"/>
    </row>
    <row r="802" spans="1:9" ht="15.75" hidden="1" customHeight="1" outlineLevel="1" thickBot="1">
      <c r="A802" s="400"/>
      <c r="B802" s="401" t="s">
        <v>182</v>
      </c>
      <c r="C802" s="214">
        <v>3976665</v>
      </c>
      <c r="D802" s="214">
        <v>0</v>
      </c>
      <c r="E802" s="214">
        <v>0</v>
      </c>
      <c r="F802" s="214">
        <v>0</v>
      </c>
      <c r="G802" s="214">
        <v>161240</v>
      </c>
      <c r="H802" s="214">
        <v>4137905</v>
      </c>
      <c r="I802" s="379"/>
    </row>
    <row r="803" spans="1:9" ht="15.75" hidden="1" customHeight="1" outlineLevel="1" thickBot="1">
      <c r="A803" s="400"/>
      <c r="B803" s="401" t="s">
        <v>183</v>
      </c>
      <c r="C803" s="214">
        <v>19315549.797331799</v>
      </c>
      <c r="D803" s="214">
        <v>18789910</v>
      </c>
      <c r="E803" s="214">
        <v>64297527</v>
      </c>
      <c r="F803" s="214">
        <v>107988</v>
      </c>
      <c r="G803" s="214">
        <v>10433572</v>
      </c>
      <c r="H803" s="214">
        <v>112944546.797332</v>
      </c>
      <c r="I803" s="379"/>
    </row>
    <row r="804" spans="1:9" ht="15.75" hidden="1" customHeight="1" outlineLevel="1" thickBot="1">
      <c r="A804" s="400"/>
      <c r="B804" s="401" t="s">
        <v>184</v>
      </c>
      <c r="C804" s="214">
        <v>3918270.51695255</v>
      </c>
      <c r="D804" s="214">
        <v>0</v>
      </c>
      <c r="E804" s="214">
        <v>10837377</v>
      </c>
      <c r="F804" s="214">
        <v>16959.488281469999</v>
      </c>
      <c r="G804" s="214">
        <v>629868.06628537702</v>
      </c>
      <c r="H804" s="214">
        <v>15402475.071519401</v>
      </c>
      <c r="I804" s="379"/>
    </row>
    <row r="805" spans="1:9" ht="15.75" hidden="1" customHeight="1" outlineLevel="1" thickBot="1">
      <c r="A805" s="400"/>
      <c r="B805" s="401" t="s">
        <v>185</v>
      </c>
      <c r="C805" s="214">
        <v>20854956</v>
      </c>
      <c r="D805" s="214">
        <v>0</v>
      </c>
      <c r="E805" s="214">
        <v>77058872</v>
      </c>
      <c r="F805" s="214">
        <v>78202</v>
      </c>
      <c r="G805" s="214">
        <v>7480159</v>
      </c>
      <c r="H805" s="214">
        <v>105472189</v>
      </c>
      <c r="I805" s="379"/>
    </row>
    <row r="806" spans="1:9" ht="15.75" hidden="1" customHeight="1" outlineLevel="1" thickBot="1">
      <c r="A806" s="400"/>
      <c r="B806" s="401" t="s">
        <v>186</v>
      </c>
      <c r="C806" s="214">
        <v>40389930.873499997</v>
      </c>
      <c r="D806" s="214">
        <v>0</v>
      </c>
      <c r="E806" s="214">
        <v>159720276</v>
      </c>
      <c r="F806" s="214">
        <v>1362377</v>
      </c>
      <c r="G806" s="214">
        <v>24097920</v>
      </c>
      <c r="H806" s="214">
        <v>225570503.87349999</v>
      </c>
      <c r="I806" s="379"/>
    </row>
    <row r="807" spans="1:9" ht="15.75" hidden="1" customHeight="1" outlineLevel="1" thickBot="1">
      <c r="A807" s="400"/>
      <c r="B807" s="401" t="s">
        <v>244</v>
      </c>
      <c r="C807" s="214">
        <v>1373302</v>
      </c>
      <c r="D807" s="214">
        <v>0</v>
      </c>
      <c r="E807" s="214">
        <v>0</v>
      </c>
      <c r="F807" s="214">
        <v>1234</v>
      </c>
      <c r="G807" s="214">
        <v>19269</v>
      </c>
      <c r="H807" s="214">
        <v>1393805</v>
      </c>
      <c r="I807" s="379"/>
    </row>
    <row r="808" spans="1:9" ht="15.75" hidden="1" customHeight="1" outlineLevel="1" thickBot="1">
      <c r="A808" s="400"/>
      <c r="B808" s="401" t="s">
        <v>187</v>
      </c>
      <c r="C808" s="214">
        <v>2942918</v>
      </c>
      <c r="D808" s="214">
        <v>184110</v>
      </c>
      <c r="E808" s="214">
        <v>0</v>
      </c>
      <c r="F808" s="214">
        <v>12007</v>
      </c>
      <c r="G808" s="214">
        <v>0</v>
      </c>
      <c r="H808" s="214">
        <v>3139035</v>
      </c>
      <c r="I808" s="379"/>
    </row>
    <row r="809" spans="1:9" ht="15.75" hidden="1" customHeight="1" outlineLevel="1" thickBot="1">
      <c r="A809" s="400"/>
      <c r="B809" s="401" t="s">
        <v>188</v>
      </c>
      <c r="C809" s="214">
        <v>708310</v>
      </c>
      <c r="D809" s="214">
        <v>0</v>
      </c>
      <c r="E809" s="214">
        <v>19501928</v>
      </c>
      <c r="F809" s="214">
        <v>0</v>
      </c>
      <c r="G809" s="214">
        <v>0</v>
      </c>
      <c r="H809" s="214">
        <v>20210238</v>
      </c>
      <c r="I809" s="379"/>
    </row>
    <row r="810" spans="1:9" ht="15.75" hidden="1" customHeight="1" outlineLevel="1" thickBot="1">
      <c r="A810" s="400"/>
      <c r="B810" s="401" t="s">
        <v>189</v>
      </c>
      <c r="C810" s="214">
        <v>1194318.8426003801</v>
      </c>
      <c r="D810" s="214">
        <v>0</v>
      </c>
      <c r="E810" s="214">
        <v>19102205.02</v>
      </c>
      <c r="F810" s="214">
        <v>0</v>
      </c>
      <c r="G810" s="214">
        <v>4756726</v>
      </c>
      <c r="H810" s="214">
        <v>25053249.862600401</v>
      </c>
      <c r="I810" s="379"/>
    </row>
    <row r="811" spans="1:9" ht="15.75" hidden="1" customHeight="1" outlineLevel="1" thickBot="1">
      <c r="A811" s="400"/>
      <c r="B811" s="401" t="s">
        <v>190</v>
      </c>
      <c r="C811" s="214">
        <v>19462407</v>
      </c>
      <c r="D811" s="214">
        <v>27984715</v>
      </c>
      <c r="E811" s="214">
        <v>2403787</v>
      </c>
      <c r="F811" s="214">
        <v>381709</v>
      </c>
      <c r="G811" s="214">
        <v>4151496</v>
      </c>
      <c r="H811" s="214">
        <v>54384114</v>
      </c>
      <c r="I811" s="379"/>
    </row>
    <row r="812" spans="1:9" ht="15.75" hidden="1" customHeight="1" outlineLevel="1" thickBot="1">
      <c r="A812" s="400"/>
      <c r="B812" s="401" t="s">
        <v>191</v>
      </c>
      <c r="C812" s="214">
        <v>-93676</v>
      </c>
      <c r="D812" s="214">
        <v>0</v>
      </c>
      <c r="E812" s="214">
        <v>2572131</v>
      </c>
      <c r="F812" s="214">
        <v>0</v>
      </c>
      <c r="G812" s="214">
        <v>471807</v>
      </c>
      <c r="H812" s="214">
        <v>2950262</v>
      </c>
      <c r="I812" s="379"/>
    </row>
    <row r="813" spans="1:9" ht="15.75" hidden="1" customHeight="1" outlineLevel="1" thickBot="1">
      <c r="A813" s="400"/>
      <c r="B813" s="401" t="s">
        <v>192</v>
      </c>
      <c r="C813" s="214">
        <v>277938</v>
      </c>
      <c r="D813" s="214">
        <v>0</v>
      </c>
      <c r="E813" s="214">
        <v>0</v>
      </c>
      <c r="F813" s="214">
        <v>27825</v>
      </c>
      <c r="G813" s="214">
        <v>0</v>
      </c>
      <c r="H813" s="214">
        <v>305763</v>
      </c>
      <c r="I813" s="379"/>
    </row>
    <row r="814" spans="1:9" ht="15.75" hidden="1" customHeight="1" outlineLevel="1" thickBot="1">
      <c r="A814" s="400"/>
      <c r="B814" s="401" t="s">
        <v>193</v>
      </c>
      <c r="C814" s="214">
        <v>35023186</v>
      </c>
      <c r="D814" s="214">
        <v>252204</v>
      </c>
      <c r="E814" s="214">
        <v>134837876</v>
      </c>
      <c r="F814" s="214">
        <v>450784</v>
      </c>
      <c r="G814" s="214">
        <v>41652415</v>
      </c>
      <c r="H814" s="214">
        <v>212216465</v>
      </c>
      <c r="I814" s="379"/>
    </row>
    <row r="815" spans="1:9" ht="15.75" hidden="1" customHeight="1" outlineLevel="1" thickBot="1">
      <c r="A815" s="400"/>
      <c r="B815" s="401" t="s">
        <v>194</v>
      </c>
      <c r="C815" s="214">
        <v>7344931</v>
      </c>
      <c r="D815" s="214">
        <v>0</v>
      </c>
      <c r="E815" s="214">
        <v>0</v>
      </c>
      <c r="F815" s="214">
        <v>35694</v>
      </c>
      <c r="G815" s="214">
        <v>293488</v>
      </c>
      <c r="H815" s="214">
        <v>7674113</v>
      </c>
      <c r="I815" s="379"/>
    </row>
    <row r="816" spans="1:9" ht="15.75" hidden="1" customHeight="1" outlineLevel="1" thickBot="1">
      <c r="A816" s="400"/>
      <c r="B816" s="401" t="s">
        <v>195</v>
      </c>
      <c r="C816" s="214">
        <v>2107063.6315820799</v>
      </c>
      <c r="D816" s="214">
        <v>357235</v>
      </c>
      <c r="E816" s="214">
        <v>919548</v>
      </c>
      <c r="F816" s="214">
        <v>0</v>
      </c>
      <c r="G816" s="214">
        <v>356166</v>
      </c>
      <c r="H816" s="214">
        <v>3740012.6315820799</v>
      </c>
      <c r="I816" s="379"/>
    </row>
    <row r="817" spans="1:9" ht="15.75" hidden="1" customHeight="1" outlineLevel="1" thickBot="1">
      <c r="A817" s="400"/>
      <c r="B817" s="401" t="s">
        <v>196</v>
      </c>
      <c r="C817" s="214">
        <v>4350947</v>
      </c>
      <c r="D817" s="214">
        <v>0</v>
      </c>
      <c r="E817" s="214">
        <v>2844206</v>
      </c>
      <c r="F817" s="214">
        <v>2721</v>
      </c>
      <c r="G817" s="214">
        <v>28930</v>
      </c>
      <c r="H817" s="214">
        <v>7226804</v>
      </c>
      <c r="I817" s="379"/>
    </row>
    <row r="818" spans="1:9" ht="15.75" customHeight="1" collapsed="1" thickBot="1">
      <c r="A818" s="400">
        <v>40</v>
      </c>
      <c r="B818" s="402" t="s">
        <v>575</v>
      </c>
      <c r="C818" s="214">
        <f>SUM($C$801:$C$817)</f>
        <v>166140654.6619668</v>
      </c>
      <c r="D818" s="214">
        <f>SUM($D$801:$D$817)</f>
        <v>47568174</v>
      </c>
      <c r="E818" s="214">
        <f>SUM($E$801:$E$817)</f>
        <v>532392971.01999998</v>
      </c>
      <c r="F818" s="214">
        <f>SUM($F$801:$F$817)</f>
        <v>2504752.4882814698</v>
      </c>
      <c r="G818" s="214">
        <f>SUM($G$801:$G$817)</f>
        <v>101299386.06628537</v>
      </c>
      <c r="H818" s="214">
        <f>SUM($H$801:$H$817)</f>
        <v>849905938.23653388</v>
      </c>
      <c r="I818" s="379"/>
    </row>
    <row r="819" spans="1:9" ht="13.5" hidden="1" outlineLevel="1" thickBot="1">
      <c r="A819" s="403"/>
      <c r="B819" s="404" t="s">
        <v>181</v>
      </c>
      <c r="C819" s="405">
        <v>5741210</v>
      </c>
      <c r="D819" s="405">
        <v>0</v>
      </c>
      <c r="E819" s="405">
        <v>8971652</v>
      </c>
      <c r="F819" s="405">
        <v>1111570</v>
      </c>
      <c r="G819" s="405">
        <v>3070927</v>
      </c>
      <c r="H819" s="214">
        <v>18895359</v>
      </c>
      <c r="I819" s="379"/>
    </row>
    <row r="820" spans="1:9" ht="13.5" hidden="1" outlineLevel="1" thickBot="1">
      <c r="A820" s="403"/>
      <c r="B820" s="404" t="s">
        <v>182</v>
      </c>
      <c r="C820" s="405">
        <v>1506356.05</v>
      </c>
      <c r="D820" s="405">
        <v>0</v>
      </c>
      <c r="E820" s="405">
        <v>0</v>
      </c>
      <c r="F820" s="405">
        <v>6250</v>
      </c>
      <c r="G820" s="405">
        <v>-161240</v>
      </c>
      <c r="H820" s="214">
        <v>1351366.05</v>
      </c>
      <c r="I820" s="379"/>
    </row>
    <row r="821" spans="1:9" ht="13.5" hidden="1" outlineLevel="1" thickBot="1">
      <c r="A821" s="403"/>
      <c r="B821" s="404" t="s">
        <v>183</v>
      </c>
      <c r="C821" s="405">
        <v>8838157.2026682496</v>
      </c>
      <c r="D821" s="405">
        <v>13819736</v>
      </c>
      <c r="E821" s="405">
        <v>16468193</v>
      </c>
      <c r="F821" s="405">
        <v>11873524</v>
      </c>
      <c r="G821" s="405">
        <v>8146409</v>
      </c>
      <c r="H821" s="214">
        <v>59146019.202668302</v>
      </c>
      <c r="I821" s="379"/>
    </row>
    <row r="822" spans="1:9" ht="13.5" hidden="1" outlineLevel="1" thickBot="1">
      <c r="A822" s="403"/>
      <c r="B822" s="404" t="s">
        <v>184</v>
      </c>
      <c r="C822" s="405">
        <v>2370031.6766974502</v>
      </c>
      <c r="D822" s="405">
        <v>8.4999999999999995E-4</v>
      </c>
      <c r="E822" s="405">
        <v>5410029.4965000004</v>
      </c>
      <c r="F822" s="405">
        <v>1093427.51171853</v>
      </c>
      <c r="G822" s="405">
        <v>490501.93371462298</v>
      </c>
      <c r="H822" s="214">
        <v>9363990.6194806006</v>
      </c>
      <c r="I822" s="379"/>
    </row>
    <row r="823" spans="1:9" ht="13.5" hidden="1" outlineLevel="1" thickBot="1">
      <c r="A823" s="403"/>
      <c r="B823" s="404" t="s">
        <v>185</v>
      </c>
      <c r="C823" s="405">
        <v>12220127</v>
      </c>
      <c r="D823" s="405">
        <v>0</v>
      </c>
      <c r="E823" s="405">
        <v>20784581</v>
      </c>
      <c r="F823" s="405">
        <v>6114406</v>
      </c>
      <c r="G823" s="405">
        <v>4151290</v>
      </c>
      <c r="H823" s="214">
        <v>43270404</v>
      </c>
      <c r="I823" s="379"/>
    </row>
    <row r="824" spans="1:9" ht="13.5" hidden="1" outlineLevel="1" thickBot="1">
      <c r="A824" s="403"/>
      <c r="B824" s="404" t="s">
        <v>186</v>
      </c>
      <c r="C824" s="405">
        <v>5861515.1265000002</v>
      </c>
      <c r="D824" s="405">
        <v>0</v>
      </c>
      <c r="E824" s="405">
        <v>60599697</v>
      </c>
      <c r="F824" s="405">
        <v>16210699</v>
      </c>
      <c r="G824" s="405">
        <v>13372785</v>
      </c>
      <c r="H824" s="214">
        <v>96044696.126499996</v>
      </c>
      <c r="I824" s="379"/>
    </row>
    <row r="825" spans="1:9" ht="13.5" hidden="1" outlineLevel="1" thickBot="1">
      <c r="A825" s="403"/>
      <c r="B825" s="404" t="s">
        <v>244</v>
      </c>
      <c r="C825" s="405">
        <v>78682</v>
      </c>
      <c r="D825" s="405">
        <v>0</v>
      </c>
      <c r="E825" s="405">
        <v>0</v>
      </c>
      <c r="F825" s="405">
        <v>5172</v>
      </c>
      <c r="G825" s="405">
        <v>-19269</v>
      </c>
      <c r="H825" s="214">
        <v>64585</v>
      </c>
      <c r="I825" s="379"/>
    </row>
    <row r="826" spans="1:9" ht="13.5" hidden="1" outlineLevel="1" thickBot="1">
      <c r="A826" s="403"/>
      <c r="B826" s="404" t="s">
        <v>187</v>
      </c>
      <c r="C826" s="405">
        <v>874825</v>
      </c>
      <c r="D826" s="405">
        <v>-184110</v>
      </c>
      <c r="E826" s="405">
        <v>0</v>
      </c>
      <c r="F826" s="405">
        <v>288953</v>
      </c>
      <c r="G826" s="405">
        <v>0</v>
      </c>
      <c r="H826" s="214">
        <v>979668</v>
      </c>
      <c r="I826" s="379"/>
    </row>
    <row r="827" spans="1:9" ht="13.5" hidden="1" outlineLevel="1" thickBot="1">
      <c r="A827" s="403"/>
      <c r="B827" s="404" t="s">
        <v>188</v>
      </c>
      <c r="C827" s="405">
        <v>3921732</v>
      </c>
      <c r="D827" s="405">
        <v>0</v>
      </c>
      <c r="E827" s="405">
        <v>14633307</v>
      </c>
      <c r="F827" s="405">
        <v>111899</v>
      </c>
      <c r="G827" s="405">
        <v>0</v>
      </c>
      <c r="H827" s="214">
        <v>18666938</v>
      </c>
      <c r="I827" s="379"/>
    </row>
    <row r="828" spans="1:9" ht="13.5" hidden="1" outlineLevel="1" thickBot="1">
      <c r="A828" s="403"/>
      <c r="B828" s="404" t="s">
        <v>189</v>
      </c>
      <c r="C828" s="405">
        <v>1039962.7873996201</v>
      </c>
      <c r="D828" s="405">
        <v>0</v>
      </c>
      <c r="E828" s="405">
        <v>3756591.693</v>
      </c>
      <c r="F828" s="405">
        <v>74403.574473623303</v>
      </c>
      <c r="G828" s="405">
        <v>1541170</v>
      </c>
      <c r="H828" s="214">
        <v>6412128.0548732402</v>
      </c>
      <c r="I828" s="379"/>
    </row>
    <row r="829" spans="1:9" ht="13.5" hidden="1" outlineLevel="1" thickBot="1">
      <c r="A829" s="403"/>
      <c r="B829" s="404" t="s">
        <v>190</v>
      </c>
      <c r="C829" s="405">
        <v>-1016257</v>
      </c>
      <c r="D829" s="405">
        <v>163076</v>
      </c>
      <c r="E829" s="405">
        <v>399969</v>
      </c>
      <c r="F829" s="405">
        <v>-317335</v>
      </c>
      <c r="G829" s="405">
        <v>2334332</v>
      </c>
      <c r="H829" s="214">
        <v>1563785</v>
      </c>
      <c r="I829" s="379"/>
    </row>
    <row r="830" spans="1:9" ht="13.5" hidden="1" outlineLevel="1" thickBot="1">
      <c r="A830" s="403"/>
      <c r="B830" s="404" t="s">
        <v>191</v>
      </c>
      <c r="C830" s="405">
        <v>945694</v>
      </c>
      <c r="D830" s="405">
        <v>0</v>
      </c>
      <c r="E830" s="405">
        <v>3402588</v>
      </c>
      <c r="F830" s="405">
        <v>0</v>
      </c>
      <c r="G830" s="405">
        <v>1054226</v>
      </c>
      <c r="H830" s="214">
        <v>5402508</v>
      </c>
      <c r="I830" s="379"/>
    </row>
    <row r="831" spans="1:9" ht="13.5" hidden="1" outlineLevel="1" thickBot="1">
      <c r="A831" s="403"/>
      <c r="B831" s="404" t="s">
        <v>192</v>
      </c>
      <c r="C831" s="405">
        <v>37578</v>
      </c>
      <c r="D831" s="405">
        <v>0</v>
      </c>
      <c r="E831" s="405">
        <v>0</v>
      </c>
      <c r="F831" s="405">
        <v>2690</v>
      </c>
      <c r="G831" s="405">
        <v>0</v>
      </c>
      <c r="H831" s="214">
        <v>40268</v>
      </c>
      <c r="I831" s="379"/>
    </row>
    <row r="832" spans="1:9" ht="13.5" hidden="1" outlineLevel="1" thickBot="1">
      <c r="A832" s="403"/>
      <c r="B832" s="404" t="s">
        <v>193</v>
      </c>
      <c r="C832" s="405">
        <v>8171406</v>
      </c>
      <c r="D832" s="405">
        <v>-60081</v>
      </c>
      <c r="E832" s="405">
        <v>39329517</v>
      </c>
      <c r="F832" s="405">
        <v>11133954</v>
      </c>
      <c r="G832" s="405">
        <v>-10148806</v>
      </c>
      <c r="H832" s="214">
        <v>48425990</v>
      </c>
      <c r="I832" s="379"/>
    </row>
    <row r="833" spans="1:9" ht="13.5" hidden="1" outlineLevel="1" thickBot="1">
      <c r="A833" s="403"/>
      <c r="B833" s="404" t="s">
        <v>194</v>
      </c>
      <c r="C833" s="405">
        <v>5773570</v>
      </c>
      <c r="D833" s="405">
        <v>0</v>
      </c>
      <c r="E833" s="405">
        <v>0</v>
      </c>
      <c r="F833" s="405">
        <v>-18399</v>
      </c>
      <c r="G833" s="405">
        <v>-293488</v>
      </c>
      <c r="H833" s="214">
        <v>5461683</v>
      </c>
      <c r="I833" s="379"/>
    </row>
    <row r="834" spans="1:9" ht="13.5" hidden="1" outlineLevel="1" thickBot="1">
      <c r="A834" s="403"/>
      <c r="B834" s="404" t="s">
        <v>195</v>
      </c>
      <c r="C834" s="405">
        <v>748230.81841792201</v>
      </c>
      <c r="D834" s="405">
        <v>-77285.2</v>
      </c>
      <c r="E834" s="405">
        <v>388250.75</v>
      </c>
      <c r="F834" s="405">
        <v>47145.644225679702</v>
      </c>
      <c r="G834" s="405">
        <v>268542</v>
      </c>
      <c r="H834" s="214">
        <v>1374884.0126436001</v>
      </c>
      <c r="I834" s="379"/>
    </row>
    <row r="835" spans="1:9" ht="13.5" hidden="1" outlineLevel="1" thickBot="1">
      <c r="A835" s="403"/>
      <c r="B835" s="404" t="s">
        <v>196</v>
      </c>
      <c r="C835" s="405">
        <v>593081.95000000298</v>
      </c>
      <c r="D835" s="405">
        <v>0</v>
      </c>
      <c r="E835" s="405">
        <v>1464228.7</v>
      </c>
      <c r="F835" s="405">
        <v>74732</v>
      </c>
      <c r="G835" s="405">
        <v>-28930</v>
      </c>
      <c r="H835" s="214">
        <v>2103112.65</v>
      </c>
      <c r="I835" s="379"/>
    </row>
    <row r="836" spans="1:9" ht="26.25" collapsed="1" thickBot="1">
      <c r="A836" s="403">
        <v>41</v>
      </c>
      <c r="B836" s="406" t="s">
        <v>565</v>
      </c>
      <c r="C836" s="405">
        <f>SUM($C$819:$C$835)</f>
        <v>57705902.611683249</v>
      </c>
      <c r="D836" s="405">
        <f>SUM($D$819:$D$835)</f>
        <v>13661335.80085</v>
      </c>
      <c r="E836" s="405">
        <f>SUM($E$819:$E$835)</f>
        <v>175608604.63949999</v>
      </c>
      <c r="F836" s="405">
        <f>SUM($F$819:$F$835)</f>
        <v>47813091.730417833</v>
      </c>
      <c r="G836" s="405">
        <f>SUM($G$819:$G$835)</f>
        <v>23778449.933714621</v>
      </c>
      <c r="H836" s="214">
        <f>SUM($H$819:$H$835)</f>
        <v>318567384.71616566</v>
      </c>
      <c r="I836" s="379"/>
    </row>
    <row r="837" spans="1:9">
      <c r="A837" s="517"/>
      <c r="B837" s="517"/>
      <c r="C837" s="517"/>
      <c r="D837" s="517"/>
      <c r="E837" s="517"/>
      <c r="F837" s="517"/>
      <c r="G837" s="517"/>
      <c r="H837" s="517"/>
    </row>
    <row r="838" spans="1:9">
      <c r="A838" s="229"/>
      <c r="C838" s="407"/>
      <c r="D838" s="407"/>
      <c r="E838" s="407"/>
      <c r="F838" s="407"/>
      <c r="G838" s="407"/>
      <c r="H838" s="407"/>
    </row>
  </sheetData>
  <sheetProtection selectLockedCells="1"/>
  <mergeCells count="33">
    <mergeCell ref="A6:H6"/>
    <mergeCell ref="A1:H1"/>
    <mergeCell ref="A2:H2"/>
    <mergeCell ref="A3:H3"/>
    <mergeCell ref="A4:H4"/>
    <mergeCell ref="A5:H5"/>
    <mergeCell ref="A450:H450"/>
    <mergeCell ref="A7:H7"/>
    <mergeCell ref="C9:E9"/>
    <mergeCell ref="F9:F12"/>
    <mergeCell ref="G9:G12"/>
    <mergeCell ref="H9:H12"/>
    <mergeCell ref="C10:E10"/>
    <mergeCell ref="C11:C12"/>
    <mergeCell ref="D11:D12"/>
    <mergeCell ref="E11:E12"/>
    <mergeCell ref="A445:H445"/>
    <mergeCell ref="A446:H446"/>
    <mergeCell ref="A447:H447"/>
    <mergeCell ref="A448:H448"/>
    <mergeCell ref="A449:H449"/>
    <mergeCell ref="E457:E458"/>
    <mergeCell ref="A837:H837"/>
    <mergeCell ref="A451:H451"/>
    <mergeCell ref="A452:H452"/>
    <mergeCell ref="A453:H453"/>
    <mergeCell ref="C455:E455"/>
    <mergeCell ref="F455:F458"/>
    <mergeCell ref="G455:G458"/>
    <mergeCell ref="H455:H458"/>
    <mergeCell ref="C456:E456"/>
    <mergeCell ref="C457:C458"/>
    <mergeCell ref="D457:D458"/>
  </mergeCells>
  <printOptions gridLinesSet="0"/>
  <pageMargins left="0.4" right="0" top="0.69" bottom="0.64" header="0.64" footer="0.2"/>
  <pageSetup firstPageNumber="62" orientation="landscape" useFirstPageNumber="1" verticalDpi="300" r:id="rId1"/>
  <headerFooter alignWithMargins="0">
    <oddFooter>&amp;C&amp;"-,Regular"&amp;P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34"/>
  <sheetViews>
    <sheetView showGridLines="0" zoomScaleNormal="100" workbookViewId="0">
      <selection sqref="A1:I1"/>
    </sheetView>
  </sheetViews>
  <sheetFormatPr defaultRowHeight="12.75" outlineLevelRow="1"/>
  <cols>
    <col min="1" max="1" width="3.85546875" style="22" customWidth="1"/>
    <col min="2" max="2" width="44.7109375" style="22" bestFit="1" customWidth="1"/>
    <col min="3" max="6" width="12.5703125" style="22" customWidth="1"/>
    <col min="7" max="7" width="10.7109375" style="22" customWidth="1"/>
    <col min="8" max="8" width="11.28515625" style="22" customWidth="1"/>
    <col min="9" max="9" width="12.7109375" style="22" customWidth="1"/>
    <col min="10" max="10" width="10.140625" style="22" bestFit="1" customWidth="1"/>
    <col min="11" max="256" width="9.140625" style="22"/>
    <col min="257" max="257" width="3.85546875" style="22" customWidth="1"/>
    <col min="258" max="258" width="43" style="22" customWidth="1"/>
    <col min="259" max="259" width="12.5703125" style="22" customWidth="1"/>
    <col min="260" max="260" width="12" style="22" customWidth="1"/>
    <col min="261" max="261" width="13.42578125" style="22" customWidth="1"/>
    <col min="262" max="262" width="10.42578125" style="22" customWidth="1"/>
    <col min="263" max="263" width="9.7109375" style="22" customWidth="1"/>
    <col min="264" max="264" width="11.140625" style="22" customWidth="1"/>
    <col min="265" max="265" width="12.7109375" style="22" customWidth="1"/>
    <col min="266" max="266" width="10.140625" style="22" bestFit="1" customWidth="1"/>
    <col min="267" max="512" width="9.140625" style="22"/>
    <col min="513" max="513" width="3.85546875" style="22" customWidth="1"/>
    <col min="514" max="514" width="43" style="22" customWidth="1"/>
    <col min="515" max="515" width="12.5703125" style="22" customWidth="1"/>
    <col min="516" max="516" width="12" style="22" customWidth="1"/>
    <col min="517" max="517" width="13.42578125" style="22" customWidth="1"/>
    <col min="518" max="518" width="10.42578125" style="22" customWidth="1"/>
    <col min="519" max="519" width="9.7109375" style="22" customWidth="1"/>
    <col min="520" max="520" width="11.140625" style="22" customWidth="1"/>
    <col min="521" max="521" width="12.7109375" style="22" customWidth="1"/>
    <col min="522" max="522" width="10.140625" style="22" bestFit="1" customWidth="1"/>
    <col min="523" max="768" width="9.140625" style="22"/>
    <col min="769" max="769" width="3.85546875" style="22" customWidth="1"/>
    <col min="770" max="770" width="43" style="22" customWidth="1"/>
    <col min="771" max="771" width="12.5703125" style="22" customWidth="1"/>
    <col min="772" max="772" width="12" style="22" customWidth="1"/>
    <col min="773" max="773" width="13.42578125" style="22" customWidth="1"/>
    <col min="774" max="774" width="10.42578125" style="22" customWidth="1"/>
    <col min="775" max="775" width="9.7109375" style="22" customWidth="1"/>
    <col min="776" max="776" width="11.140625" style="22" customWidth="1"/>
    <col min="777" max="777" width="12.7109375" style="22" customWidth="1"/>
    <col min="778" max="778" width="10.140625" style="22" bestFit="1" customWidth="1"/>
    <col min="779" max="1024" width="9.140625" style="22"/>
    <col min="1025" max="1025" width="3.85546875" style="22" customWidth="1"/>
    <col min="1026" max="1026" width="43" style="22" customWidth="1"/>
    <col min="1027" max="1027" width="12.5703125" style="22" customWidth="1"/>
    <col min="1028" max="1028" width="12" style="22" customWidth="1"/>
    <col min="1029" max="1029" width="13.42578125" style="22" customWidth="1"/>
    <col min="1030" max="1030" width="10.42578125" style="22" customWidth="1"/>
    <col min="1031" max="1031" width="9.7109375" style="22" customWidth="1"/>
    <col min="1032" max="1032" width="11.140625" style="22" customWidth="1"/>
    <col min="1033" max="1033" width="12.7109375" style="22" customWidth="1"/>
    <col min="1034" max="1034" width="10.140625" style="22" bestFit="1" customWidth="1"/>
    <col min="1035" max="1280" width="9.140625" style="22"/>
    <col min="1281" max="1281" width="3.85546875" style="22" customWidth="1"/>
    <col min="1282" max="1282" width="43" style="22" customWidth="1"/>
    <col min="1283" max="1283" width="12.5703125" style="22" customWidth="1"/>
    <col min="1284" max="1284" width="12" style="22" customWidth="1"/>
    <col min="1285" max="1285" width="13.42578125" style="22" customWidth="1"/>
    <col min="1286" max="1286" width="10.42578125" style="22" customWidth="1"/>
    <col min="1287" max="1287" width="9.7109375" style="22" customWidth="1"/>
    <col min="1288" max="1288" width="11.140625" style="22" customWidth="1"/>
    <col min="1289" max="1289" width="12.7109375" style="22" customWidth="1"/>
    <col min="1290" max="1290" width="10.140625" style="22" bestFit="1" customWidth="1"/>
    <col min="1291" max="1536" width="9.140625" style="22"/>
    <col min="1537" max="1537" width="3.85546875" style="22" customWidth="1"/>
    <col min="1538" max="1538" width="43" style="22" customWidth="1"/>
    <col min="1539" max="1539" width="12.5703125" style="22" customWidth="1"/>
    <col min="1540" max="1540" width="12" style="22" customWidth="1"/>
    <col min="1541" max="1541" width="13.42578125" style="22" customWidth="1"/>
    <col min="1542" max="1542" width="10.42578125" style="22" customWidth="1"/>
    <col min="1543" max="1543" width="9.7109375" style="22" customWidth="1"/>
    <col min="1544" max="1544" width="11.140625" style="22" customWidth="1"/>
    <col min="1545" max="1545" width="12.7109375" style="22" customWidth="1"/>
    <col min="1546" max="1546" width="10.140625" style="22" bestFit="1" customWidth="1"/>
    <col min="1547" max="1792" width="9.140625" style="22"/>
    <col min="1793" max="1793" width="3.85546875" style="22" customWidth="1"/>
    <col min="1794" max="1794" width="43" style="22" customWidth="1"/>
    <col min="1795" max="1795" width="12.5703125" style="22" customWidth="1"/>
    <col min="1796" max="1796" width="12" style="22" customWidth="1"/>
    <col min="1797" max="1797" width="13.42578125" style="22" customWidth="1"/>
    <col min="1798" max="1798" width="10.42578125" style="22" customWidth="1"/>
    <col min="1799" max="1799" width="9.7109375" style="22" customWidth="1"/>
    <col min="1800" max="1800" width="11.140625" style="22" customWidth="1"/>
    <col min="1801" max="1801" width="12.7109375" style="22" customWidth="1"/>
    <col min="1802" max="1802" width="10.140625" style="22" bestFit="1" customWidth="1"/>
    <col min="1803" max="2048" width="9.140625" style="22"/>
    <col min="2049" max="2049" width="3.85546875" style="22" customWidth="1"/>
    <col min="2050" max="2050" width="43" style="22" customWidth="1"/>
    <col min="2051" max="2051" width="12.5703125" style="22" customWidth="1"/>
    <col min="2052" max="2052" width="12" style="22" customWidth="1"/>
    <col min="2053" max="2053" width="13.42578125" style="22" customWidth="1"/>
    <col min="2054" max="2054" width="10.42578125" style="22" customWidth="1"/>
    <col min="2055" max="2055" width="9.7109375" style="22" customWidth="1"/>
    <col min="2056" max="2056" width="11.140625" style="22" customWidth="1"/>
    <col min="2057" max="2057" width="12.7109375" style="22" customWidth="1"/>
    <col min="2058" max="2058" width="10.140625" style="22" bestFit="1" customWidth="1"/>
    <col min="2059" max="2304" width="9.140625" style="22"/>
    <col min="2305" max="2305" width="3.85546875" style="22" customWidth="1"/>
    <col min="2306" max="2306" width="43" style="22" customWidth="1"/>
    <col min="2307" max="2307" width="12.5703125" style="22" customWidth="1"/>
    <col min="2308" max="2308" width="12" style="22" customWidth="1"/>
    <col min="2309" max="2309" width="13.42578125" style="22" customWidth="1"/>
    <col min="2310" max="2310" width="10.42578125" style="22" customWidth="1"/>
    <col min="2311" max="2311" width="9.7109375" style="22" customWidth="1"/>
    <col min="2312" max="2312" width="11.140625" style="22" customWidth="1"/>
    <col min="2313" max="2313" width="12.7109375" style="22" customWidth="1"/>
    <col min="2314" max="2314" width="10.140625" style="22" bestFit="1" customWidth="1"/>
    <col min="2315" max="2560" width="9.140625" style="22"/>
    <col min="2561" max="2561" width="3.85546875" style="22" customWidth="1"/>
    <col min="2562" max="2562" width="43" style="22" customWidth="1"/>
    <col min="2563" max="2563" width="12.5703125" style="22" customWidth="1"/>
    <col min="2564" max="2564" width="12" style="22" customWidth="1"/>
    <col min="2565" max="2565" width="13.42578125" style="22" customWidth="1"/>
    <col min="2566" max="2566" width="10.42578125" style="22" customWidth="1"/>
    <col min="2567" max="2567" width="9.7109375" style="22" customWidth="1"/>
    <col min="2568" max="2568" width="11.140625" style="22" customWidth="1"/>
    <col min="2569" max="2569" width="12.7109375" style="22" customWidth="1"/>
    <col min="2570" max="2570" width="10.140625" style="22" bestFit="1" customWidth="1"/>
    <col min="2571" max="2816" width="9.140625" style="22"/>
    <col min="2817" max="2817" width="3.85546875" style="22" customWidth="1"/>
    <col min="2818" max="2818" width="43" style="22" customWidth="1"/>
    <col min="2819" max="2819" width="12.5703125" style="22" customWidth="1"/>
    <col min="2820" max="2820" width="12" style="22" customWidth="1"/>
    <col min="2821" max="2821" width="13.42578125" style="22" customWidth="1"/>
    <col min="2822" max="2822" width="10.42578125" style="22" customWidth="1"/>
    <col min="2823" max="2823" width="9.7109375" style="22" customWidth="1"/>
    <col min="2824" max="2824" width="11.140625" style="22" customWidth="1"/>
    <col min="2825" max="2825" width="12.7109375" style="22" customWidth="1"/>
    <col min="2826" max="2826" width="10.140625" style="22" bestFit="1" customWidth="1"/>
    <col min="2827" max="3072" width="9.140625" style="22"/>
    <col min="3073" max="3073" width="3.85546875" style="22" customWidth="1"/>
    <col min="3074" max="3074" width="43" style="22" customWidth="1"/>
    <col min="3075" max="3075" width="12.5703125" style="22" customWidth="1"/>
    <col min="3076" max="3076" width="12" style="22" customWidth="1"/>
    <col min="3077" max="3077" width="13.42578125" style="22" customWidth="1"/>
    <col min="3078" max="3078" width="10.42578125" style="22" customWidth="1"/>
    <col min="3079" max="3079" width="9.7109375" style="22" customWidth="1"/>
    <col min="3080" max="3080" width="11.140625" style="22" customWidth="1"/>
    <col min="3081" max="3081" width="12.7109375" style="22" customWidth="1"/>
    <col min="3082" max="3082" width="10.140625" style="22" bestFit="1" customWidth="1"/>
    <col min="3083" max="3328" width="9.140625" style="22"/>
    <col min="3329" max="3329" width="3.85546875" style="22" customWidth="1"/>
    <col min="3330" max="3330" width="43" style="22" customWidth="1"/>
    <col min="3331" max="3331" width="12.5703125" style="22" customWidth="1"/>
    <col min="3332" max="3332" width="12" style="22" customWidth="1"/>
    <col min="3333" max="3333" width="13.42578125" style="22" customWidth="1"/>
    <col min="3334" max="3334" width="10.42578125" style="22" customWidth="1"/>
    <col min="3335" max="3335" width="9.7109375" style="22" customWidth="1"/>
    <col min="3336" max="3336" width="11.140625" style="22" customWidth="1"/>
    <col min="3337" max="3337" width="12.7109375" style="22" customWidth="1"/>
    <col min="3338" max="3338" width="10.140625" style="22" bestFit="1" customWidth="1"/>
    <col min="3339" max="3584" width="9.140625" style="22"/>
    <col min="3585" max="3585" width="3.85546875" style="22" customWidth="1"/>
    <col min="3586" max="3586" width="43" style="22" customWidth="1"/>
    <col min="3587" max="3587" width="12.5703125" style="22" customWidth="1"/>
    <col min="3588" max="3588" width="12" style="22" customWidth="1"/>
    <col min="3589" max="3589" width="13.42578125" style="22" customWidth="1"/>
    <col min="3590" max="3590" width="10.42578125" style="22" customWidth="1"/>
    <col min="3591" max="3591" width="9.7109375" style="22" customWidth="1"/>
    <col min="3592" max="3592" width="11.140625" style="22" customWidth="1"/>
    <col min="3593" max="3593" width="12.7109375" style="22" customWidth="1"/>
    <col min="3594" max="3594" width="10.140625" style="22" bestFit="1" customWidth="1"/>
    <col min="3595" max="3840" width="9.140625" style="22"/>
    <col min="3841" max="3841" width="3.85546875" style="22" customWidth="1"/>
    <col min="3842" max="3842" width="43" style="22" customWidth="1"/>
    <col min="3843" max="3843" width="12.5703125" style="22" customWidth="1"/>
    <col min="3844" max="3844" width="12" style="22" customWidth="1"/>
    <col min="3845" max="3845" width="13.42578125" style="22" customWidth="1"/>
    <col min="3846" max="3846" width="10.42578125" style="22" customWidth="1"/>
    <col min="3847" max="3847" width="9.7109375" style="22" customWidth="1"/>
    <col min="3848" max="3848" width="11.140625" style="22" customWidth="1"/>
    <col min="3849" max="3849" width="12.7109375" style="22" customWidth="1"/>
    <col min="3850" max="3850" width="10.140625" style="22" bestFit="1" customWidth="1"/>
    <col min="3851" max="4096" width="9.140625" style="22"/>
    <col min="4097" max="4097" width="3.85546875" style="22" customWidth="1"/>
    <col min="4098" max="4098" width="43" style="22" customWidth="1"/>
    <col min="4099" max="4099" width="12.5703125" style="22" customWidth="1"/>
    <col min="4100" max="4100" width="12" style="22" customWidth="1"/>
    <col min="4101" max="4101" width="13.42578125" style="22" customWidth="1"/>
    <col min="4102" max="4102" width="10.42578125" style="22" customWidth="1"/>
    <col min="4103" max="4103" width="9.7109375" style="22" customWidth="1"/>
    <col min="4104" max="4104" width="11.140625" style="22" customWidth="1"/>
    <col min="4105" max="4105" width="12.7109375" style="22" customWidth="1"/>
    <col min="4106" max="4106" width="10.140625" style="22" bestFit="1" customWidth="1"/>
    <col min="4107" max="4352" width="9.140625" style="22"/>
    <col min="4353" max="4353" width="3.85546875" style="22" customWidth="1"/>
    <col min="4354" max="4354" width="43" style="22" customWidth="1"/>
    <col min="4355" max="4355" width="12.5703125" style="22" customWidth="1"/>
    <col min="4356" max="4356" width="12" style="22" customWidth="1"/>
    <col min="4357" max="4357" width="13.42578125" style="22" customWidth="1"/>
    <col min="4358" max="4358" width="10.42578125" style="22" customWidth="1"/>
    <col min="4359" max="4359" width="9.7109375" style="22" customWidth="1"/>
    <col min="4360" max="4360" width="11.140625" style="22" customWidth="1"/>
    <col min="4361" max="4361" width="12.7109375" style="22" customWidth="1"/>
    <col min="4362" max="4362" width="10.140625" style="22" bestFit="1" customWidth="1"/>
    <col min="4363" max="4608" width="9.140625" style="22"/>
    <col min="4609" max="4609" width="3.85546875" style="22" customWidth="1"/>
    <col min="4610" max="4610" width="43" style="22" customWidth="1"/>
    <col min="4611" max="4611" width="12.5703125" style="22" customWidth="1"/>
    <col min="4612" max="4612" width="12" style="22" customWidth="1"/>
    <col min="4613" max="4613" width="13.42578125" style="22" customWidth="1"/>
    <col min="4614" max="4614" width="10.42578125" style="22" customWidth="1"/>
    <col min="4615" max="4615" width="9.7109375" style="22" customWidth="1"/>
    <col min="4616" max="4616" width="11.140625" style="22" customWidth="1"/>
    <col min="4617" max="4617" width="12.7109375" style="22" customWidth="1"/>
    <col min="4618" max="4618" width="10.140625" style="22" bestFit="1" customWidth="1"/>
    <col min="4619" max="4864" width="9.140625" style="22"/>
    <col min="4865" max="4865" width="3.85546875" style="22" customWidth="1"/>
    <col min="4866" max="4866" width="43" style="22" customWidth="1"/>
    <col min="4867" max="4867" width="12.5703125" style="22" customWidth="1"/>
    <col min="4868" max="4868" width="12" style="22" customWidth="1"/>
    <col min="4869" max="4869" width="13.42578125" style="22" customWidth="1"/>
    <col min="4870" max="4870" width="10.42578125" style="22" customWidth="1"/>
    <col min="4871" max="4871" width="9.7109375" style="22" customWidth="1"/>
    <col min="4872" max="4872" width="11.140625" style="22" customWidth="1"/>
    <col min="4873" max="4873" width="12.7109375" style="22" customWidth="1"/>
    <col min="4874" max="4874" width="10.140625" style="22" bestFit="1" customWidth="1"/>
    <col min="4875" max="5120" width="9.140625" style="22"/>
    <col min="5121" max="5121" width="3.85546875" style="22" customWidth="1"/>
    <col min="5122" max="5122" width="43" style="22" customWidth="1"/>
    <col min="5123" max="5123" width="12.5703125" style="22" customWidth="1"/>
    <col min="5124" max="5124" width="12" style="22" customWidth="1"/>
    <col min="5125" max="5125" width="13.42578125" style="22" customWidth="1"/>
    <col min="5126" max="5126" width="10.42578125" style="22" customWidth="1"/>
    <col min="5127" max="5127" width="9.7109375" style="22" customWidth="1"/>
    <col min="5128" max="5128" width="11.140625" style="22" customWidth="1"/>
    <col min="5129" max="5129" width="12.7109375" style="22" customWidth="1"/>
    <col min="5130" max="5130" width="10.140625" style="22" bestFit="1" customWidth="1"/>
    <col min="5131" max="5376" width="9.140625" style="22"/>
    <col min="5377" max="5377" width="3.85546875" style="22" customWidth="1"/>
    <col min="5378" max="5378" width="43" style="22" customWidth="1"/>
    <col min="5379" max="5379" width="12.5703125" style="22" customWidth="1"/>
    <col min="5380" max="5380" width="12" style="22" customWidth="1"/>
    <col min="5381" max="5381" width="13.42578125" style="22" customWidth="1"/>
    <col min="5382" max="5382" width="10.42578125" style="22" customWidth="1"/>
    <col min="5383" max="5383" width="9.7109375" style="22" customWidth="1"/>
    <col min="5384" max="5384" width="11.140625" style="22" customWidth="1"/>
    <col min="5385" max="5385" width="12.7109375" style="22" customWidth="1"/>
    <col min="5386" max="5386" width="10.140625" style="22" bestFit="1" customWidth="1"/>
    <col min="5387" max="5632" width="9.140625" style="22"/>
    <col min="5633" max="5633" width="3.85546875" style="22" customWidth="1"/>
    <col min="5634" max="5634" width="43" style="22" customWidth="1"/>
    <col min="5635" max="5635" width="12.5703125" style="22" customWidth="1"/>
    <col min="5636" max="5636" width="12" style="22" customWidth="1"/>
    <col min="5637" max="5637" width="13.42578125" style="22" customWidth="1"/>
    <col min="5638" max="5638" width="10.42578125" style="22" customWidth="1"/>
    <col min="5639" max="5639" width="9.7109375" style="22" customWidth="1"/>
    <col min="5640" max="5640" width="11.140625" style="22" customWidth="1"/>
    <col min="5641" max="5641" width="12.7109375" style="22" customWidth="1"/>
    <col min="5642" max="5642" width="10.140625" style="22" bestFit="1" customWidth="1"/>
    <col min="5643" max="5888" width="9.140625" style="22"/>
    <col min="5889" max="5889" width="3.85546875" style="22" customWidth="1"/>
    <col min="5890" max="5890" width="43" style="22" customWidth="1"/>
    <col min="5891" max="5891" width="12.5703125" style="22" customWidth="1"/>
    <col min="5892" max="5892" width="12" style="22" customWidth="1"/>
    <col min="5893" max="5893" width="13.42578125" style="22" customWidth="1"/>
    <col min="5894" max="5894" width="10.42578125" style="22" customWidth="1"/>
    <col min="5895" max="5895" width="9.7109375" style="22" customWidth="1"/>
    <col min="5896" max="5896" width="11.140625" style="22" customWidth="1"/>
    <col min="5897" max="5897" width="12.7109375" style="22" customWidth="1"/>
    <col min="5898" max="5898" width="10.140625" style="22" bestFit="1" customWidth="1"/>
    <col min="5899" max="6144" width="9.140625" style="22"/>
    <col min="6145" max="6145" width="3.85546875" style="22" customWidth="1"/>
    <col min="6146" max="6146" width="43" style="22" customWidth="1"/>
    <col min="6147" max="6147" width="12.5703125" style="22" customWidth="1"/>
    <col min="6148" max="6148" width="12" style="22" customWidth="1"/>
    <col min="6149" max="6149" width="13.42578125" style="22" customWidth="1"/>
    <col min="6150" max="6150" width="10.42578125" style="22" customWidth="1"/>
    <col min="6151" max="6151" width="9.7109375" style="22" customWidth="1"/>
    <col min="6152" max="6152" width="11.140625" style="22" customWidth="1"/>
    <col min="6153" max="6153" width="12.7109375" style="22" customWidth="1"/>
    <col min="6154" max="6154" width="10.140625" style="22" bestFit="1" customWidth="1"/>
    <col min="6155" max="6400" width="9.140625" style="22"/>
    <col min="6401" max="6401" width="3.85546875" style="22" customWidth="1"/>
    <col min="6402" max="6402" width="43" style="22" customWidth="1"/>
    <col min="6403" max="6403" width="12.5703125" style="22" customWidth="1"/>
    <col min="6404" max="6404" width="12" style="22" customWidth="1"/>
    <col min="6405" max="6405" width="13.42578125" style="22" customWidth="1"/>
    <col min="6406" max="6406" width="10.42578125" style="22" customWidth="1"/>
    <col min="6407" max="6407" width="9.7109375" style="22" customWidth="1"/>
    <col min="6408" max="6408" width="11.140625" style="22" customWidth="1"/>
    <col min="6409" max="6409" width="12.7109375" style="22" customWidth="1"/>
    <col min="6410" max="6410" width="10.140625" style="22" bestFit="1" customWidth="1"/>
    <col min="6411" max="6656" width="9.140625" style="22"/>
    <col min="6657" max="6657" width="3.85546875" style="22" customWidth="1"/>
    <col min="6658" max="6658" width="43" style="22" customWidth="1"/>
    <col min="6659" max="6659" width="12.5703125" style="22" customWidth="1"/>
    <col min="6660" max="6660" width="12" style="22" customWidth="1"/>
    <col min="6661" max="6661" width="13.42578125" style="22" customWidth="1"/>
    <col min="6662" max="6662" width="10.42578125" style="22" customWidth="1"/>
    <col min="6663" max="6663" width="9.7109375" style="22" customWidth="1"/>
    <col min="6664" max="6664" width="11.140625" style="22" customWidth="1"/>
    <col min="6665" max="6665" width="12.7109375" style="22" customWidth="1"/>
    <col min="6666" max="6666" width="10.140625" style="22" bestFit="1" customWidth="1"/>
    <col min="6667" max="6912" width="9.140625" style="22"/>
    <col min="6913" max="6913" width="3.85546875" style="22" customWidth="1"/>
    <col min="6914" max="6914" width="43" style="22" customWidth="1"/>
    <col min="6915" max="6915" width="12.5703125" style="22" customWidth="1"/>
    <col min="6916" max="6916" width="12" style="22" customWidth="1"/>
    <col min="6917" max="6917" width="13.42578125" style="22" customWidth="1"/>
    <col min="6918" max="6918" width="10.42578125" style="22" customWidth="1"/>
    <col min="6919" max="6919" width="9.7109375" style="22" customWidth="1"/>
    <col min="6920" max="6920" width="11.140625" style="22" customWidth="1"/>
    <col min="6921" max="6921" width="12.7109375" style="22" customWidth="1"/>
    <col min="6922" max="6922" width="10.140625" style="22" bestFit="1" customWidth="1"/>
    <col min="6923" max="7168" width="9.140625" style="22"/>
    <col min="7169" max="7169" width="3.85546875" style="22" customWidth="1"/>
    <col min="7170" max="7170" width="43" style="22" customWidth="1"/>
    <col min="7171" max="7171" width="12.5703125" style="22" customWidth="1"/>
    <col min="7172" max="7172" width="12" style="22" customWidth="1"/>
    <col min="7173" max="7173" width="13.42578125" style="22" customWidth="1"/>
    <col min="7174" max="7174" width="10.42578125" style="22" customWidth="1"/>
    <col min="7175" max="7175" width="9.7109375" style="22" customWidth="1"/>
    <col min="7176" max="7176" width="11.140625" style="22" customWidth="1"/>
    <col min="7177" max="7177" width="12.7109375" style="22" customWidth="1"/>
    <col min="7178" max="7178" width="10.140625" style="22" bestFit="1" customWidth="1"/>
    <col min="7179" max="7424" width="9.140625" style="22"/>
    <col min="7425" max="7425" width="3.85546875" style="22" customWidth="1"/>
    <col min="7426" max="7426" width="43" style="22" customWidth="1"/>
    <col min="7427" max="7427" width="12.5703125" style="22" customWidth="1"/>
    <col min="7428" max="7428" width="12" style="22" customWidth="1"/>
    <col min="7429" max="7429" width="13.42578125" style="22" customWidth="1"/>
    <col min="7430" max="7430" width="10.42578125" style="22" customWidth="1"/>
    <col min="7431" max="7431" width="9.7109375" style="22" customWidth="1"/>
    <col min="7432" max="7432" width="11.140625" style="22" customWidth="1"/>
    <col min="7433" max="7433" width="12.7109375" style="22" customWidth="1"/>
    <col min="7434" max="7434" width="10.140625" style="22" bestFit="1" customWidth="1"/>
    <col min="7435" max="7680" width="9.140625" style="22"/>
    <col min="7681" max="7681" width="3.85546875" style="22" customWidth="1"/>
    <col min="7682" max="7682" width="43" style="22" customWidth="1"/>
    <col min="7683" max="7683" width="12.5703125" style="22" customWidth="1"/>
    <col min="7684" max="7684" width="12" style="22" customWidth="1"/>
    <col min="7685" max="7685" width="13.42578125" style="22" customWidth="1"/>
    <col min="7686" max="7686" width="10.42578125" style="22" customWidth="1"/>
    <col min="7687" max="7687" width="9.7109375" style="22" customWidth="1"/>
    <col min="7688" max="7688" width="11.140625" style="22" customWidth="1"/>
    <col min="7689" max="7689" width="12.7109375" style="22" customWidth="1"/>
    <col min="7690" max="7690" width="10.140625" style="22" bestFit="1" customWidth="1"/>
    <col min="7691" max="7936" width="9.140625" style="22"/>
    <col min="7937" max="7937" width="3.85546875" style="22" customWidth="1"/>
    <col min="7938" max="7938" width="43" style="22" customWidth="1"/>
    <col min="7939" max="7939" width="12.5703125" style="22" customWidth="1"/>
    <col min="7940" max="7940" width="12" style="22" customWidth="1"/>
    <col min="7941" max="7941" width="13.42578125" style="22" customWidth="1"/>
    <col min="7942" max="7942" width="10.42578125" style="22" customWidth="1"/>
    <col min="7943" max="7943" width="9.7109375" style="22" customWidth="1"/>
    <col min="7944" max="7944" width="11.140625" style="22" customWidth="1"/>
    <col min="7945" max="7945" width="12.7109375" style="22" customWidth="1"/>
    <col min="7946" max="7946" width="10.140625" style="22" bestFit="1" customWidth="1"/>
    <col min="7947" max="8192" width="9.140625" style="22"/>
    <col min="8193" max="8193" width="3.85546875" style="22" customWidth="1"/>
    <col min="8194" max="8194" width="43" style="22" customWidth="1"/>
    <col min="8195" max="8195" width="12.5703125" style="22" customWidth="1"/>
    <col min="8196" max="8196" width="12" style="22" customWidth="1"/>
    <col min="8197" max="8197" width="13.42578125" style="22" customWidth="1"/>
    <col min="8198" max="8198" width="10.42578125" style="22" customWidth="1"/>
    <col min="8199" max="8199" width="9.7109375" style="22" customWidth="1"/>
    <col min="8200" max="8200" width="11.140625" style="22" customWidth="1"/>
    <col min="8201" max="8201" width="12.7109375" style="22" customWidth="1"/>
    <col min="8202" max="8202" width="10.140625" style="22" bestFit="1" customWidth="1"/>
    <col min="8203" max="8448" width="9.140625" style="22"/>
    <col min="8449" max="8449" width="3.85546875" style="22" customWidth="1"/>
    <col min="8450" max="8450" width="43" style="22" customWidth="1"/>
    <col min="8451" max="8451" width="12.5703125" style="22" customWidth="1"/>
    <col min="8452" max="8452" width="12" style="22" customWidth="1"/>
    <col min="8453" max="8453" width="13.42578125" style="22" customWidth="1"/>
    <col min="8454" max="8454" width="10.42578125" style="22" customWidth="1"/>
    <col min="8455" max="8455" width="9.7109375" style="22" customWidth="1"/>
    <col min="8456" max="8456" width="11.140625" style="22" customWidth="1"/>
    <col min="8457" max="8457" width="12.7109375" style="22" customWidth="1"/>
    <col min="8458" max="8458" width="10.140625" style="22" bestFit="1" customWidth="1"/>
    <col min="8459" max="8704" width="9.140625" style="22"/>
    <col min="8705" max="8705" width="3.85546875" style="22" customWidth="1"/>
    <col min="8706" max="8706" width="43" style="22" customWidth="1"/>
    <col min="8707" max="8707" width="12.5703125" style="22" customWidth="1"/>
    <col min="8708" max="8708" width="12" style="22" customWidth="1"/>
    <col min="8709" max="8709" width="13.42578125" style="22" customWidth="1"/>
    <col min="8710" max="8710" width="10.42578125" style="22" customWidth="1"/>
    <col min="8711" max="8711" width="9.7109375" style="22" customWidth="1"/>
    <col min="8712" max="8712" width="11.140625" style="22" customWidth="1"/>
    <col min="8713" max="8713" width="12.7109375" style="22" customWidth="1"/>
    <col min="8714" max="8714" width="10.140625" style="22" bestFit="1" customWidth="1"/>
    <col min="8715" max="8960" width="9.140625" style="22"/>
    <col min="8961" max="8961" width="3.85546875" style="22" customWidth="1"/>
    <col min="8962" max="8962" width="43" style="22" customWidth="1"/>
    <col min="8963" max="8963" width="12.5703125" style="22" customWidth="1"/>
    <col min="8964" max="8964" width="12" style="22" customWidth="1"/>
    <col min="8965" max="8965" width="13.42578125" style="22" customWidth="1"/>
    <col min="8966" max="8966" width="10.42578125" style="22" customWidth="1"/>
    <col min="8967" max="8967" width="9.7109375" style="22" customWidth="1"/>
    <col min="8968" max="8968" width="11.140625" style="22" customWidth="1"/>
    <col min="8969" max="8969" width="12.7109375" style="22" customWidth="1"/>
    <col min="8970" max="8970" width="10.140625" style="22" bestFit="1" customWidth="1"/>
    <col min="8971" max="9216" width="9.140625" style="22"/>
    <col min="9217" max="9217" width="3.85546875" style="22" customWidth="1"/>
    <col min="9218" max="9218" width="43" style="22" customWidth="1"/>
    <col min="9219" max="9219" width="12.5703125" style="22" customWidth="1"/>
    <col min="9220" max="9220" width="12" style="22" customWidth="1"/>
    <col min="9221" max="9221" width="13.42578125" style="22" customWidth="1"/>
    <col min="9222" max="9222" width="10.42578125" style="22" customWidth="1"/>
    <col min="9223" max="9223" width="9.7109375" style="22" customWidth="1"/>
    <col min="9224" max="9224" width="11.140625" style="22" customWidth="1"/>
    <col min="9225" max="9225" width="12.7109375" style="22" customWidth="1"/>
    <col min="9226" max="9226" width="10.140625" style="22" bestFit="1" customWidth="1"/>
    <col min="9227" max="9472" width="9.140625" style="22"/>
    <col min="9473" max="9473" width="3.85546875" style="22" customWidth="1"/>
    <col min="9474" max="9474" width="43" style="22" customWidth="1"/>
    <col min="9475" max="9475" width="12.5703125" style="22" customWidth="1"/>
    <col min="9476" max="9476" width="12" style="22" customWidth="1"/>
    <col min="9477" max="9477" width="13.42578125" style="22" customWidth="1"/>
    <col min="9478" max="9478" width="10.42578125" style="22" customWidth="1"/>
    <col min="9479" max="9479" width="9.7109375" style="22" customWidth="1"/>
    <col min="9480" max="9480" width="11.140625" style="22" customWidth="1"/>
    <col min="9481" max="9481" width="12.7109375" style="22" customWidth="1"/>
    <col min="9482" max="9482" width="10.140625" style="22" bestFit="1" customWidth="1"/>
    <col min="9483" max="9728" width="9.140625" style="22"/>
    <col min="9729" max="9729" width="3.85546875" style="22" customWidth="1"/>
    <col min="9730" max="9730" width="43" style="22" customWidth="1"/>
    <col min="9731" max="9731" width="12.5703125" style="22" customWidth="1"/>
    <col min="9732" max="9732" width="12" style="22" customWidth="1"/>
    <col min="9733" max="9733" width="13.42578125" style="22" customWidth="1"/>
    <col min="9734" max="9734" width="10.42578125" style="22" customWidth="1"/>
    <col min="9735" max="9735" width="9.7109375" style="22" customWidth="1"/>
    <col min="9736" max="9736" width="11.140625" style="22" customWidth="1"/>
    <col min="9737" max="9737" width="12.7109375" style="22" customWidth="1"/>
    <col min="9738" max="9738" width="10.140625" style="22" bestFit="1" customWidth="1"/>
    <col min="9739" max="9984" width="9.140625" style="22"/>
    <col min="9985" max="9985" width="3.85546875" style="22" customWidth="1"/>
    <col min="9986" max="9986" width="43" style="22" customWidth="1"/>
    <col min="9987" max="9987" width="12.5703125" style="22" customWidth="1"/>
    <col min="9988" max="9988" width="12" style="22" customWidth="1"/>
    <col min="9989" max="9989" width="13.42578125" style="22" customWidth="1"/>
    <col min="9990" max="9990" width="10.42578125" style="22" customWidth="1"/>
    <col min="9991" max="9991" width="9.7109375" style="22" customWidth="1"/>
    <col min="9992" max="9992" width="11.140625" style="22" customWidth="1"/>
    <col min="9993" max="9993" width="12.7109375" style="22" customWidth="1"/>
    <col min="9994" max="9994" width="10.140625" style="22" bestFit="1" customWidth="1"/>
    <col min="9995" max="10240" width="9.140625" style="22"/>
    <col min="10241" max="10241" width="3.85546875" style="22" customWidth="1"/>
    <col min="10242" max="10242" width="43" style="22" customWidth="1"/>
    <col min="10243" max="10243" width="12.5703125" style="22" customWidth="1"/>
    <col min="10244" max="10244" width="12" style="22" customWidth="1"/>
    <col min="10245" max="10245" width="13.42578125" style="22" customWidth="1"/>
    <col min="10246" max="10246" width="10.42578125" style="22" customWidth="1"/>
    <col min="10247" max="10247" width="9.7109375" style="22" customWidth="1"/>
    <col min="10248" max="10248" width="11.140625" style="22" customWidth="1"/>
    <col min="10249" max="10249" width="12.7109375" style="22" customWidth="1"/>
    <col min="10250" max="10250" width="10.140625" style="22" bestFit="1" customWidth="1"/>
    <col min="10251" max="10496" width="9.140625" style="22"/>
    <col min="10497" max="10497" width="3.85546875" style="22" customWidth="1"/>
    <col min="10498" max="10498" width="43" style="22" customWidth="1"/>
    <col min="10499" max="10499" width="12.5703125" style="22" customWidth="1"/>
    <col min="10500" max="10500" width="12" style="22" customWidth="1"/>
    <col min="10501" max="10501" width="13.42578125" style="22" customWidth="1"/>
    <col min="10502" max="10502" width="10.42578125" style="22" customWidth="1"/>
    <col min="10503" max="10503" width="9.7109375" style="22" customWidth="1"/>
    <col min="10504" max="10504" width="11.140625" style="22" customWidth="1"/>
    <col min="10505" max="10505" width="12.7109375" style="22" customWidth="1"/>
    <col min="10506" max="10506" width="10.140625" style="22" bestFit="1" customWidth="1"/>
    <col min="10507" max="10752" width="9.140625" style="22"/>
    <col min="10753" max="10753" width="3.85546875" style="22" customWidth="1"/>
    <col min="10754" max="10754" width="43" style="22" customWidth="1"/>
    <col min="10755" max="10755" width="12.5703125" style="22" customWidth="1"/>
    <col min="10756" max="10756" width="12" style="22" customWidth="1"/>
    <col min="10757" max="10757" width="13.42578125" style="22" customWidth="1"/>
    <col min="10758" max="10758" width="10.42578125" style="22" customWidth="1"/>
    <col min="10759" max="10759" width="9.7109375" style="22" customWidth="1"/>
    <col min="10760" max="10760" width="11.140625" style="22" customWidth="1"/>
    <col min="10761" max="10761" width="12.7109375" style="22" customWidth="1"/>
    <col min="10762" max="10762" width="10.140625" style="22" bestFit="1" customWidth="1"/>
    <col min="10763" max="11008" width="9.140625" style="22"/>
    <col min="11009" max="11009" width="3.85546875" style="22" customWidth="1"/>
    <col min="11010" max="11010" width="43" style="22" customWidth="1"/>
    <col min="11011" max="11011" width="12.5703125" style="22" customWidth="1"/>
    <col min="11012" max="11012" width="12" style="22" customWidth="1"/>
    <col min="11013" max="11013" width="13.42578125" style="22" customWidth="1"/>
    <col min="11014" max="11014" width="10.42578125" style="22" customWidth="1"/>
    <col min="11015" max="11015" width="9.7109375" style="22" customWidth="1"/>
    <col min="11016" max="11016" width="11.140625" style="22" customWidth="1"/>
    <col min="11017" max="11017" width="12.7109375" style="22" customWidth="1"/>
    <col min="11018" max="11018" width="10.140625" style="22" bestFit="1" customWidth="1"/>
    <col min="11019" max="11264" width="9.140625" style="22"/>
    <col min="11265" max="11265" width="3.85546875" style="22" customWidth="1"/>
    <col min="11266" max="11266" width="43" style="22" customWidth="1"/>
    <col min="11267" max="11267" width="12.5703125" style="22" customWidth="1"/>
    <col min="11268" max="11268" width="12" style="22" customWidth="1"/>
    <col min="11269" max="11269" width="13.42578125" style="22" customWidth="1"/>
    <col min="11270" max="11270" width="10.42578125" style="22" customWidth="1"/>
    <col min="11271" max="11271" width="9.7109375" style="22" customWidth="1"/>
    <col min="11272" max="11272" width="11.140625" style="22" customWidth="1"/>
    <col min="11273" max="11273" width="12.7109375" style="22" customWidth="1"/>
    <col min="11274" max="11274" width="10.140625" style="22" bestFit="1" customWidth="1"/>
    <col min="11275" max="11520" width="9.140625" style="22"/>
    <col min="11521" max="11521" width="3.85546875" style="22" customWidth="1"/>
    <col min="11522" max="11522" width="43" style="22" customWidth="1"/>
    <col min="11523" max="11523" width="12.5703125" style="22" customWidth="1"/>
    <col min="11524" max="11524" width="12" style="22" customWidth="1"/>
    <col min="11525" max="11525" width="13.42578125" style="22" customWidth="1"/>
    <col min="11526" max="11526" width="10.42578125" style="22" customWidth="1"/>
    <col min="11527" max="11527" width="9.7109375" style="22" customWidth="1"/>
    <col min="11528" max="11528" width="11.140625" style="22" customWidth="1"/>
    <col min="11529" max="11529" width="12.7109375" style="22" customWidth="1"/>
    <col min="11530" max="11530" width="10.140625" style="22" bestFit="1" customWidth="1"/>
    <col min="11531" max="11776" width="9.140625" style="22"/>
    <col min="11777" max="11777" width="3.85546875" style="22" customWidth="1"/>
    <col min="11778" max="11778" width="43" style="22" customWidth="1"/>
    <col min="11779" max="11779" width="12.5703125" style="22" customWidth="1"/>
    <col min="11780" max="11780" width="12" style="22" customWidth="1"/>
    <col min="11781" max="11781" width="13.42578125" style="22" customWidth="1"/>
    <col min="11782" max="11782" width="10.42578125" style="22" customWidth="1"/>
    <col min="11783" max="11783" width="9.7109375" style="22" customWidth="1"/>
    <col min="11784" max="11784" width="11.140625" style="22" customWidth="1"/>
    <col min="11785" max="11785" width="12.7109375" style="22" customWidth="1"/>
    <col min="11786" max="11786" width="10.140625" style="22" bestFit="1" customWidth="1"/>
    <col min="11787" max="12032" width="9.140625" style="22"/>
    <col min="12033" max="12033" width="3.85546875" style="22" customWidth="1"/>
    <col min="12034" max="12034" width="43" style="22" customWidth="1"/>
    <col min="12035" max="12035" width="12.5703125" style="22" customWidth="1"/>
    <col min="12036" max="12036" width="12" style="22" customWidth="1"/>
    <col min="12037" max="12037" width="13.42578125" style="22" customWidth="1"/>
    <col min="12038" max="12038" width="10.42578125" style="22" customWidth="1"/>
    <col min="12039" max="12039" width="9.7109375" style="22" customWidth="1"/>
    <col min="12040" max="12040" width="11.140625" style="22" customWidth="1"/>
    <col min="12041" max="12041" width="12.7109375" style="22" customWidth="1"/>
    <col min="12042" max="12042" width="10.140625" style="22" bestFit="1" customWidth="1"/>
    <col min="12043" max="12288" width="9.140625" style="22"/>
    <col min="12289" max="12289" width="3.85546875" style="22" customWidth="1"/>
    <col min="12290" max="12290" width="43" style="22" customWidth="1"/>
    <col min="12291" max="12291" width="12.5703125" style="22" customWidth="1"/>
    <col min="12292" max="12292" width="12" style="22" customWidth="1"/>
    <col min="12293" max="12293" width="13.42578125" style="22" customWidth="1"/>
    <col min="12294" max="12294" width="10.42578125" style="22" customWidth="1"/>
    <col min="12295" max="12295" width="9.7109375" style="22" customWidth="1"/>
    <col min="12296" max="12296" width="11.140625" style="22" customWidth="1"/>
    <col min="12297" max="12297" width="12.7109375" style="22" customWidth="1"/>
    <col min="12298" max="12298" width="10.140625" style="22" bestFit="1" customWidth="1"/>
    <col min="12299" max="12544" width="9.140625" style="22"/>
    <col min="12545" max="12545" width="3.85546875" style="22" customWidth="1"/>
    <col min="12546" max="12546" width="43" style="22" customWidth="1"/>
    <col min="12547" max="12547" width="12.5703125" style="22" customWidth="1"/>
    <col min="12548" max="12548" width="12" style="22" customWidth="1"/>
    <col min="12549" max="12549" width="13.42578125" style="22" customWidth="1"/>
    <col min="12550" max="12550" width="10.42578125" style="22" customWidth="1"/>
    <col min="12551" max="12551" width="9.7109375" style="22" customWidth="1"/>
    <col min="12552" max="12552" width="11.140625" style="22" customWidth="1"/>
    <col min="12553" max="12553" width="12.7109375" style="22" customWidth="1"/>
    <col min="12554" max="12554" width="10.140625" style="22" bestFit="1" customWidth="1"/>
    <col min="12555" max="12800" width="9.140625" style="22"/>
    <col min="12801" max="12801" width="3.85546875" style="22" customWidth="1"/>
    <col min="12802" max="12802" width="43" style="22" customWidth="1"/>
    <col min="12803" max="12803" width="12.5703125" style="22" customWidth="1"/>
    <col min="12804" max="12804" width="12" style="22" customWidth="1"/>
    <col min="12805" max="12805" width="13.42578125" style="22" customWidth="1"/>
    <col min="12806" max="12806" width="10.42578125" style="22" customWidth="1"/>
    <col min="12807" max="12807" width="9.7109375" style="22" customWidth="1"/>
    <col min="12808" max="12808" width="11.140625" style="22" customWidth="1"/>
    <col min="12809" max="12809" width="12.7109375" style="22" customWidth="1"/>
    <col min="12810" max="12810" width="10.140625" style="22" bestFit="1" customWidth="1"/>
    <col min="12811" max="13056" width="9.140625" style="22"/>
    <col min="13057" max="13057" width="3.85546875" style="22" customWidth="1"/>
    <col min="13058" max="13058" width="43" style="22" customWidth="1"/>
    <col min="13059" max="13059" width="12.5703125" style="22" customWidth="1"/>
    <col min="13060" max="13060" width="12" style="22" customWidth="1"/>
    <col min="13061" max="13061" width="13.42578125" style="22" customWidth="1"/>
    <col min="13062" max="13062" width="10.42578125" style="22" customWidth="1"/>
    <col min="13063" max="13063" width="9.7109375" style="22" customWidth="1"/>
    <col min="13064" max="13064" width="11.140625" style="22" customWidth="1"/>
    <col min="13065" max="13065" width="12.7109375" style="22" customWidth="1"/>
    <col min="13066" max="13066" width="10.140625" style="22" bestFit="1" customWidth="1"/>
    <col min="13067" max="13312" width="9.140625" style="22"/>
    <col min="13313" max="13313" width="3.85546875" style="22" customWidth="1"/>
    <col min="13314" max="13314" width="43" style="22" customWidth="1"/>
    <col min="13315" max="13315" width="12.5703125" style="22" customWidth="1"/>
    <col min="13316" max="13316" width="12" style="22" customWidth="1"/>
    <col min="13317" max="13317" width="13.42578125" style="22" customWidth="1"/>
    <col min="13318" max="13318" width="10.42578125" style="22" customWidth="1"/>
    <col min="13319" max="13319" width="9.7109375" style="22" customWidth="1"/>
    <col min="13320" max="13320" width="11.140625" style="22" customWidth="1"/>
    <col min="13321" max="13321" width="12.7109375" style="22" customWidth="1"/>
    <col min="13322" max="13322" width="10.140625" style="22" bestFit="1" customWidth="1"/>
    <col min="13323" max="13568" width="9.140625" style="22"/>
    <col min="13569" max="13569" width="3.85546875" style="22" customWidth="1"/>
    <col min="13570" max="13570" width="43" style="22" customWidth="1"/>
    <col min="13571" max="13571" width="12.5703125" style="22" customWidth="1"/>
    <col min="13572" max="13572" width="12" style="22" customWidth="1"/>
    <col min="13573" max="13573" width="13.42578125" style="22" customWidth="1"/>
    <col min="13574" max="13574" width="10.42578125" style="22" customWidth="1"/>
    <col min="13575" max="13575" width="9.7109375" style="22" customWidth="1"/>
    <col min="13576" max="13576" width="11.140625" style="22" customWidth="1"/>
    <col min="13577" max="13577" width="12.7109375" style="22" customWidth="1"/>
    <col min="13578" max="13578" width="10.140625" style="22" bestFit="1" customWidth="1"/>
    <col min="13579" max="13824" width="9.140625" style="22"/>
    <col min="13825" max="13825" width="3.85546875" style="22" customWidth="1"/>
    <col min="13826" max="13826" width="43" style="22" customWidth="1"/>
    <col min="13827" max="13827" width="12.5703125" style="22" customWidth="1"/>
    <col min="13828" max="13828" width="12" style="22" customWidth="1"/>
    <col min="13829" max="13829" width="13.42578125" style="22" customWidth="1"/>
    <col min="13830" max="13830" width="10.42578125" style="22" customWidth="1"/>
    <col min="13831" max="13831" width="9.7109375" style="22" customWidth="1"/>
    <col min="13832" max="13832" width="11.140625" style="22" customWidth="1"/>
    <col min="13833" max="13833" width="12.7109375" style="22" customWidth="1"/>
    <col min="13834" max="13834" width="10.140625" style="22" bestFit="1" customWidth="1"/>
    <col min="13835" max="14080" width="9.140625" style="22"/>
    <col min="14081" max="14081" width="3.85546875" style="22" customWidth="1"/>
    <col min="14082" max="14082" width="43" style="22" customWidth="1"/>
    <col min="14083" max="14083" width="12.5703125" style="22" customWidth="1"/>
    <col min="14084" max="14084" width="12" style="22" customWidth="1"/>
    <col min="14085" max="14085" width="13.42578125" style="22" customWidth="1"/>
    <col min="14086" max="14086" width="10.42578125" style="22" customWidth="1"/>
    <col min="14087" max="14087" width="9.7109375" style="22" customWidth="1"/>
    <col min="14088" max="14088" width="11.140625" style="22" customWidth="1"/>
    <col min="14089" max="14089" width="12.7109375" style="22" customWidth="1"/>
    <col min="14090" max="14090" width="10.140625" style="22" bestFit="1" customWidth="1"/>
    <col min="14091" max="14336" width="9.140625" style="22"/>
    <col min="14337" max="14337" width="3.85546875" style="22" customWidth="1"/>
    <col min="14338" max="14338" width="43" style="22" customWidth="1"/>
    <col min="14339" max="14339" width="12.5703125" style="22" customWidth="1"/>
    <col min="14340" max="14340" width="12" style="22" customWidth="1"/>
    <col min="14341" max="14341" width="13.42578125" style="22" customWidth="1"/>
    <col min="14342" max="14342" width="10.42578125" style="22" customWidth="1"/>
    <col min="14343" max="14343" width="9.7109375" style="22" customWidth="1"/>
    <col min="14344" max="14344" width="11.140625" style="22" customWidth="1"/>
    <col min="14345" max="14345" width="12.7109375" style="22" customWidth="1"/>
    <col min="14346" max="14346" width="10.140625" style="22" bestFit="1" customWidth="1"/>
    <col min="14347" max="14592" width="9.140625" style="22"/>
    <col min="14593" max="14593" width="3.85546875" style="22" customWidth="1"/>
    <col min="14594" max="14594" width="43" style="22" customWidth="1"/>
    <col min="14595" max="14595" width="12.5703125" style="22" customWidth="1"/>
    <col min="14596" max="14596" width="12" style="22" customWidth="1"/>
    <col min="14597" max="14597" width="13.42578125" style="22" customWidth="1"/>
    <col min="14598" max="14598" width="10.42578125" style="22" customWidth="1"/>
    <col min="14599" max="14599" width="9.7109375" style="22" customWidth="1"/>
    <col min="14600" max="14600" width="11.140625" style="22" customWidth="1"/>
    <col min="14601" max="14601" width="12.7109375" style="22" customWidth="1"/>
    <col min="14602" max="14602" width="10.140625" style="22" bestFit="1" customWidth="1"/>
    <col min="14603" max="14848" width="9.140625" style="22"/>
    <col min="14849" max="14849" width="3.85546875" style="22" customWidth="1"/>
    <col min="14850" max="14850" width="43" style="22" customWidth="1"/>
    <col min="14851" max="14851" width="12.5703125" style="22" customWidth="1"/>
    <col min="14852" max="14852" width="12" style="22" customWidth="1"/>
    <col min="14853" max="14853" width="13.42578125" style="22" customWidth="1"/>
    <col min="14854" max="14854" width="10.42578125" style="22" customWidth="1"/>
    <col min="14855" max="14855" width="9.7109375" style="22" customWidth="1"/>
    <col min="14856" max="14856" width="11.140625" style="22" customWidth="1"/>
    <col min="14857" max="14857" width="12.7109375" style="22" customWidth="1"/>
    <col min="14858" max="14858" width="10.140625" style="22" bestFit="1" customWidth="1"/>
    <col min="14859" max="15104" width="9.140625" style="22"/>
    <col min="15105" max="15105" width="3.85546875" style="22" customWidth="1"/>
    <col min="15106" max="15106" width="43" style="22" customWidth="1"/>
    <col min="15107" max="15107" width="12.5703125" style="22" customWidth="1"/>
    <col min="15108" max="15108" width="12" style="22" customWidth="1"/>
    <col min="15109" max="15109" width="13.42578125" style="22" customWidth="1"/>
    <col min="15110" max="15110" width="10.42578125" style="22" customWidth="1"/>
    <col min="15111" max="15111" width="9.7109375" style="22" customWidth="1"/>
    <col min="15112" max="15112" width="11.140625" style="22" customWidth="1"/>
    <col min="15113" max="15113" width="12.7109375" style="22" customWidth="1"/>
    <col min="15114" max="15114" width="10.140625" style="22" bestFit="1" customWidth="1"/>
    <col min="15115" max="15360" width="9.140625" style="22"/>
    <col min="15361" max="15361" width="3.85546875" style="22" customWidth="1"/>
    <col min="15362" max="15362" width="43" style="22" customWidth="1"/>
    <col min="15363" max="15363" width="12.5703125" style="22" customWidth="1"/>
    <col min="15364" max="15364" width="12" style="22" customWidth="1"/>
    <col min="15365" max="15365" width="13.42578125" style="22" customWidth="1"/>
    <col min="15366" max="15366" width="10.42578125" style="22" customWidth="1"/>
    <col min="15367" max="15367" width="9.7109375" style="22" customWidth="1"/>
    <col min="15368" max="15368" width="11.140625" style="22" customWidth="1"/>
    <col min="15369" max="15369" width="12.7109375" style="22" customWidth="1"/>
    <col min="15370" max="15370" width="10.140625" style="22" bestFit="1" customWidth="1"/>
    <col min="15371" max="15616" width="9.140625" style="22"/>
    <col min="15617" max="15617" width="3.85546875" style="22" customWidth="1"/>
    <col min="15618" max="15618" width="43" style="22" customWidth="1"/>
    <col min="15619" max="15619" width="12.5703125" style="22" customWidth="1"/>
    <col min="15620" max="15620" width="12" style="22" customWidth="1"/>
    <col min="15621" max="15621" width="13.42578125" style="22" customWidth="1"/>
    <col min="15622" max="15622" width="10.42578125" style="22" customWidth="1"/>
    <col min="15623" max="15623" width="9.7109375" style="22" customWidth="1"/>
    <col min="15624" max="15624" width="11.140625" style="22" customWidth="1"/>
    <col min="15625" max="15625" width="12.7109375" style="22" customWidth="1"/>
    <col min="15626" max="15626" width="10.140625" style="22" bestFit="1" customWidth="1"/>
    <col min="15627" max="15872" width="9.140625" style="22"/>
    <col min="15873" max="15873" width="3.85546875" style="22" customWidth="1"/>
    <col min="15874" max="15874" width="43" style="22" customWidth="1"/>
    <col min="15875" max="15875" width="12.5703125" style="22" customWidth="1"/>
    <col min="15876" max="15876" width="12" style="22" customWidth="1"/>
    <col min="15877" max="15877" width="13.42578125" style="22" customWidth="1"/>
    <col min="15878" max="15878" width="10.42578125" style="22" customWidth="1"/>
    <col min="15879" max="15879" width="9.7109375" style="22" customWidth="1"/>
    <col min="15880" max="15880" width="11.140625" style="22" customWidth="1"/>
    <col min="15881" max="15881" width="12.7109375" style="22" customWidth="1"/>
    <col min="15882" max="15882" width="10.140625" style="22" bestFit="1" customWidth="1"/>
    <col min="15883" max="16128" width="9.140625" style="22"/>
    <col min="16129" max="16129" width="3.85546875" style="22" customWidth="1"/>
    <col min="16130" max="16130" width="43" style="22" customWidth="1"/>
    <col min="16131" max="16131" width="12.5703125" style="22" customWidth="1"/>
    <col min="16132" max="16132" width="12" style="22" customWidth="1"/>
    <col min="16133" max="16133" width="13.42578125" style="22" customWidth="1"/>
    <col min="16134" max="16134" width="10.42578125" style="22" customWidth="1"/>
    <col min="16135" max="16135" width="9.7109375" style="22" customWidth="1"/>
    <col min="16136" max="16136" width="11.140625" style="22" customWidth="1"/>
    <col min="16137" max="16137" width="12.7109375" style="22" customWidth="1"/>
    <col min="16138" max="16138" width="10.140625" style="22" bestFit="1" customWidth="1"/>
    <col min="16139" max="16384" width="9.140625" style="22"/>
  </cols>
  <sheetData>
    <row r="1" spans="1:9" ht="12.75" customHeight="1">
      <c r="A1" s="513" t="s">
        <v>461</v>
      </c>
      <c r="B1" s="513"/>
      <c r="C1" s="513"/>
      <c r="D1" s="513"/>
      <c r="E1" s="513"/>
      <c r="F1" s="513"/>
      <c r="G1" s="513"/>
      <c r="H1" s="513"/>
      <c r="I1" s="513"/>
    </row>
    <row r="2" spans="1:9" ht="12.75" customHeight="1">
      <c r="A2" s="513" t="s">
        <v>462</v>
      </c>
      <c r="B2" s="513"/>
      <c r="C2" s="513"/>
      <c r="D2" s="513"/>
      <c r="E2" s="513"/>
      <c r="F2" s="513"/>
      <c r="G2" s="513"/>
      <c r="H2" s="513"/>
      <c r="I2" s="513"/>
    </row>
    <row r="3" spans="1:9" ht="12.75" customHeight="1">
      <c r="A3" s="513" t="s">
        <v>307</v>
      </c>
      <c r="B3" s="513"/>
      <c r="C3" s="513"/>
      <c r="D3" s="513"/>
      <c r="E3" s="513"/>
      <c r="F3" s="513"/>
      <c r="G3" s="513"/>
      <c r="H3" s="513"/>
      <c r="I3" s="513"/>
    </row>
    <row r="4" spans="1:9" ht="12.75" customHeight="1">
      <c r="A4" s="513" t="s">
        <v>463</v>
      </c>
      <c r="B4" s="513"/>
      <c r="C4" s="513"/>
      <c r="D4" s="513"/>
      <c r="E4" s="513"/>
      <c r="F4" s="513"/>
      <c r="G4" s="513"/>
      <c r="H4" s="513"/>
      <c r="I4" s="513"/>
    </row>
    <row r="5" spans="1:9" ht="11.45" customHeight="1">
      <c r="A5" s="266"/>
      <c r="B5" s="267"/>
      <c r="C5" s="268"/>
      <c r="D5" s="268"/>
      <c r="E5" s="268"/>
      <c r="F5" s="268"/>
      <c r="G5" s="269"/>
      <c r="H5" s="270"/>
      <c r="I5" s="271"/>
    </row>
    <row r="6" spans="1:9" ht="18" customHeight="1">
      <c r="A6" s="514" t="s">
        <v>34</v>
      </c>
      <c r="B6" s="514"/>
      <c r="C6" s="514"/>
      <c r="D6" s="514"/>
      <c r="E6" s="514"/>
      <c r="F6" s="514"/>
      <c r="G6" s="514"/>
      <c r="H6" s="514"/>
      <c r="I6" s="514"/>
    </row>
    <row r="7" spans="1:9" ht="12" customHeight="1">
      <c r="A7" s="272"/>
      <c r="B7" s="273"/>
      <c r="C7" s="274" t="s">
        <v>464</v>
      </c>
      <c r="D7" s="275" t="s">
        <v>465</v>
      </c>
      <c r="E7" s="275" t="s">
        <v>466</v>
      </c>
      <c r="F7" s="275" t="s">
        <v>467</v>
      </c>
      <c r="G7" s="276" t="s">
        <v>468</v>
      </c>
      <c r="H7" s="277" t="s">
        <v>469</v>
      </c>
      <c r="I7" s="274" t="s">
        <v>470</v>
      </c>
    </row>
    <row r="8" spans="1:9" ht="12" customHeight="1">
      <c r="A8" s="278"/>
      <c r="B8" s="279" t="s">
        <v>471</v>
      </c>
      <c r="C8" s="280" t="s">
        <v>472</v>
      </c>
      <c r="D8" s="280"/>
      <c r="E8" s="280"/>
      <c r="F8" s="281"/>
      <c r="G8" s="282"/>
      <c r="H8" s="283" t="s">
        <v>473</v>
      </c>
      <c r="I8" s="276" t="s">
        <v>474</v>
      </c>
    </row>
    <row r="9" spans="1:9" ht="12" customHeight="1">
      <c r="A9" s="284"/>
      <c r="B9" s="285"/>
      <c r="C9" s="283"/>
      <c r="D9" s="284"/>
      <c r="E9" s="284"/>
      <c r="F9" s="284"/>
      <c r="G9" s="276"/>
      <c r="H9" s="268" t="s">
        <v>475</v>
      </c>
      <c r="I9" s="276" t="s">
        <v>476</v>
      </c>
    </row>
    <row r="10" spans="1:9" ht="12" customHeight="1">
      <c r="A10" s="277" t="s">
        <v>326</v>
      </c>
      <c r="B10" s="286"/>
      <c r="C10" s="268"/>
      <c r="D10" s="277" t="s">
        <v>477</v>
      </c>
      <c r="E10" s="277" t="s">
        <v>478</v>
      </c>
      <c r="F10" s="277" t="s">
        <v>479</v>
      </c>
      <c r="G10" s="276"/>
      <c r="H10" s="268" t="s">
        <v>480</v>
      </c>
      <c r="I10" s="276" t="s">
        <v>481</v>
      </c>
    </row>
    <row r="11" spans="1:9" ht="12.75" customHeight="1">
      <c r="A11" s="287" t="s">
        <v>326</v>
      </c>
      <c r="B11" s="288"/>
      <c r="C11" s="289" t="s">
        <v>164</v>
      </c>
      <c r="D11" s="287" t="s">
        <v>482</v>
      </c>
      <c r="E11" s="287" t="s">
        <v>483</v>
      </c>
      <c r="F11" s="287" t="s">
        <v>483</v>
      </c>
      <c r="G11" s="275" t="s">
        <v>484</v>
      </c>
      <c r="H11" s="289" t="s">
        <v>485</v>
      </c>
      <c r="I11" s="275" t="s">
        <v>486</v>
      </c>
    </row>
    <row r="12" spans="1:9" ht="12" customHeight="1">
      <c r="A12" s="290" t="s">
        <v>487</v>
      </c>
      <c r="B12" s="291" t="s">
        <v>488</v>
      </c>
      <c r="C12" s="509"/>
      <c r="D12" s="509"/>
      <c r="E12" s="509"/>
      <c r="F12" s="509"/>
      <c r="G12" s="509"/>
      <c r="H12" s="509"/>
      <c r="I12" s="509"/>
    </row>
    <row r="13" spans="1:9" hidden="1" outlineLevel="1">
      <c r="A13" s="292"/>
      <c r="B13" s="293" t="s">
        <v>181</v>
      </c>
      <c r="C13" s="294"/>
      <c r="D13" s="295"/>
      <c r="E13" s="296">
        <v>23721984</v>
      </c>
      <c r="F13" s="296">
        <v>35429004</v>
      </c>
      <c r="G13" s="297"/>
      <c r="H13" s="298"/>
      <c r="I13" s="296">
        <v>59150988</v>
      </c>
    </row>
    <row r="14" spans="1:9" hidden="1" outlineLevel="1">
      <c r="A14" s="292"/>
      <c r="B14" s="293" t="s">
        <v>182</v>
      </c>
      <c r="C14" s="294"/>
      <c r="D14" s="295"/>
      <c r="E14" s="296">
        <v>36135063</v>
      </c>
      <c r="F14" s="295"/>
      <c r="G14" s="297"/>
      <c r="H14" s="298"/>
      <c r="I14" s="296">
        <v>36135063</v>
      </c>
    </row>
    <row r="15" spans="1:9" hidden="1" outlineLevel="1">
      <c r="A15" s="292"/>
      <c r="B15" s="293" t="s">
        <v>183</v>
      </c>
      <c r="C15" s="294"/>
      <c r="D15" s="296">
        <v>21454715</v>
      </c>
      <c r="E15" s="296">
        <v>71268128</v>
      </c>
      <c r="F15" s="296">
        <v>96684531</v>
      </c>
      <c r="G15" s="297"/>
      <c r="H15" s="298"/>
      <c r="I15" s="296">
        <v>189407374</v>
      </c>
    </row>
    <row r="16" spans="1:9" hidden="1" outlineLevel="1">
      <c r="A16" s="292"/>
      <c r="B16" s="293" t="s">
        <v>184</v>
      </c>
      <c r="C16" s="294"/>
      <c r="D16" s="295"/>
      <c r="E16" s="296">
        <v>22891133</v>
      </c>
      <c r="F16" s="296">
        <v>11255347</v>
      </c>
      <c r="G16" s="297"/>
      <c r="H16" s="298"/>
      <c r="I16" s="296">
        <v>34146480</v>
      </c>
    </row>
    <row r="17" spans="1:9" hidden="1" outlineLevel="1">
      <c r="A17" s="292"/>
      <c r="B17" s="293" t="s">
        <v>185</v>
      </c>
      <c r="C17" s="294"/>
      <c r="D17" s="295"/>
      <c r="E17" s="296">
        <v>108067666</v>
      </c>
      <c r="F17" s="296">
        <v>98057777</v>
      </c>
      <c r="G17" s="297"/>
      <c r="H17" s="298"/>
      <c r="I17" s="296">
        <v>206125443</v>
      </c>
    </row>
    <row r="18" spans="1:9" hidden="1" outlineLevel="1">
      <c r="A18" s="292"/>
      <c r="B18" s="293" t="s">
        <v>186</v>
      </c>
      <c r="C18" s="294"/>
      <c r="D18" s="295"/>
      <c r="E18" s="296">
        <v>120150084</v>
      </c>
      <c r="F18" s="296">
        <v>189154359</v>
      </c>
      <c r="G18" s="297"/>
      <c r="H18" s="298"/>
      <c r="I18" s="296">
        <v>309304443</v>
      </c>
    </row>
    <row r="19" spans="1:9" hidden="1" outlineLevel="1">
      <c r="A19" s="292"/>
      <c r="B19" s="293" t="s">
        <v>244</v>
      </c>
      <c r="C19" s="294"/>
      <c r="D19" s="295"/>
      <c r="E19" s="296">
        <v>25038223</v>
      </c>
      <c r="F19" s="295"/>
      <c r="G19" s="297"/>
      <c r="H19" s="298"/>
      <c r="I19" s="296">
        <v>25038223</v>
      </c>
    </row>
    <row r="20" spans="1:9" hidden="1" outlineLevel="1">
      <c r="A20" s="292"/>
      <c r="B20" s="293" t="s">
        <v>187</v>
      </c>
      <c r="C20" s="294"/>
      <c r="D20" s="295"/>
      <c r="E20" s="296">
        <v>30618661</v>
      </c>
      <c r="F20" s="295"/>
      <c r="G20" s="297"/>
      <c r="H20" s="298"/>
      <c r="I20" s="296">
        <v>30618661</v>
      </c>
    </row>
    <row r="21" spans="1:9" hidden="1" outlineLevel="1">
      <c r="A21" s="292"/>
      <c r="B21" s="293" t="s">
        <v>188</v>
      </c>
      <c r="C21" s="294"/>
      <c r="D21" s="295"/>
      <c r="E21" s="296">
        <v>9164</v>
      </c>
      <c r="F21" s="296">
        <v>21105534</v>
      </c>
      <c r="G21" s="297"/>
      <c r="H21" s="298"/>
      <c r="I21" s="296">
        <v>21114698</v>
      </c>
    </row>
    <row r="22" spans="1:9" hidden="1" outlineLevel="1">
      <c r="A22" s="292"/>
      <c r="B22" s="293" t="s">
        <v>189</v>
      </c>
      <c r="C22" s="294"/>
      <c r="D22" s="296">
        <v>0</v>
      </c>
      <c r="E22" s="296">
        <v>4988420.6500000004</v>
      </c>
      <c r="F22" s="296">
        <v>11241456.35</v>
      </c>
      <c r="G22" s="297"/>
      <c r="H22" s="298"/>
      <c r="I22" s="296">
        <v>16229877</v>
      </c>
    </row>
    <row r="23" spans="1:9" hidden="1" outlineLevel="1">
      <c r="A23" s="292"/>
      <c r="B23" s="293" t="s">
        <v>190</v>
      </c>
      <c r="C23" s="294"/>
      <c r="D23" s="296">
        <v>34624974</v>
      </c>
      <c r="E23" s="296">
        <v>79967597</v>
      </c>
      <c r="F23" s="296">
        <v>3469639</v>
      </c>
      <c r="G23" s="297"/>
      <c r="H23" s="298"/>
      <c r="I23" s="296">
        <v>118062210</v>
      </c>
    </row>
    <row r="24" spans="1:9" hidden="1" outlineLevel="1">
      <c r="A24" s="292"/>
      <c r="B24" s="293" t="s">
        <v>191</v>
      </c>
      <c r="C24" s="294"/>
      <c r="D24" s="295"/>
      <c r="E24" s="295"/>
      <c r="F24" s="296">
        <v>6801253</v>
      </c>
      <c r="G24" s="297"/>
      <c r="H24" s="298"/>
      <c r="I24" s="296">
        <v>6801253</v>
      </c>
    </row>
    <row r="25" spans="1:9" hidden="1" outlineLevel="1">
      <c r="A25" s="292"/>
      <c r="B25" s="293" t="s">
        <v>192</v>
      </c>
      <c r="C25" s="294"/>
      <c r="D25" s="296">
        <v>0</v>
      </c>
      <c r="E25" s="296">
        <v>3197344</v>
      </c>
      <c r="F25" s="296">
        <v>0</v>
      </c>
      <c r="G25" s="297"/>
      <c r="H25" s="298"/>
      <c r="I25" s="296">
        <v>3197344</v>
      </c>
    </row>
    <row r="26" spans="1:9" hidden="1" outlineLevel="1">
      <c r="A26" s="292"/>
      <c r="B26" s="293" t="s">
        <v>247</v>
      </c>
      <c r="C26" s="294"/>
      <c r="D26" s="295"/>
      <c r="E26" s="296">
        <v>1286</v>
      </c>
      <c r="F26" s="295"/>
      <c r="G26" s="297"/>
      <c r="H26" s="298"/>
      <c r="I26" s="296">
        <v>1286</v>
      </c>
    </row>
    <row r="27" spans="1:9" hidden="1" outlineLevel="1">
      <c r="A27" s="292"/>
      <c r="B27" s="293" t="s">
        <v>193</v>
      </c>
      <c r="C27" s="294"/>
      <c r="D27" s="295"/>
      <c r="E27" s="296">
        <v>90004704</v>
      </c>
      <c r="F27" s="296">
        <v>169847424</v>
      </c>
      <c r="G27" s="297"/>
      <c r="H27" s="298"/>
      <c r="I27" s="296">
        <v>259852128</v>
      </c>
    </row>
    <row r="28" spans="1:9" hidden="1" outlineLevel="1">
      <c r="A28" s="292"/>
      <c r="B28" s="293" t="s">
        <v>194</v>
      </c>
      <c r="C28" s="294"/>
      <c r="D28" s="295"/>
      <c r="E28" s="296">
        <v>91946189</v>
      </c>
      <c r="F28" s="295"/>
      <c r="G28" s="297"/>
      <c r="H28" s="298"/>
      <c r="I28" s="296">
        <v>91946189</v>
      </c>
    </row>
    <row r="29" spans="1:9" hidden="1" outlineLevel="1">
      <c r="A29" s="292"/>
      <c r="B29" s="293" t="s">
        <v>195</v>
      </c>
      <c r="C29" s="294"/>
      <c r="D29" s="296">
        <v>9748</v>
      </c>
      <c r="E29" s="296">
        <v>27487542</v>
      </c>
      <c r="F29" s="296">
        <v>35380</v>
      </c>
      <c r="G29" s="297"/>
      <c r="H29" s="298"/>
      <c r="I29" s="296">
        <v>27532670</v>
      </c>
    </row>
    <row r="30" spans="1:9" hidden="1" outlineLevel="1">
      <c r="A30" s="292"/>
      <c r="B30" s="293" t="s">
        <v>196</v>
      </c>
      <c r="C30" s="294"/>
      <c r="D30" s="295"/>
      <c r="E30" s="296">
        <v>41035743</v>
      </c>
      <c r="F30" s="296">
        <v>7242631</v>
      </c>
      <c r="G30" s="297"/>
      <c r="H30" s="298"/>
      <c r="I30" s="296">
        <v>48278374</v>
      </c>
    </row>
    <row r="31" spans="1:9" collapsed="1">
      <c r="A31" s="292">
        <v>1</v>
      </c>
      <c r="B31" s="299" t="s">
        <v>489</v>
      </c>
      <c r="C31" s="294"/>
      <c r="D31" s="296">
        <f>SUM($D$13:$D$30)</f>
        <v>56089437</v>
      </c>
      <c r="E31" s="296">
        <f>SUM($E$13:$E$30)</f>
        <v>776528931.64999998</v>
      </c>
      <c r="F31" s="296">
        <f>SUM($F$13:$F$30)</f>
        <v>650324335.35000002</v>
      </c>
      <c r="G31" s="297"/>
      <c r="H31" s="298"/>
      <c r="I31" s="296">
        <f>SUM($I$13:$I$30)</f>
        <v>1482942704</v>
      </c>
    </row>
    <row r="32" spans="1:9" hidden="1" outlineLevel="1">
      <c r="A32" s="292"/>
      <c r="B32" s="300" t="s">
        <v>181</v>
      </c>
      <c r="C32" s="301"/>
      <c r="D32" s="302"/>
      <c r="E32" s="303">
        <v>20163686</v>
      </c>
      <c r="F32" s="303">
        <v>30114653</v>
      </c>
      <c r="G32" s="304"/>
      <c r="H32" s="305"/>
      <c r="I32" s="303">
        <v>50278339</v>
      </c>
    </row>
    <row r="33" spans="1:9" hidden="1" outlineLevel="1">
      <c r="A33" s="292"/>
      <c r="B33" s="300" t="s">
        <v>182</v>
      </c>
      <c r="C33" s="301"/>
      <c r="D33" s="302"/>
      <c r="E33" s="303">
        <v>30714804</v>
      </c>
      <c r="F33" s="302"/>
      <c r="G33" s="304"/>
      <c r="H33" s="305"/>
      <c r="I33" s="303">
        <v>30714804</v>
      </c>
    </row>
    <row r="34" spans="1:9" hidden="1" outlineLevel="1">
      <c r="A34" s="292"/>
      <c r="B34" s="300" t="s">
        <v>183</v>
      </c>
      <c r="C34" s="301"/>
      <c r="D34" s="303">
        <v>18236508</v>
      </c>
      <c r="E34" s="303">
        <v>60577909</v>
      </c>
      <c r="F34" s="303">
        <v>82181851</v>
      </c>
      <c r="G34" s="304"/>
      <c r="H34" s="305"/>
      <c r="I34" s="303">
        <v>160996268</v>
      </c>
    </row>
    <row r="35" spans="1:9" hidden="1" outlineLevel="1">
      <c r="A35" s="292"/>
      <c r="B35" s="300" t="s">
        <v>184</v>
      </c>
      <c r="C35" s="301"/>
      <c r="D35" s="302"/>
      <c r="E35" s="303">
        <v>19457463</v>
      </c>
      <c r="F35" s="303">
        <v>9567045</v>
      </c>
      <c r="G35" s="304"/>
      <c r="H35" s="305"/>
      <c r="I35" s="303">
        <v>29024508</v>
      </c>
    </row>
    <row r="36" spans="1:9" hidden="1" outlineLevel="1">
      <c r="A36" s="292"/>
      <c r="B36" s="300" t="s">
        <v>185</v>
      </c>
      <c r="C36" s="301"/>
      <c r="D36" s="302"/>
      <c r="E36" s="303">
        <v>91857516.099999994</v>
      </c>
      <c r="F36" s="303">
        <v>83349110</v>
      </c>
      <c r="G36" s="304"/>
      <c r="H36" s="305"/>
      <c r="I36" s="303">
        <v>175206626.09999999</v>
      </c>
    </row>
    <row r="37" spans="1:9" hidden="1" outlineLevel="1">
      <c r="A37" s="292"/>
      <c r="B37" s="300" t="s">
        <v>186</v>
      </c>
      <c r="C37" s="301"/>
      <c r="D37" s="302"/>
      <c r="E37" s="303">
        <v>102272543</v>
      </c>
      <c r="F37" s="303">
        <v>160781206</v>
      </c>
      <c r="G37" s="304"/>
      <c r="H37" s="305"/>
      <c r="I37" s="303">
        <v>263053749</v>
      </c>
    </row>
    <row r="38" spans="1:9" hidden="1" outlineLevel="1">
      <c r="A38" s="292"/>
      <c r="B38" s="300" t="s">
        <v>244</v>
      </c>
      <c r="C38" s="301"/>
      <c r="D38" s="302"/>
      <c r="E38" s="303">
        <v>21283812</v>
      </c>
      <c r="F38" s="302"/>
      <c r="G38" s="304"/>
      <c r="H38" s="305"/>
      <c r="I38" s="303">
        <v>21283812</v>
      </c>
    </row>
    <row r="39" spans="1:9" hidden="1" outlineLevel="1">
      <c r="A39" s="292"/>
      <c r="B39" s="300" t="s">
        <v>187</v>
      </c>
      <c r="C39" s="301"/>
      <c r="D39" s="302"/>
      <c r="E39" s="303">
        <v>26025862</v>
      </c>
      <c r="F39" s="302"/>
      <c r="G39" s="304"/>
      <c r="H39" s="305"/>
      <c r="I39" s="303">
        <v>26025862</v>
      </c>
    </row>
    <row r="40" spans="1:9" hidden="1" outlineLevel="1">
      <c r="A40" s="292"/>
      <c r="B40" s="300" t="s">
        <v>188</v>
      </c>
      <c r="C40" s="301"/>
      <c r="D40" s="302"/>
      <c r="E40" s="303">
        <v>7790</v>
      </c>
      <c r="F40" s="303">
        <v>17939704</v>
      </c>
      <c r="G40" s="304"/>
      <c r="H40" s="305"/>
      <c r="I40" s="303">
        <v>17947494</v>
      </c>
    </row>
    <row r="41" spans="1:9" hidden="1" outlineLevel="1">
      <c r="A41" s="292"/>
      <c r="B41" s="300" t="s">
        <v>189</v>
      </c>
      <c r="C41" s="301"/>
      <c r="D41" s="303">
        <v>0</v>
      </c>
      <c r="E41" s="303">
        <v>4239447.9785000002</v>
      </c>
      <c r="F41" s="303">
        <v>9555248.0274999999</v>
      </c>
      <c r="G41" s="304"/>
      <c r="H41" s="305"/>
      <c r="I41" s="303">
        <v>13794696.005999999</v>
      </c>
    </row>
    <row r="42" spans="1:9" hidden="1" outlineLevel="1">
      <c r="A42" s="292"/>
      <c r="B42" s="300" t="s">
        <v>190</v>
      </c>
      <c r="C42" s="301"/>
      <c r="D42" s="303">
        <v>29431228</v>
      </c>
      <c r="E42" s="303">
        <v>67969384</v>
      </c>
      <c r="F42" s="303">
        <v>2949193</v>
      </c>
      <c r="G42" s="304"/>
      <c r="H42" s="305"/>
      <c r="I42" s="303">
        <v>100349805</v>
      </c>
    </row>
    <row r="43" spans="1:9" hidden="1" outlineLevel="1">
      <c r="A43" s="292"/>
      <c r="B43" s="300" t="s">
        <v>191</v>
      </c>
      <c r="C43" s="301"/>
      <c r="D43" s="302"/>
      <c r="E43" s="302"/>
      <c r="F43" s="303">
        <v>5781004</v>
      </c>
      <c r="G43" s="304"/>
      <c r="H43" s="305"/>
      <c r="I43" s="303">
        <v>5781004</v>
      </c>
    </row>
    <row r="44" spans="1:9" hidden="1" outlineLevel="1">
      <c r="A44" s="292"/>
      <c r="B44" s="300" t="s">
        <v>192</v>
      </c>
      <c r="C44" s="301"/>
      <c r="D44" s="303">
        <v>0</v>
      </c>
      <c r="E44" s="303">
        <v>2717684</v>
      </c>
      <c r="F44" s="303">
        <v>0</v>
      </c>
      <c r="G44" s="304"/>
      <c r="H44" s="305"/>
      <c r="I44" s="303">
        <v>2717684</v>
      </c>
    </row>
    <row r="45" spans="1:9" hidden="1" outlineLevel="1">
      <c r="A45" s="292"/>
      <c r="B45" s="300" t="s">
        <v>247</v>
      </c>
      <c r="C45" s="301"/>
      <c r="D45" s="302"/>
      <c r="E45" s="303">
        <v>1093</v>
      </c>
      <c r="F45" s="302"/>
      <c r="G45" s="304"/>
      <c r="H45" s="305"/>
      <c r="I45" s="303">
        <v>1093</v>
      </c>
    </row>
    <row r="46" spans="1:9" hidden="1" outlineLevel="1">
      <c r="A46" s="292"/>
      <c r="B46" s="300" t="s">
        <v>193</v>
      </c>
      <c r="C46" s="301"/>
      <c r="D46" s="302"/>
      <c r="E46" s="303">
        <v>76505588</v>
      </c>
      <c r="F46" s="303">
        <v>144368211</v>
      </c>
      <c r="G46" s="304"/>
      <c r="H46" s="305"/>
      <c r="I46" s="303">
        <v>220873799</v>
      </c>
    </row>
    <row r="47" spans="1:9" hidden="1" outlineLevel="1">
      <c r="A47" s="292"/>
      <c r="B47" s="300" t="s">
        <v>194</v>
      </c>
      <c r="C47" s="301"/>
      <c r="D47" s="302"/>
      <c r="E47" s="303">
        <v>78154434.049999997</v>
      </c>
      <c r="F47" s="302"/>
      <c r="G47" s="304"/>
      <c r="H47" s="305"/>
      <c r="I47" s="303">
        <v>78154434.049999997</v>
      </c>
    </row>
    <row r="48" spans="1:9" hidden="1" outlineLevel="1">
      <c r="A48" s="292"/>
      <c r="B48" s="300" t="s">
        <v>195</v>
      </c>
      <c r="C48" s="301"/>
      <c r="D48" s="303">
        <v>8286</v>
      </c>
      <c r="E48" s="303">
        <v>23364795.75</v>
      </c>
      <c r="F48" s="303">
        <v>30073</v>
      </c>
      <c r="G48" s="304"/>
      <c r="H48" s="305"/>
      <c r="I48" s="303">
        <v>23403154.75</v>
      </c>
    </row>
    <row r="49" spans="1:9" hidden="1" outlineLevel="1">
      <c r="A49" s="292"/>
      <c r="B49" s="300" t="s">
        <v>196</v>
      </c>
      <c r="C49" s="301"/>
      <c r="D49" s="302"/>
      <c r="E49" s="303">
        <v>34880381.549999997</v>
      </c>
      <c r="F49" s="303">
        <v>6156236.3499999996</v>
      </c>
      <c r="G49" s="304"/>
      <c r="H49" s="305"/>
      <c r="I49" s="303">
        <v>41036617.899999999</v>
      </c>
    </row>
    <row r="50" spans="1:9" ht="25.5" collapsed="1">
      <c r="A50" s="292">
        <v>2</v>
      </c>
      <c r="B50" s="306" t="s">
        <v>490</v>
      </c>
      <c r="C50" s="301"/>
      <c r="D50" s="303">
        <f>SUM($D$32:$D$49)</f>
        <v>47676022</v>
      </c>
      <c r="E50" s="303">
        <f>SUM($E$32:$E$49)</f>
        <v>660194193.42849994</v>
      </c>
      <c r="F50" s="303">
        <f>SUM($F$32:$F$49)</f>
        <v>552773534.37749994</v>
      </c>
      <c r="G50" s="304"/>
      <c r="H50" s="305"/>
      <c r="I50" s="303">
        <f>SUM($I$32:$I$49)</f>
        <v>1260643749.806</v>
      </c>
    </row>
    <row r="51" spans="1:9" hidden="1" outlineLevel="1">
      <c r="A51" s="292"/>
      <c r="B51" s="300" t="s">
        <v>181</v>
      </c>
      <c r="C51" s="303">
        <v>8872649</v>
      </c>
      <c r="D51" s="307"/>
      <c r="E51" s="308"/>
      <c r="F51" s="309"/>
      <c r="G51" s="310"/>
      <c r="H51" s="305"/>
      <c r="I51" s="303">
        <v>8872649</v>
      </c>
    </row>
    <row r="52" spans="1:9" hidden="1" outlineLevel="1">
      <c r="A52" s="292"/>
      <c r="B52" s="300" t="s">
        <v>182</v>
      </c>
      <c r="C52" s="303">
        <v>5420259</v>
      </c>
      <c r="D52" s="307"/>
      <c r="E52" s="308"/>
      <c r="F52" s="309"/>
      <c r="G52" s="310"/>
      <c r="H52" s="305"/>
      <c r="I52" s="303">
        <v>5420259</v>
      </c>
    </row>
    <row r="53" spans="1:9" hidden="1" outlineLevel="1">
      <c r="A53" s="292"/>
      <c r="B53" s="300" t="s">
        <v>183</v>
      </c>
      <c r="C53" s="303">
        <v>28411106</v>
      </c>
      <c r="D53" s="307"/>
      <c r="E53" s="308"/>
      <c r="F53" s="309"/>
      <c r="G53" s="310"/>
      <c r="H53" s="305"/>
      <c r="I53" s="303">
        <v>28411106</v>
      </c>
    </row>
    <row r="54" spans="1:9" hidden="1" outlineLevel="1">
      <c r="A54" s="292"/>
      <c r="B54" s="300" t="s">
        <v>184</v>
      </c>
      <c r="C54" s="303">
        <v>5121972</v>
      </c>
      <c r="D54" s="307"/>
      <c r="E54" s="308"/>
      <c r="F54" s="309"/>
      <c r="G54" s="310"/>
      <c r="H54" s="305"/>
      <c r="I54" s="303">
        <v>5121972</v>
      </c>
    </row>
    <row r="55" spans="1:9" hidden="1" outlineLevel="1">
      <c r="A55" s="292"/>
      <c r="B55" s="300" t="s">
        <v>185</v>
      </c>
      <c r="C55" s="303">
        <v>30918816.899999999</v>
      </c>
      <c r="D55" s="307"/>
      <c r="E55" s="308"/>
      <c r="F55" s="309"/>
      <c r="G55" s="310"/>
      <c r="H55" s="305"/>
      <c r="I55" s="303">
        <v>30918816.899999999</v>
      </c>
    </row>
    <row r="56" spans="1:9" hidden="1" outlineLevel="1">
      <c r="A56" s="292"/>
      <c r="B56" s="300" t="s">
        <v>186</v>
      </c>
      <c r="C56" s="303">
        <v>46250694</v>
      </c>
      <c r="D56" s="307"/>
      <c r="E56" s="308"/>
      <c r="F56" s="309"/>
      <c r="G56" s="310"/>
      <c r="H56" s="305"/>
      <c r="I56" s="303">
        <v>46250694</v>
      </c>
    </row>
    <row r="57" spans="1:9" hidden="1" outlineLevel="1">
      <c r="A57" s="292"/>
      <c r="B57" s="300" t="s">
        <v>244</v>
      </c>
      <c r="C57" s="303">
        <v>3754411</v>
      </c>
      <c r="D57" s="307"/>
      <c r="E57" s="308"/>
      <c r="F57" s="309"/>
      <c r="G57" s="310"/>
      <c r="H57" s="305"/>
      <c r="I57" s="303">
        <v>3754411</v>
      </c>
    </row>
    <row r="58" spans="1:9" hidden="1" outlineLevel="1">
      <c r="A58" s="292"/>
      <c r="B58" s="300" t="s">
        <v>187</v>
      </c>
      <c r="C58" s="303">
        <v>4592799</v>
      </c>
      <c r="D58" s="307"/>
      <c r="E58" s="308"/>
      <c r="F58" s="309"/>
      <c r="G58" s="310"/>
      <c r="H58" s="305"/>
      <c r="I58" s="303">
        <v>4592799</v>
      </c>
    </row>
    <row r="59" spans="1:9" hidden="1" outlineLevel="1">
      <c r="A59" s="292"/>
      <c r="B59" s="300" t="s">
        <v>188</v>
      </c>
      <c r="C59" s="303">
        <v>3167204</v>
      </c>
      <c r="D59" s="307"/>
      <c r="E59" s="308"/>
      <c r="F59" s="309"/>
      <c r="G59" s="310"/>
      <c r="H59" s="305"/>
      <c r="I59" s="303">
        <v>3167204</v>
      </c>
    </row>
    <row r="60" spans="1:9" hidden="1" outlineLevel="1">
      <c r="A60" s="292"/>
      <c r="B60" s="300" t="s">
        <v>189</v>
      </c>
      <c r="C60" s="303">
        <v>2435180.9939999999</v>
      </c>
      <c r="D60" s="307"/>
      <c r="E60" s="308"/>
      <c r="F60" s="309"/>
      <c r="G60" s="310"/>
      <c r="H60" s="305"/>
      <c r="I60" s="303">
        <v>2435180.9939999999</v>
      </c>
    </row>
    <row r="61" spans="1:9" hidden="1" outlineLevel="1">
      <c r="A61" s="292"/>
      <c r="B61" s="300" t="s">
        <v>190</v>
      </c>
      <c r="C61" s="303">
        <v>17712405</v>
      </c>
      <c r="D61" s="307"/>
      <c r="E61" s="308"/>
      <c r="F61" s="309"/>
      <c r="G61" s="310"/>
      <c r="H61" s="305"/>
      <c r="I61" s="303">
        <v>17712405</v>
      </c>
    </row>
    <row r="62" spans="1:9" hidden="1" outlineLevel="1">
      <c r="A62" s="292"/>
      <c r="B62" s="300" t="s">
        <v>191</v>
      </c>
      <c r="C62" s="303">
        <v>1020249</v>
      </c>
      <c r="D62" s="307"/>
      <c r="E62" s="308"/>
      <c r="F62" s="309"/>
      <c r="G62" s="310"/>
      <c r="H62" s="305"/>
      <c r="I62" s="303">
        <v>1020249</v>
      </c>
    </row>
    <row r="63" spans="1:9" hidden="1" outlineLevel="1">
      <c r="A63" s="292"/>
      <c r="B63" s="300" t="s">
        <v>192</v>
      </c>
      <c r="C63" s="303">
        <v>479660</v>
      </c>
      <c r="D63" s="307"/>
      <c r="E63" s="308"/>
      <c r="F63" s="309"/>
      <c r="G63" s="310"/>
      <c r="H63" s="305"/>
      <c r="I63" s="303">
        <v>479660</v>
      </c>
    </row>
    <row r="64" spans="1:9" hidden="1" outlineLevel="1">
      <c r="A64" s="292"/>
      <c r="B64" s="300" t="s">
        <v>247</v>
      </c>
      <c r="C64" s="303">
        <v>193</v>
      </c>
      <c r="D64" s="307"/>
      <c r="E64" s="308"/>
      <c r="F64" s="309"/>
      <c r="G64" s="310"/>
      <c r="H64" s="305"/>
      <c r="I64" s="303">
        <v>193</v>
      </c>
    </row>
    <row r="65" spans="1:9" hidden="1" outlineLevel="1">
      <c r="A65" s="292"/>
      <c r="B65" s="300" t="s">
        <v>193</v>
      </c>
      <c r="C65" s="303">
        <v>38978329</v>
      </c>
      <c r="D65" s="307"/>
      <c r="E65" s="308"/>
      <c r="F65" s="309"/>
      <c r="G65" s="310"/>
      <c r="H65" s="305"/>
      <c r="I65" s="303">
        <v>38978329</v>
      </c>
    </row>
    <row r="66" spans="1:9" hidden="1" outlineLevel="1">
      <c r="A66" s="292"/>
      <c r="B66" s="300" t="s">
        <v>194</v>
      </c>
      <c r="C66" s="303">
        <v>13791754.949999999</v>
      </c>
      <c r="D66" s="307"/>
      <c r="E66" s="308"/>
      <c r="F66" s="309"/>
      <c r="G66" s="310"/>
      <c r="H66" s="305"/>
      <c r="I66" s="303">
        <v>13791754.949999999</v>
      </c>
    </row>
    <row r="67" spans="1:9" hidden="1" outlineLevel="1">
      <c r="A67" s="292"/>
      <c r="B67" s="300" t="s">
        <v>195</v>
      </c>
      <c r="C67" s="303">
        <v>4129515.25</v>
      </c>
      <c r="D67" s="307"/>
      <c r="E67" s="308"/>
      <c r="F67" s="309"/>
      <c r="G67" s="310"/>
      <c r="H67" s="305"/>
      <c r="I67" s="303">
        <v>4129515.25</v>
      </c>
    </row>
    <row r="68" spans="1:9" hidden="1" outlineLevel="1">
      <c r="A68" s="292"/>
      <c r="B68" s="300" t="s">
        <v>196</v>
      </c>
      <c r="C68" s="303">
        <v>7241756.0999999996</v>
      </c>
      <c r="D68" s="307"/>
      <c r="E68" s="308"/>
      <c r="F68" s="309"/>
      <c r="G68" s="310"/>
      <c r="H68" s="305"/>
      <c r="I68" s="303">
        <v>7241756.0999999996</v>
      </c>
    </row>
    <row r="69" spans="1:9" ht="25.5" collapsed="1">
      <c r="A69" s="292">
        <v>3</v>
      </c>
      <c r="B69" s="306" t="s">
        <v>491</v>
      </c>
      <c r="C69" s="303">
        <f>SUM($C$51:$C$68)</f>
        <v>222298954.19399998</v>
      </c>
      <c r="D69" s="307"/>
      <c r="E69" s="308"/>
      <c r="F69" s="309"/>
      <c r="G69" s="310"/>
      <c r="H69" s="305"/>
      <c r="I69" s="303">
        <f>SUM($I$51:$I$68)</f>
        <v>222298954.19399998</v>
      </c>
    </row>
    <row r="70" spans="1:9" hidden="1" outlineLevel="1">
      <c r="A70" s="292"/>
      <c r="B70" s="311" t="s">
        <v>181</v>
      </c>
      <c r="C70" s="303">
        <v>4018834</v>
      </c>
      <c r="D70" s="302"/>
      <c r="E70" s="301"/>
      <c r="F70" s="302"/>
      <c r="G70" s="304"/>
      <c r="H70" s="305"/>
      <c r="I70" s="312">
        <v>4018834</v>
      </c>
    </row>
    <row r="71" spans="1:9" hidden="1" outlineLevel="1">
      <c r="A71" s="292"/>
      <c r="B71" s="311" t="s">
        <v>182</v>
      </c>
      <c r="C71" s="303">
        <v>3326505</v>
      </c>
      <c r="D71" s="302"/>
      <c r="E71" s="301"/>
      <c r="F71" s="302"/>
      <c r="G71" s="304"/>
      <c r="H71" s="305"/>
      <c r="I71" s="312">
        <v>3326505</v>
      </c>
    </row>
    <row r="72" spans="1:9" hidden="1" outlineLevel="1">
      <c r="A72" s="292"/>
      <c r="B72" s="311" t="s">
        <v>183</v>
      </c>
      <c r="C72" s="303">
        <v>56473737</v>
      </c>
      <c r="D72" s="302"/>
      <c r="E72" s="301"/>
      <c r="F72" s="302"/>
      <c r="G72" s="304"/>
      <c r="H72" s="305"/>
      <c r="I72" s="312">
        <v>56473737</v>
      </c>
    </row>
    <row r="73" spans="1:9" hidden="1" outlineLevel="1">
      <c r="A73" s="292"/>
      <c r="B73" s="311" t="s">
        <v>184</v>
      </c>
      <c r="C73" s="303">
        <v>15863801</v>
      </c>
      <c r="D73" s="302"/>
      <c r="E73" s="301"/>
      <c r="F73" s="302"/>
      <c r="G73" s="304"/>
      <c r="H73" s="305"/>
      <c r="I73" s="312">
        <v>15863801</v>
      </c>
    </row>
    <row r="74" spans="1:9" hidden="1" outlineLevel="1">
      <c r="A74" s="292"/>
      <c r="B74" s="311" t="s">
        <v>185</v>
      </c>
      <c r="C74" s="303">
        <v>40175069</v>
      </c>
      <c r="D74" s="302"/>
      <c r="E74" s="301"/>
      <c r="F74" s="302"/>
      <c r="G74" s="304"/>
      <c r="H74" s="305"/>
      <c r="I74" s="312">
        <v>40175069</v>
      </c>
    </row>
    <row r="75" spans="1:9" hidden="1" outlineLevel="1">
      <c r="A75" s="292"/>
      <c r="B75" s="311" t="s">
        <v>186</v>
      </c>
      <c r="C75" s="303">
        <v>16918199</v>
      </c>
      <c r="D75" s="302"/>
      <c r="E75" s="301"/>
      <c r="F75" s="303">
        <v>31222918</v>
      </c>
      <c r="G75" s="304"/>
      <c r="H75" s="305"/>
      <c r="I75" s="312">
        <v>48141117</v>
      </c>
    </row>
    <row r="76" spans="1:9" hidden="1" outlineLevel="1">
      <c r="A76" s="292"/>
      <c r="B76" s="311" t="s">
        <v>244</v>
      </c>
      <c r="C76" s="303">
        <v>974545</v>
      </c>
      <c r="D76" s="302"/>
      <c r="E76" s="301"/>
      <c r="F76" s="302"/>
      <c r="G76" s="304"/>
      <c r="H76" s="305"/>
      <c r="I76" s="312">
        <v>974545</v>
      </c>
    </row>
    <row r="77" spans="1:9" hidden="1" outlineLevel="1">
      <c r="A77" s="292"/>
      <c r="B77" s="311" t="s">
        <v>187</v>
      </c>
      <c r="C77" s="302"/>
      <c r="D77" s="302"/>
      <c r="E77" s="301"/>
      <c r="F77" s="302"/>
      <c r="G77" s="304"/>
      <c r="H77" s="305"/>
      <c r="I77" s="312">
        <v>0</v>
      </c>
    </row>
    <row r="78" spans="1:9" hidden="1" outlineLevel="1">
      <c r="A78" s="292"/>
      <c r="B78" s="311" t="s">
        <v>188</v>
      </c>
      <c r="C78" s="303">
        <v>3818363</v>
      </c>
      <c r="D78" s="302"/>
      <c r="E78" s="301"/>
      <c r="F78" s="302"/>
      <c r="G78" s="304"/>
      <c r="H78" s="305"/>
      <c r="I78" s="312">
        <v>3818363</v>
      </c>
    </row>
    <row r="79" spans="1:9" hidden="1" outlineLevel="1">
      <c r="A79" s="292"/>
      <c r="B79" s="311" t="s">
        <v>189</v>
      </c>
      <c r="C79" s="303">
        <v>0</v>
      </c>
      <c r="D79" s="303">
        <v>0</v>
      </c>
      <c r="E79" s="301"/>
      <c r="F79" s="303">
        <v>1166766.24</v>
      </c>
      <c r="G79" s="304"/>
      <c r="H79" s="305"/>
      <c r="I79" s="312">
        <v>1166766.24</v>
      </c>
    </row>
    <row r="80" spans="1:9" hidden="1" outlineLevel="1">
      <c r="A80" s="292"/>
      <c r="B80" s="311" t="s">
        <v>190</v>
      </c>
      <c r="C80" s="302"/>
      <c r="D80" s="303">
        <v>3021326</v>
      </c>
      <c r="E80" s="301"/>
      <c r="F80" s="303">
        <v>469730</v>
      </c>
      <c r="G80" s="304"/>
      <c r="H80" s="305"/>
      <c r="I80" s="312">
        <v>3491056</v>
      </c>
    </row>
    <row r="81" spans="1:9" hidden="1" outlineLevel="1">
      <c r="A81" s="292"/>
      <c r="B81" s="311" t="s">
        <v>191</v>
      </c>
      <c r="C81" s="302"/>
      <c r="D81" s="302"/>
      <c r="E81" s="301"/>
      <c r="F81" s="303">
        <v>0</v>
      </c>
      <c r="G81" s="304"/>
      <c r="H81" s="305"/>
      <c r="I81" s="312">
        <v>0</v>
      </c>
    </row>
    <row r="82" spans="1:9" hidden="1" outlineLevel="1">
      <c r="A82" s="292"/>
      <c r="B82" s="311" t="s">
        <v>192</v>
      </c>
      <c r="C82" s="302"/>
      <c r="D82" s="302"/>
      <c r="E82" s="301"/>
      <c r="F82" s="302"/>
      <c r="G82" s="304"/>
      <c r="H82" s="305"/>
      <c r="I82" s="312">
        <v>0</v>
      </c>
    </row>
    <row r="83" spans="1:9" hidden="1" outlineLevel="1">
      <c r="A83" s="292"/>
      <c r="B83" s="311" t="s">
        <v>247</v>
      </c>
      <c r="C83" s="302"/>
      <c r="D83" s="302"/>
      <c r="E83" s="301"/>
      <c r="F83" s="302"/>
      <c r="G83" s="304"/>
      <c r="H83" s="305"/>
      <c r="I83" s="312">
        <v>0</v>
      </c>
    </row>
    <row r="84" spans="1:9" hidden="1" outlineLevel="1">
      <c r="A84" s="292"/>
      <c r="B84" s="311" t="s">
        <v>193</v>
      </c>
      <c r="C84" s="303">
        <v>30788907</v>
      </c>
      <c r="D84" s="303">
        <v>0</v>
      </c>
      <c r="E84" s="301"/>
      <c r="F84" s="302"/>
      <c r="G84" s="304"/>
      <c r="H84" s="305"/>
      <c r="I84" s="312">
        <v>30788907</v>
      </c>
    </row>
    <row r="85" spans="1:9" hidden="1" outlineLevel="1">
      <c r="A85" s="292"/>
      <c r="B85" s="311" t="s">
        <v>194</v>
      </c>
      <c r="C85" s="303">
        <v>6091607</v>
      </c>
      <c r="D85" s="302"/>
      <c r="E85" s="301"/>
      <c r="F85" s="302"/>
      <c r="G85" s="304"/>
      <c r="H85" s="305"/>
      <c r="I85" s="312">
        <v>6091607</v>
      </c>
    </row>
    <row r="86" spans="1:9" hidden="1" outlineLevel="1">
      <c r="A86" s="292"/>
      <c r="B86" s="311" t="s">
        <v>195</v>
      </c>
      <c r="C86" s="302"/>
      <c r="D86" s="302"/>
      <c r="E86" s="301"/>
      <c r="F86" s="302"/>
      <c r="G86" s="304"/>
      <c r="H86" s="305"/>
      <c r="I86" s="312">
        <v>0</v>
      </c>
    </row>
    <row r="87" spans="1:9" hidden="1" outlineLevel="1">
      <c r="A87" s="292"/>
      <c r="B87" s="311" t="s">
        <v>196</v>
      </c>
      <c r="C87" s="303">
        <v>6086832</v>
      </c>
      <c r="D87" s="302"/>
      <c r="E87" s="301"/>
      <c r="F87" s="303">
        <v>310530</v>
      </c>
      <c r="G87" s="304"/>
      <c r="H87" s="305"/>
      <c r="I87" s="312">
        <v>6397362</v>
      </c>
    </row>
    <row r="88" spans="1:9" collapsed="1">
      <c r="A88" s="292">
        <v>4</v>
      </c>
      <c r="B88" s="259" t="s">
        <v>492</v>
      </c>
      <c r="C88" s="303">
        <f>SUM($C$70:$C$87)</f>
        <v>184536399</v>
      </c>
      <c r="D88" s="303">
        <f>SUM($D$70:$D$87)</f>
        <v>3021326</v>
      </c>
      <c r="E88" s="301"/>
      <c r="F88" s="303">
        <f>SUM($F$70:$F$87)</f>
        <v>33169944.239999998</v>
      </c>
      <c r="G88" s="304"/>
      <c r="H88" s="305"/>
      <c r="I88" s="312">
        <f>SUM($I$70:$I$87)</f>
        <v>220727669.24000001</v>
      </c>
    </row>
    <row r="89" spans="1:9" hidden="1" outlineLevel="1">
      <c r="A89" s="292"/>
      <c r="B89" s="300" t="s">
        <v>181</v>
      </c>
      <c r="C89" s="301"/>
      <c r="D89" s="302"/>
      <c r="E89" s="313">
        <v>3416009</v>
      </c>
      <c r="F89" s="314"/>
      <c r="G89" s="304"/>
      <c r="H89" s="305"/>
      <c r="I89" s="312">
        <v>3416009</v>
      </c>
    </row>
    <row r="90" spans="1:9" hidden="1" outlineLevel="1">
      <c r="A90" s="292"/>
      <c r="B90" s="300" t="s">
        <v>182</v>
      </c>
      <c r="C90" s="301"/>
      <c r="D90" s="302"/>
      <c r="E90" s="313">
        <v>2827529</v>
      </c>
      <c r="F90" s="314"/>
      <c r="G90" s="304"/>
      <c r="H90" s="305"/>
      <c r="I90" s="312">
        <v>2827529</v>
      </c>
    </row>
    <row r="91" spans="1:9" hidden="1" outlineLevel="1">
      <c r="A91" s="292"/>
      <c r="B91" s="300" t="s">
        <v>183</v>
      </c>
      <c r="C91" s="301"/>
      <c r="D91" s="302"/>
      <c r="E91" s="313">
        <v>48002676</v>
      </c>
      <c r="F91" s="314"/>
      <c r="G91" s="304"/>
      <c r="H91" s="305"/>
      <c r="I91" s="312">
        <v>48002676</v>
      </c>
    </row>
    <row r="92" spans="1:9" hidden="1" outlineLevel="1">
      <c r="A92" s="292"/>
      <c r="B92" s="300" t="s">
        <v>184</v>
      </c>
      <c r="C92" s="301"/>
      <c r="D92" s="302"/>
      <c r="E92" s="313">
        <v>13484231</v>
      </c>
      <c r="F92" s="314"/>
      <c r="G92" s="304"/>
      <c r="H92" s="305"/>
      <c r="I92" s="312">
        <v>13484231</v>
      </c>
    </row>
    <row r="93" spans="1:9" hidden="1" outlineLevel="1">
      <c r="A93" s="292"/>
      <c r="B93" s="300" t="s">
        <v>185</v>
      </c>
      <c r="C93" s="301"/>
      <c r="D93" s="302"/>
      <c r="E93" s="313">
        <v>34148808.649999999</v>
      </c>
      <c r="F93" s="314"/>
      <c r="G93" s="304"/>
      <c r="H93" s="305"/>
      <c r="I93" s="312">
        <v>34148808.649999999</v>
      </c>
    </row>
    <row r="94" spans="1:9" hidden="1" outlineLevel="1">
      <c r="A94" s="292"/>
      <c r="B94" s="300" t="s">
        <v>186</v>
      </c>
      <c r="C94" s="301"/>
      <c r="D94" s="302"/>
      <c r="E94" s="313">
        <v>14380469</v>
      </c>
      <c r="F94" s="315">
        <v>26539480</v>
      </c>
      <c r="G94" s="304"/>
      <c r="H94" s="305"/>
      <c r="I94" s="312">
        <v>40919949</v>
      </c>
    </row>
    <row r="95" spans="1:9" hidden="1" outlineLevel="1">
      <c r="A95" s="292"/>
      <c r="B95" s="300" t="s">
        <v>244</v>
      </c>
      <c r="C95" s="301"/>
      <c r="D95" s="302"/>
      <c r="E95" s="313">
        <v>828363</v>
      </c>
      <c r="F95" s="314"/>
      <c r="G95" s="304"/>
      <c r="H95" s="305"/>
      <c r="I95" s="312">
        <v>828363</v>
      </c>
    </row>
    <row r="96" spans="1:9" hidden="1" outlineLevel="1">
      <c r="A96" s="292"/>
      <c r="B96" s="300" t="s">
        <v>187</v>
      </c>
      <c r="C96" s="301"/>
      <c r="D96" s="302"/>
      <c r="E96" s="316"/>
      <c r="F96" s="315">
        <v>0</v>
      </c>
      <c r="G96" s="304"/>
      <c r="H96" s="305"/>
      <c r="I96" s="312">
        <v>0</v>
      </c>
    </row>
    <row r="97" spans="1:9" hidden="1" outlineLevel="1">
      <c r="A97" s="292"/>
      <c r="B97" s="300" t="s">
        <v>188</v>
      </c>
      <c r="C97" s="301"/>
      <c r="D97" s="302"/>
      <c r="E97" s="313">
        <v>3243832</v>
      </c>
      <c r="F97" s="315">
        <v>0</v>
      </c>
      <c r="G97" s="304"/>
      <c r="H97" s="305"/>
      <c r="I97" s="312">
        <v>3243832</v>
      </c>
    </row>
    <row r="98" spans="1:9" hidden="1" outlineLevel="1">
      <c r="A98" s="292"/>
      <c r="B98" s="300" t="s">
        <v>189</v>
      </c>
      <c r="C98" s="301"/>
      <c r="D98" s="303">
        <v>0</v>
      </c>
      <c r="E98" s="316"/>
      <c r="F98" s="315">
        <v>991751.304</v>
      </c>
      <c r="G98" s="304"/>
      <c r="H98" s="305"/>
      <c r="I98" s="312">
        <v>991751.304</v>
      </c>
    </row>
    <row r="99" spans="1:9" hidden="1" outlineLevel="1">
      <c r="A99" s="292"/>
      <c r="B99" s="300" t="s">
        <v>190</v>
      </c>
      <c r="C99" s="301"/>
      <c r="D99" s="303">
        <v>2568128</v>
      </c>
      <c r="E99" s="316"/>
      <c r="F99" s="315">
        <v>399271</v>
      </c>
      <c r="G99" s="304"/>
      <c r="H99" s="305"/>
      <c r="I99" s="312">
        <v>2967399</v>
      </c>
    </row>
    <row r="100" spans="1:9" hidden="1" outlineLevel="1">
      <c r="A100" s="292"/>
      <c r="B100" s="300" t="s">
        <v>191</v>
      </c>
      <c r="C100" s="301"/>
      <c r="D100" s="302"/>
      <c r="E100" s="316"/>
      <c r="F100" s="315">
        <v>0</v>
      </c>
      <c r="G100" s="304"/>
      <c r="H100" s="305"/>
      <c r="I100" s="312">
        <v>0</v>
      </c>
    </row>
    <row r="101" spans="1:9" hidden="1" outlineLevel="1">
      <c r="A101" s="292"/>
      <c r="B101" s="300" t="s">
        <v>192</v>
      </c>
      <c r="C101" s="301"/>
      <c r="D101" s="302"/>
      <c r="E101" s="316"/>
      <c r="F101" s="314"/>
      <c r="G101" s="304"/>
      <c r="H101" s="305"/>
      <c r="I101" s="312">
        <v>0</v>
      </c>
    </row>
    <row r="102" spans="1:9" hidden="1" outlineLevel="1">
      <c r="A102" s="292"/>
      <c r="B102" s="300" t="s">
        <v>247</v>
      </c>
      <c r="C102" s="301"/>
      <c r="D102" s="302"/>
      <c r="E102" s="316"/>
      <c r="F102" s="314"/>
      <c r="G102" s="304"/>
      <c r="H102" s="305"/>
      <c r="I102" s="312">
        <v>0</v>
      </c>
    </row>
    <row r="103" spans="1:9" hidden="1" outlineLevel="1">
      <c r="A103" s="292"/>
      <c r="B103" s="300" t="s">
        <v>193</v>
      </c>
      <c r="C103" s="301"/>
      <c r="D103" s="302"/>
      <c r="E103" s="313">
        <v>21805424</v>
      </c>
      <c r="F103" s="314"/>
      <c r="G103" s="304"/>
      <c r="H103" s="305"/>
      <c r="I103" s="312">
        <v>21805424</v>
      </c>
    </row>
    <row r="104" spans="1:9" hidden="1" outlineLevel="1">
      <c r="A104" s="292"/>
      <c r="B104" s="300" t="s">
        <v>194</v>
      </c>
      <c r="C104" s="301"/>
      <c r="D104" s="302"/>
      <c r="E104" s="313">
        <v>5177865.95</v>
      </c>
      <c r="F104" s="314"/>
      <c r="G104" s="304"/>
      <c r="H104" s="305"/>
      <c r="I104" s="312">
        <v>5177865.95</v>
      </c>
    </row>
    <row r="105" spans="1:9" hidden="1" outlineLevel="1">
      <c r="A105" s="292"/>
      <c r="B105" s="300" t="s">
        <v>195</v>
      </c>
      <c r="C105" s="301"/>
      <c r="D105" s="303">
        <v>0</v>
      </c>
      <c r="E105" s="316"/>
      <c r="F105" s="315">
        <v>0</v>
      </c>
      <c r="G105" s="304"/>
      <c r="H105" s="305"/>
      <c r="I105" s="312">
        <v>0</v>
      </c>
    </row>
    <row r="106" spans="1:9" hidden="1" outlineLevel="1">
      <c r="A106" s="292"/>
      <c r="B106" s="300" t="s">
        <v>196</v>
      </c>
      <c r="C106" s="301"/>
      <c r="D106" s="302"/>
      <c r="E106" s="313">
        <v>5173807.2</v>
      </c>
      <c r="F106" s="315">
        <v>263950.5</v>
      </c>
      <c r="G106" s="304"/>
      <c r="H106" s="305"/>
      <c r="I106" s="312">
        <v>5437757.7000000002</v>
      </c>
    </row>
    <row r="107" spans="1:9" ht="25.5" collapsed="1">
      <c r="A107" s="292">
        <v>5</v>
      </c>
      <c r="B107" s="306" t="s">
        <v>493</v>
      </c>
      <c r="C107" s="301"/>
      <c r="D107" s="303">
        <f>SUM($D$89:$D$106)</f>
        <v>2568128</v>
      </c>
      <c r="E107" s="313">
        <f>SUM($E$89:$E$106)</f>
        <v>152489014.79999998</v>
      </c>
      <c r="F107" s="315">
        <f>SUM($F$89:$F$106)</f>
        <v>28194452.804000001</v>
      </c>
      <c r="G107" s="304"/>
      <c r="H107" s="305"/>
      <c r="I107" s="312">
        <f>SUM($I$89:$I$106)</f>
        <v>183251595.60399997</v>
      </c>
    </row>
    <row r="108" spans="1:9" hidden="1" outlineLevel="1">
      <c r="A108" s="292"/>
      <c r="B108" s="300" t="s">
        <v>181</v>
      </c>
      <c r="C108" s="303">
        <v>602825</v>
      </c>
      <c r="D108" s="307"/>
      <c r="E108" s="317"/>
      <c r="F108" s="317"/>
      <c r="G108" s="310"/>
      <c r="H108" s="305"/>
      <c r="I108" s="312">
        <v>602825</v>
      </c>
    </row>
    <row r="109" spans="1:9" hidden="1" outlineLevel="1">
      <c r="A109" s="292"/>
      <c r="B109" s="300" t="s">
        <v>182</v>
      </c>
      <c r="C109" s="303">
        <v>498976</v>
      </c>
      <c r="D109" s="307"/>
      <c r="E109" s="317"/>
      <c r="F109" s="317"/>
      <c r="G109" s="310"/>
      <c r="H109" s="305"/>
      <c r="I109" s="312">
        <v>498976</v>
      </c>
    </row>
    <row r="110" spans="1:9" hidden="1" outlineLevel="1">
      <c r="A110" s="292"/>
      <c r="B110" s="300" t="s">
        <v>183</v>
      </c>
      <c r="C110" s="303">
        <v>8471061</v>
      </c>
      <c r="D110" s="307"/>
      <c r="E110" s="317"/>
      <c r="F110" s="317"/>
      <c r="G110" s="310"/>
      <c r="H110" s="305"/>
      <c r="I110" s="312">
        <v>8471061</v>
      </c>
    </row>
    <row r="111" spans="1:9" hidden="1" outlineLevel="1">
      <c r="A111" s="292"/>
      <c r="B111" s="300" t="s">
        <v>184</v>
      </c>
      <c r="C111" s="303">
        <v>2379570</v>
      </c>
      <c r="D111" s="307"/>
      <c r="E111" s="317"/>
      <c r="F111" s="317"/>
      <c r="G111" s="310"/>
      <c r="H111" s="305"/>
      <c r="I111" s="312">
        <v>2379570</v>
      </c>
    </row>
    <row r="112" spans="1:9" hidden="1" outlineLevel="1">
      <c r="A112" s="292"/>
      <c r="B112" s="300" t="s">
        <v>185</v>
      </c>
      <c r="C112" s="303">
        <v>6026260.3499999996</v>
      </c>
      <c r="D112" s="307"/>
      <c r="E112" s="317"/>
      <c r="F112" s="317"/>
      <c r="G112" s="310"/>
      <c r="H112" s="305"/>
      <c r="I112" s="312">
        <v>6026260.3499999996</v>
      </c>
    </row>
    <row r="113" spans="1:9" hidden="1" outlineLevel="1">
      <c r="A113" s="292"/>
      <c r="B113" s="300" t="s">
        <v>186</v>
      </c>
      <c r="C113" s="303">
        <v>7221168</v>
      </c>
      <c r="D113" s="307"/>
      <c r="E113" s="317"/>
      <c r="F113" s="317"/>
      <c r="G113" s="310"/>
      <c r="H113" s="305"/>
      <c r="I113" s="312">
        <v>7221168</v>
      </c>
    </row>
    <row r="114" spans="1:9" hidden="1" outlineLevel="1">
      <c r="A114" s="292"/>
      <c r="B114" s="300" t="s">
        <v>244</v>
      </c>
      <c r="C114" s="303">
        <v>146182</v>
      </c>
      <c r="D114" s="307"/>
      <c r="E114" s="317"/>
      <c r="F114" s="317"/>
      <c r="G114" s="310"/>
      <c r="H114" s="305"/>
      <c r="I114" s="312">
        <v>146182</v>
      </c>
    </row>
    <row r="115" spans="1:9" hidden="1" outlineLevel="1">
      <c r="A115" s="292"/>
      <c r="B115" s="300" t="s">
        <v>187</v>
      </c>
      <c r="C115" s="303">
        <v>0</v>
      </c>
      <c r="D115" s="307"/>
      <c r="E115" s="317"/>
      <c r="F115" s="317"/>
      <c r="G115" s="310"/>
      <c r="H115" s="305"/>
      <c r="I115" s="312">
        <v>0</v>
      </c>
    </row>
    <row r="116" spans="1:9" hidden="1" outlineLevel="1">
      <c r="A116" s="292"/>
      <c r="B116" s="300" t="s">
        <v>188</v>
      </c>
      <c r="C116" s="303">
        <v>574531</v>
      </c>
      <c r="D116" s="307"/>
      <c r="E116" s="317"/>
      <c r="F116" s="317"/>
      <c r="G116" s="310"/>
      <c r="H116" s="305"/>
      <c r="I116" s="312">
        <v>574531</v>
      </c>
    </row>
    <row r="117" spans="1:9" hidden="1" outlineLevel="1">
      <c r="A117" s="292"/>
      <c r="B117" s="300" t="s">
        <v>189</v>
      </c>
      <c r="C117" s="303">
        <v>175014.93600000101</v>
      </c>
      <c r="D117" s="307"/>
      <c r="E117" s="317"/>
      <c r="F117" s="317"/>
      <c r="G117" s="310"/>
      <c r="H117" s="305"/>
      <c r="I117" s="312">
        <v>175014.93600000101</v>
      </c>
    </row>
    <row r="118" spans="1:9" hidden="1" outlineLevel="1">
      <c r="A118" s="292"/>
      <c r="B118" s="300" t="s">
        <v>190</v>
      </c>
      <c r="C118" s="303">
        <v>523657</v>
      </c>
      <c r="D118" s="307"/>
      <c r="E118" s="317"/>
      <c r="F118" s="317"/>
      <c r="G118" s="310"/>
      <c r="H118" s="305"/>
      <c r="I118" s="312">
        <v>523657</v>
      </c>
    </row>
    <row r="119" spans="1:9" hidden="1" outlineLevel="1">
      <c r="A119" s="292"/>
      <c r="B119" s="300" t="s">
        <v>191</v>
      </c>
      <c r="C119" s="303">
        <v>0</v>
      </c>
      <c r="D119" s="307"/>
      <c r="E119" s="317"/>
      <c r="F119" s="317"/>
      <c r="G119" s="310"/>
      <c r="H119" s="305"/>
      <c r="I119" s="312">
        <v>0</v>
      </c>
    </row>
    <row r="120" spans="1:9" hidden="1" outlineLevel="1">
      <c r="A120" s="292"/>
      <c r="B120" s="300" t="s">
        <v>192</v>
      </c>
      <c r="C120" s="303">
        <v>0</v>
      </c>
      <c r="D120" s="307"/>
      <c r="E120" s="317"/>
      <c r="F120" s="317"/>
      <c r="G120" s="310"/>
      <c r="H120" s="305"/>
      <c r="I120" s="312">
        <v>0</v>
      </c>
    </row>
    <row r="121" spans="1:9" hidden="1" outlineLevel="1">
      <c r="A121" s="292"/>
      <c r="B121" s="300" t="s">
        <v>247</v>
      </c>
      <c r="C121" s="303">
        <v>0</v>
      </c>
      <c r="D121" s="307"/>
      <c r="E121" s="317"/>
      <c r="F121" s="317"/>
      <c r="G121" s="310"/>
      <c r="H121" s="305"/>
      <c r="I121" s="312">
        <v>0</v>
      </c>
    </row>
    <row r="122" spans="1:9" hidden="1" outlineLevel="1">
      <c r="A122" s="292"/>
      <c r="B122" s="300" t="s">
        <v>193</v>
      </c>
      <c r="C122" s="303">
        <v>8983483</v>
      </c>
      <c r="D122" s="307"/>
      <c r="E122" s="317"/>
      <c r="F122" s="317"/>
      <c r="G122" s="310"/>
      <c r="H122" s="305"/>
      <c r="I122" s="312">
        <v>8983483</v>
      </c>
    </row>
    <row r="123" spans="1:9" hidden="1" outlineLevel="1">
      <c r="A123" s="292"/>
      <c r="B123" s="300" t="s">
        <v>194</v>
      </c>
      <c r="C123" s="303">
        <v>913741.05</v>
      </c>
      <c r="D123" s="307"/>
      <c r="E123" s="317"/>
      <c r="F123" s="317"/>
      <c r="G123" s="310"/>
      <c r="H123" s="305"/>
      <c r="I123" s="312">
        <v>913741.05</v>
      </c>
    </row>
    <row r="124" spans="1:9" hidden="1" outlineLevel="1">
      <c r="A124" s="292"/>
      <c r="B124" s="300" t="s">
        <v>195</v>
      </c>
      <c r="C124" s="303">
        <v>0</v>
      </c>
      <c r="D124" s="307"/>
      <c r="E124" s="317"/>
      <c r="F124" s="317"/>
      <c r="G124" s="310"/>
      <c r="H124" s="305"/>
      <c r="I124" s="312">
        <v>0</v>
      </c>
    </row>
    <row r="125" spans="1:9" hidden="1" outlineLevel="1">
      <c r="A125" s="292"/>
      <c r="B125" s="300" t="s">
        <v>196</v>
      </c>
      <c r="C125" s="303">
        <v>959604.3</v>
      </c>
      <c r="D125" s="307"/>
      <c r="E125" s="317"/>
      <c r="F125" s="317"/>
      <c r="G125" s="310"/>
      <c r="H125" s="305"/>
      <c r="I125" s="312">
        <v>959604.3</v>
      </c>
    </row>
    <row r="126" spans="1:9" ht="25.5" collapsed="1">
      <c r="A126" s="292">
        <v>6</v>
      </c>
      <c r="B126" s="306" t="s">
        <v>494</v>
      </c>
      <c r="C126" s="303">
        <f>SUM($C$108:$C$125)</f>
        <v>37476073.635999992</v>
      </c>
      <c r="D126" s="307"/>
      <c r="E126" s="317"/>
      <c r="F126" s="317"/>
      <c r="G126" s="310"/>
      <c r="H126" s="305"/>
      <c r="I126" s="312">
        <f>SUM($I$108:$I$125)</f>
        <v>37476073.635999992</v>
      </c>
    </row>
    <row r="127" spans="1:9" hidden="1" outlineLevel="1">
      <c r="A127" s="292"/>
      <c r="B127" s="311" t="s">
        <v>181</v>
      </c>
      <c r="C127" s="303">
        <v>4018834</v>
      </c>
      <c r="D127" s="303">
        <v>0</v>
      </c>
      <c r="E127" s="296">
        <v>23721984</v>
      </c>
      <c r="F127" s="296">
        <v>35429004</v>
      </c>
      <c r="G127" s="304"/>
      <c r="H127" s="305"/>
      <c r="I127" s="312">
        <v>63169822</v>
      </c>
    </row>
    <row r="128" spans="1:9" hidden="1" outlineLevel="1">
      <c r="A128" s="292"/>
      <c r="B128" s="311" t="s">
        <v>182</v>
      </c>
      <c r="C128" s="303">
        <v>3326505</v>
      </c>
      <c r="D128" s="303">
        <v>0</v>
      </c>
      <c r="E128" s="296">
        <v>36135063</v>
      </c>
      <c r="F128" s="296">
        <v>0</v>
      </c>
      <c r="G128" s="304"/>
      <c r="H128" s="305"/>
      <c r="I128" s="312">
        <v>39461568</v>
      </c>
    </row>
    <row r="129" spans="1:9" hidden="1" outlineLevel="1">
      <c r="A129" s="292"/>
      <c r="B129" s="311" t="s">
        <v>183</v>
      </c>
      <c r="C129" s="303">
        <v>56473737</v>
      </c>
      <c r="D129" s="303">
        <v>21454715</v>
      </c>
      <c r="E129" s="296">
        <v>71268128</v>
      </c>
      <c r="F129" s="296">
        <v>96684531</v>
      </c>
      <c r="G129" s="304"/>
      <c r="H129" s="305"/>
      <c r="I129" s="312">
        <v>245881111</v>
      </c>
    </row>
    <row r="130" spans="1:9" hidden="1" outlineLevel="1">
      <c r="A130" s="292"/>
      <c r="B130" s="311" t="s">
        <v>184</v>
      </c>
      <c r="C130" s="303">
        <v>15863801</v>
      </c>
      <c r="D130" s="303">
        <v>0</v>
      </c>
      <c r="E130" s="296">
        <v>22891133</v>
      </c>
      <c r="F130" s="296">
        <v>11255347</v>
      </c>
      <c r="G130" s="304"/>
      <c r="H130" s="305"/>
      <c r="I130" s="312">
        <v>50010281</v>
      </c>
    </row>
    <row r="131" spans="1:9" hidden="1" outlineLevel="1">
      <c r="A131" s="292"/>
      <c r="B131" s="311" t="s">
        <v>185</v>
      </c>
      <c r="C131" s="303">
        <v>40175069</v>
      </c>
      <c r="D131" s="303">
        <v>0</v>
      </c>
      <c r="E131" s="296">
        <v>108067666</v>
      </c>
      <c r="F131" s="296">
        <v>98057777</v>
      </c>
      <c r="G131" s="304"/>
      <c r="H131" s="305"/>
      <c r="I131" s="312">
        <v>246300512</v>
      </c>
    </row>
    <row r="132" spans="1:9" hidden="1" outlineLevel="1">
      <c r="A132" s="292"/>
      <c r="B132" s="311" t="s">
        <v>186</v>
      </c>
      <c r="C132" s="303">
        <v>16918199</v>
      </c>
      <c r="D132" s="303">
        <v>0</v>
      </c>
      <c r="E132" s="296">
        <v>120150084</v>
      </c>
      <c r="F132" s="296">
        <v>220377277</v>
      </c>
      <c r="G132" s="304"/>
      <c r="H132" s="305"/>
      <c r="I132" s="312">
        <v>357445560</v>
      </c>
    </row>
    <row r="133" spans="1:9" hidden="1" outlineLevel="1">
      <c r="A133" s="292"/>
      <c r="B133" s="311" t="s">
        <v>244</v>
      </c>
      <c r="C133" s="303">
        <v>974545</v>
      </c>
      <c r="D133" s="303">
        <v>0</v>
      </c>
      <c r="E133" s="296">
        <v>25038223</v>
      </c>
      <c r="F133" s="296">
        <v>0</v>
      </c>
      <c r="G133" s="304"/>
      <c r="H133" s="305"/>
      <c r="I133" s="312">
        <v>26012768</v>
      </c>
    </row>
    <row r="134" spans="1:9" hidden="1" outlineLevel="1">
      <c r="A134" s="292"/>
      <c r="B134" s="311" t="s">
        <v>187</v>
      </c>
      <c r="C134" s="303">
        <v>0</v>
      </c>
      <c r="D134" s="303">
        <v>0</v>
      </c>
      <c r="E134" s="296">
        <v>30618661</v>
      </c>
      <c r="F134" s="296">
        <v>0</v>
      </c>
      <c r="G134" s="304"/>
      <c r="H134" s="305"/>
      <c r="I134" s="312">
        <v>30618661</v>
      </c>
    </row>
    <row r="135" spans="1:9" hidden="1" outlineLevel="1">
      <c r="A135" s="292"/>
      <c r="B135" s="311" t="s">
        <v>188</v>
      </c>
      <c r="C135" s="303">
        <v>3818363</v>
      </c>
      <c r="D135" s="303">
        <v>0</v>
      </c>
      <c r="E135" s="296">
        <v>9164</v>
      </c>
      <c r="F135" s="296">
        <v>21105534</v>
      </c>
      <c r="G135" s="304"/>
      <c r="H135" s="305"/>
      <c r="I135" s="312">
        <v>24933061</v>
      </c>
    </row>
    <row r="136" spans="1:9" hidden="1" outlineLevel="1">
      <c r="A136" s="292"/>
      <c r="B136" s="311" t="s">
        <v>189</v>
      </c>
      <c r="C136" s="303">
        <v>0</v>
      </c>
      <c r="D136" s="303">
        <v>0</v>
      </c>
      <c r="E136" s="296">
        <v>4988420.6500000004</v>
      </c>
      <c r="F136" s="296">
        <v>12408222.59</v>
      </c>
      <c r="G136" s="304"/>
      <c r="H136" s="305"/>
      <c r="I136" s="312">
        <v>17396643.239999998</v>
      </c>
    </row>
    <row r="137" spans="1:9" hidden="1" outlineLevel="1">
      <c r="A137" s="292"/>
      <c r="B137" s="311" t="s">
        <v>190</v>
      </c>
      <c r="C137" s="303">
        <v>0</v>
      </c>
      <c r="D137" s="303">
        <v>37646300</v>
      </c>
      <c r="E137" s="296">
        <v>79967597</v>
      </c>
      <c r="F137" s="296">
        <v>3939369</v>
      </c>
      <c r="G137" s="304"/>
      <c r="H137" s="305"/>
      <c r="I137" s="312">
        <v>121553266</v>
      </c>
    </row>
    <row r="138" spans="1:9" hidden="1" outlineLevel="1">
      <c r="A138" s="292"/>
      <c r="B138" s="311" t="s">
        <v>191</v>
      </c>
      <c r="C138" s="303">
        <v>0</v>
      </c>
      <c r="D138" s="303">
        <v>0</v>
      </c>
      <c r="E138" s="296">
        <v>0</v>
      </c>
      <c r="F138" s="296">
        <v>6801253</v>
      </c>
      <c r="G138" s="304"/>
      <c r="H138" s="305"/>
      <c r="I138" s="312">
        <v>6801253</v>
      </c>
    </row>
    <row r="139" spans="1:9" hidden="1" outlineLevel="1">
      <c r="A139" s="292"/>
      <c r="B139" s="311" t="s">
        <v>192</v>
      </c>
      <c r="C139" s="303">
        <v>0</v>
      </c>
      <c r="D139" s="303">
        <v>0</v>
      </c>
      <c r="E139" s="296">
        <v>3197344</v>
      </c>
      <c r="F139" s="296">
        <v>0</v>
      </c>
      <c r="G139" s="304"/>
      <c r="H139" s="305"/>
      <c r="I139" s="312">
        <v>3197344</v>
      </c>
    </row>
    <row r="140" spans="1:9" hidden="1" outlineLevel="1">
      <c r="A140" s="292"/>
      <c r="B140" s="311" t="s">
        <v>247</v>
      </c>
      <c r="C140" s="303">
        <v>0</v>
      </c>
      <c r="D140" s="303">
        <v>0</v>
      </c>
      <c r="E140" s="296">
        <v>1286</v>
      </c>
      <c r="F140" s="296">
        <v>0</v>
      </c>
      <c r="G140" s="304"/>
      <c r="H140" s="305"/>
      <c r="I140" s="312">
        <v>1286</v>
      </c>
    </row>
    <row r="141" spans="1:9" hidden="1" outlineLevel="1">
      <c r="A141" s="292"/>
      <c r="B141" s="311" t="s">
        <v>193</v>
      </c>
      <c r="C141" s="303">
        <v>30788907</v>
      </c>
      <c r="D141" s="303">
        <v>0</v>
      </c>
      <c r="E141" s="296">
        <v>90004704</v>
      </c>
      <c r="F141" s="296">
        <v>169847424</v>
      </c>
      <c r="G141" s="304"/>
      <c r="H141" s="305"/>
      <c r="I141" s="312">
        <v>290641035</v>
      </c>
    </row>
    <row r="142" spans="1:9" hidden="1" outlineLevel="1">
      <c r="A142" s="292"/>
      <c r="B142" s="311" t="s">
        <v>194</v>
      </c>
      <c r="C142" s="303">
        <v>6091607</v>
      </c>
      <c r="D142" s="303">
        <v>0</v>
      </c>
      <c r="E142" s="296">
        <v>91946189</v>
      </c>
      <c r="F142" s="296">
        <v>0</v>
      </c>
      <c r="G142" s="304"/>
      <c r="H142" s="305"/>
      <c r="I142" s="312">
        <v>98037796</v>
      </c>
    </row>
    <row r="143" spans="1:9" hidden="1" outlineLevel="1">
      <c r="A143" s="292"/>
      <c r="B143" s="311" t="s">
        <v>195</v>
      </c>
      <c r="C143" s="303">
        <v>0</v>
      </c>
      <c r="D143" s="303">
        <v>9748</v>
      </c>
      <c r="E143" s="296">
        <v>27487542</v>
      </c>
      <c r="F143" s="296">
        <v>35380</v>
      </c>
      <c r="G143" s="304"/>
      <c r="H143" s="305"/>
      <c r="I143" s="312">
        <v>27532670</v>
      </c>
    </row>
    <row r="144" spans="1:9" hidden="1" outlineLevel="1">
      <c r="A144" s="292"/>
      <c r="B144" s="311" t="s">
        <v>196</v>
      </c>
      <c r="C144" s="303">
        <v>6086832</v>
      </c>
      <c r="D144" s="303">
        <v>0</v>
      </c>
      <c r="E144" s="296">
        <v>41035743</v>
      </c>
      <c r="F144" s="296">
        <v>7553161</v>
      </c>
      <c r="G144" s="304"/>
      <c r="H144" s="305"/>
      <c r="I144" s="312">
        <v>54675736</v>
      </c>
    </row>
    <row r="145" spans="1:9" collapsed="1">
      <c r="A145" s="292">
        <v>7</v>
      </c>
      <c r="B145" s="318" t="s">
        <v>568</v>
      </c>
      <c r="C145" s="303">
        <f>SUM($C$127:$C$144)</f>
        <v>184536399</v>
      </c>
      <c r="D145" s="303">
        <f>SUM($D$127:$D$144)</f>
        <v>59110763</v>
      </c>
      <c r="E145" s="296">
        <f>SUM($E$127:$E$144)</f>
        <v>776528931.64999998</v>
      </c>
      <c r="F145" s="296">
        <f>SUM($F$127:$F$144)</f>
        <v>683494279.58999991</v>
      </c>
      <c r="G145" s="304"/>
      <c r="H145" s="305"/>
      <c r="I145" s="312">
        <f>SUM($I$127:$I$144)</f>
        <v>1703670373.24</v>
      </c>
    </row>
    <row r="146" spans="1:9" hidden="1" outlineLevel="1">
      <c r="A146" s="292"/>
      <c r="B146" s="300" t="s">
        <v>181</v>
      </c>
      <c r="C146" s="301"/>
      <c r="D146" s="303">
        <v>0</v>
      </c>
      <c r="E146" s="319"/>
      <c r="F146" s="315">
        <v>30114653</v>
      </c>
      <c r="G146" s="304"/>
      <c r="H146" s="305"/>
      <c r="I146" s="312">
        <v>30114653</v>
      </c>
    </row>
    <row r="147" spans="1:9" hidden="1" outlineLevel="1">
      <c r="A147" s="292"/>
      <c r="B147" s="300" t="s">
        <v>182</v>
      </c>
      <c r="C147" s="301"/>
      <c r="D147" s="303">
        <v>0</v>
      </c>
      <c r="E147" s="319"/>
      <c r="F147" s="315">
        <v>0</v>
      </c>
      <c r="G147" s="304"/>
      <c r="H147" s="305"/>
      <c r="I147" s="312">
        <v>0</v>
      </c>
    </row>
    <row r="148" spans="1:9" hidden="1" outlineLevel="1">
      <c r="A148" s="292"/>
      <c r="B148" s="300" t="s">
        <v>183</v>
      </c>
      <c r="C148" s="301"/>
      <c r="D148" s="303">
        <v>18236508</v>
      </c>
      <c r="E148" s="319"/>
      <c r="F148" s="315">
        <v>82181851</v>
      </c>
      <c r="G148" s="304"/>
      <c r="H148" s="305"/>
      <c r="I148" s="312">
        <v>100418359</v>
      </c>
    </row>
    <row r="149" spans="1:9" hidden="1" outlineLevel="1">
      <c r="A149" s="292"/>
      <c r="B149" s="300" t="s">
        <v>184</v>
      </c>
      <c r="C149" s="301"/>
      <c r="D149" s="303">
        <v>0</v>
      </c>
      <c r="E149" s="319"/>
      <c r="F149" s="315">
        <v>9567045</v>
      </c>
      <c r="G149" s="304"/>
      <c r="H149" s="305"/>
      <c r="I149" s="312">
        <v>9567045</v>
      </c>
    </row>
    <row r="150" spans="1:9" hidden="1" outlineLevel="1">
      <c r="A150" s="292"/>
      <c r="B150" s="300" t="s">
        <v>185</v>
      </c>
      <c r="C150" s="301"/>
      <c r="D150" s="303">
        <v>0</v>
      </c>
      <c r="E150" s="319"/>
      <c r="F150" s="315">
        <v>83349110</v>
      </c>
      <c r="G150" s="304"/>
      <c r="H150" s="305"/>
      <c r="I150" s="312">
        <v>83349110</v>
      </c>
    </row>
    <row r="151" spans="1:9" hidden="1" outlineLevel="1">
      <c r="A151" s="292"/>
      <c r="B151" s="300" t="s">
        <v>186</v>
      </c>
      <c r="C151" s="301"/>
      <c r="D151" s="303">
        <v>0</v>
      </c>
      <c r="E151" s="319"/>
      <c r="F151" s="315">
        <v>187320686</v>
      </c>
      <c r="G151" s="304"/>
      <c r="H151" s="305"/>
      <c r="I151" s="312">
        <v>187320686</v>
      </c>
    </row>
    <row r="152" spans="1:9" hidden="1" outlineLevel="1">
      <c r="A152" s="292"/>
      <c r="B152" s="300" t="s">
        <v>244</v>
      </c>
      <c r="C152" s="301"/>
      <c r="D152" s="303">
        <v>0</v>
      </c>
      <c r="E152" s="319"/>
      <c r="F152" s="315">
        <v>0</v>
      </c>
      <c r="G152" s="304"/>
      <c r="H152" s="305"/>
      <c r="I152" s="312">
        <v>0</v>
      </c>
    </row>
    <row r="153" spans="1:9" hidden="1" outlineLevel="1">
      <c r="A153" s="292"/>
      <c r="B153" s="300" t="s">
        <v>187</v>
      </c>
      <c r="C153" s="301"/>
      <c r="D153" s="303">
        <v>0</v>
      </c>
      <c r="E153" s="319"/>
      <c r="F153" s="315">
        <v>0</v>
      </c>
      <c r="G153" s="304"/>
      <c r="H153" s="305"/>
      <c r="I153" s="312">
        <v>0</v>
      </c>
    </row>
    <row r="154" spans="1:9" hidden="1" outlineLevel="1">
      <c r="A154" s="292"/>
      <c r="B154" s="300" t="s">
        <v>188</v>
      </c>
      <c r="C154" s="301"/>
      <c r="D154" s="303">
        <v>0</v>
      </c>
      <c r="E154" s="319"/>
      <c r="F154" s="315">
        <v>17939704</v>
      </c>
      <c r="G154" s="304"/>
      <c r="H154" s="305"/>
      <c r="I154" s="312">
        <v>17939704</v>
      </c>
    </row>
    <row r="155" spans="1:9" hidden="1" outlineLevel="1">
      <c r="A155" s="292"/>
      <c r="B155" s="300" t="s">
        <v>189</v>
      </c>
      <c r="C155" s="301"/>
      <c r="D155" s="303">
        <v>0</v>
      </c>
      <c r="E155" s="319"/>
      <c r="F155" s="315">
        <v>10546999.331499999</v>
      </c>
      <c r="G155" s="304"/>
      <c r="H155" s="305"/>
      <c r="I155" s="312">
        <v>10546999.331499999</v>
      </c>
    </row>
    <row r="156" spans="1:9" hidden="1" outlineLevel="1">
      <c r="A156" s="292"/>
      <c r="B156" s="300" t="s">
        <v>190</v>
      </c>
      <c r="C156" s="301"/>
      <c r="D156" s="303">
        <v>31999356</v>
      </c>
      <c r="E156" s="319"/>
      <c r="F156" s="315">
        <v>3348464</v>
      </c>
      <c r="G156" s="304"/>
      <c r="H156" s="305"/>
      <c r="I156" s="312">
        <v>35347820</v>
      </c>
    </row>
    <row r="157" spans="1:9" hidden="1" outlineLevel="1">
      <c r="A157" s="292"/>
      <c r="B157" s="300" t="s">
        <v>191</v>
      </c>
      <c r="C157" s="301"/>
      <c r="D157" s="303">
        <v>0</v>
      </c>
      <c r="E157" s="319"/>
      <c r="F157" s="315">
        <v>5781004</v>
      </c>
      <c r="G157" s="304"/>
      <c r="H157" s="305"/>
      <c r="I157" s="312">
        <v>5781004</v>
      </c>
    </row>
    <row r="158" spans="1:9" hidden="1" outlineLevel="1">
      <c r="A158" s="292"/>
      <c r="B158" s="300" t="s">
        <v>192</v>
      </c>
      <c r="C158" s="301"/>
      <c r="D158" s="303">
        <v>0</v>
      </c>
      <c r="E158" s="319"/>
      <c r="F158" s="315">
        <v>0</v>
      </c>
      <c r="G158" s="304"/>
      <c r="H158" s="305"/>
      <c r="I158" s="312">
        <v>0</v>
      </c>
    </row>
    <row r="159" spans="1:9" hidden="1" outlineLevel="1">
      <c r="A159" s="292"/>
      <c r="B159" s="300" t="s">
        <v>247</v>
      </c>
      <c r="C159" s="301"/>
      <c r="D159" s="303">
        <v>0</v>
      </c>
      <c r="E159" s="319"/>
      <c r="F159" s="315">
        <v>0</v>
      </c>
      <c r="G159" s="304"/>
      <c r="H159" s="305"/>
      <c r="I159" s="312">
        <v>0</v>
      </c>
    </row>
    <row r="160" spans="1:9" hidden="1" outlineLevel="1">
      <c r="A160" s="292"/>
      <c r="B160" s="300" t="s">
        <v>193</v>
      </c>
      <c r="C160" s="301"/>
      <c r="D160" s="303">
        <v>0</v>
      </c>
      <c r="E160" s="319"/>
      <c r="F160" s="315">
        <v>144368211</v>
      </c>
      <c r="G160" s="304"/>
      <c r="H160" s="305"/>
      <c r="I160" s="312">
        <v>144368211</v>
      </c>
    </row>
    <row r="161" spans="1:9" hidden="1" outlineLevel="1">
      <c r="A161" s="292"/>
      <c r="B161" s="300" t="s">
        <v>194</v>
      </c>
      <c r="C161" s="301"/>
      <c r="D161" s="303">
        <v>0</v>
      </c>
      <c r="E161" s="319"/>
      <c r="F161" s="315">
        <v>0</v>
      </c>
      <c r="G161" s="304"/>
      <c r="H161" s="305"/>
      <c r="I161" s="312">
        <v>0</v>
      </c>
    </row>
    <row r="162" spans="1:9" hidden="1" outlineLevel="1">
      <c r="A162" s="292"/>
      <c r="B162" s="300" t="s">
        <v>195</v>
      </c>
      <c r="C162" s="301"/>
      <c r="D162" s="303">
        <v>8286</v>
      </c>
      <c r="E162" s="319"/>
      <c r="F162" s="315">
        <v>30073</v>
      </c>
      <c r="G162" s="304"/>
      <c r="H162" s="305"/>
      <c r="I162" s="312">
        <v>38359</v>
      </c>
    </row>
    <row r="163" spans="1:9" hidden="1" outlineLevel="1">
      <c r="A163" s="292"/>
      <c r="B163" s="300" t="s">
        <v>196</v>
      </c>
      <c r="C163" s="301"/>
      <c r="D163" s="303">
        <v>0</v>
      </c>
      <c r="E163" s="319"/>
      <c r="F163" s="315">
        <v>6420186.8499999996</v>
      </c>
      <c r="G163" s="304"/>
      <c r="H163" s="305"/>
      <c r="I163" s="312">
        <v>6420186.8499999996</v>
      </c>
    </row>
    <row r="164" spans="1:9" ht="25.5" collapsed="1">
      <c r="A164" s="292">
        <v>8</v>
      </c>
      <c r="B164" s="320" t="s">
        <v>569</v>
      </c>
      <c r="C164" s="301"/>
      <c r="D164" s="303">
        <f>SUM($D$146:$D$163)</f>
        <v>50244150</v>
      </c>
      <c r="E164" s="319"/>
      <c r="F164" s="315">
        <f>SUM($F$146:$F$163)</f>
        <v>580967987.18150008</v>
      </c>
      <c r="G164" s="304"/>
      <c r="H164" s="305"/>
      <c r="I164" s="312">
        <f>SUM($I$146:$I$163)</f>
        <v>631212137.18150008</v>
      </c>
    </row>
    <row r="165" spans="1:9" hidden="1" outlineLevel="1">
      <c r="A165" s="292"/>
      <c r="B165" s="321" t="s">
        <v>181</v>
      </c>
      <c r="C165" s="313">
        <v>9475474</v>
      </c>
      <c r="D165" s="307"/>
      <c r="E165" s="309"/>
      <c r="F165" s="309"/>
      <c r="G165" s="309"/>
      <c r="H165" s="322"/>
      <c r="I165" s="313">
        <v>9475474</v>
      </c>
    </row>
    <row r="166" spans="1:9" hidden="1" outlineLevel="1">
      <c r="A166" s="292"/>
      <c r="B166" s="321" t="s">
        <v>182</v>
      </c>
      <c r="C166" s="313">
        <v>5919235</v>
      </c>
      <c r="D166" s="307"/>
      <c r="E166" s="309"/>
      <c r="F166" s="309"/>
      <c r="G166" s="309"/>
      <c r="H166" s="322"/>
      <c r="I166" s="313">
        <v>5919235</v>
      </c>
    </row>
    <row r="167" spans="1:9" hidden="1" outlineLevel="1">
      <c r="A167" s="292"/>
      <c r="B167" s="321" t="s">
        <v>183</v>
      </c>
      <c r="C167" s="313">
        <v>36882167</v>
      </c>
      <c r="D167" s="307"/>
      <c r="E167" s="309"/>
      <c r="F167" s="309"/>
      <c r="G167" s="309"/>
      <c r="H167" s="322"/>
      <c r="I167" s="313">
        <v>36882167</v>
      </c>
    </row>
    <row r="168" spans="1:9" hidden="1" outlineLevel="1">
      <c r="A168" s="292"/>
      <c r="B168" s="321" t="s">
        <v>184</v>
      </c>
      <c r="C168" s="313">
        <v>7501542</v>
      </c>
      <c r="D168" s="307"/>
      <c r="E168" s="309"/>
      <c r="F168" s="309"/>
      <c r="G168" s="309"/>
      <c r="H168" s="322"/>
      <c r="I168" s="313">
        <v>7501542</v>
      </c>
    </row>
    <row r="169" spans="1:9" hidden="1" outlineLevel="1">
      <c r="A169" s="292"/>
      <c r="B169" s="321" t="s">
        <v>185</v>
      </c>
      <c r="C169" s="313">
        <v>36945077.25</v>
      </c>
      <c r="D169" s="307"/>
      <c r="E169" s="309"/>
      <c r="F169" s="309"/>
      <c r="G169" s="309"/>
      <c r="H169" s="322"/>
      <c r="I169" s="313">
        <v>36945077.25</v>
      </c>
    </row>
    <row r="170" spans="1:9" hidden="1" outlineLevel="1">
      <c r="A170" s="292"/>
      <c r="B170" s="321" t="s">
        <v>186</v>
      </c>
      <c r="C170" s="313">
        <v>53471862</v>
      </c>
      <c r="D170" s="307"/>
      <c r="E170" s="309"/>
      <c r="F170" s="309"/>
      <c r="G170" s="309"/>
      <c r="H170" s="322"/>
      <c r="I170" s="313">
        <v>53471862</v>
      </c>
    </row>
    <row r="171" spans="1:9" hidden="1" outlineLevel="1">
      <c r="A171" s="292"/>
      <c r="B171" s="321" t="s">
        <v>244</v>
      </c>
      <c r="C171" s="313">
        <v>3900593</v>
      </c>
      <c r="D171" s="307"/>
      <c r="E171" s="309"/>
      <c r="F171" s="309"/>
      <c r="G171" s="309"/>
      <c r="H171" s="322"/>
      <c r="I171" s="313">
        <v>3900593</v>
      </c>
    </row>
    <row r="172" spans="1:9" hidden="1" outlineLevel="1">
      <c r="A172" s="292"/>
      <c r="B172" s="321" t="s">
        <v>187</v>
      </c>
      <c r="C172" s="313">
        <v>4592799</v>
      </c>
      <c r="D172" s="307"/>
      <c r="E172" s="309"/>
      <c r="F172" s="309"/>
      <c r="G172" s="309"/>
      <c r="H172" s="322"/>
      <c r="I172" s="313">
        <v>4592799</v>
      </c>
    </row>
    <row r="173" spans="1:9" hidden="1" outlineLevel="1">
      <c r="A173" s="292"/>
      <c r="B173" s="321" t="s">
        <v>188</v>
      </c>
      <c r="C173" s="313">
        <v>3741735</v>
      </c>
      <c r="D173" s="307"/>
      <c r="E173" s="309"/>
      <c r="F173" s="309"/>
      <c r="G173" s="309"/>
      <c r="H173" s="322"/>
      <c r="I173" s="313">
        <v>3741735</v>
      </c>
    </row>
    <row r="174" spans="1:9" hidden="1" outlineLevel="1">
      <c r="A174" s="292"/>
      <c r="B174" s="321" t="s">
        <v>189</v>
      </c>
      <c r="C174" s="313">
        <v>2610195.9300000002</v>
      </c>
      <c r="D174" s="307"/>
      <c r="E174" s="309"/>
      <c r="F174" s="309"/>
      <c r="G174" s="309"/>
      <c r="H174" s="322"/>
      <c r="I174" s="313">
        <v>2610195.9300000002</v>
      </c>
    </row>
    <row r="175" spans="1:9" hidden="1" outlineLevel="1">
      <c r="A175" s="292"/>
      <c r="B175" s="321" t="s">
        <v>190</v>
      </c>
      <c r="C175" s="313">
        <v>18236062</v>
      </c>
      <c r="D175" s="307"/>
      <c r="E175" s="309"/>
      <c r="F175" s="309"/>
      <c r="G175" s="309"/>
      <c r="H175" s="322"/>
      <c r="I175" s="313">
        <v>18236062</v>
      </c>
    </row>
    <row r="176" spans="1:9" hidden="1" outlineLevel="1">
      <c r="A176" s="292"/>
      <c r="B176" s="321" t="s">
        <v>191</v>
      </c>
      <c r="C176" s="313">
        <v>1020249</v>
      </c>
      <c r="D176" s="307"/>
      <c r="E176" s="309"/>
      <c r="F176" s="309"/>
      <c r="G176" s="309"/>
      <c r="H176" s="322"/>
      <c r="I176" s="313">
        <v>1020249</v>
      </c>
    </row>
    <row r="177" spans="1:9" hidden="1" outlineLevel="1">
      <c r="A177" s="292"/>
      <c r="B177" s="321" t="s">
        <v>192</v>
      </c>
      <c r="C177" s="313">
        <v>479660</v>
      </c>
      <c r="D177" s="307"/>
      <c r="E177" s="309"/>
      <c r="F177" s="309"/>
      <c r="G177" s="309"/>
      <c r="H177" s="322"/>
      <c r="I177" s="313">
        <v>479660</v>
      </c>
    </row>
    <row r="178" spans="1:9" hidden="1" outlineLevel="1">
      <c r="A178" s="292"/>
      <c r="B178" s="321" t="s">
        <v>247</v>
      </c>
      <c r="C178" s="313">
        <v>193</v>
      </c>
      <c r="D178" s="307"/>
      <c r="E178" s="309"/>
      <c r="F178" s="309"/>
      <c r="G178" s="309"/>
      <c r="H178" s="322"/>
      <c r="I178" s="313">
        <v>193</v>
      </c>
    </row>
    <row r="179" spans="1:9" hidden="1" outlineLevel="1">
      <c r="A179" s="292"/>
      <c r="B179" s="321" t="s">
        <v>193</v>
      </c>
      <c r="C179" s="313">
        <v>47961812</v>
      </c>
      <c r="D179" s="307"/>
      <c r="E179" s="309"/>
      <c r="F179" s="309"/>
      <c r="G179" s="309"/>
      <c r="H179" s="322"/>
      <c r="I179" s="313">
        <v>47961812</v>
      </c>
    </row>
    <row r="180" spans="1:9" hidden="1" outlineLevel="1">
      <c r="A180" s="292"/>
      <c r="B180" s="321" t="s">
        <v>194</v>
      </c>
      <c r="C180" s="313">
        <v>14705496</v>
      </c>
      <c r="D180" s="307"/>
      <c r="E180" s="309"/>
      <c r="F180" s="309"/>
      <c r="G180" s="309"/>
      <c r="H180" s="322"/>
      <c r="I180" s="313">
        <v>14705496</v>
      </c>
    </row>
    <row r="181" spans="1:9" hidden="1" outlineLevel="1">
      <c r="A181" s="292"/>
      <c r="B181" s="321" t="s">
        <v>195</v>
      </c>
      <c r="C181" s="313">
        <v>4129515.25</v>
      </c>
      <c r="D181" s="307"/>
      <c r="E181" s="309"/>
      <c r="F181" s="309"/>
      <c r="G181" s="309"/>
      <c r="H181" s="322"/>
      <c r="I181" s="313">
        <v>4129515.25</v>
      </c>
    </row>
    <row r="182" spans="1:9" hidden="1" outlineLevel="1">
      <c r="A182" s="292"/>
      <c r="B182" s="321" t="s">
        <v>196</v>
      </c>
      <c r="C182" s="313">
        <v>8201360.4000000004</v>
      </c>
      <c r="D182" s="307"/>
      <c r="E182" s="309"/>
      <c r="F182" s="309"/>
      <c r="G182" s="309"/>
      <c r="H182" s="322"/>
      <c r="I182" s="313">
        <v>8201360.4000000004</v>
      </c>
    </row>
    <row r="183" spans="1:9" ht="25.5" collapsed="1">
      <c r="A183" s="292">
        <v>9</v>
      </c>
      <c r="B183" s="323" t="s">
        <v>570</v>
      </c>
      <c r="C183" s="313">
        <f>SUM($C$165:$C$182)</f>
        <v>259775027.83000001</v>
      </c>
      <c r="D183" s="307"/>
      <c r="E183" s="309"/>
      <c r="F183" s="309"/>
      <c r="G183" s="309"/>
      <c r="H183" s="322"/>
      <c r="I183" s="313">
        <f>SUM($I$165:$I$182)</f>
        <v>259775027.83000001</v>
      </c>
    </row>
    <row r="184" spans="1:9" ht="12.75" customHeight="1">
      <c r="A184" s="324" t="s">
        <v>495</v>
      </c>
      <c r="B184" s="325" t="s">
        <v>496</v>
      </c>
      <c r="C184" s="507"/>
      <c r="D184" s="507"/>
      <c r="E184" s="507"/>
      <c r="F184" s="507"/>
      <c r="G184" s="507"/>
      <c r="H184" s="507"/>
      <c r="I184" s="507"/>
    </row>
    <row r="185" spans="1:9" ht="12.75" hidden="1" customHeight="1" outlineLevel="1">
      <c r="A185" s="292"/>
      <c r="B185" s="326" t="s">
        <v>181</v>
      </c>
      <c r="C185" s="297"/>
      <c r="D185" s="308"/>
      <c r="E185" s="308"/>
      <c r="F185" s="298"/>
      <c r="G185" s="327">
        <v>306613</v>
      </c>
      <c r="H185" s="294"/>
      <c r="I185" s="328">
        <v>306613</v>
      </c>
    </row>
    <row r="186" spans="1:9" ht="12.75" hidden="1" customHeight="1" outlineLevel="1">
      <c r="A186" s="292"/>
      <c r="B186" s="326" t="s">
        <v>182</v>
      </c>
      <c r="C186" s="297"/>
      <c r="D186" s="308"/>
      <c r="E186" s="308"/>
      <c r="F186" s="298"/>
      <c r="G186" s="329"/>
      <c r="H186" s="294"/>
      <c r="I186" s="328">
        <v>0</v>
      </c>
    </row>
    <row r="187" spans="1:9" ht="12.75" hidden="1" customHeight="1" outlineLevel="1">
      <c r="A187" s="292"/>
      <c r="B187" s="326" t="s">
        <v>183</v>
      </c>
      <c r="C187" s="297"/>
      <c r="D187" s="308"/>
      <c r="E187" s="308"/>
      <c r="F187" s="298"/>
      <c r="G187" s="327">
        <v>1115543</v>
      </c>
      <c r="H187" s="294"/>
      <c r="I187" s="328">
        <v>1115543</v>
      </c>
    </row>
    <row r="188" spans="1:9" ht="12.75" hidden="1" customHeight="1" outlineLevel="1">
      <c r="A188" s="292"/>
      <c r="B188" s="326" t="s">
        <v>184</v>
      </c>
      <c r="C188" s="297"/>
      <c r="D188" s="308"/>
      <c r="E188" s="308"/>
      <c r="F188" s="298"/>
      <c r="G188" s="327">
        <v>170625</v>
      </c>
      <c r="H188" s="294"/>
      <c r="I188" s="328">
        <v>170625</v>
      </c>
    </row>
    <row r="189" spans="1:9" ht="12.75" hidden="1" customHeight="1" outlineLevel="1">
      <c r="A189" s="292"/>
      <c r="B189" s="326" t="s">
        <v>185</v>
      </c>
      <c r="C189" s="297"/>
      <c r="D189" s="308"/>
      <c r="E189" s="308"/>
      <c r="F189" s="298"/>
      <c r="G189" s="327">
        <v>1102924</v>
      </c>
      <c r="H189" s="294"/>
      <c r="I189" s="328">
        <v>1102924</v>
      </c>
    </row>
    <row r="190" spans="1:9" ht="12.75" hidden="1" customHeight="1" outlineLevel="1">
      <c r="A190" s="292"/>
      <c r="B190" s="326" t="s">
        <v>186</v>
      </c>
      <c r="C190" s="297"/>
      <c r="D190" s="308"/>
      <c r="E190" s="308"/>
      <c r="F190" s="298"/>
      <c r="G190" s="327">
        <v>385205</v>
      </c>
      <c r="H190" s="294"/>
      <c r="I190" s="328">
        <v>385205</v>
      </c>
    </row>
    <row r="191" spans="1:9" ht="12.75" hidden="1" customHeight="1" outlineLevel="1">
      <c r="A191" s="292"/>
      <c r="B191" s="326" t="s">
        <v>244</v>
      </c>
      <c r="C191" s="297"/>
      <c r="D191" s="308"/>
      <c r="E191" s="308"/>
      <c r="F191" s="298"/>
      <c r="G191" s="327">
        <v>0</v>
      </c>
      <c r="H191" s="294"/>
      <c r="I191" s="328">
        <v>0</v>
      </c>
    </row>
    <row r="192" spans="1:9" ht="12.75" hidden="1" customHeight="1" outlineLevel="1">
      <c r="A192" s="292"/>
      <c r="B192" s="326" t="s">
        <v>187</v>
      </c>
      <c r="C192" s="297"/>
      <c r="D192" s="308"/>
      <c r="E192" s="308"/>
      <c r="F192" s="298"/>
      <c r="G192" s="327">
        <v>135321</v>
      </c>
      <c r="H192" s="294"/>
      <c r="I192" s="328">
        <v>135321</v>
      </c>
    </row>
    <row r="193" spans="1:9" ht="12.75" hidden="1" customHeight="1" outlineLevel="1">
      <c r="A193" s="292"/>
      <c r="B193" s="326" t="s">
        <v>188</v>
      </c>
      <c r="C193" s="297"/>
      <c r="D193" s="308"/>
      <c r="E193" s="308"/>
      <c r="F193" s="298"/>
      <c r="G193" s="329"/>
      <c r="H193" s="294"/>
      <c r="I193" s="328">
        <v>0</v>
      </c>
    </row>
    <row r="194" spans="1:9" ht="12.75" hidden="1" customHeight="1" outlineLevel="1">
      <c r="A194" s="292"/>
      <c r="B194" s="326" t="s">
        <v>189</v>
      </c>
      <c r="C194" s="297"/>
      <c r="D194" s="308"/>
      <c r="E194" s="308"/>
      <c r="F194" s="298"/>
      <c r="G194" s="327">
        <v>0</v>
      </c>
      <c r="H194" s="294"/>
      <c r="I194" s="328">
        <v>0</v>
      </c>
    </row>
    <row r="195" spans="1:9" ht="12.75" hidden="1" customHeight="1" outlineLevel="1">
      <c r="A195" s="292"/>
      <c r="B195" s="326" t="s">
        <v>190</v>
      </c>
      <c r="C195" s="297"/>
      <c r="D195" s="308"/>
      <c r="E195" s="308"/>
      <c r="F195" s="298"/>
      <c r="G195" s="327">
        <v>67787</v>
      </c>
      <c r="H195" s="294"/>
      <c r="I195" s="328">
        <v>67787</v>
      </c>
    </row>
    <row r="196" spans="1:9" ht="12.75" hidden="1" customHeight="1" outlineLevel="1">
      <c r="A196" s="292"/>
      <c r="B196" s="326" t="s">
        <v>191</v>
      </c>
      <c r="C196" s="297"/>
      <c r="D196" s="308"/>
      <c r="E196" s="308"/>
      <c r="F196" s="298"/>
      <c r="G196" s="329"/>
      <c r="H196" s="294"/>
      <c r="I196" s="328">
        <v>0</v>
      </c>
    </row>
    <row r="197" spans="1:9" ht="12.75" hidden="1" customHeight="1" outlineLevel="1">
      <c r="A197" s="292"/>
      <c r="B197" s="326" t="s">
        <v>192</v>
      </c>
      <c r="C197" s="297"/>
      <c r="D197" s="308"/>
      <c r="E197" s="308"/>
      <c r="F197" s="298"/>
      <c r="G197" s="329"/>
      <c r="H197" s="294"/>
      <c r="I197" s="328">
        <v>0</v>
      </c>
    </row>
    <row r="198" spans="1:9" ht="12.75" hidden="1" customHeight="1" outlineLevel="1">
      <c r="A198" s="292"/>
      <c r="B198" s="326" t="s">
        <v>247</v>
      </c>
      <c r="C198" s="297"/>
      <c r="D198" s="308"/>
      <c r="E198" s="308"/>
      <c r="F198" s="298"/>
      <c r="G198" s="329"/>
      <c r="H198" s="294"/>
      <c r="I198" s="328">
        <v>0</v>
      </c>
    </row>
    <row r="199" spans="1:9" ht="12.75" hidden="1" customHeight="1" outlineLevel="1">
      <c r="A199" s="292"/>
      <c r="B199" s="326" t="s">
        <v>193</v>
      </c>
      <c r="C199" s="297"/>
      <c r="D199" s="308"/>
      <c r="E199" s="308"/>
      <c r="F199" s="298"/>
      <c r="G199" s="327">
        <v>1651930</v>
      </c>
      <c r="H199" s="294"/>
      <c r="I199" s="328">
        <v>1651930</v>
      </c>
    </row>
    <row r="200" spans="1:9" ht="12.75" hidden="1" customHeight="1" outlineLevel="1">
      <c r="A200" s="292"/>
      <c r="B200" s="326" t="s">
        <v>194</v>
      </c>
      <c r="C200" s="297"/>
      <c r="D200" s="308"/>
      <c r="E200" s="308"/>
      <c r="F200" s="298"/>
      <c r="G200" s="329"/>
      <c r="H200" s="294"/>
      <c r="I200" s="328">
        <v>0</v>
      </c>
    </row>
    <row r="201" spans="1:9" ht="12.75" hidden="1" customHeight="1" outlineLevel="1">
      <c r="A201" s="292"/>
      <c r="B201" s="326" t="s">
        <v>195</v>
      </c>
      <c r="C201" s="297"/>
      <c r="D201" s="308"/>
      <c r="E201" s="308"/>
      <c r="F201" s="298"/>
      <c r="G201" s="327">
        <v>76130.125321634303</v>
      </c>
      <c r="H201" s="294"/>
      <c r="I201" s="328">
        <v>76130.125321634303</v>
      </c>
    </row>
    <row r="202" spans="1:9" ht="12.75" hidden="1" customHeight="1" outlineLevel="1">
      <c r="A202" s="292"/>
      <c r="B202" s="326" t="s">
        <v>196</v>
      </c>
      <c r="C202" s="297"/>
      <c r="D202" s="308"/>
      <c r="E202" s="308"/>
      <c r="F202" s="298"/>
      <c r="G202" s="329"/>
      <c r="H202" s="294"/>
      <c r="I202" s="328">
        <v>0</v>
      </c>
    </row>
    <row r="203" spans="1:9" ht="12.75" customHeight="1" collapsed="1">
      <c r="A203" s="292">
        <v>10</v>
      </c>
      <c r="B203" s="330" t="s">
        <v>497</v>
      </c>
      <c r="C203" s="297"/>
      <c r="D203" s="308"/>
      <c r="E203" s="308"/>
      <c r="F203" s="298"/>
      <c r="G203" s="327">
        <f>SUM($G$185:$G$202)</f>
        <v>5012078.1253216341</v>
      </c>
      <c r="H203" s="294"/>
      <c r="I203" s="328">
        <f>SUM($I$185:$I$202)</f>
        <v>5012078.1253216341</v>
      </c>
    </row>
    <row r="204" spans="1:9" ht="12.75" hidden="1" customHeight="1" outlineLevel="1">
      <c r="A204" s="292"/>
      <c r="B204" s="331" t="s">
        <v>181</v>
      </c>
      <c r="C204" s="304"/>
      <c r="D204" s="310"/>
      <c r="E204" s="310"/>
      <c r="F204" s="305"/>
      <c r="G204" s="332">
        <v>-312</v>
      </c>
      <c r="H204" s="319"/>
      <c r="I204" s="312">
        <v>-312</v>
      </c>
    </row>
    <row r="205" spans="1:9" ht="12.75" hidden="1" customHeight="1" outlineLevel="1">
      <c r="A205" s="292"/>
      <c r="B205" s="331" t="s">
        <v>182</v>
      </c>
      <c r="C205" s="304"/>
      <c r="D205" s="310"/>
      <c r="E205" s="310"/>
      <c r="F205" s="305"/>
      <c r="G205" s="332">
        <v>8125</v>
      </c>
      <c r="H205" s="319"/>
      <c r="I205" s="312">
        <v>8125</v>
      </c>
    </row>
    <row r="206" spans="1:9" ht="12.75" hidden="1" customHeight="1" outlineLevel="1">
      <c r="A206" s="292"/>
      <c r="B206" s="331" t="s">
        <v>183</v>
      </c>
      <c r="C206" s="304"/>
      <c r="D206" s="310"/>
      <c r="E206" s="310"/>
      <c r="F206" s="305"/>
      <c r="G206" s="332">
        <v>2845383</v>
      </c>
      <c r="H206" s="319"/>
      <c r="I206" s="312">
        <v>2845383</v>
      </c>
    </row>
    <row r="207" spans="1:9" ht="12.75" hidden="1" customHeight="1" outlineLevel="1">
      <c r="A207" s="292"/>
      <c r="B207" s="331" t="s">
        <v>184</v>
      </c>
      <c r="C207" s="304"/>
      <c r="D207" s="310"/>
      <c r="E207" s="310"/>
      <c r="F207" s="305"/>
      <c r="G207" s="332">
        <v>80371</v>
      </c>
      <c r="H207" s="319"/>
      <c r="I207" s="312">
        <v>80371</v>
      </c>
    </row>
    <row r="208" spans="1:9" ht="12.75" hidden="1" customHeight="1" outlineLevel="1">
      <c r="A208" s="292"/>
      <c r="B208" s="331" t="s">
        <v>185</v>
      </c>
      <c r="C208" s="304"/>
      <c r="D208" s="310"/>
      <c r="E208" s="310"/>
      <c r="F208" s="305"/>
      <c r="G208" s="332">
        <v>288277</v>
      </c>
      <c r="H208" s="319"/>
      <c r="I208" s="312">
        <v>288277</v>
      </c>
    </row>
    <row r="209" spans="1:9" ht="12.75" hidden="1" customHeight="1" outlineLevel="1">
      <c r="A209" s="292"/>
      <c r="B209" s="331" t="s">
        <v>186</v>
      </c>
      <c r="C209" s="304"/>
      <c r="D209" s="310"/>
      <c r="E209" s="310"/>
      <c r="F209" s="305"/>
      <c r="G209" s="332">
        <v>3400279</v>
      </c>
      <c r="H209" s="319"/>
      <c r="I209" s="312">
        <v>3400279</v>
      </c>
    </row>
    <row r="210" spans="1:9" ht="12.75" hidden="1" customHeight="1" outlineLevel="1">
      <c r="A210" s="292"/>
      <c r="B210" s="331" t="s">
        <v>244</v>
      </c>
      <c r="C210" s="304"/>
      <c r="D210" s="310"/>
      <c r="E210" s="310"/>
      <c r="F210" s="305"/>
      <c r="G210" s="332">
        <v>0</v>
      </c>
      <c r="H210" s="319"/>
      <c r="I210" s="312">
        <v>0</v>
      </c>
    </row>
    <row r="211" spans="1:9" ht="12.75" hidden="1" customHeight="1" outlineLevel="1">
      <c r="A211" s="292"/>
      <c r="B211" s="331" t="s">
        <v>187</v>
      </c>
      <c r="C211" s="304"/>
      <c r="D211" s="310"/>
      <c r="E211" s="310"/>
      <c r="F211" s="305"/>
      <c r="G211" s="332">
        <v>59624</v>
      </c>
      <c r="H211" s="319"/>
      <c r="I211" s="312">
        <v>59624</v>
      </c>
    </row>
    <row r="212" spans="1:9" ht="12.75" hidden="1" customHeight="1" outlineLevel="1">
      <c r="A212" s="292"/>
      <c r="B212" s="331" t="s">
        <v>188</v>
      </c>
      <c r="C212" s="304"/>
      <c r="D212" s="310"/>
      <c r="E212" s="310"/>
      <c r="F212" s="305"/>
      <c r="G212" s="333"/>
      <c r="H212" s="319"/>
      <c r="I212" s="312">
        <v>0</v>
      </c>
    </row>
    <row r="213" spans="1:9" ht="12.75" hidden="1" customHeight="1" outlineLevel="1">
      <c r="A213" s="292"/>
      <c r="B213" s="331" t="s">
        <v>189</v>
      </c>
      <c r="C213" s="304"/>
      <c r="D213" s="310"/>
      <c r="E213" s="310"/>
      <c r="F213" s="305"/>
      <c r="G213" s="332">
        <v>0</v>
      </c>
      <c r="H213" s="319"/>
      <c r="I213" s="312">
        <v>0</v>
      </c>
    </row>
    <row r="214" spans="1:9" ht="12.75" hidden="1" customHeight="1" outlineLevel="1">
      <c r="A214" s="292"/>
      <c r="B214" s="331" t="s">
        <v>190</v>
      </c>
      <c r="C214" s="304"/>
      <c r="D214" s="310"/>
      <c r="E214" s="310"/>
      <c r="F214" s="305"/>
      <c r="G214" s="332">
        <v>142499</v>
      </c>
      <c r="H214" s="319"/>
      <c r="I214" s="312">
        <v>142499</v>
      </c>
    </row>
    <row r="215" spans="1:9" ht="12.75" hidden="1" customHeight="1" outlineLevel="1">
      <c r="A215" s="292"/>
      <c r="B215" s="331" t="s">
        <v>191</v>
      </c>
      <c r="C215" s="304"/>
      <c r="D215" s="310"/>
      <c r="E215" s="310"/>
      <c r="F215" s="305"/>
      <c r="G215" s="333"/>
      <c r="H215" s="319"/>
      <c r="I215" s="312">
        <v>0</v>
      </c>
    </row>
    <row r="216" spans="1:9" ht="12.75" hidden="1" customHeight="1" outlineLevel="1">
      <c r="A216" s="292"/>
      <c r="B216" s="331" t="s">
        <v>192</v>
      </c>
      <c r="C216" s="304"/>
      <c r="D216" s="310"/>
      <c r="E216" s="310"/>
      <c r="F216" s="305"/>
      <c r="G216" s="333"/>
      <c r="H216" s="319"/>
      <c r="I216" s="312">
        <v>0</v>
      </c>
    </row>
    <row r="217" spans="1:9" ht="12.75" hidden="1" customHeight="1" outlineLevel="1">
      <c r="A217" s="292"/>
      <c r="B217" s="331" t="s">
        <v>247</v>
      </c>
      <c r="C217" s="304"/>
      <c r="D217" s="310"/>
      <c r="E217" s="310"/>
      <c r="F217" s="305"/>
      <c r="G217" s="332">
        <v>2147.4699999999998</v>
      </c>
      <c r="H217" s="319"/>
      <c r="I217" s="312">
        <v>2147.4699999999998</v>
      </c>
    </row>
    <row r="218" spans="1:9" ht="12.75" hidden="1" customHeight="1" outlineLevel="1">
      <c r="A218" s="292"/>
      <c r="B218" s="331" t="s">
        <v>193</v>
      </c>
      <c r="C218" s="304"/>
      <c r="D218" s="310"/>
      <c r="E218" s="310"/>
      <c r="F218" s="305"/>
      <c r="G218" s="332">
        <v>9185541</v>
      </c>
      <c r="H218" s="319"/>
      <c r="I218" s="312">
        <v>9185541</v>
      </c>
    </row>
    <row r="219" spans="1:9" ht="12.75" hidden="1" customHeight="1" outlineLevel="1">
      <c r="A219" s="292"/>
      <c r="B219" s="331" t="s">
        <v>194</v>
      </c>
      <c r="C219" s="304"/>
      <c r="D219" s="310"/>
      <c r="E219" s="310"/>
      <c r="F219" s="305"/>
      <c r="G219" s="333"/>
      <c r="H219" s="319"/>
      <c r="I219" s="312">
        <v>0</v>
      </c>
    </row>
    <row r="220" spans="1:9" ht="12.75" hidden="1" customHeight="1" outlineLevel="1">
      <c r="A220" s="292"/>
      <c r="B220" s="331" t="s">
        <v>195</v>
      </c>
      <c r="C220" s="304"/>
      <c r="D220" s="310"/>
      <c r="E220" s="310"/>
      <c r="F220" s="305"/>
      <c r="G220" s="333"/>
      <c r="H220" s="319"/>
      <c r="I220" s="312">
        <v>0</v>
      </c>
    </row>
    <row r="221" spans="1:9" ht="12.75" hidden="1" customHeight="1" outlineLevel="1">
      <c r="A221" s="292"/>
      <c r="B221" s="331" t="s">
        <v>196</v>
      </c>
      <c r="C221" s="304"/>
      <c r="D221" s="310"/>
      <c r="E221" s="310"/>
      <c r="F221" s="305"/>
      <c r="G221" s="333"/>
      <c r="H221" s="319"/>
      <c r="I221" s="312">
        <v>0</v>
      </c>
    </row>
    <row r="222" spans="1:9" ht="12.75" customHeight="1" collapsed="1">
      <c r="A222" s="292">
        <v>11</v>
      </c>
      <c r="B222" s="334" t="s">
        <v>498</v>
      </c>
      <c r="C222" s="304"/>
      <c r="D222" s="310"/>
      <c r="E222" s="310"/>
      <c r="F222" s="305"/>
      <c r="G222" s="332">
        <f>SUM($G$204:$G$221)</f>
        <v>16011934.469999999</v>
      </c>
      <c r="H222" s="319"/>
      <c r="I222" s="312">
        <f>SUM($I$204:$I$221)</f>
        <v>16011934.469999999</v>
      </c>
    </row>
    <row r="223" spans="1:9" ht="12.75" hidden="1" customHeight="1" outlineLevel="1">
      <c r="A223" s="292"/>
      <c r="B223" s="331" t="s">
        <v>181</v>
      </c>
      <c r="C223" s="304"/>
      <c r="D223" s="310"/>
      <c r="E223" s="310"/>
      <c r="F223" s="305"/>
      <c r="G223" s="332">
        <v>616279</v>
      </c>
      <c r="H223" s="319"/>
      <c r="I223" s="312">
        <v>616279</v>
      </c>
    </row>
    <row r="224" spans="1:9" ht="12.75" hidden="1" customHeight="1" outlineLevel="1">
      <c r="A224" s="292"/>
      <c r="B224" s="331" t="s">
        <v>182</v>
      </c>
      <c r="C224" s="304"/>
      <c r="D224" s="310"/>
      <c r="E224" s="310"/>
      <c r="F224" s="305"/>
      <c r="G224" s="333"/>
      <c r="H224" s="319"/>
      <c r="I224" s="312">
        <v>0</v>
      </c>
    </row>
    <row r="225" spans="1:9" ht="12.75" hidden="1" customHeight="1" outlineLevel="1">
      <c r="A225" s="292"/>
      <c r="B225" s="331" t="s">
        <v>183</v>
      </c>
      <c r="C225" s="304"/>
      <c r="D225" s="310"/>
      <c r="E225" s="310"/>
      <c r="F225" s="305"/>
      <c r="G225" s="332">
        <v>2669706</v>
      </c>
      <c r="H225" s="319"/>
      <c r="I225" s="312">
        <v>2669706</v>
      </c>
    </row>
    <row r="226" spans="1:9" ht="12.75" hidden="1" customHeight="1" outlineLevel="1">
      <c r="A226" s="292"/>
      <c r="B226" s="331" t="s">
        <v>184</v>
      </c>
      <c r="C226" s="304"/>
      <c r="D226" s="310"/>
      <c r="E226" s="310"/>
      <c r="F226" s="305"/>
      <c r="G226" s="332">
        <v>406287</v>
      </c>
      <c r="H226" s="319"/>
      <c r="I226" s="312">
        <v>406287</v>
      </c>
    </row>
    <row r="227" spans="1:9" ht="12.75" hidden="1" customHeight="1" outlineLevel="1">
      <c r="A227" s="292"/>
      <c r="B227" s="331" t="s">
        <v>185</v>
      </c>
      <c r="C227" s="304"/>
      <c r="D227" s="310"/>
      <c r="E227" s="310"/>
      <c r="F227" s="305"/>
      <c r="G227" s="332">
        <v>2655519</v>
      </c>
      <c r="H227" s="319"/>
      <c r="I227" s="312">
        <v>2655519</v>
      </c>
    </row>
    <row r="228" spans="1:9" ht="12.75" hidden="1" customHeight="1" outlineLevel="1">
      <c r="A228" s="292"/>
      <c r="B228" s="331" t="s">
        <v>186</v>
      </c>
      <c r="C228" s="304"/>
      <c r="D228" s="310"/>
      <c r="E228" s="310"/>
      <c r="F228" s="305"/>
      <c r="G228" s="332">
        <v>3781340</v>
      </c>
      <c r="H228" s="319"/>
      <c r="I228" s="312">
        <v>3781340</v>
      </c>
    </row>
    <row r="229" spans="1:9" ht="12.75" hidden="1" customHeight="1" outlineLevel="1">
      <c r="A229" s="292"/>
      <c r="B229" s="331" t="s">
        <v>244</v>
      </c>
      <c r="C229" s="304"/>
      <c r="D229" s="310"/>
      <c r="E229" s="310"/>
      <c r="F229" s="305"/>
      <c r="G229" s="332">
        <v>19283</v>
      </c>
      <c r="H229" s="319"/>
      <c r="I229" s="312">
        <v>19283</v>
      </c>
    </row>
    <row r="230" spans="1:9" ht="12.75" hidden="1" customHeight="1" outlineLevel="1">
      <c r="A230" s="292"/>
      <c r="B230" s="331" t="s">
        <v>187</v>
      </c>
      <c r="C230" s="304"/>
      <c r="D230" s="310"/>
      <c r="E230" s="310"/>
      <c r="F230" s="305"/>
      <c r="G230" s="332">
        <v>37669</v>
      </c>
      <c r="H230" s="319"/>
      <c r="I230" s="312">
        <v>37669</v>
      </c>
    </row>
    <row r="231" spans="1:9" ht="12.75" hidden="1" customHeight="1" outlineLevel="1">
      <c r="A231" s="292"/>
      <c r="B231" s="331" t="s">
        <v>188</v>
      </c>
      <c r="C231" s="304"/>
      <c r="D231" s="310"/>
      <c r="E231" s="310"/>
      <c r="F231" s="305"/>
      <c r="G231" s="332">
        <v>124983</v>
      </c>
      <c r="H231" s="319"/>
      <c r="I231" s="312">
        <v>124983</v>
      </c>
    </row>
    <row r="232" spans="1:9" ht="12.75" hidden="1" customHeight="1" outlineLevel="1">
      <c r="A232" s="292"/>
      <c r="B232" s="331" t="s">
        <v>189</v>
      </c>
      <c r="C232" s="304"/>
      <c r="D232" s="310"/>
      <c r="E232" s="310"/>
      <c r="F232" s="305"/>
      <c r="G232" s="332">
        <v>25068.089007597198</v>
      </c>
      <c r="H232" s="319"/>
      <c r="I232" s="312">
        <v>25068.089007597198</v>
      </c>
    </row>
    <row r="233" spans="1:9" ht="12.75" hidden="1" customHeight="1" outlineLevel="1">
      <c r="A233" s="292"/>
      <c r="B233" s="331" t="s">
        <v>190</v>
      </c>
      <c r="C233" s="304"/>
      <c r="D233" s="310"/>
      <c r="E233" s="310"/>
      <c r="F233" s="305"/>
      <c r="G233" s="332">
        <v>1531273</v>
      </c>
      <c r="H233" s="319"/>
      <c r="I233" s="312">
        <v>1531273</v>
      </c>
    </row>
    <row r="234" spans="1:9" ht="12.75" hidden="1" customHeight="1" outlineLevel="1">
      <c r="A234" s="292"/>
      <c r="B234" s="331" t="s">
        <v>191</v>
      </c>
      <c r="C234" s="304"/>
      <c r="D234" s="310"/>
      <c r="E234" s="310"/>
      <c r="F234" s="305"/>
      <c r="G234" s="333"/>
      <c r="H234" s="319"/>
      <c r="I234" s="312">
        <v>0</v>
      </c>
    </row>
    <row r="235" spans="1:9" ht="12.75" hidden="1" customHeight="1" outlineLevel="1">
      <c r="A235" s="292"/>
      <c r="B235" s="331" t="s">
        <v>192</v>
      </c>
      <c r="C235" s="304"/>
      <c r="D235" s="310"/>
      <c r="E235" s="310"/>
      <c r="F235" s="305"/>
      <c r="G235" s="332">
        <v>34621</v>
      </c>
      <c r="H235" s="319"/>
      <c r="I235" s="312">
        <v>34621</v>
      </c>
    </row>
    <row r="236" spans="1:9" ht="12.75" hidden="1" customHeight="1" outlineLevel="1">
      <c r="A236" s="292"/>
      <c r="B236" s="331" t="s">
        <v>247</v>
      </c>
      <c r="C236" s="304"/>
      <c r="D236" s="310"/>
      <c r="E236" s="310"/>
      <c r="F236" s="305"/>
      <c r="G236" s="332">
        <v>286.93</v>
      </c>
      <c r="H236" s="319"/>
      <c r="I236" s="312">
        <v>286.93</v>
      </c>
    </row>
    <row r="237" spans="1:9" ht="12.75" hidden="1" customHeight="1" outlineLevel="1">
      <c r="A237" s="292"/>
      <c r="B237" s="331" t="s">
        <v>193</v>
      </c>
      <c r="C237" s="304"/>
      <c r="D237" s="310"/>
      <c r="E237" s="310"/>
      <c r="F237" s="305"/>
      <c r="G237" s="332">
        <v>6324330</v>
      </c>
      <c r="H237" s="319"/>
      <c r="I237" s="312">
        <v>6324330</v>
      </c>
    </row>
    <row r="238" spans="1:9" ht="12.75" hidden="1" customHeight="1" outlineLevel="1">
      <c r="A238" s="292"/>
      <c r="B238" s="331" t="s">
        <v>194</v>
      </c>
      <c r="C238" s="304"/>
      <c r="D238" s="310"/>
      <c r="E238" s="310"/>
      <c r="F238" s="305"/>
      <c r="G238" s="332">
        <v>5725</v>
      </c>
      <c r="H238" s="319"/>
      <c r="I238" s="312">
        <v>5725</v>
      </c>
    </row>
    <row r="239" spans="1:9" ht="12.75" hidden="1" customHeight="1" outlineLevel="1">
      <c r="A239" s="292"/>
      <c r="B239" s="331" t="s">
        <v>195</v>
      </c>
      <c r="C239" s="304"/>
      <c r="D239" s="310"/>
      <c r="E239" s="310"/>
      <c r="F239" s="305"/>
      <c r="G239" s="332">
        <v>-549.09698185600803</v>
      </c>
      <c r="H239" s="319"/>
      <c r="I239" s="312">
        <v>-549.09698185600803</v>
      </c>
    </row>
    <row r="240" spans="1:9" ht="12.75" hidden="1" customHeight="1" outlineLevel="1">
      <c r="A240" s="292"/>
      <c r="B240" s="331" t="s">
        <v>196</v>
      </c>
      <c r="C240" s="304"/>
      <c r="D240" s="310"/>
      <c r="E240" s="310"/>
      <c r="F240" s="305"/>
      <c r="G240" s="332">
        <v>97205</v>
      </c>
      <c r="H240" s="319"/>
      <c r="I240" s="312">
        <v>97205</v>
      </c>
    </row>
    <row r="241" spans="1:9" ht="12.75" customHeight="1" collapsed="1">
      <c r="A241" s="292">
        <v>12</v>
      </c>
      <c r="B241" s="334" t="s">
        <v>499</v>
      </c>
      <c r="C241" s="304"/>
      <c r="D241" s="310"/>
      <c r="E241" s="310"/>
      <c r="F241" s="305"/>
      <c r="G241" s="332">
        <f>SUM($G$223:$G$240)</f>
        <v>18329025.92202574</v>
      </c>
      <c r="H241" s="319"/>
      <c r="I241" s="312">
        <f>SUM($I$223:$I$240)</f>
        <v>18329025.92202574</v>
      </c>
    </row>
    <row r="242" spans="1:9" ht="12.75" hidden="1" customHeight="1" outlineLevel="1">
      <c r="A242" s="292"/>
      <c r="B242" s="331" t="s">
        <v>181</v>
      </c>
      <c r="C242" s="304"/>
      <c r="D242" s="310"/>
      <c r="E242" s="310"/>
      <c r="F242" s="305"/>
      <c r="G242" s="332">
        <v>-98975</v>
      </c>
      <c r="H242" s="319"/>
      <c r="I242" s="312">
        <v>-98975</v>
      </c>
    </row>
    <row r="243" spans="1:9" ht="12.75" hidden="1" customHeight="1" outlineLevel="1">
      <c r="A243" s="292"/>
      <c r="B243" s="331" t="s">
        <v>182</v>
      </c>
      <c r="C243" s="304"/>
      <c r="D243" s="310"/>
      <c r="E243" s="310"/>
      <c r="F243" s="305"/>
      <c r="G243" s="333"/>
      <c r="H243" s="319"/>
      <c r="I243" s="312">
        <v>0</v>
      </c>
    </row>
    <row r="244" spans="1:9" ht="12.75" hidden="1" customHeight="1" outlineLevel="1">
      <c r="A244" s="292"/>
      <c r="B244" s="331" t="s">
        <v>183</v>
      </c>
      <c r="C244" s="304"/>
      <c r="D244" s="310"/>
      <c r="E244" s="310"/>
      <c r="F244" s="305"/>
      <c r="G244" s="332">
        <v>712795</v>
      </c>
      <c r="H244" s="319"/>
      <c r="I244" s="312">
        <v>712795</v>
      </c>
    </row>
    <row r="245" spans="1:9" ht="12.75" hidden="1" customHeight="1" outlineLevel="1">
      <c r="A245" s="292"/>
      <c r="B245" s="331" t="s">
        <v>184</v>
      </c>
      <c r="C245" s="304"/>
      <c r="D245" s="310"/>
      <c r="E245" s="310"/>
      <c r="F245" s="305"/>
      <c r="G245" s="332">
        <v>94853</v>
      </c>
      <c r="H245" s="319"/>
      <c r="I245" s="312">
        <v>94853</v>
      </c>
    </row>
    <row r="246" spans="1:9" ht="12.75" hidden="1" customHeight="1" outlineLevel="1">
      <c r="A246" s="292"/>
      <c r="B246" s="331" t="s">
        <v>185</v>
      </c>
      <c r="C246" s="304"/>
      <c r="D246" s="310"/>
      <c r="E246" s="310"/>
      <c r="F246" s="305"/>
      <c r="G246" s="332">
        <v>1366318</v>
      </c>
      <c r="H246" s="319"/>
      <c r="I246" s="312">
        <v>1366318</v>
      </c>
    </row>
    <row r="247" spans="1:9" ht="12.75" hidden="1" customHeight="1" outlineLevel="1">
      <c r="A247" s="292"/>
      <c r="B247" s="331" t="s">
        <v>186</v>
      </c>
      <c r="C247" s="304"/>
      <c r="D247" s="310"/>
      <c r="E247" s="310"/>
      <c r="F247" s="305"/>
      <c r="G247" s="332">
        <v>53090</v>
      </c>
      <c r="H247" s="319"/>
      <c r="I247" s="312">
        <v>53090</v>
      </c>
    </row>
    <row r="248" spans="1:9" ht="12.75" hidden="1" customHeight="1" outlineLevel="1">
      <c r="A248" s="292"/>
      <c r="B248" s="331" t="s">
        <v>244</v>
      </c>
      <c r="C248" s="304"/>
      <c r="D248" s="310"/>
      <c r="E248" s="310"/>
      <c r="F248" s="305"/>
      <c r="G248" s="332">
        <v>0</v>
      </c>
      <c r="H248" s="319"/>
      <c r="I248" s="312">
        <v>0</v>
      </c>
    </row>
    <row r="249" spans="1:9" ht="12.75" hidden="1" customHeight="1" outlineLevel="1">
      <c r="A249" s="292"/>
      <c r="B249" s="331" t="s">
        <v>187</v>
      </c>
      <c r="C249" s="304"/>
      <c r="D249" s="310"/>
      <c r="E249" s="310"/>
      <c r="F249" s="305"/>
      <c r="G249" s="332">
        <v>-1677</v>
      </c>
      <c r="H249" s="319"/>
      <c r="I249" s="312">
        <v>-1677</v>
      </c>
    </row>
    <row r="250" spans="1:9" ht="12.75" hidden="1" customHeight="1" outlineLevel="1">
      <c r="A250" s="292"/>
      <c r="B250" s="331" t="s">
        <v>188</v>
      </c>
      <c r="C250" s="304"/>
      <c r="D250" s="310"/>
      <c r="E250" s="310"/>
      <c r="F250" s="305"/>
      <c r="G250" s="332">
        <v>3225</v>
      </c>
      <c r="H250" s="319"/>
      <c r="I250" s="312">
        <v>3225</v>
      </c>
    </row>
    <row r="251" spans="1:9" ht="12.75" hidden="1" customHeight="1" outlineLevel="1">
      <c r="A251" s="292"/>
      <c r="B251" s="331" t="s">
        <v>189</v>
      </c>
      <c r="C251" s="304"/>
      <c r="D251" s="310"/>
      <c r="E251" s="310"/>
      <c r="F251" s="305"/>
      <c r="G251" s="332">
        <v>0</v>
      </c>
      <c r="H251" s="319"/>
      <c r="I251" s="312">
        <v>0</v>
      </c>
    </row>
    <row r="252" spans="1:9" ht="12.75" hidden="1" customHeight="1" outlineLevel="1">
      <c r="A252" s="292"/>
      <c r="B252" s="331" t="s">
        <v>190</v>
      </c>
      <c r="C252" s="304"/>
      <c r="D252" s="310"/>
      <c r="E252" s="310"/>
      <c r="F252" s="305"/>
      <c r="G252" s="332">
        <v>152008</v>
      </c>
      <c r="H252" s="319"/>
      <c r="I252" s="312">
        <v>152008</v>
      </c>
    </row>
    <row r="253" spans="1:9" ht="12.75" hidden="1" customHeight="1" outlineLevel="1">
      <c r="A253" s="292"/>
      <c r="B253" s="331" t="s">
        <v>191</v>
      </c>
      <c r="C253" s="304"/>
      <c r="D253" s="310"/>
      <c r="E253" s="310"/>
      <c r="F253" s="305"/>
      <c r="G253" s="333"/>
      <c r="H253" s="319"/>
      <c r="I253" s="312">
        <v>0</v>
      </c>
    </row>
    <row r="254" spans="1:9" ht="12.75" hidden="1" customHeight="1" outlineLevel="1">
      <c r="A254" s="292"/>
      <c r="B254" s="331" t="s">
        <v>192</v>
      </c>
      <c r="C254" s="304"/>
      <c r="D254" s="310"/>
      <c r="E254" s="310"/>
      <c r="F254" s="305"/>
      <c r="G254" s="333"/>
      <c r="H254" s="319"/>
      <c r="I254" s="312">
        <v>0</v>
      </c>
    </row>
    <row r="255" spans="1:9" ht="12.75" hidden="1" customHeight="1" outlineLevel="1">
      <c r="A255" s="292"/>
      <c r="B255" s="331" t="s">
        <v>247</v>
      </c>
      <c r="C255" s="304"/>
      <c r="D255" s="310"/>
      <c r="E255" s="310"/>
      <c r="F255" s="305"/>
      <c r="G255" s="333"/>
      <c r="H255" s="319"/>
      <c r="I255" s="312">
        <v>0</v>
      </c>
    </row>
    <row r="256" spans="1:9" ht="12.75" hidden="1" customHeight="1" outlineLevel="1">
      <c r="A256" s="292"/>
      <c r="B256" s="331" t="s">
        <v>193</v>
      </c>
      <c r="C256" s="304"/>
      <c r="D256" s="310"/>
      <c r="E256" s="310"/>
      <c r="F256" s="305"/>
      <c r="G256" s="332">
        <v>-1387828</v>
      </c>
      <c r="H256" s="319"/>
      <c r="I256" s="312">
        <v>-1387828</v>
      </c>
    </row>
    <row r="257" spans="1:9" ht="12.75" hidden="1" customHeight="1" outlineLevel="1">
      <c r="A257" s="292"/>
      <c r="B257" s="331" t="s">
        <v>194</v>
      </c>
      <c r="C257" s="304"/>
      <c r="D257" s="310"/>
      <c r="E257" s="310"/>
      <c r="F257" s="305"/>
      <c r="G257" s="333"/>
      <c r="H257" s="319"/>
      <c r="I257" s="312">
        <v>0</v>
      </c>
    </row>
    <row r="258" spans="1:9" ht="12.75" hidden="1" customHeight="1" outlineLevel="1">
      <c r="A258" s="292"/>
      <c r="B258" s="331" t="s">
        <v>195</v>
      </c>
      <c r="C258" s="304"/>
      <c r="D258" s="310"/>
      <c r="E258" s="310"/>
      <c r="F258" s="305"/>
      <c r="G258" s="332">
        <v>-1263.5933938406099</v>
      </c>
      <c r="H258" s="319"/>
      <c r="I258" s="312">
        <v>-1263.5933938406099</v>
      </c>
    </row>
    <row r="259" spans="1:9" ht="12.75" hidden="1" customHeight="1" outlineLevel="1">
      <c r="A259" s="292"/>
      <c r="B259" s="331" t="s">
        <v>196</v>
      </c>
      <c r="C259" s="304"/>
      <c r="D259" s="310"/>
      <c r="E259" s="310"/>
      <c r="F259" s="305"/>
      <c r="G259" s="333"/>
      <c r="H259" s="319"/>
      <c r="I259" s="312">
        <v>0</v>
      </c>
    </row>
    <row r="260" spans="1:9" ht="12.75" customHeight="1" collapsed="1">
      <c r="A260" s="292">
        <v>13</v>
      </c>
      <c r="B260" s="334" t="s">
        <v>500</v>
      </c>
      <c r="C260" s="304"/>
      <c r="D260" s="310"/>
      <c r="E260" s="310"/>
      <c r="F260" s="305"/>
      <c r="G260" s="332">
        <f>SUM($G$242:$G$259)</f>
        <v>892545.40660615941</v>
      </c>
      <c r="H260" s="319"/>
      <c r="I260" s="312">
        <f>SUM($I$242:$I$259)</f>
        <v>892545.40660615941</v>
      </c>
    </row>
    <row r="261" spans="1:9" ht="12.75" hidden="1" customHeight="1" outlineLevel="1">
      <c r="A261" s="292"/>
      <c r="B261" s="331" t="s">
        <v>181</v>
      </c>
      <c r="C261" s="304"/>
      <c r="D261" s="310"/>
      <c r="E261" s="310"/>
      <c r="F261" s="305"/>
      <c r="G261" s="332">
        <v>0</v>
      </c>
      <c r="H261" s="319"/>
      <c r="I261" s="312">
        <v>0</v>
      </c>
    </row>
    <row r="262" spans="1:9" ht="12.75" hidden="1" customHeight="1" outlineLevel="1">
      <c r="A262" s="292"/>
      <c r="B262" s="331" t="s">
        <v>182</v>
      </c>
      <c r="C262" s="304"/>
      <c r="D262" s="310"/>
      <c r="E262" s="310"/>
      <c r="F262" s="305"/>
      <c r="G262" s="333"/>
      <c r="H262" s="319"/>
      <c r="I262" s="312">
        <v>0</v>
      </c>
    </row>
    <row r="263" spans="1:9" ht="12.75" hidden="1" customHeight="1" outlineLevel="1">
      <c r="A263" s="292"/>
      <c r="B263" s="331" t="s">
        <v>183</v>
      </c>
      <c r="C263" s="304"/>
      <c r="D263" s="310"/>
      <c r="E263" s="310"/>
      <c r="F263" s="305"/>
      <c r="G263" s="332">
        <v>3882504</v>
      </c>
      <c r="H263" s="319"/>
      <c r="I263" s="312">
        <v>3882504</v>
      </c>
    </row>
    <row r="264" spans="1:9" ht="12.75" hidden="1" customHeight="1" outlineLevel="1">
      <c r="A264" s="292"/>
      <c r="B264" s="331" t="s">
        <v>184</v>
      </c>
      <c r="C264" s="304"/>
      <c r="D264" s="310"/>
      <c r="E264" s="310"/>
      <c r="F264" s="305"/>
      <c r="G264" s="332">
        <v>-50954</v>
      </c>
      <c r="H264" s="319"/>
      <c r="I264" s="312">
        <v>-50954</v>
      </c>
    </row>
    <row r="265" spans="1:9" ht="12.75" hidden="1" customHeight="1" outlineLevel="1">
      <c r="A265" s="292"/>
      <c r="B265" s="331" t="s">
        <v>185</v>
      </c>
      <c r="C265" s="304"/>
      <c r="D265" s="310"/>
      <c r="E265" s="310"/>
      <c r="F265" s="305"/>
      <c r="G265" s="332">
        <v>-1254717</v>
      </c>
      <c r="H265" s="319"/>
      <c r="I265" s="312">
        <v>-1254717</v>
      </c>
    </row>
    <row r="266" spans="1:9" ht="12.75" hidden="1" customHeight="1" outlineLevel="1">
      <c r="A266" s="292"/>
      <c r="B266" s="331" t="s">
        <v>186</v>
      </c>
      <c r="C266" s="304"/>
      <c r="D266" s="310"/>
      <c r="E266" s="310"/>
      <c r="F266" s="305"/>
      <c r="G266" s="332">
        <v>5367867</v>
      </c>
      <c r="H266" s="319"/>
      <c r="I266" s="312">
        <v>5367867</v>
      </c>
    </row>
    <row r="267" spans="1:9" ht="12.75" hidden="1" customHeight="1" outlineLevel="1">
      <c r="A267" s="292"/>
      <c r="B267" s="331" t="s">
        <v>244</v>
      </c>
      <c r="C267" s="304"/>
      <c r="D267" s="310"/>
      <c r="E267" s="310"/>
      <c r="F267" s="305"/>
      <c r="G267" s="332">
        <v>0</v>
      </c>
      <c r="H267" s="319"/>
      <c r="I267" s="312">
        <v>0</v>
      </c>
    </row>
    <row r="268" spans="1:9" ht="12.75" hidden="1" customHeight="1" outlineLevel="1">
      <c r="A268" s="292"/>
      <c r="B268" s="331" t="s">
        <v>187</v>
      </c>
      <c r="C268" s="304"/>
      <c r="D268" s="310"/>
      <c r="E268" s="310"/>
      <c r="F268" s="305"/>
      <c r="G268" s="332">
        <v>234802</v>
      </c>
      <c r="H268" s="319"/>
      <c r="I268" s="312">
        <v>234802</v>
      </c>
    </row>
    <row r="269" spans="1:9" ht="12.75" hidden="1" customHeight="1" outlineLevel="1">
      <c r="A269" s="292"/>
      <c r="B269" s="331" t="s">
        <v>188</v>
      </c>
      <c r="C269" s="304"/>
      <c r="D269" s="310"/>
      <c r="E269" s="310"/>
      <c r="F269" s="305"/>
      <c r="G269" s="333"/>
      <c r="H269" s="319"/>
      <c r="I269" s="312">
        <v>0</v>
      </c>
    </row>
    <row r="270" spans="1:9" ht="12.75" hidden="1" customHeight="1" outlineLevel="1">
      <c r="A270" s="292"/>
      <c r="B270" s="331" t="s">
        <v>189</v>
      </c>
      <c r="C270" s="304"/>
      <c r="D270" s="310"/>
      <c r="E270" s="310"/>
      <c r="F270" s="305"/>
      <c r="G270" s="332">
        <v>0</v>
      </c>
      <c r="H270" s="319"/>
      <c r="I270" s="312">
        <v>0</v>
      </c>
    </row>
    <row r="271" spans="1:9" ht="12.75" hidden="1" customHeight="1" outlineLevel="1">
      <c r="A271" s="292"/>
      <c r="B271" s="331" t="s">
        <v>190</v>
      </c>
      <c r="C271" s="304"/>
      <c r="D271" s="310"/>
      <c r="E271" s="310"/>
      <c r="F271" s="305"/>
      <c r="G271" s="332">
        <v>-761987</v>
      </c>
      <c r="H271" s="319"/>
      <c r="I271" s="312">
        <v>-761987</v>
      </c>
    </row>
    <row r="272" spans="1:9" ht="12.75" hidden="1" customHeight="1" outlineLevel="1">
      <c r="A272" s="292"/>
      <c r="B272" s="331" t="s">
        <v>191</v>
      </c>
      <c r="C272" s="304"/>
      <c r="D272" s="310"/>
      <c r="E272" s="310"/>
      <c r="F272" s="305"/>
      <c r="G272" s="333"/>
      <c r="H272" s="319"/>
      <c r="I272" s="312">
        <v>0</v>
      </c>
    </row>
    <row r="273" spans="1:9" ht="12.75" hidden="1" customHeight="1" outlineLevel="1">
      <c r="A273" s="292"/>
      <c r="B273" s="331" t="s">
        <v>192</v>
      </c>
      <c r="C273" s="304"/>
      <c r="D273" s="310"/>
      <c r="E273" s="310"/>
      <c r="F273" s="305"/>
      <c r="G273" s="333"/>
      <c r="H273" s="319"/>
      <c r="I273" s="312">
        <v>0</v>
      </c>
    </row>
    <row r="274" spans="1:9" ht="12.75" hidden="1" customHeight="1" outlineLevel="1">
      <c r="A274" s="292"/>
      <c r="B274" s="331" t="s">
        <v>247</v>
      </c>
      <c r="C274" s="304"/>
      <c r="D274" s="310"/>
      <c r="E274" s="310"/>
      <c r="F274" s="305"/>
      <c r="G274" s="333"/>
      <c r="H274" s="319"/>
      <c r="I274" s="312">
        <v>0</v>
      </c>
    </row>
    <row r="275" spans="1:9" ht="12.75" hidden="1" customHeight="1" outlineLevel="1">
      <c r="A275" s="292"/>
      <c r="B275" s="331" t="s">
        <v>193</v>
      </c>
      <c r="C275" s="304"/>
      <c r="D275" s="310"/>
      <c r="E275" s="310"/>
      <c r="F275" s="305"/>
      <c r="G275" s="332">
        <v>-2326147</v>
      </c>
      <c r="H275" s="319"/>
      <c r="I275" s="312">
        <v>-2326147</v>
      </c>
    </row>
    <row r="276" spans="1:9" ht="12.75" hidden="1" customHeight="1" outlineLevel="1">
      <c r="A276" s="292"/>
      <c r="B276" s="331" t="s">
        <v>194</v>
      </c>
      <c r="C276" s="304"/>
      <c r="D276" s="310"/>
      <c r="E276" s="310"/>
      <c r="F276" s="305"/>
      <c r="G276" s="333"/>
      <c r="H276" s="319"/>
      <c r="I276" s="312">
        <v>0</v>
      </c>
    </row>
    <row r="277" spans="1:9" ht="12.75" hidden="1" customHeight="1" outlineLevel="1">
      <c r="A277" s="292"/>
      <c r="B277" s="331" t="s">
        <v>195</v>
      </c>
      <c r="C277" s="304"/>
      <c r="D277" s="310"/>
      <c r="E277" s="310"/>
      <c r="F277" s="305"/>
      <c r="G277" s="333"/>
      <c r="H277" s="319"/>
      <c r="I277" s="312">
        <v>0</v>
      </c>
    </row>
    <row r="278" spans="1:9" ht="12.75" hidden="1" customHeight="1" outlineLevel="1">
      <c r="A278" s="292"/>
      <c r="B278" s="331" t="s">
        <v>196</v>
      </c>
      <c r="C278" s="304"/>
      <c r="D278" s="310"/>
      <c r="E278" s="310"/>
      <c r="F278" s="305"/>
      <c r="G278" s="333"/>
      <c r="H278" s="319"/>
      <c r="I278" s="312">
        <v>0</v>
      </c>
    </row>
    <row r="279" spans="1:9" ht="12.75" customHeight="1" collapsed="1">
      <c r="A279" s="292">
        <v>14</v>
      </c>
      <c r="B279" s="334" t="s">
        <v>501</v>
      </c>
      <c r="C279" s="304"/>
      <c r="D279" s="310"/>
      <c r="E279" s="310"/>
      <c r="F279" s="305"/>
      <c r="G279" s="332">
        <f>SUM($G$261:$G$278)</f>
        <v>5091368</v>
      </c>
      <c r="H279" s="319"/>
      <c r="I279" s="312">
        <f>SUM($I$261:$I$278)</f>
        <v>5091368</v>
      </c>
    </row>
    <row r="280" spans="1:9" ht="12.75" hidden="1" customHeight="1" outlineLevel="1">
      <c r="A280" s="292"/>
      <c r="B280" s="335" t="s">
        <v>181</v>
      </c>
      <c r="C280" s="307"/>
      <c r="D280" s="309"/>
      <c r="E280" s="309"/>
      <c r="F280" s="322"/>
      <c r="G280" s="336">
        <v>823605</v>
      </c>
      <c r="H280" s="301"/>
      <c r="I280" s="337">
        <v>823605</v>
      </c>
    </row>
    <row r="281" spans="1:9" ht="12.75" hidden="1" customHeight="1" outlineLevel="1">
      <c r="A281" s="292"/>
      <c r="B281" s="335" t="s">
        <v>182</v>
      </c>
      <c r="C281" s="307"/>
      <c r="D281" s="309"/>
      <c r="E281" s="309"/>
      <c r="F281" s="322"/>
      <c r="G281" s="336">
        <v>8125</v>
      </c>
      <c r="H281" s="301"/>
      <c r="I281" s="337">
        <v>8125</v>
      </c>
    </row>
    <row r="282" spans="1:9" ht="12.75" hidden="1" customHeight="1" outlineLevel="1">
      <c r="A282" s="292"/>
      <c r="B282" s="335" t="s">
        <v>183</v>
      </c>
      <c r="C282" s="307"/>
      <c r="D282" s="309"/>
      <c r="E282" s="309"/>
      <c r="F282" s="322"/>
      <c r="G282" s="336">
        <v>11225931</v>
      </c>
      <c r="H282" s="301"/>
      <c r="I282" s="337">
        <v>11225931</v>
      </c>
    </row>
    <row r="283" spans="1:9" ht="12.75" hidden="1" customHeight="1" outlineLevel="1">
      <c r="A283" s="292"/>
      <c r="B283" s="335" t="s">
        <v>184</v>
      </c>
      <c r="C283" s="307"/>
      <c r="D283" s="309"/>
      <c r="E283" s="309"/>
      <c r="F283" s="322"/>
      <c r="G283" s="336">
        <v>701182</v>
      </c>
      <c r="H283" s="301"/>
      <c r="I283" s="337">
        <v>701182</v>
      </c>
    </row>
    <row r="284" spans="1:9" ht="12.75" hidden="1" customHeight="1" outlineLevel="1">
      <c r="A284" s="292"/>
      <c r="B284" s="335" t="s">
        <v>185</v>
      </c>
      <c r="C284" s="307"/>
      <c r="D284" s="309"/>
      <c r="E284" s="309"/>
      <c r="F284" s="322"/>
      <c r="G284" s="336">
        <v>4158321</v>
      </c>
      <c r="H284" s="301"/>
      <c r="I284" s="337">
        <v>4158321</v>
      </c>
    </row>
    <row r="285" spans="1:9" ht="12.75" hidden="1" customHeight="1" outlineLevel="1">
      <c r="A285" s="292"/>
      <c r="B285" s="335" t="s">
        <v>186</v>
      </c>
      <c r="C285" s="307"/>
      <c r="D285" s="309"/>
      <c r="E285" s="309"/>
      <c r="F285" s="322"/>
      <c r="G285" s="336">
        <v>12987781</v>
      </c>
      <c r="H285" s="301"/>
      <c r="I285" s="337">
        <v>12987781</v>
      </c>
    </row>
    <row r="286" spans="1:9" ht="12.75" hidden="1" customHeight="1" outlineLevel="1">
      <c r="A286" s="292"/>
      <c r="B286" s="335" t="s">
        <v>244</v>
      </c>
      <c r="C286" s="307"/>
      <c r="D286" s="309"/>
      <c r="E286" s="309"/>
      <c r="F286" s="322"/>
      <c r="G286" s="336">
        <v>19283</v>
      </c>
      <c r="H286" s="301"/>
      <c r="I286" s="337">
        <v>19283</v>
      </c>
    </row>
    <row r="287" spans="1:9" ht="12.75" hidden="1" customHeight="1" outlineLevel="1">
      <c r="A287" s="292"/>
      <c r="B287" s="335" t="s">
        <v>187</v>
      </c>
      <c r="C287" s="307"/>
      <c r="D287" s="309"/>
      <c r="E287" s="309"/>
      <c r="F287" s="322"/>
      <c r="G287" s="336">
        <v>465739</v>
      </c>
      <c r="H287" s="301"/>
      <c r="I287" s="337">
        <v>465739</v>
      </c>
    </row>
    <row r="288" spans="1:9" ht="12.75" hidden="1" customHeight="1" outlineLevel="1">
      <c r="A288" s="292"/>
      <c r="B288" s="335" t="s">
        <v>188</v>
      </c>
      <c r="C288" s="307"/>
      <c r="D288" s="309"/>
      <c r="E288" s="309"/>
      <c r="F288" s="322"/>
      <c r="G288" s="336">
        <v>128208</v>
      </c>
      <c r="H288" s="301"/>
      <c r="I288" s="337">
        <v>128208</v>
      </c>
    </row>
    <row r="289" spans="1:9" ht="12.75" hidden="1" customHeight="1" outlineLevel="1">
      <c r="A289" s="292"/>
      <c r="B289" s="335" t="s">
        <v>189</v>
      </c>
      <c r="C289" s="307"/>
      <c r="D289" s="309"/>
      <c r="E289" s="309"/>
      <c r="F289" s="322"/>
      <c r="G289" s="336">
        <v>25068.089007597198</v>
      </c>
      <c r="H289" s="301"/>
      <c r="I289" s="337">
        <v>25068.089007597198</v>
      </c>
    </row>
    <row r="290" spans="1:9" ht="12.75" hidden="1" customHeight="1" outlineLevel="1">
      <c r="A290" s="292"/>
      <c r="B290" s="335" t="s">
        <v>190</v>
      </c>
      <c r="C290" s="307"/>
      <c r="D290" s="309"/>
      <c r="E290" s="309"/>
      <c r="F290" s="322"/>
      <c r="G290" s="336">
        <v>1131580</v>
      </c>
      <c r="H290" s="301"/>
      <c r="I290" s="337">
        <v>1131580</v>
      </c>
    </row>
    <row r="291" spans="1:9" ht="12.75" hidden="1" customHeight="1" outlineLevel="1">
      <c r="A291" s="292"/>
      <c r="B291" s="335" t="s">
        <v>191</v>
      </c>
      <c r="C291" s="307"/>
      <c r="D291" s="309"/>
      <c r="E291" s="309"/>
      <c r="F291" s="322"/>
      <c r="G291" s="336">
        <v>0</v>
      </c>
      <c r="H291" s="301"/>
      <c r="I291" s="337">
        <v>0</v>
      </c>
    </row>
    <row r="292" spans="1:9" ht="12.75" hidden="1" customHeight="1" outlineLevel="1">
      <c r="A292" s="292"/>
      <c r="B292" s="335" t="s">
        <v>192</v>
      </c>
      <c r="C292" s="307"/>
      <c r="D292" s="309"/>
      <c r="E292" s="309"/>
      <c r="F292" s="322"/>
      <c r="G292" s="336">
        <v>34621</v>
      </c>
      <c r="H292" s="301"/>
      <c r="I292" s="337">
        <v>34621</v>
      </c>
    </row>
    <row r="293" spans="1:9" ht="12.75" hidden="1" customHeight="1" outlineLevel="1">
      <c r="A293" s="292"/>
      <c r="B293" s="335" t="s">
        <v>247</v>
      </c>
      <c r="C293" s="307"/>
      <c r="D293" s="309"/>
      <c r="E293" s="309"/>
      <c r="F293" s="322"/>
      <c r="G293" s="336">
        <v>2434.4</v>
      </c>
      <c r="H293" s="301"/>
      <c r="I293" s="337">
        <v>2434.4</v>
      </c>
    </row>
    <row r="294" spans="1:9" ht="12.75" hidden="1" customHeight="1" outlineLevel="1">
      <c r="A294" s="292"/>
      <c r="B294" s="335" t="s">
        <v>193</v>
      </c>
      <c r="C294" s="307"/>
      <c r="D294" s="309"/>
      <c r="E294" s="309"/>
      <c r="F294" s="322"/>
      <c r="G294" s="336">
        <v>13447826</v>
      </c>
      <c r="H294" s="301"/>
      <c r="I294" s="337">
        <v>13447826</v>
      </c>
    </row>
    <row r="295" spans="1:9" ht="12.75" hidden="1" customHeight="1" outlineLevel="1">
      <c r="A295" s="292"/>
      <c r="B295" s="335" t="s">
        <v>194</v>
      </c>
      <c r="C295" s="307"/>
      <c r="D295" s="309"/>
      <c r="E295" s="309"/>
      <c r="F295" s="322"/>
      <c r="G295" s="336">
        <v>5725</v>
      </c>
      <c r="H295" s="301"/>
      <c r="I295" s="337">
        <v>5725</v>
      </c>
    </row>
    <row r="296" spans="1:9" ht="12.75" hidden="1" customHeight="1" outlineLevel="1">
      <c r="A296" s="292"/>
      <c r="B296" s="335" t="s">
        <v>195</v>
      </c>
      <c r="C296" s="307"/>
      <c r="D296" s="309"/>
      <c r="E296" s="309"/>
      <c r="F296" s="322"/>
      <c r="G296" s="336">
        <v>74317.434945937697</v>
      </c>
      <c r="H296" s="301"/>
      <c r="I296" s="337">
        <v>74317.434945937697</v>
      </c>
    </row>
    <row r="297" spans="1:9" ht="12.75" hidden="1" customHeight="1" outlineLevel="1">
      <c r="A297" s="292"/>
      <c r="B297" s="335" t="s">
        <v>196</v>
      </c>
      <c r="C297" s="307"/>
      <c r="D297" s="309"/>
      <c r="E297" s="309"/>
      <c r="F297" s="322"/>
      <c r="G297" s="336">
        <v>97205</v>
      </c>
      <c r="H297" s="301"/>
      <c r="I297" s="337">
        <v>97205</v>
      </c>
    </row>
    <row r="298" spans="1:9" ht="12.75" customHeight="1" collapsed="1">
      <c r="A298" s="292">
        <v>15</v>
      </c>
      <c r="B298" s="338" t="s">
        <v>571</v>
      </c>
      <c r="C298" s="307"/>
      <c r="D298" s="309"/>
      <c r="E298" s="309"/>
      <c r="F298" s="322"/>
      <c r="G298" s="336">
        <f>SUM($G$280:$G$297)</f>
        <v>45336951.923953533</v>
      </c>
      <c r="H298" s="301"/>
      <c r="I298" s="337">
        <f>SUM($I$280:$I$297)</f>
        <v>45336951.923953533</v>
      </c>
    </row>
    <row r="299" spans="1:9" ht="12.75" customHeight="1">
      <c r="A299" s="339" t="s">
        <v>502</v>
      </c>
      <c r="B299" s="340" t="s">
        <v>503</v>
      </c>
      <c r="C299" s="508"/>
      <c r="D299" s="508"/>
      <c r="E299" s="508"/>
      <c r="F299" s="508"/>
      <c r="G299" s="508"/>
      <c r="H299" s="508"/>
      <c r="I299" s="508"/>
    </row>
    <row r="300" spans="1:9" ht="12.75" hidden="1" customHeight="1" outlineLevel="1">
      <c r="A300" s="292"/>
      <c r="B300" s="326" t="s">
        <v>181</v>
      </c>
      <c r="C300" s="341"/>
      <c r="D300" s="317"/>
      <c r="E300" s="308"/>
      <c r="F300" s="317"/>
      <c r="G300" s="342"/>
      <c r="H300" s="328">
        <v>5763</v>
      </c>
      <c r="I300" s="296">
        <v>5763</v>
      </c>
    </row>
    <row r="301" spans="1:9" ht="12.75" hidden="1" customHeight="1" outlineLevel="1">
      <c r="A301" s="292"/>
      <c r="B301" s="326" t="s">
        <v>182</v>
      </c>
      <c r="C301" s="341"/>
      <c r="D301" s="317"/>
      <c r="E301" s="308"/>
      <c r="F301" s="317"/>
      <c r="G301" s="342"/>
      <c r="H301" s="343"/>
      <c r="I301" s="296">
        <v>0</v>
      </c>
    </row>
    <row r="302" spans="1:9" ht="12.75" hidden="1" customHeight="1" outlineLevel="1">
      <c r="A302" s="292"/>
      <c r="B302" s="326" t="s">
        <v>183</v>
      </c>
      <c r="C302" s="341"/>
      <c r="D302" s="317"/>
      <c r="E302" s="308"/>
      <c r="F302" s="317"/>
      <c r="G302" s="342"/>
      <c r="H302" s="328">
        <v>362507</v>
      </c>
      <c r="I302" s="296">
        <v>362507</v>
      </c>
    </row>
    <row r="303" spans="1:9" ht="12.75" hidden="1" customHeight="1" outlineLevel="1">
      <c r="A303" s="292"/>
      <c r="B303" s="326" t="s">
        <v>184</v>
      </c>
      <c r="C303" s="341"/>
      <c r="D303" s="317"/>
      <c r="E303" s="308"/>
      <c r="F303" s="317"/>
      <c r="G303" s="342"/>
      <c r="H303" s="328">
        <v>228088</v>
      </c>
      <c r="I303" s="296">
        <v>228088</v>
      </c>
    </row>
    <row r="304" spans="1:9" ht="12.75" hidden="1" customHeight="1" outlineLevel="1">
      <c r="A304" s="292"/>
      <c r="B304" s="326" t="s">
        <v>185</v>
      </c>
      <c r="C304" s="341"/>
      <c r="D304" s="317"/>
      <c r="E304" s="308"/>
      <c r="F304" s="317"/>
      <c r="G304" s="342"/>
      <c r="H304" s="328">
        <v>288282</v>
      </c>
      <c r="I304" s="296">
        <v>288282</v>
      </c>
    </row>
    <row r="305" spans="1:9" ht="12.75" hidden="1" customHeight="1" outlineLevel="1">
      <c r="A305" s="292"/>
      <c r="B305" s="326" t="s">
        <v>186</v>
      </c>
      <c r="C305" s="341"/>
      <c r="D305" s="317"/>
      <c r="E305" s="308"/>
      <c r="F305" s="317"/>
      <c r="G305" s="342"/>
      <c r="H305" s="328">
        <v>610645</v>
      </c>
      <c r="I305" s="296">
        <v>610645</v>
      </c>
    </row>
    <row r="306" spans="1:9" ht="12.75" hidden="1" customHeight="1" outlineLevel="1">
      <c r="A306" s="292"/>
      <c r="B306" s="326" t="s">
        <v>244</v>
      </c>
      <c r="C306" s="341"/>
      <c r="D306" s="317"/>
      <c r="E306" s="308"/>
      <c r="F306" s="317"/>
      <c r="G306" s="342"/>
      <c r="H306" s="343"/>
      <c r="I306" s="296">
        <v>0</v>
      </c>
    </row>
    <row r="307" spans="1:9" ht="12.75" hidden="1" customHeight="1" outlineLevel="1">
      <c r="A307" s="292"/>
      <c r="B307" s="326" t="s">
        <v>187</v>
      </c>
      <c r="C307" s="341"/>
      <c r="D307" s="317"/>
      <c r="E307" s="308"/>
      <c r="F307" s="317"/>
      <c r="G307" s="342"/>
      <c r="H307" s="343"/>
      <c r="I307" s="296">
        <v>0</v>
      </c>
    </row>
    <row r="308" spans="1:9" ht="12.75" hidden="1" customHeight="1" outlineLevel="1">
      <c r="A308" s="292"/>
      <c r="B308" s="326" t="s">
        <v>188</v>
      </c>
      <c r="C308" s="341"/>
      <c r="D308" s="317"/>
      <c r="E308" s="308"/>
      <c r="F308" s="317"/>
      <c r="G308" s="342"/>
      <c r="H308" s="343"/>
      <c r="I308" s="296">
        <v>0</v>
      </c>
    </row>
    <row r="309" spans="1:9" ht="12.75" hidden="1" customHeight="1" outlineLevel="1">
      <c r="A309" s="292"/>
      <c r="B309" s="326" t="s">
        <v>189</v>
      </c>
      <c r="C309" s="341"/>
      <c r="D309" s="317"/>
      <c r="E309" s="308"/>
      <c r="F309" s="317"/>
      <c r="G309" s="342"/>
      <c r="H309" s="328">
        <v>0</v>
      </c>
      <c r="I309" s="296">
        <v>0</v>
      </c>
    </row>
    <row r="310" spans="1:9" ht="12.75" hidden="1" customHeight="1" outlineLevel="1">
      <c r="A310" s="292"/>
      <c r="B310" s="326" t="s">
        <v>190</v>
      </c>
      <c r="C310" s="341"/>
      <c r="D310" s="317"/>
      <c r="E310" s="308"/>
      <c r="F310" s="317"/>
      <c r="G310" s="342"/>
      <c r="H310" s="328">
        <v>455472</v>
      </c>
      <c r="I310" s="296">
        <v>455472</v>
      </c>
    </row>
    <row r="311" spans="1:9" ht="12.75" hidden="1" customHeight="1" outlineLevel="1">
      <c r="A311" s="292"/>
      <c r="B311" s="326" t="s">
        <v>191</v>
      </c>
      <c r="C311" s="341"/>
      <c r="D311" s="317"/>
      <c r="E311" s="308"/>
      <c r="F311" s="317"/>
      <c r="G311" s="342"/>
      <c r="H311" s="343"/>
      <c r="I311" s="296">
        <v>0</v>
      </c>
    </row>
    <row r="312" spans="1:9" ht="12.75" hidden="1" customHeight="1" outlineLevel="1">
      <c r="A312" s="292"/>
      <c r="B312" s="326" t="s">
        <v>192</v>
      </c>
      <c r="C312" s="341"/>
      <c r="D312" s="317"/>
      <c r="E312" s="308"/>
      <c r="F312" s="317"/>
      <c r="G312" s="342"/>
      <c r="H312" s="343"/>
      <c r="I312" s="296">
        <v>0</v>
      </c>
    </row>
    <row r="313" spans="1:9" ht="12.75" hidden="1" customHeight="1" outlineLevel="1">
      <c r="A313" s="292"/>
      <c r="B313" s="326" t="s">
        <v>247</v>
      </c>
      <c r="C313" s="341"/>
      <c r="D313" s="317"/>
      <c r="E313" s="308"/>
      <c r="F313" s="317"/>
      <c r="G313" s="342"/>
      <c r="H313" s="343"/>
      <c r="I313" s="296">
        <v>0</v>
      </c>
    </row>
    <row r="314" spans="1:9" ht="12.75" hidden="1" customHeight="1" outlineLevel="1">
      <c r="A314" s="292"/>
      <c r="B314" s="326" t="s">
        <v>193</v>
      </c>
      <c r="C314" s="341"/>
      <c r="D314" s="317"/>
      <c r="E314" s="308"/>
      <c r="F314" s="317"/>
      <c r="G314" s="342"/>
      <c r="H314" s="328">
        <v>84872</v>
      </c>
      <c r="I314" s="296">
        <v>84872</v>
      </c>
    </row>
    <row r="315" spans="1:9" ht="12.75" hidden="1" customHeight="1" outlineLevel="1">
      <c r="A315" s="292"/>
      <c r="B315" s="326" t="s">
        <v>194</v>
      </c>
      <c r="C315" s="341"/>
      <c r="D315" s="317"/>
      <c r="E315" s="308"/>
      <c r="F315" s="317"/>
      <c r="G315" s="342"/>
      <c r="H315" s="343"/>
      <c r="I315" s="296">
        <v>0</v>
      </c>
    </row>
    <row r="316" spans="1:9" ht="12.75" hidden="1" customHeight="1" outlineLevel="1">
      <c r="A316" s="292"/>
      <c r="B316" s="326" t="s">
        <v>195</v>
      </c>
      <c r="C316" s="341"/>
      <c r="D316" s="317"/>
      <c r="E316" s="308"/>
      <c r="F316" s="317"/>
      <c r="G316" s="342"/>
      <c r="H316" s="343"/>
      <c r="I316" s="296">
        <v>0</v>
      </c>
    </row>
    <row r="317" spans="1:9" ht="12.75" hidden="1" customHeight="1" outlineLevel="1">
      <c r="A317" s="292"/>
      <c r="B317" s="326" t="s">
        <v>196</v>
      </c>
      <c r="C317" s="341"/>
      <c r="D317" s="317"/>
      <c r="E317" s="308"/>
      <c r="F317" s="317"/>
      <c r="G317" s="342"/>
      <c r="H317" s="343"/>
      <c r="I317" s="296">
        <v>0</v>
      </c>
    </row>
    <row r="318" spans="1:9" ht="12.75" customHeight="1" collapsed="1">
      <c r="A318" s="292">
        <v>16</v>
      </c>
      <c r="B318" s="330" t="s">
        <v>504</v>
      </c>
      <c r="C318" s="341"/>
      <c r="D318" s="317"/>
      <c r="E318" s="308"/>
      <c r="F318" s="317"/>
      <c r="G318" s="342"/>
      <c r="H318" s="328">
        <f>SUM($H$300:$H$317)</f>
        <v>2035629</v>
      </c>
      <c r="I318" s="296">
        <f>SUM($I$300:$I$317)</f>
        <v>2035629</v>
      </c>
    </row>
    <row r="319" spans="1:9" ht="12.75" hidden="1" customHeight="1" outlineLevel="1">
      <c r="A319" s="292"/>
      <c r="B319" s="311" t="s">
        <v>181</v>
      </c>
      <c r="C319" s="296">
        <v>0</v>
      </c>
      <c r="D319" s="296">
        <v>0</v>
      </c>
      <c r="E319" s="344"/>
      <c r="F319" s="345">
        <v>11433309</v>
      </c>
      <c r="G319" s="345">
        <v>0</v>
      </c>
      <c r="H319" s="345">
        <v>0</v>
      </c>
      <c r="I319" s="303">
        <v>11433309</v>
      </c>
    </row>
    <row r="320" spans="1:9" ht="12.75" hidden="1" customHeight="1" outlineLevel="1">
      <c r="A320" s="292"/>
      <c r="B320" s="311" t="s">
        <v>182</v>
      </c>
      <c r="C320" s="296">
        <v>0</v>
      </c>
      <c r="D320" s="296">
        <v>0</v>
      </c>
      <c r="E320" s="344"/>
      <c r="F320" s="345">
        <v>0</v>
      </c>
      <c r="G320" s="345">
        <v>0</v>
      </c>
      <c r="H320" s="345">
        <v>0</v>
      </c>
      <c r="I320" s="303">
        <v>0</v>
      </c>
    </row>
    <row r="321" spans="1:9" ht="12.75" hidden="1" customHeight="1" outlineLevel="1">
      <c r="A321" s="292"/>
      <c r="B321" s="311" t="s">
        <v>183</v>
      </c>
      <c r="C321" s="296">
        <v>0</v>
      </c>
      <c r="D321" s="296">
        <v>24893414</v>
      </c>
      <c r="E321" s="344"/>
      <c r="F321" s="345">
        <v>21330304</v>
      </c>
      <c r="G321" s="345">
        <v>0</v>
      </c>
      <c r="H321" s="345">
        <v>0</v>
      </c>
      <c r="I321" s="303">
        <v>46223718</v>
      </c>
    </row>
    <row r="322" spans="1:9" ht="12.75" hidden="1" customHeight="1" outlineLevel="1">
      <c r="A322" s="292"/>
      <c r="B322" s="311" t="s">
        <v>184</v>
      </c>
      <c r="C322" s="296">
        <v>1003</v>
      </c>
      <c r="D322" s="296">
        <v>0</v>
      </c>
      <c r="E322" s="344"/>
      <c r="F322" s="345">
        <v>5926180</v>
      </c>
      <c r="G322" s="345">
        <v>0</v>
      </c>
      <c r="H322" s="345">
        <v>0</v>
      </c>
      <c r="I322" s="303">
        <v>5927183</v>
      </c>
    </row>
    <row r="323" spans="1:9" ht="12.75" hidden="1" customHeight="1" outlineLevel="1">
      <c r="A323" s="292"/>
      <c r="B323" s="311" t="s">
        <v>185</v>
      </c>
      <c r="C323" s="296">
        <v>852989</v>
      </c>
      <c r="D323" s="296">
        <v>0</v>
      </c>
      <c r="E323" s="344"/>
      <c r="F323" s="345">
        <v>26255974</v>
      </c>
      <c r="G323" s="345">
        <v>0</v>
      </c>
      <c r="H323" s="345">
        <v>0</v>
      </c>
      <c r="I323" s="303">
        <v>27108963</v>
      </c>
    </row>
    <row r="324" spans="1:9" ht="12.75" hidden="1" customHeight="1" outlineLevel="1">
      <c r="A324" s="292"/>
      <c r="B324" s="311" t="s">
        <v>186</v>
      </c>
      <c r="C324" s="296">
        <v>0</v>
      </c>
      <c r="D324" s="296">
        <v>0</v>
      </c>
      <c r="E324" s="344"/>
      <c r="F324" s="345">
        <v>41584641</v>
      </c>
      <c r="G324" s="345">
        <v>0</v>
      </c>
      <c r="H324" s="345">
        <v>41401949</v>
      </c>
      <c r="I324" s="303">
        <v>82986590</v>
      </c>
    </row>
    <row r="325" spans="1:9" ht="12.75" hidden="1" customHeight="1" outlineLevel="1">
      <c r="A325" s="292"/>
      <c r="B325" s="311" t="s">
        <v>244</v>
      </c>
      <c r="C325" s="296">
        <v>0</v>
      </c>
      <c r="D325" s="296">
        <v>0</v>
      </c>
      <c r="E325" s="344"/>
      <c r="F325" s="345">
        <v>0</v>
      </c>
      <c r="G325" s="345">
        <v>0</v>
      </c>
      <c r="H325" s="345">
        <v>0</v>
      </c>
      <c r="I325" s="303">
        <v>0</v>
      </c>
    </row>
    <row r="326" spans="1:9" ht="12.75" hidden="1" customHeight="1" outlineLevel="1">
      <c r="A326" s="292"/>
      <c r="B326" s="311" t="s">
        <v>187</v>
      </c>
      <c r="C326" s="296">
        <v>0</v>
      </c>
      <c r="D326" s="296">
        <v>0</v>
      </c>
      <c r="E326" s="344"/>
      <c r="F326" s="345">
        <v>0</v>
      </c>
      <c r="G326" s="345">
        <v>0</v>
      </c>
      <c r="H326" s="345">
        <v>0</v>
      </c>
      <c r="I326" s="303">
        <v>0</v>
      </c>
    </row>
    <row r="327" spans="1:9" ht="12.75" hidden="1" customHeight="1" outlineLevel="1">
      <c r="A327" s="292"/>
      <c r="B327" s="311" t="s">
        <v>188</v>
      </c>
      <c r="C327" s="296">
        <v>0</v>
      </c>
      <c r="D327" s="296">
        <v>0</v>
      </c>
      <c r="E327" s="344"/>
      <c r="F327" s="345">
        <v>6029568</v>
      </c>
      <c r="G327" s="345">
        <v>0</v>
      </c>
      <c r="H327" s="345">
        <v>0</v>
      </c>
      <c r="I327" s="303">
        <v>6029568</v>
      </c>
    </row>
    <row r="328" spans="1:9" ht="12.75" hidden="1" customHeight="1" outlineLevel="1">
      <c r="A328" s="292"/>
      <c r="B328" s="311" t="s">
        <v>189</v>
      </c>
      <c r="C328" s="296">
        <v>0</v>
      </c>
      <c r="D328" s="296">
        <v>0</v>
      </c>
      <c r="E328" s="344"/>
      <c r="F328" s="345">
        <v>4711845</v>
      </c>
      <c r="G328" s="345">
        <v>0</v>
      </c>
      <c r="H328" s="345">
        <v>0</v>
      </c>
      <c r="I328" s="303">
        <v>4711845</v>
      </c>
    </row>
    <row r="329" spans="1:9" ht="12.75" hidden="1" customHeight="1" outlineLevel="1">
      <c r="A329" s="292"/>
      <c r="B329" s="311" t="s">
        <v>190</v>
      </c>
      <c r="C329" s="296">
        <v>4391715</v>
      </c>
      <c r="D329" s="296">
        <v>2552808</v>
      </c>
      <c r="E329" s="344"/>
      <c r="F329" s="345">
        <v>463319</v>
      </c>
      <c r="G329" s="345">
        <v>0</v>
      </c>
      <c r="H329" s="345">
        <v>0</v>
      </c>
      <c r="I329" s="303">
        <v>7407842</v>
      </c>
    </row>
    <row r="330" spans="1:9" ht="12.75" hidden="1" customHeight="1" outlineLevel="1">
      <c r="A330" s="292"/>
      <c r="B330" s="311" t="s">
        <v>191</v>
      </c>
      <c r="C330" s="296">
        <v>0</v>
      </c>
      <c r="D330" s="296">
        <v>0</v>
      </c>
      <c r="E330" s="344"/>
      <c r="F330" s="345">
        <v>568196</v>
      </c>
      <c r="G330" s="345">
        <v>0</v>
      </c>
      <c r="H330" s="345">
        <v>0</v>
      </c>
      <c r="I330" s="303">
        <v>568196</v>
      </c>
    </row>
    <row r="331" spans="1:9" ht="12.75" hidden="1" customHeight="1" outlineLevel="1">
      <c r="A331" s="292"/>
      <c r="B331" s="311" t="s">
        <v>192</v>
      </c>
      <c r="C331" s="296">
        <v>0</v>
      </c>
      <c r="D331" s="296">
        <v>0</v>
      </c>
      <c r="E331" s="344"/>
      <c r="F331" s="345">
        <v>0</v>
      </c>
      <c r="G331" s="345">
        <v>0</v>
      </c>
      <c r="H331" s="345">
        <v>0</v>
      </c>
      <c r="I331" s="303">
        <v>0</v>
      </c>
    </row>
    <row r="332" spans="1:9" ht="12.75" hidden="1" customHeight="1" outlineLevel="1">
      <c r="A332" s="292"/>
      <c r="B332" s="311" t="s">
        <v>247</v>
      </c>
      <c r="C332" s="296">
        <v>0</v>
      </c>
      <c r="D332" s="296">
        <v>0</v>
      </c>
      <c r="E332" s="344"/>
      <c r="F332" s="345">
        <v>0</v>
      </c>
      <c r="G332" s="345">
        <v>0</v>
      </c>
      <c r="H332" s="345">
        <v>0</v>
      </c>
      <c r="I332" s="303">
        <v>0</v>
      </c>
    </row>
    <row r="333" spans="1:9" ht="12.75" hidden="1" customHeight="1" outlineLevel="1">
      <c r="A333" s="292"/>
      <c r="B333" s="311" t="s">
        <v>193</v>
      </c>
      <c r="C333" s="296">
        <v>2858378</v>
      </c>
      <c r="D333" s="296">
        <v>187905</v>
      </c>
      <c r="E333" s="344"/>
      <c r="F333" s="345">
        <v>36677976</v>
      </c>
      <c r="G333" s="345">
        <v>0</v>
      </c>
      <c r="H333" s="345">
        <v>0</v>
      </c>
      <c r="I333" s="303">
        <v>39724259</v>
      </c>
    </row>
    <row r="334" spans="1:9" ht="12.75" hidden="1" customHeight="1" outlineLevel="1">
      <c r="A334" s="292"/>
      <c r="B334" s="311" t="s">
        <v>194</v>
      </c>
      <c r="C334" s="296">
        <v>0</v>
      </c>
      <c r="D334" s="296">
        <v>0</v>
      </c>
      <c r="E334" s="344"/>
      <c r="F334" s="345">
        <v>0</v>
      </c>
      <c r="G334" s="345">
        <v>0</v>
      </c>
      <c r="H334" s="345">
        <v>0</v>
      </c>
      <c r="I334" s="303">
        <v>0</v>
      </c>
    </row>
    <row r="335" spans="1:9" ht="12.75" hidden="1" customHeight="1" outlineLevel="1">
      <c r="A335" s="292"/>
      <c r="B335" s="311" t="s">
        <v>195</v>
      </c>
      <c r="C335" s="296">
        <v>0</v>
      </c>
      <c r="D335" s="296">
        <v>269635</v>
      </c>
      <c r="E335" s="344"/>
      <c r="F335" s="345">
        <v>872191</v>
      </c>
      <c r="G335" s="345">
        <v>0</v>
      </c>
      <c r="H335" s="345">
        <v>585711</v>
      </c>
      <c r="I335" s="303">
        <v>1727537</v>
      </c>
    </row>
    <row r="336" spans="1:9" ht="12.75" hidden="1" customHeight="1" outlineLevel="1">
      <c r="A336" s="292"/>
      <c r="B336" s="311" t="s">
        <v>196</v>
      </c>
      <c r="C336" s="296">
        <v>0</v>
      </c>
      <c r="D336" s="296">
        <v>0</v>
      </c>
      <c r="E336" s="344"/>
      <c r="F336" s="345">
        <v>1486764</v>
      </c>
      <c r="G336" s="345">
        <v>0</v>
      </c>
      <c r="H336" s="345">
        <v>1280</v>
      </c>
      <c r="I336" s="303">
        <v>1488044</v>
      </c>
    </row>
    <row r="337" spans="1:9" ht="12.75" customHeight="1" collapsed="1">
      <c r="A337" s="292">
        <v>17</v>
      </c>
      <c r="B337" s="259" t="s">
        <v>572</v>
      </c>
      <c r="C337" s="296">
        <f>SUM($C$319:$C$336)</f>
        <v>8104085</v>
      </c>
      <c r="D337" s="296">
        <f>SUM($D$319:$D$336)</f>
        <v>27903762</v>
      </c>
      <c r="E337" s="344"/>
      <c r="F337" s="345">
        <f>SUM($F$319:$F$336)</f>
        <v>157340267</v>
      </c>
      <c r="G337" s="345">
        <f>SUM($G$319:$G$336)</f>
        <v>0</v>
      </c>
      <c r="H337" s="345">
        <f>SUM($H$319:$H$336)</f>
        <v>41988940</v>
      </c>
      <c r="I337" s="303">
        <f>SUM($I$319:$I$336)</f>
        <v>235337054</v>
      </c>
    </row>
    <row r="338" spans="1:9" ht="12.75" hidden="1" customHeight="1" outlineLevel="1">
      <c r="A338" s="292"/>
      <c r="B338" s="311" t="s">
        <v>181</v>
      </c>
      <c r="C338" s="346"/>
      <c r="D338" s="347"/>
      <c r="E338" s="348"/>
      <c r="F338" s="347"/>
      <c r="G338" s="349"/>
      <c r="H338" s="303">
        <v>9982035</v>
      </c>
      <c r="I338" s="303">
        <v>9982035</v>
      </c>
    </row>
    <row r="339" spans="1:9" ht="12.75" hidden="1" customHeight="1" outlineLevel="1">
      <c r="A339" s="292"/>
      <c r="B339" s="311" t="s">
        <v>182</v>
      </c>
      <c r="C339" s="346"/>
      <c r="D339" s="347"/>
      <c r="E339" s="348"/>
      <c r="F339" s="347"/>
      <c r="G339" s="349"/>
      <c r="H339" s="302"/>
      <c r="I339" s="303">
        <v>0</v>
      </c>
    </row>
    <row r="340" spans="1:9" ht="12.75" hidden="1" customHeight="1" outlineLevel="1">
      <c r="A340" s="292"/>
      <c r="B340" s="311" t="s">
        <v>183</v>
      </c>
      <c r="C340" s="346"/>
      <c r="D340" s="347"/>
      <c r="E340" s="348"/>
      <c r="F340" s="347"/>
      <c r="G340" s="349"/>
      <c r="H340" s="303">
        <v>20715934</v>
      </c>
      <c r="I340" s="303">
        <v>20715934</v>
      </c>
    </row>
    <row r="341" spans="1:9" ht="12.75" hidden="1" customHeight="1" outlineLevel="1">
      <c r="A341" s="292"/>
      <c r="B341" s="311" t="s">
        <v>184</v>
      </c>
      <c r="C341" s="346"/>
      <c r="D341" s="347"/>
      <c r="E341" s="348"/>
      <c r="F341" s="347"/>
      <c r="G341" s="349"/>
      <c r="H341" s="303">
        <v>954476</v>
      </c>
      <c r="I341" s="303">
        <v>954476</v>
      </c>
    </row>
    <row r="342" spans="1:9" ht="12.75" hidden="1" customHeight="1" outlineLevel="1">
      <c r="A342" s="292"/>
      <c r="B342" s="311" t="s">
        <v>185</v>
      </c>
      <c r="C342" s="346"/>
      <c r="D342" s="347"/>
      <c r="E342" s="348"/>
      <c r="F342" s="347"/>
      <c r="G342" s="349"/>
      <c r="H342" s="303">
        <v>12439601</v>
      </c>
      <c r="I342" s="303">
        <v>12439601</v>
      </c>
    </row>
    <row r="343" spans="1:9" ht="12.75" hidden="1" customHeight="1" outlineLevel="1">
      <c r="A343" s="292"/>
      <c r="B343" s="311" t="s">
        <v>186</v>
      </c>
      <c r="C343" s="346"/>
      <c r="D343" s="347"/>
      <c r="E343" s="348"/>
      <c r="F343" s="347"/>
      <c r="G343" s="349"/>
      <c r="H343" s="302"/>
      <c r="I343" s="303">
        <v>0</v>
      </c>
    </row>
    <row r="344" spans="1:9" ht="12.75" hidden="1" customHeight="1" outlineLevel="1">
      <c r="A344" s="292"/>
      <c r="B344" s="311" t="s">
        <v>244</v>
      </c>
      <c r="C344" s="346"/>
      <c r="D344" s="347"/>
      <c r="E344" s="348"/>
      <c r="F344" s="347"/>
      <c r="G344" s="349"/>
      <c r="H344" s="302"/>
      <c r="I344" s="303">
        <v>0</v>
      </c>
    </row>
    <row r="345" spans="1:9" ht="12.75" hidden="1" customHeight="1" outlineLevel="1">
      <c r="A345" s="292"/>
      <c r="B345" s="311" t="s">
        <v>187</v>
      </c>
      <c r="C345" s="346"/>
      <c r="D345" s="347"/>
      <c r="E345" s="348"/>
      <c r="F345" s="347"/>
      <c r="G345" s="349"/>
      <c r="H345" s="302"/>
      <c r="I345" s="303">
        <v>0</v>
      </c>
    </row>
    <row r="346" spans="1:9" ht="12.75" hidden="1" customHeight="1" outlineLevel="1">
      <c r="A346" s="292"/>
      <c r="B346" s="311" t="s">
        <v>188</v>
      </c>
      <c r="C346" s="346"/>
      <c r="D346" s="347"/>
      <c r="E346" s="348"/>
      <c r="F346" s="347"/>
      <c r="G346" s="349"/>
      <c r="H346" s="303">
        <v>9467161</v>
      </c>
      <c r="I346" s="303">
        <v>9467161</v>
      </c>
    </row>
    <row r="347" spans="1:9" ht="12.75" hidden="1" customHeight="1" outlineLevel="1">
      <c r="A347" s="292"/>
      <c r="B347" s="311" t="s">
        <v>189</v>
      </c>
      <c r="C347" s="346"/>
      <c r="D347" s="347"/>
      <c r="E347" s="348"/>
      <c r="F347" s="347"/>
      <c r="G347" s="349"/>
      <c r="H347" s="303">
        <v>0</v>
      </c>
      <c r="I347" s="303">
        <v>0</v>
      </c>
    </row>
    <row r="348" spans="1:9" ht="12.75" hidden="1" customHeight="1" outlineLevel="1">
      <c r="A348" s="292"/>
      <c r="B348" s="311" t="s">
        <v>190</v>
      </c>
      <c r="C348" s="346"/>
      <c r="D348" s="347"/>
      <c r="E348" s="348"/>
      <c r="F348" s="347"/>
      <c r="G348" s="349"/>
      <c r="H348" s="303">
        <v>0</v>
      </c>
      <c r="I348" s="303">
        <v>0</v>
      </c>
    </row>
    <row r="349" spans="1:9" ht="12.75" hidden="1" customHeight="1" outlineLevel="1">
      <c r="A349" s="292"/>
      <c r="B349" s="311" t="s">
        <v>191</v>
      </c>
      <c r="C349" s="346"/>
      <c r="D349" s="347"/>
      <c r="E349" s="348"/>
      <c r="F349" s="347"/>
      <c r="G349" s="349"/>
      <c r="H349" s="302"/>
      <c r="I349" s="303">
        <v>0</v>
      </c>
    </row>
    <row r="350" spans="1:9" ht="12.75" hidden="1" customHeight="1" outlineLevel="1">
      <c r="A350" s="292"/>
      <c r="B350" s="311" t="s">
        <v>192</v>
      </c>
      <c r="C350" s="346"/>
      <c r="D350" s="347"/>
      <c r="E350" s="348"/>
      <c r="F350" s="347"/>
      <c r="G350" s="349"/>
      <c r="H350" s="302"/>
      <c r="I350" s="303">
        <v>0</v>
      </c>
    </row>
    <row r="351" spans="1:9" ht="12.75" hidden="1" customHeight="1" outlineLevel="1">
      <c r="A351" s="292"/>
      <c r="B351" s="311" t="s">
        <v>247</v>
      </c>
      <c r="C351" s="346"/>
      <c r="D351" s="347"/>
      <c r="E351" s="348"/>
      <c r="F351" s="347"/>
      <c r="G351" s="349"/>
      <c r="H351" s="302"/>
      <c r="I351" s="303">
        <v>0</v>
      </c>
    </row>
    <row r="352" spans="1:9" ht="12.75" hidden="1" customHeight="1" outlineLevel="1">
      <c r="A352" s="292"/>
      <c r="B352" s="311" t="s">
        <v>193</v>
      </c>
      <c r="C352" s="346"/>
      <c r="D352" s="347"/>
      <c r="E352" s="348"/>
      <c r="F352" s="347"/>
      <c r="G352" s="349"/>
      <c r="H352" s="303">
        <v>31895158</v>
      </c>
      <c r="I352" s="303">
        <v>31895158</v>
      </c>
    </row>
    <row r="353" spans="1:9" ht="12.75" hidden="1" customHeight="1" outlineLevel="1">
      <c r="A353" s="292"/>
      <c r="B353" s="311" t="s">
        <v>194</v>
      </c>
      <c r="C353" s="346"/>
      <c r="D353" s="347"/>
      <c r="E353" s="348"/>
      <c r="F353" s="347"/>
      <c r="G353" s="349"/>
      <c r="H353" s="302"/>
      <c r="I353" s="303">
        <v>0</v>
      </c>
    </row>
    <row r="354" spans="1:9" ht="12.75" hidden="1" customHeight="1" outlineLevel="1">
      <c r="A354" s="292"/>
      <c r="B354" s="311" t="s">
        <v>195</v>
      </c>
      <c r="C354" s="346"/>
      <c r="D354" s="347"/>
      <c r="E354" s="348"/>
      <c r="F354" s="347"/>
      <c r="G354" s="349"/>
      <c r="H354" s="302"/>
      <c r="I354" s="303">
        <v>0</v>
      </c>
    </row>
    <row r="355" spans="1:9" ht="12.75" hidden="1" customHeight="1" outlineLevel="1">
      <c r="A355" s="292"/>
      <c r="B355" s="311" t="s">
        <v>196</v>
      </c>
      <c r="C355" s="346"/>
      <c r="D355" s="347"/>
      <c r="E355" s="348"/>
      <c r="F355" s="347"/>
      <c r="G355" s="349"/>
      <c r="H355" s="302"/>
      <c r="I355" s="303">
        <v>0</v>
      </c>
    </row>
    <row r="356" spans="1:9" ht="12.75" customHeight="1" collapsed="1">
      <c r="A356" s="292">
        <v>18</v>
      </c>
      <c r="B356" s="259" t="s">
        <v>505</v>
      </c>
      <c r="C356" s="346"/>
      <c r="D356" s="347"/>
      <c r="E356" s="348"/>
      <c r="F356" s="347"/>
      <c r="G356" s="349"/>
      <c r="H356" s="303">
        <f>SUM($H$338:$H$355)</f>
        <v>85454365</v>
      </c>
      <c r="I356" s="303">
        <f>SUM($I$338:$I$355)</f>
        <v>85454365</v>
      </c>
    </row>
    <row r="357" spans="1:9" ht="12.75" hidden="1" customHeight="1" outlineLevel="1">
      <c r="A357" s="292"/>
      <c r="B357" s="311" t="s">
        <v>181</v>
      </c>
      <c r="C357" s="303">
        <v>0</v>
      </c>
      <c r="D357" s="303">
        <v>0</v>
      </c>
      <c r="E357" s="344"/>
      <c r="F357" s="328">
        <v>6718373</v>
      </c>
      <c r="G357" s="328">
        <v>0</v>
      </c>
      <c r="H357" s="328">
        <v>196908</v>
      </c>
      <c r="I357" s="303">
        <v>6915281</v>
      </c>
    </row>
    <row r="358" spans="1:9" ht="12.75" hidden="1" customHeight="1" outlineLevel="1">
      <c r="A358" s="292"/>
      <c r="B358" s="311" t="s">
        <v>182</v>
      </c>
      <c r="C358" s="303">
        <v>0</v>
      </c>
      <c r="D358" s="303">
        <v>0</v>
      </c>
      <c r="E358" s="344"/>
      <c r="F358" s="328">
        <v>0</v>
      </c>
      <c r="G358" s="328">
        <v>0</v>
      </c>
      <c r="H358" s="328">
        <v>0</v>
      </c>
      <c r="I358" s="303">
        <v>0</v>
      </c>
    </row>
    <row r="359" spans="1:9" ht="12.75" hidden="1" customHeight="1" outlineLevel="1">
      <c r="A359" s="292"/>
      <c r="B359" s="311" t="s">
        <v>183</v>
      </c>
      <c r="C359" s="303">
        <v>1042057</v>
      </c>
      <c r="D359" s="303">
        <v>205505</v>
      </c>
      <c r="E359" s="344"/>
      <c r="F359" s="328">
        <v>1438702</v>
      </c>
      <c r="G359" s="328">
        <v>0</v>
      </c>
      <c r="H359" s="328">
        <v>168054</v>
      </c>
      <c r="I359" s="303">
        <v>2854318</v>
      </c>
    </row>
    <row r="360" spans="1:9" ht="12.75" hidden="1" customHeight="1" outlineLevel="1">
      <c r="A360" s="292"/>
      <c r="B360" s="311" t="s">
        <v>184</v>
      </c>
      <c r="C360" s="303">
        <v>123956</v>
      </c>
      <c r="D360" s="303">
        <v>0</v>
      </c>
      <c r="E360" s="344"/>
      <c r="F360" s="328">
        <v>998264</v>
      </c>
      <c r="G360" s="328">
        <v>0</v>
      </c>
      <c r="H360" s="328">
        <v>108863</v>
      </c>
      <c r="I360" s="303">
        <v>1231083</v>
      </c>
    </row>
    <row r="361" spans="1:9" ht="12.75" hidden="1" customHeight="1" outlineLevel="1">
      <c r="A361" s="292"/>
      <c r="B361" s="311" t="s">
        <v>185</v>
      </c>
      <c r="C361" s="303">
        <v>628876</v>
      </c>
      <c r="D361" s="303">
        <v>0</v>
      </c>
      <c r="E361" s="344"/>
      <c r="F361" s="328">
        <v>9438466</v>
      </c>
      <c r="G361" s="328">
        <v>0</v>
      </c>
      <c r="H361" s="328">
        <v>886804</v>
      </c>
      <c r="I361" s="303">
        <v>10954146</v>
      </c>
    </row>
    <row r="362" spans="1:9" ht="12.75" hidden="1" customHeight="1" outlineLevel="1">
      <c r="A362" s="292"/>
      <c r="B362" s="311" t="s">
        <v>186</v>
      </c>
      <c r="C362" s="303">
        <v>0</v>
      </c>
      <c r="D362" s="303">
        <v>0</v>
      </c>
      <c r="E362" s="344"/>
      <c r="F362" s="328">
        <v>23263043</v>
      </c>
      <c r="G362" s="328">
        <v>0</v>
      </c>
      <c r="H362" s="328">
        <v>250</v>
      </c>
      <c r="I362" s="303">
        <v>23263293</v>
      </c>
    </row>
    <row r="363" spans="1:9" ht="12.75" hidden="1" customHeight="1" outlineLevel="1">
      <c r="A363" s="292"/>
      <c r="B363" s="311" t="s">
        <v>244</v>
      </c>
      <c r="C363" s="303">
        <v>0</v>
      </c>
      <c r="D363" s="303">
        <v>0</v>
      </c>
      <c r="E363" s="344"/>
      <c r="F363" s="328">
        <v>0</v>
      </c>
      <c r="G363" s="328">
        <v>0</v>
      </c>
      <c r="H363" s="328">
        <v>0</v>
      </c>
      <c r="I363" s="303">
        <v>0</v>
      </c>
    </row>
    <row r="364" spans="1:9" ht="12.75" hidden="1" customHeight="1" outlineLevel="1">
      <c r="A364" s="292"/>
      <c r="B364" s="311" t="s">
        <v>187</v>
      </c>
      <c r="C364" s="303">
        <v>0</v>
      </c>
      <c r="D364" s="303">
        <v>0</v>
      </c>
      <c r="E364" s="344"/>
      <c r="F364" s="328">
        <v>0</v>
      </c>
      <c r="G364" s="328">
        <v>0</v>
      </c>
      <c r="H364" s="328">
        <v>0</v>
      </c>
      <c r="I364" s="303">
        <v>0</v>
      </c>
    </row>
    <row r="365" spans="1:9" ht="12.75" hidden="1" customHeight="1" outlineLevel="1">
      <c r="A365" s="292"/>
      <c r="B365" s="311" t="s">
        <v>188</v>
      </c>
      <c r="C365" s="303">
        <v>0</v>
      </c>
      <c r="D365" s="303">
        <v>0</v>
      </c>
      <c r="E365" s="344"/>
      <c r="F365" s="328">
        <v>352885</v>
      </c>
      <c r="G365" s="328">
        <v>0</v>
      </c>
      <c r="H365" s="328">
        <v>467339</v>
      </c>
      <c r="I365" s="303">
        <v>820224</v>
      </c>
    </row>
    <row r="366" spans="1:9" ht="12.75" hidden="1" customHeight="1" outlineLevel="1">
      <c r="A366" s="292"/>
      <c r="B366" s="311" t="s">
        <v>189</v>
      </c>
      <c r="C366" s="303">
        <v>0</v>
      </c>
      <c r="D366" s="303">
        <v>0</v>
      </c>
      <c r="E366" s="344"/>
      <c r="F366" s="328">
        <v>8526663</v>
      </c>
      <c r="G366" s="328">
        <v>0</v>
      </c>
      <c r="H366" s="328">
        <v>6297896</v>
      </c>
      <c r="I366" s="303">
        <v>14824559</v>
      </c>
    </row>
    <row r="367" spans="1:9" ht="12.75" hidden="1" customHeight="1" outlineLevel="1">
      <c r="A367" s="292"/>
      <c r="B367" s="311" t="s">
        <v>190</v>
      </c>
      <c r="C367" s="303">
        <v>167598</v>
      </c>
      <c r="D367" s="303">
        <v>188350</v>
      </c>
      <c r="E367" s="344"/>
      <c r="F367" s="328">
        <v>1302</v>
      </c>
      <c r="G367" s="328">
        <v>0</v>
      </c>
      <c r="H367" s="328">
        <v>7529699</v>
      </c>
      <c r="I367" s="303">
        <v>7886949</v>
      </c>
    </row>
    <row r="368" spans="1:9" ht="12.75" hidden="1" customHeight="1" outlineLevel="1">
      <c r="A368" s="292"/>
      <c r="B368" s="311" t="s">
        <v>191</v>
      </c>
      <c r="C368" s="303">
        <v>0</v>
      </c>
      <c r="D368" s="303">
        <v>0</v>
      </c>
      <c r="E368" s="344"/>
      <c r="F368" s="328">
        <v>375182</v>
      </c>
      <c r="G368" s="328">
        <v>0</v>
      </c>
      <c r="H368" s="328">
        <v>1748427</v>
      </c>
      <c r="I368" s="303">
        <v>2123609</v>
      </c>
    </row>
    <row r="369" spans="1:9" ht="12.75" hidden="1" customHeight="1" outlineLevel="1">
      <c r="A369" s="292"/>
      <c r="B369" s="311" t="s">
        <v>192</v>
      </c>
      <c r="C369" s="303">
        <v>0</v>
      </c>
      <c r="D369" s="303">
        <v>0</v>
      </c>
      <c r="E369" s="344"/>
      <c r="F369" s="328">
        <v>0</v>
      </c>
      <c r="G369" s="328">
        <v>0</v>
      </c>
      <c r="H369" s="328">
        <v>0</v>
      </c>
      <c r="I369" s="303">
        <v>0</v>
      </c>
    </row>
    <row r="370" spans="1:9" ht="12.75" hidden="1" customHeight="1" outlineLevel="1">
      <c r="A370" s="292"/>
      <c r="B370" s="311" t="s">
        <v>247</v>
      </c>
      <c r="C370" s="303">
        <v>0</v>
      </c>
      <c r="D370" s="303">
        <v>0</v>
      </c>
      <c r="E370" s="344"/>
      <c r="F370" s="328">
        <v>0</v>
      </c>
      <c r="G370" s="328">
        <v>0</v>
      </c>
      <c r="H370" s="328">
        <v>0</v>
      </c>
      <c r="I370" s="303">
        <v>0</v>
      </c>
    </row>
    <row r="371" spans="1:9" ht="12.75" hidden="1" customHeight="1" outlineLevel="1">
      <c r="A371" s="292"/>
      <c r="B371" s="311" t="s">
        <v>193</v>
      </c>
      <c r="C371" s="303">
        <v>994945</v>
      </c>
      <c r="D371" s="303">
        <v>2778</v>
      </c>
      <c r="E371" s="344"/>
      <c r="F371" s="328">
        <v>2566474</v>
      </c>
      <c r="G371" s="328">
        <v>0</v>
      </c>
      <c r="H371" s="328">
        <v>57161</v>
      </c>
      <c r="I371" s="303">
        <v>3621358</v>
      </c>
    </row>
    <row r="372" spans="1:9" ht="12.75" hidden="1" customHeight="1" outlineLevel="1">
      <c r="A372" s="292"/>
      <c r="B372" s="311" t="s">
        <v>194</v>
      </c>
      <c r="C372" s="303">
        <v>0</v>
      </c>
      <c r="D372" s="303">
        <v>0</v>
      </c>
      <c r="E372" s="344"/>
      <c r="F372" s="328">
        <v>0</v>
      </c>
      <c r="G372" s="328">
        <v>0</v>
      </c>
      <c r="H372" s="328">
        <v>0</v>
      </c>
      <c r="I372" s="303">
        <v>0</v>
      </c>
    </row>
    <row r="373" spans="1:9" ht="12.75" hidden="1" customHeight="1" outlineLevel="1">
      <c r="A373" s="292"/>
      <c r="B373" s="311" t="s">
        <v>195</v>
      </c>
      <c r="C373" s="303">
        <v>0</v>
      </c>
      <c r="D373" s="303">
        <v>0</v>
      </c>
      <c r="E373" s="344"/>
      <c r="F373" s="328">
        <v>36670</v>
      </c>
      <c r="G373" s="328">
        <v>0</v>
      </c>
      <c r="H373" s="328">
        <v>0</v>
      </c>
      <c r="I373" s="303">
        <v>36670</v>
      </c>
    </row>
    <row r="374" spans="1:9" ht="12.75" hidden="1" customHeight="1" outlineLevel="1">
      <c r="A374" s="292"/>
      <c r="B374" s="311" t="s">
        <v>196</v>
      </c>
      <c r="C374" s="303">
        <v>0</v>
      </c>
      <c r="D374" s="303">
        <v>0</v>
      </c>
      <c r="E374" s="344"/>
      <c r="F374" s="328">
        <v>47687</v>
      </c>
      <c r="G374" s="328">
        <v>0</v>
      </c>
      <c r="H374" s="328">
        <v>0</v>
      </c>
      <c r="I374" s="303">
        <v>47687</v>
      </c>
    </row>
    <row r="375" spans="1:9" ht="12.75" customHeight="1" collapsed="1">
      <c r="A375" s="292">
        <v>19</v>
      </c>
      <c r="B375" s="259" t="s">
        <v>573</v>
      </c>
      <c r="C375" s="303">
        <f>SUM($C$357:$C$374)</f>
        <v>2957432</v>
      </c>
      <c r="D375" s="303">
        <f>SUM($D$357:$D$374)</f>
        <v>396633</v>
      </c>
      <c r="E375" s="344"/>
      <c r="F375" s="328">
        <f>SUM($F$357:$F$374)</f>
        <v>53763711</v>
      </c>
      <c r="G375" s="328">
        <f>SUM($G$357:$G$374)</f>
        <v>0</v>
      </c>
      <c r="H375" s="328">
        <f>SUM($H$357:$H$374)</f>
        <v>17461401</v>
      </c>
      <c r="I375" s="303">
        <f>SUM($I$357:$I$374)</f>
        <v>74579177</v>
      </c>
    </row>
    <row r="376" spans="1:9" ht="12.75" hidden="1" customHeight="1" outlineLevel="1">
      <c r="A376" s="292"/>
      <c r="B376" s="311" t="s">
        <v>181</v>
      </c>
      <c r="C376" s="315">
        <v>0</v>
      </c>
      <c r="D376" s="315">
        <v>0</v>
      </c>
      <c r="E376" s="319"/>
      <c r="F376" s="312">
        <v>18151682</v>
      </c>
      <c r="G376" s="303">
        <v>0</v>
      </c>
      <c r="H376" s="303">
        <v>10184706</v>
      </c>
      <c r="I376" s="303">
        <v>28336388</v>
      </c>
    </row>
    <row r="377" spans="1:9" ht="12.75" hidden="1" customHeight="1" outlineLevel="1">
      <c r="A377" s="292"/>
      <c r="B377" s="311" t="s">
        <v>182</v>
      </c>
      <c r="C377" s="315">
        <v>0</v>
      </c>
      <c r="D377" s="315">
        <v>0</v>
      </c>
      <c r="E377" s="319"/>
      <c r="F377" s="312">
        <v>0</v>
      </c>
      <c r="G377" s="303">
        <v>0</v>
      </c>
      <c r="H377" s="303">
        <v>0</v>
      </c>
      <c r="I377" s="303">
        <v>0</v>
      </c>
    </row>
    <row r="378" spans="1:9" ht="12.75" hidden="1" customHeight="1" outlineLevel="1">
      <c r="A378" s="292"/>
      <c r="B378" s="311" t="s">
        <v>183</v>
      </c>
      <c r="C378" s="315">
        <v>1042057</v>
      </c>
      <c r="D378" s="315">
        <v>25098919</v>
      </c>
      <c r="E378" s="319"/>
      <c r="F378" s="312">
        <v>22769006</v>
      </c>
      <c r="G378" s="303">
        <v>0</v>
      </c>
      <c r="H378" s="303">
        <v>21246495</v>
      </c>
      <c r="I378" s="303">
        <v>70156477</v>
      </c>
    </row>
    <row r="379" spans="1:9" ht="12.75" hidden="1" customHeight="1" outlineLevel="1">
      <c r="A379" s="292"/>
      <c r="B379" s="311" t="s">
        <v>184</v>
      </c>
      <c r="C379" s="315">
        <v>124959</v>
      </c>
      <c r="D379" s="315">
        <v>0</v>
      </c>
      <c r="E379" s="319"/>
      <c r="F379" s="312">
        <v>6924444</v>
      </c>
      <c r="G379" s="303">
        <v>0</v>
      </c>
      <c r="H379" s="303">
        <v>1291427</v>
      </c>
      <c r="I379" s="303">
        <v>8340830</v>
      </c>
    </row>
    <row r="380" spans="1:9" ht="12.75" hidden="1" customHeight="1" outlineLevel="1">
      <c r="A380" s="292"/>
      <c r="B380" s="311" t="s">
        <v>185</v>
      </c>
      <c r="C380" s="315">
        <v>1481865</v>
      </c>
      <c r="D380" s="315">
        <v>0</v>
      </c>
      <c r="E380" s="319"/>
      <c r="F380" s="312">
        <v>35694440</v>
      </c>
      <c r="G380" s="303">
        <v>0</v>
      </c>
      <c r="H380" s="303">
        <v>13614687</v>
      </c>
      <c r="I380" s="303">
        <v>50790992</v>
      </c>
    </row>
    <row r="381" spans="1:9" ht="12.75" hidden="1" customHeight="1" outlineLevel="1">
      <c r="A381" s="292"/>
      <c r="B381" s="311" t="s">
        <v>186</v>
      </c>
      <c r="C381" s="315">
        <v>0</v>
      </c>
      <c r="D381" s="315">
        <v>0</v>
      </c>
      <c r="E381" s="319"/>
      <c r="F381" s="312">
        <v>64847684</v>
      </c>
      <c r="G381" s="303">
        <v>0</v>
      </c>
      <c r="H381" s="303">
        <v>42012844</v>
      </c>
      <c r="I381" s="303">
        <v>106860528</v>
      </c>
    </row>
    <row r="382" spans="1:9" ht="12.75" hidden="1" customHeight="1" outlineLevel="1">
      <c r="A382" s="292"/>
      <c r="B382" s="311" t="s">
        <v>244</v>
      </c>
      <c r="C382" s="315">
        <v>0</v>
      </c>
      <c r="D382" s="315">
        <v>0</v>
      </c>
      <c r="E382" s="319"/>
      <c r="F382" s="312">
        <v>0</v>
      </c>
      <c r="G382" s="303">
        <v>0</v>
      </c>
      <c r="H382" s="303">
        <v>0</v>
      </c>
      <c r="I382" s="303">
        <v>0</v>
      </c>
    </row>
    <row r="383" spans="1:9" ht="12.75" hidden="1" customHeight="1" outlineLevel="1">
      <c r="A383" s="292"/>
      <c r="B383" s="311" t="s">
        <v>187</v>
      </c>
      <c r="C383" s="315">
        <v>0</v>
      </c>
      <c r="D383" s="315">
        <v>0</v>
      </c>
      <c r="E383" s="319"/>
      <c r="F383" s="312">
        <v>0</v>
      </c>
      <c r="G383" s="303">
        <v>0</v>
      </c>
      <c r="H383" s="303">
        <v>0</v>
      </c>
      <c r="I383" s="303">
        <v>0</v>
      </c>
    </row>
    <row r="384" spans="1:9" ht="12.75" hidden="1" customHeight="1" outlineLevel="1">
      <c r="A384" s="292"/>
      <c r="B384" s="311" t="s">
        <v>188</v>
      </c>
      <c r="C384" s="315">
        <v>0</v>
      </c>
      <c r="D384" s="315">
        <v>0</v>
      </c>
      <c r="E384" s="319"/>
      <c r="F384" s="312">
        <v>6382453</v>
      </c>
      <c r="G384" s="303">
        <v>0</v>
      </c>
      <c r="H384" s="303">
        <v>9934500</v>
      </c>
      <c r="I384" s="303">
        <v>16316953</v>
      </c>
    </row>
    <row r="385" spans="1:9" ht="12.75" hidden="1" customHeight="1" outlineLevel="1">
      <c r="A385" s="292"/>
      <c r="B385" s="311" t="s">
        <v>189</v>
      </c>
      <c r="C385" s="315">
        <v>0</v>
      </c>
      <c r="D385" s="315">
        <v>0</v>
      </c>
      <c r="E385" s="319"/>
      <c r="F385" s="312">
        <v>13238508</v>
      </c>
      <c r="G385" s="303">
        <v>0</v>
      </c>
      <c r="H385" s="303">
        <v>6297896</v>
      </c>
      <c r="I385" s="303">
        <v>19536404</v>
      </c>
    </row>
    <row r="386" spans="1:9" ht="12.75" hidden="1" customHeight="1" outlineLevel="1">
      <c r="A386" s="292"/>
      <c r="B386" s="311" t="s">
        <v>190</v>
      </c>
      <c r="C386" s="315">
        <v>4559313</v>
      </c>
      <c r="D386" s="315">
        <v>2741158</v>
      </c>
      <c r="E386" s="319"/>
      <c r="F386" s="312">
        <v>464621</v>
      </c>
      <c r="G386" s="303">
        <v>0</v>
      </c>
      <c r="H386" s="303">
        <v>7985171</v>
      </c>
      <c r="I386" s="303">
        <v>15750263</v>
      </c>
    </row>
    <row r="387" spans="1:9" ht="12.75" hidden="1" customHeight="1" outlineLevel="1">
      <c r="A387" s="292"/>
      <c r="B387" s="311" t="s">
        <v>191</v>
      </c>
      <c r="C387" s="315">
        <v>0</v>
      </c>
      <c r="D387" s="315">
        <v>0</v>
      </c>
      <c r="E387" s="319"/>
      <c r="F387" s="312">
        <v>943378</v>
      </c>
      <c r="G387" s="303">
        <v>0</v>
      </c>
      <c r="H387" s="303">
        <v>1748427</v>
      </c>
      <c r="I387" s="303">
        <v>2691805</v>
      </c>
    </row>
    <row r="388" spans="1:9" ht="12.75" hidden="1" customHeight="1" outlineLevel="1">
      <c r="A388" s="292"/>
      <c r="B388" s="311" t="s">
        <v>192</v>
      </c>
      <c r="C388" s="315">
        <v>0</v>
      </c>
      <c r="D388" s="315">
        <v>0</v>
      </c>
      <c r="E388" s="319"/>
      <c r="F388" s="312">
        <v>0</v>
      </c>
      <c r="G388" s="303">
        <v>0</v>
      </c>
      <c r="H388" s="303">
        <v>0</v>
      </c>
      <c r="I388" s="303">
        <v>0</v>
      </c>
    </row>
    <row r="389" spans="1:9" ht="12.75" hidden="1" customHeight="1" outlineLevel="1">
      <c r="A389" s="292"/>
      <c r="B389" s="311" t="s">
        <v>247</v>
      </c>
      <c r="C389" s="315">
        <v>0</v>
      </c>
      <c r="D389" s="315">
        <v>0</v>
      </c>
      <c r="E389" s="319"/>
      <c r="F389" s="312">
        <v>0</v>
      </c>
      <c r="G389" s="303">
        <v>0</v>
      </c>
      <c r="H389" s="303">
        <v>0</v>
      </c>
      <c r="I389" s="303">
        <v>0</v>
      </c>
    </row>
    <row r="390" spans="1:9" ht="12.75" hidden="1" customHeight="1" outlineLevel="1">
      <c r="A390" s="292"/>
      <c r="B390" s="311" t="s">
        <v>193</v>
      </c>
      <c r="C390" s="315">
        <v>3853323</v>
      </c>
      <c r="D390" s="315">
        <v>190683</v>
      </c>
      <c r="E390" s="319"/>
      <c r="F390" s="312">
        <v>39244450</v>
      </c>
      <c r="G390" s="303">
        <v>0</v>
      </c>
      <c r="H390" s="303">
        <v>32037191</v>
      </c>
      <c r="I390" s="303">
        <v>75325647</v>
      </c>
    </row>
    <row r="391" spans="1:9" ht="12.75" hidden="1" customHeight="1" outlineLevel="1">
      <c r="A391" s="292"/>
      <c r="B391" s="311" t="s">
        <v>194</v>
      </c>
      <c r="C391" s="315">
        <v>0</v>
      </c>
      <c r="D391" s="315">
        <v>0</v>
      </c>
      <c r="E391" s="319"/>
      <c r="F391" s="312">
        <v>0</v>
      </c>
      <c r="G391" s="303">
        <v>0</v>
      </c>
      <c r="H391" s="303">
        <v>0</v>
      </c>
      <c r="I391" s="303">
        <v>0</v>
      </c>
    </row>
    <row r="392" spans="1:9" ht="12.75" hidden="1" customHeight="1" outlineLevel="1">
      <c r="A392" s="292"/>
      <c r="B392" s="311" t="s">
        <v>195</v>
      </c>
      <c r="C392" s="315">
        <v>0</v>
      </c>
      <c r="D392" s="315">
        <v>269635</v>
      </c>
      <c r="E392" s="319"/>
      <c r="F392" s="312">
        <v>908861</v>
      </c>
      <c r="G392" s="303">
        <v>0</v>
      </c>
      <c r="H392" s="303">
        <v>585711</v>
      </c>
      <c r="I392" s="303">
        <v>1764207</v>
      </c>
    </row>
    <row r="393" spans="1:9" ht="12.75" hidden="1" customHeight="1" outlineLevel="1">
      <c r="A393" s="292"/>
      <c r="B393" s="311" t="s">
        <v>196</v>
      </c>
      <c r="C393" s="315">
        <v>0</v>
      </c>
      <c r="D393" s="315">
        <v>0</v>
      </c>
      <c r="E393" s="319"/>
      <c r="F393" s="312">
        <v>1534451</v>
      </c>
      <c r="G393" s="303">
        <v>0</v>
      </c>
      <c r="H393" s="303">
        <v>1280</v>
      </c>
      <c r="I393" s="303">
        <v>1535731</v>
      </c>
    </row>
    <row r="394" spans="1:9" ht="12.75" customHeight="1" collapsed="1">
      <c r="A394" s="292">
        <v>20</v>
      </c>
      <c r="B394" s="318" t="s">
        <v>574</v>
      </c>
      <c r="C394" s="315">
        <f>SUM($C$376:$C$393)</f>
        <v>11061517</v>
      </c>
      <c r="D394" s="315">
        <f>SUM($D$376:$D$393)</f>
        <v>28300395</v>
      </c>
      <c r="E394" s="319"/>
      <c r="F394" s="312">
        <f>SUM($F$376:$F$393)</f>
        <v>211103978</v>
      </c>
      <c r="G394" s="303">
        <f>SUM($G$376:$G$393)</f>
        <v>0</v>
      </c>
      <c r="H394" s="303">
        <f>SUM($H$376:$H$393)</f>
        <v>146940335</v>
      </c>
      <c r="I394" s="303">
        <f>SUM($I$376:$I$393)</f>
        <v>397406225</v>
      </c>
    </row>
    <row r="395" spans="1:9" ht="15.75" hidden="1" customHeight="1" outlineLevel="1">
      <c r="A395" s="274"/>
      <c r="B395" s="350" t="s">
        <v>181</v>
      </c>
      <c r="C395" s="303">
        <v>9475474</v>
      </c>
      <c r="D395" s="351">
        <v>0</v>
      </c>
      <c r="E395" s="301"/>
      <c r="F395" s="337">
        <v>48266335</v>
      </c>
      <c r="G395" s="313">
        <v>823605</v>
      </c>
      <c r="H395" s="313">
        <v>10184706</v>
      </c>
      <c r="I395" s="303">
        <v>68750120</v>
      </c>
    </row>
    <row r="396" spans="1:9" ht="15.75" hidden="1" customHeight="1" outlineLevel="1">
      <c r="A396" s="274"/>
      <c r="B396" s="350" t="s">
        <v>182</v>
      </c>
      <c r="C396" s="303">
        <v>5919235</v>
      </c>
      <c r="D396" s="351">
        <v>0</v>
      </c>
      <c r="E396" s="301"/>
      <c r="F396" s="337">
        <v>0</v>
      </c>
      <c r="G396" s="313">
        <v>8125</v>
      </c>
      <c r="H396" s="313">
        <v>0</v>
      </c>
      <c r="I396" s="303">
        <v>5927360</v>
      </c>
    </row>
    <row r="397" spans="1:9" ht="15.75" hidden="1" customHeight="1" outlineLevel="1">
      <c r="A397" s="274"/>
      <c r="B397" s="350" t="s">
        <v>183</v>
      </c>
      <c r="C397" s="303">
        <v>37924224</v>
      </c>
      <c r="D397" s="351">
        <v>43335427</v>
      </c>
      <c r="E397" s="301"/>
      <c r="F397" s="337">
        <v>104950857</v>
      </c>
      <c r="G397" s="313">
        <v>11225931</v>
      </c>
      <c r="H397" s="313">
        <v>21246495</v>
      </c>
      <c r="I397" s="303">
        <v>218682934</v>
      </c>
    </row>
    <row r="398" spans="1:9" ht="15.75" hidden="1" customHeight="1" outlineLevel="1">
      <c r="A398" s="274"/>
      <c r="B398" s="350" t="s">
        <v>184</v>
      </c>
      <c r="C398" s="303">
        <v>7626501</v>
      </c>
      <c r="D398" s="351">
        <v>0</v>
      </c>
      <c r="E398" s="301"/>
      <c r="F398" s="337">
        <v>16491489</v>
      </c>
      <c r="G398" s="313">
        <v>701182</v>
      </c>
      <c r="H398" s="313">
        <v>1291427</v>
      </c>
      <c r="I398" s="303">
        <v>26110599</v>
      </c>
    </row>
    <row r="399" spans="1:9" ht="15.75" hidden="1" customHeight="1" outlineLevel="1">
      <c r="A399" s="274"/>
      <c r="B399" s="350" t="s">
        <v>185</v>
      </c>
      <c r="C399" s="303">
        <v>38426942.25</v>
      </c>
      <c r="D399" s="351">
        <v>0</v>
      </c>
      <c r="E399" s="301"/>
      <c r="F399" s="337">
        <v>119043550</v>
      </c>
      <c r="G399" s="313">
        <v>4158321</v>
      </c>
      <c r="H399" s="313">
        <v>13614687</v>
      </c>
      <c r="I399" s="303">
        <v>175243500.25</v>
      </c>
    </row>
    <row r="400" spans="1:9" ht="15.75" hidden="1" customHeight="1" outlineLevel="1">
      <c r="A400" s="274"/>
      <c r="B400" s="350" t="s">
        <v>186</v>
      </c>
      <c r="C400" s="303">
        <v>53471862</v>
      </c>
      <c r="D400" s="351">
        <v>0</v>
      </c>
      <c r="E400" s="301"/>
      <c r="F400" s="337">
        <v>252168370</v>
      </c>
      <c r="G400" s="313">
        <v>12987781</v>
      </c>
      <c r="H400" s="313">
        <v>42012844</v>
      </c>
      <c r="I400" s="303">
        <v>360640857</v>
      </c>
    </row>
    <row r="401" spans="1:9" ht="15.75" hidden="1" customHeight="1" outlineLevel="1">
      <c r="A401" s="274"/>
      <c r="B401" s="350" t="s">
        <v>244</v>
      </c>
      <c r="C401" s="303">
        <v>3900593</v>
      </c>
      <c r="D401" s="351">
        <v>0</v>
      </c>
      <c r="E401" s="301"/>
      <c r="F401" s="337">
        <v>0</v>
      </c>
      <c r="G401" s="313">
        <v>19283</v>
      </c>
      <c r="H401" s="313">
        <v>0</v>
      </c>
      <c r="I401" s="303">
        <v>3919876</v>
      </c>
    </row>
    <row r="402" spans="1:9" ht="15.75" hidden="1" customHeight="1" outlineLevel="1">
      <c r="A402" s="274"/>
      <c r="B402" s="350" t="s">
        <v>187</v>
      </c>
      <c r="C402" s="303">
        <v>4592799</v>
      </c>
      <c r="D402" s="351">
        <v>0</v>
      </c>
      <c r="E402" s="301"/>
      <c r="F402" s="337">
        <v>0</v>
      </c>
      <c r="G402" s="313">
        <v>465739</v>
      </c>
      <c r="H402" s="313">
        <v>0</v>
      </c>
      <c r="I402" s="303">
        <v>5058538</v>
      </c>
    </row>
    <row r="403" spans="1:9" ht="15.75" hidden="1" customHeight="1" outlineLevel="1">
      <c r="A403" s="274"/>
      <c r="B403" s="350" t="s">
        <v>188</v>
      </c>
      <c r="C403" s="303">
        <v>3741735</v>
      </c>
      <c r="D403" s="351">
        <v>0</v>
      </c>
      <c r="E403" s="301"/>
      <c r="F403" s="337">
        <v>24322157</v>
      </c>
      <c r="G403" s="313">
        <v>128208</v>
      </c>
      <c r="H403" s="313">
        <v>9934500</v>
      </c>
      <c r="I403" s="303">
        <v>38126600</v>
      </c>
    </row>
    <row r="404" spans="1:9" ht="15.75" hidden="1" customHeight="1" outlineLevel="1">
      <c r="A404" s="274"/>
      <c r="B404" s="350" t="s">
        <v>189</v>
      </c>
      <c r="C404" s="303">
        <v>2610195.9300000002</v>
      </c>
      <c r="D404" s="351">
        <v>0</v>
      </c>
      <c r="E404" s="301"/>
      <c r="F404" s="337">
        <v>23785507.331500001</v>
      </c>
      <c r="G404" s="313">
        <v>25068.089007597198</v>
      </c>
      <c r="H404" s="313">
        <v>6297896</v>
      </c>
      <c r="I404" s="303">
        <v>32718667.350507598</v>
      </c>
    </row>
    <row r="405" spans="1:9" ht="15.75" hidden="1" customHeight="1" outlineLevel="1">
      <c r="A405" s="274"/>
      <c r="B405" s="350" t="s">
        <v>190</v>
      </c>
      <c r="C405" s="303">
        <v>22795375</v>
      </c>
      <c r="D405" s="351">
        <v>34740514</v>
      </c>
      <c r="E405" s="301"/>
      <c r="F405" s="337">
        <v>3813085</v>
      </c>
      <c r="G405" s="313">
        <v>1131580</v>
      </c>
      <c r="H405" s="313">
        <v>7985171</v>
      </c>
      <c r="I405" s="303">
        <v>70465725</v>
      </c>
    </row>
    <row r="406" spans="1:9" ht="15.75" hidden="1" customHeight="1" outlineLevel="1">
      <c r="A406" s="274"/>
      <c r="B406" s="350" t="s">
        <v>191</v>
      </c>
      <c r="C406" s="303">
        <v>1020249</v>
      </c>
      <c r="D406" s="351">
        <v>0</v>
      </c>
      <c r="E406" s="301"/>
      <c r="F406" s="337">
        <v>6724382</v>
      </c>
      <c r="G406" s="313">
        <v>0</v>
      </c>
      <c r="H406" s="313">
        <v>1748427</v>
      </c>
      <c r="I406" s="303">
        <v>9493058</v>
      </c>
    </row>
    <row r="407" spans="1:9" ht="15.75" hidden="1" customHeight="1" outlineLevel="1">
      <c r="A407" s="274"/>
      <c r="B407" s="350" t="s">
        <v>192</v>
      </c>
      <c r="C407" s="303">
        <v>479660</v>
      </c>
      <c r="D407" s="351">
        <v>0</v>
      </c>
      <c r="E407" s="301"/>
      <c r="F407" s="337">
        <v>0</v>
      </c>
      <c r="G407" s="313">
        <v>34621</v>
      </c>
      <c r="H407" s="313">
        <v>0</v>
      </c>
      <c r="I407" s="303">
        <v>514281</v>
      </c>
    </row>
    <row r="408" spans="1:9" ht="15.75" hidden="1" customHeight="1" outlineLevel="1">
      <c r="A408" s="274"/>
      <c r="B408" s="350" t="s">
        <v>247</v>
      </c>
      <c r="C408" s="303">
        <v>193</v>
      </c>
      <c r="D408" s="351">
        <v>0</v>
      </c>
      <c r="E408" s="301"/>
      <c r="F408" s="337">
        <v>0</v>
      </c>
      <c r="G408" s="313">
        <v>2434.4</v>
      </c>
      <c r="H408" s="313">
        <v>0</v>
      </c>
      <c r="I408" s="303">
        <v>2627.4</v>
      </c>
    </row>
    <row r="409" spans="1:9" ht="15.75" hidden="1" customHeight="1" outlineLevel="1">
      <c r="A409" s="274"/>
      <c r="B409" s="350" t="s">
        <v>193</v>
      </c>
      <c r="C409" s="303">
        <v>51815135</v>
      </c>
      <c r="D409" s="351">
        <v>190683</v>
      </c>
      <c r="E409" s="301"/>
      <c r="F409" s="337">
        <v>183612661</v>
      </c>
      <c r="G409" s="313">
        <v>13447826</v>
      </c>
      <c r="H409" s="313">
        <v>32037191</v>
      </c>
      <c r="I409" s="303">
        <v>281103496</v>
      </c>
    </row>
    <row r="410" spans="1:9" ht="15.75" hidden="1" customHeight="1" outlineLevel="1">
      <c r="A410" s="274"/>
      <c r="B410" s="350" t="s">
        <v>194</v>
      </c>
      <c r="C410" s="303">
        <v>14705496</v>
      </c>
      <c r="D410" s="351">
        <v>0</v>
      </c>
      <c r="E410" s="301"/>
      <c r="F410" s="337">
        <v>0</v>
      </c>
      <c r="G410" s="313">
        <v>5725</v>
      </c>
      <c r="H410" s="313">
        <v>0</v>
      </c>
      <c r="I410" s="303">
        <v>14711221</v>
      </c>
    </row>
    <row r="411" spans="1:9" ht="15.75" hidden="1" customHeight="1" outlineLevel="1">
      <c r="A411" s="274"/>
      <c r="B411" s="350" t="s">
        <v>195</v>
      </c>
      <c r="C411" s="303">
        <v>4129515.25</v>
      </c>
      <c r="D411" s="351">
        <v>277921</v>
      </c>
      <c r="E411" s="301"/>
      <c r="F411" s="337">
        <v>938934</v>
      </c>
      <c r="G411" s="313">
        <v>74317.434945937697</v>
      </c>
      <c r="H411" s="313">
        <v>585711</v>
      </c>
      <c r="I411" s="303">
        <v>6006398.68494594</v>
      </c>
    </row>
    <row r="412" spans="1:9" ht="15.75" hidden="1" customHeight="1" outlineLevel="1">
      <c r="A412" s="274"/>
      <c r="B412" s="350" t="s">
        <v>196</v>
      </c>
      <c r="C412" s="303">
        <v>8201360.4000000004</v>
      </c>
      <c r="D412" s="351">
        <v>0</v>
      </c>
      <c r="E412" s="301"/>
      <c r="F412" s="337">
        <v>7954637.8499999996</v>
      </c>
      <c r="G412" s="313">
        <v>97205</v>
      </c>
      <c r="H412" s="313">
        <v>1280</v>
      </c>
      <c r="I412" s="303">
        <v>16254483.25</v>
      </c>
    </row>
    <row r="413" spans="1:9" ht="15.75" customHeight="1" collapsed="1">
      <c r="A413" s="274">
        <v>21</v>
      </c>
      <c r="B413" s="352" t="s">
        <v>506</v>
      </c>
      <c r="C413" s="303">
        <f>SUM($C$395:$C$412)</f>
        <v>270836544.82999998</v>
      </c>
      <c r="D413" s="351">
        <f>SUM($D$395:$D$412)</f>
        <v>78544545</v>
      </c>
      <c r="E413" s="301"/>
      <c r="F413" s="337">
        <f>SUM($F$395:$F$412)</f>
        <v>792071965.18150008</v>
      </c>
      <c r="G413" s="313">
        <f>SUM($G$395:$G$412)</f>
        <v>45336951.923953533</v>
      </c>
      <c r="H413" s="313">
        <f>SUM($H$395:$H$412)</f>
        <v>146940335</v>
      </c>
      <c r="I413" s="303">
        <f>SUM($I$395:$I$412)</f>
        <v>1333730341.9354534</v>
      </c>
    </row>
    <row r="414" spans="1:9" ht="9.75" customHeight="1">
      <c r="A414" s="509"/>
      <c r="B414" s="509"/>
      <c r="C414" s="509"/>
      <c r="D414" s="509"/>
      <c r="E414" s="509"/>
      <c r="F414" s="509"/>
      <c r="G414" s="509"/>
      <c r="H414" s="509"/>
      <c r="I414" s="509"/>
    </row>
    <row r="415" spans="1:9" ht="50.25" customHeight="1">
      <c r="A415" s="353"/>
      <c r="B415" s="354"/>
      <c r="C415" s="355" t="s">
        <v>507</v>
      </c>
      <c r="D415" s="356" t="s">
        <v>508</v>
      </c>
      <c r="E415" s="357" t="s">
        <v>509</v>
      </c>
      <c r="F415" s="510" t="s">
        <v>510</v>
      </c>
      <c r="G415" s="511"/>
      <c r="H415" s="512"/>
      <c r="I415" s="358" t="s">
        <v>171</v>
      </c>
    </row>
    <row r="416" spans="1:9" ht="13.5" hidden="1" customHeight="1" outlineLevel="1">
      <c r="A416" s="359"/>
      <c r="B416" s="360" t="s">
        <v>181</v>
      </c>
      <c r="C416" s="328">
        <v>28713</v>
      </c>
      <c r="D416" s="312">
        <v>3623</v>
      </c>
      <c r="E416" s="303">
        <v>20046</v>
      </c>
      <c r="F416" s="504">
        <v>138615</v>
      </c>
      <c r="G416" s="505"/>
      <c r="H416" s="506"/>
      <c r="I416" s="361">
        <v>190997</v>
      </c>
    </row>
    <row r="417" spans="1:9" ht="13.5" hidden="1" customHeight="1" outlineLevel="1">
      <c r="A417" s="359"/>
      <c r="B417" s="360" t="s">
        <v>182</v>
      </c>
      <c r="C417" s="328">
        <v>11858</v>
      </c>
      <c r="D417" s="312">
        <v>0</v>
      </c>
      <c r="E417" s="303">
        <v>12043</v>
      </c>
      <c r="F417" s="504">
        <v>17024</v>
      </c>
      <c r="G417" s="505"/>
      <c r="H417" s="506"/>
      <c r="I417" s="361">
        <v>40925</v>
      </c>
    </row>
    <row r="418" spans="1:9" ht="13.5" hidden="1" customHeight="1" outlineLevel="1">
      <c r="A418" s="359"/>
      <c r="B418" s="360" t="s">
        <v>183</v>
      </c>
      <c r="C418" s="328">
        <v>38970</v>
      </c>
      <c r="D418" s="312">
        <v>31293</v>
      </c>
      <c r="E418" s="303">
        <v>27284</v>
      </c>
      <c r="F418" s="504">
        <v>465020</v>
      </c>
      <c r="G418" s="505"/>
      <c r="H418" s="506"/>
      <c r="I418" s="361">
        <v>562567</v>
      </c>
    </row>
    <row r="419" spans="1:9" ht="13.5" hidden="1" customHeight="1" outlineLevel="1">
      <c r="A419" s="359"/>
      <c r="B419" s="360" t="s">
        <v>184</v>
      </c>
      <c r="C419" s="328">
        <v>12708</v>
      </c>
      <c r="D419" s="312">
        <v>2272</v>
      </c>
      <c r="E419" s="303">
        <v>8806</v>
      </c>
      <c r="F419" s="504">
        <v>65911</v>
      </c>
      <c r="G419" s="505"/>
      <c r="H419" s="506"/>
      <c r="I419" s="361">
        <v>89697</v>
      </c>
    </row>
    <row r="420" spans="1:9" ht="13.5" hidden="1" customHeight="1" outlineLevel="1">
      <c r="A420" s="359"/>
      <c r="B420" s="360" t="s">
        <v>185</v>
      </c>
      <c r="C420" s="328">
        <v>66063</v>
      </c>
      <c r="D420" s="312">
        <v>13837</v>
      </c>
      <c r="E420" s="303">
        <v>41729</v>
      </c>
      <c r="F420" s="504">
        <v>381038</v>
      </c>
      <c r="G420" s="505"/>
      <c r="H420" s="506"/>
      <c r="I420" s="361">
        <v>502667</v>
      </c>
    </row>
    <row r="421" spans="1:9" ht="13.5" hidden="1" customHeight="1" outlineLevel="1">
      <c r="A421" s="359"/>
      <c r="B421" s="360" t="s">
        <v>186</v>
      </c>
      <c r="C421" s="328">
        <v>95998</v>
      </c>
      <c r="D421" s="312">
        <v>55955</v>
      </c>
      <c r="E421" s="303">
        <v>65929</v>
      </c>
      <c r="F421" s="504">
        <v>607024</v>
      </c>
      <c r="G421" s="505"/>
      <c r="H421" s="506"/>
      <c r="I421" s="361">
        <v>824906</v>
      </c>
    </row>
    <row r="422" spans="1:9" ht="13.5" hidden="1" customHeight="1" outlineLevel="1">
      <c r="A422" s="359"/>
      <c r="B422" s="360" t="s">
        <v>244</v>
      </c>
      <c r="C422" s="328">
        <v>10506</v>
      </c>
      <c r="D422" s="312">
        <v>1618</v>
      </c>
      <c r="E422" s="303">
        <v>7781</v>
      </c>
      <c r="F422" s="504">
        <v>72464</v>
      </c>
      <c r="G422" s="505"/>
      <c r="H422" s="506"/>
      <c r="I422" s="361">
        <v>92369</v>
      </c>
    </row>
    <row r="423" spans="1:9" ht="13.5" hidden="1" customHeight="1" outlineLevel="1">
      <c r="A423" s="359"/>
      <c r="B423" s="360" t="s">
        <v>187</v>
      </c>
      <c r="C423" s="328">
        <v>16600</v>
      </c>
      <c r="D423" s="312">
        <v>4749</v>
      </c>
      <c r="E423" s="303">
        <v>7250</v>
      </c>
      <c r="F423" s="504">
        <v>73085</v>
      </c>
      <c r="G423" s="505"/>
      <c r="H423" s="506"/>
      <c r="I423" s="361">
        <v>101684</v>
      </c>
    </row>
    <row r="424" spans="1:9" ht="13.5" hidden="1" customHeight="1" outlineLevel="1">
      <c r="A424" s="359"/>
      <c r="B424" s="360" t="s">
        <v>188</v>
      </c>
      <c r="C424" s="328">
        <v>3465</v>
      </c>
      <c r="D424" s="312">
        <v>9971</v>
      </c>
      <c r="E424" s="303">
        <v>798</v>
      </c>
      <c r="F424" s="504">
        <v>100833</v>
      </c>
      <c r="G424" s="505"/>
      <c r="H424" s="506"/>
      <c r="I424" s="361">
        <v>115067</v>
      </c>
    </row>
    <row r="425" spans="1:9" ht="13.5" hidden="1" customHeight="1" outlineLevel="1">
      <c r="A425" s="359"/>
      <c r="B425" s="360" t="s">
        <v>189</v>
      </c>
      <c r="C425" s="328">
        <v>2425</v>
      </c>
      <c r="D425" s="312">
        <v>0</v>
      </c>
      <c r="E425" s="303">
        <v>12531</v>
      </c>
      <c r="F425" s="504">
        <v>3311</v>
      </c>
      <c r="G425" s="505"/>
      <c r="H425" s="506"/>
      <c r="I425" s="361">
        <v>18267</v>
      </c>
    </row>
    <row r="426" spans="1:9" ht="13.5" hidden="1" customHeight="1" outlineLevel="1">
      <c r="A426" s="359"/>
      <c r="B426" s="360" t="s">
        <v>190</v>
      </c>
      <c r="C426" s="328">
        <v>39111</v>
      </c>
      <c r="D426" s="312">
        <v>8798</v>
      </c>
      <c r="E426" s="303">
        <v>26986</v>
      </c>
      <c r="F426" s="504">
        <v>16609</v>
      </c>
      <c r="G426" s="505"/>
      <c r="H426" s="506"/>
      <c r="I426" s="361">
        <v>91504</v>
      </c>
    </row>
    <row r="427" spans="1:9" ht="13.5" hidden="1" customHeight="1" outlineLevel="1">
      <c r="A427" s="359"/>
      <c r="B427" s="360" t="s">
        <v>191</v>
      </c>
      <c r="C427" s="328">
        <v>3579</v>
      </c>
      <c r="D427" s="312">
        <v>18</v>
      </c>
      <c r="E427" s="303">
        <v>3044</v>
      </c>
      <c r="F427" s="504">
        <v>25978</v>
      </c>
      <c r="G427" s="505"/>
      <c r="H427" s="506"/>
      <c r="I427" s="361">
        <v>32619</v>
      </c>
    </row>
    <row r="428" spans="1:9" ht="13.5" hidden="1" customHeight="1" outlineLevel="1">
      <c r="A428" s="359"/>
      <c r="B428" s="360" t="s">
        <v>192</v>
      </c>
      <c r="C428" s="328">
        <v>2216</v>
      </c>
      <c r="D428" s="312">
        <v>409</v>
      </c>
      <c r="E428" s="303">
        <v>1394</v>
      </c>
      <c r="F428" s="504">
        <v>358</v>
      </c>
      <c r="G428" s="505"/>
      <c r="H428" s="506"/>
      <c r="I428" s="361">
        <v>4377</v>
      </c>
    </row>
    <row r="429" spans="1:9" ht="13.5" hidden="1" customHeight="1" outlineLevel="1">
      <c r="A429" s="359"/>
      <c r="B429" s="360" t="s">
        <v>247</v>
      </c>
      <c r="C429" s="328">
        <v>1</v>
      </c>
      <c r="D429" s="362"/>
      <c r="E429" s="302"/>
      <c r="F429" s="504"/>
      <c r="G429" s="505"/>
      <c r="H429" s="506"/>
      <c r="I429" s="361">
        <v>1</v>
      </c>
    </row>
    <row r="430" spans="1:9" ht="13.5" hidden="1" customHeight="1" outlineLevel="1">
      <c r="A430" s="359"/>
      <c r="B430" s="360" t="s">
        <v>193</v>
      </c>
      <c r="C430" s="328">
        <v>83183</v>
      </c>
      <c r="D430" s="312">
        <v>17899</v>
      </c>
      <c r="E430" s="303">
        <v>55973</v>
      </c>
      <c r="F430" s="504">
        <v>350338</v>
      </c>
      <c r="G430" s="505"/>
      <c r="H430" s="506"/>
      <c r="I430" s="361">
        <v>507393</v>
      </c>
    </row>
    <row r="431" spans="1:9" ht="13.5" hidden="1" customHeight="1" outlineLevel="1">
      <c r="A431" s="359"/>
      <c r="B431" s="360" t="s">
        <v>194</v>
      </c>
      <c r="C431" s="328">
        <v>27314</v>
      </c>
      <c r="D431" s="312">
        <v>1995</v>
      </c>
      <c r="E431" s="303">
        <v>5660</v>
      </c>
      <c r="F431" s="504">
        <v>56251</v>
      </c>
      <c r="G431" s="505"/>
      <c r="H431" s="506"/>
      <c r="I431" s="361">
        <v>91220</v>
      </c>
    </row>
    <row r="432" spans="1:9" ht="13.5" hidden="1" customHeight="1" outlineLevel="1">
      <c r="A432" s="359"/>
      <c r="B432" s="360" t="s">
        <v>195</v>
      </c>
      <c r="C432" s="328">
        <v>6370</v>
      </c>
      <c r="D432" s="312">
        <v>5026</v>
      </c>
      <c r="E432" s="303">
        <v>6464</v>
      </c>
      <c r="F432" s="504">
        <v>11486</v>
      </c>
      <c r="G432" s="505"/>
      <c r="H432" s="506"/>
      <c r="I432" s="361">
        <v>29346</v>
      </c>
    </row>
    <row r="433" spans="1:9" ht="13.5" hidden="1" customHeight="1" outlineLevel="1">
      <c r="A433" s="359"/>
      <c r="B433" s="360" t="s">
        <v>196</v>
      </c>
      <c r="C433" s="328">
        <v>20980</v>
      </c>
      <c r="D433" s="312">
        <v>22465</v>
      </c>
      <c r="E433" s="303">
        <v>13162</v>
      </c>
      <c r="F433" s="504">
        <v>167024</v>
      </c>
      <c r="G433" s="505"/>
      <c r="H433" s="506"/>
      <c r="I433" s="361">
        <v>223631</v>
      </c>
    </row>
    <row r="434" spans="1:9" ht="13.5" customHeight="1" collapsed="1">
      <c r="A434" s="359">
        <v>22</v>
      </c>
      <c r="B434" s="363" t="s">
        <v>511</v>
      </c>
      <c r="C434" s="328">
        <f>SUM($C$416:$C$433)</f>
        <v>470060</v>
      </c>
      <c r="D434" s="312">
        <f>SUM($D$416:$D$433)</f>
        <v>179928</v>
      </c>
      <c r="E434" s="303">
        <f>SUM($E$416:$E$433)</f>
        <v>316880</v>
      </c>
      <c r="F434" s="504">
        <f>SUM($F$416:$F$433)</f>
        <v>2552369</v>
      </c>
      <c r="G434" s="505"/>
      <c r="H434" s="506"/>
      <c r="I434" s="361">
        <f>SUM($I$416:$I$433)</f>
        <v>3519237</v>
      </c>
    </row>
  </sheetData>
  <sheetProtection selectLockedCells="1"/>
  <mergeCells count="29">
    <mergeCell ref="F417:H417"/>
    <mergeCell ref="A1:I1"/>
    <mergeCell ref="A2:I2"/>
    <mergeCell ref="A3:I3"/>
    <mergeCell ref="A4:I4"/>
    <mergeCell ref="A6:I6"/>
    <mergeCell ref="C12:I12"/>
    <mergeCell ref="C184:I184"/>
    <mergeCell ref="C299:I299"/>
    <mergeCell ref="A414:I414"/>
    <mergeCell ref="F415:H415"/>
    <mergeCell ref="F416:H416"/>
    <mergeCell ref="F429:H429"/>
    <mergeCell ref="F418:H418"/>
    <mergeCell ref="F419:H419"/>
    <mergeCell ref="F420:H420"/>
    <mergeCell ref="F421:H421"/>
    <mergeCell ref="F422:H422"/>
    <mergeCell ref="F423:H423"/>
    <mergeCell ref="F424:H424"/>
    <mergeCell ref="F425:H425"/>
    <mergeCell ref="F426:H426"/>
    <mergeCell ref="F427:H427"/>
    <mergeCell ref="F428:H428"/>
    <mergeCell ref="F430:H430"/>
    <mergeCell ref="F431:H431"/>
    <mergeCell ref="F432:H432"/>
    <mergeCell ref="F433:H433"/>
    <mergeCell ref="F434:H434"/>
  </mergeCells>
  <printOptions horizontalCentered="1"/>
  <pageMargins left="0.37" right="0.4" top="0.38" bottom="0.6" header="0.4" footer="0.2"/>
  <pageSetup scale="91" firstPageNumber="64" orientation="landscape" useFirstPageNumber="1" horizontalDpi="300" verticalDpi="300" r:id="rId1"/>
  <headerFooter alignWithMargins="0">
    <oddFooter>&amp;C&amp;"-,Regular"&amp;P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54"/>
  <sheetViews>
    <sheetView showGridLines="0" topLeftCell="A19" zoomScaleNormal="100" workbookViewId="0">
      <selection activeCell="C6" sqref="C6"/>
    </sheetView>
  </sheetViews>
  <sheetFormatPr defaultRowHeight="12.75"/>
  <cols>
    <col min="1" max="1" width="5.7109375" style="47" customWidth="1"/>
    <col min="2" max="2" width="36.140625" style="22" bestFit="1" customWidth="1"/>
    <col min="3" max="3" width="14.140625" style="22" customWidth="1"/>
    <col min="4" max="4" width="9.7109375" style="66" bestFit="1" customWidth="1"/>
    <col min="5" max="5" width="2.85546875" style="22" customWidth="1"/>
    <col min="6" max="6" width="13.42578125" style="59" customWidth="1"/>
    <col min="7" max="7" width="9.7109375" style="60" customWidth="1"/>
    <col min="8" max="16384" width="9.140625" style="22"/>
  </cols>
  <sheetData>
    <row r="1" spans="1:7">
      <c r="A1" s="446" t="s">
        <v>32</v>
      </c>
      <c r="B1" s="446"/>
      <c r="C1" s="446"/>
      <c r="D1" s="446"/>
      <c r="E1" s="446"/>
      <c r="F1" s="446"/>
      <c r="G1" s="446"/>
    </row>
    <row r="2" spans="1:7">
      <c r="A2" s="446" t="s">
        <v>26</v>
      </c>
      <c r="B2" s="446"/>
      <c r="C2" s="446"/>
      <c r="D2" s="446"/>
      <c r="E2" s="446"/>
      <c r="F2" s="446"/>
      <c r="G2" s="446"/>
    </row>
    <row r="3" spans="1:7">
      <c r="A3" s="39"/>
      <c r="B3" s="40"/>
      <c r="D3" s="22"/>
    </row>
    <row r="4" spans="1:7" ht="13.5" thickBot="1">
      <c r="B4" s="44"/>
      <c r="C4" s="447" t="s">
        <v>33</v>
      </c>
      <c r="D4" s="447"/>
      <c r="F4" s="447" t="s">
        <v>113</v>
      </c>
      <c r="G4" s="447"/>
    </row>
    <row r="5" spans="1:7" ht="32.25" customHeight="1" thickBot="1">
      <c r="A5" s="43" t="s">
        <v>27</v>
      </c>
      <c r="B5" s="30"/>
      <c r="C5" s="61" t="s">
        <v>35</v>
      </c>
      <c r="D5" s="62" t="s">
        <v>36</v>
      </c>
      <c r="E5" s="33"/>
      <c r="F5" s="61" t="s">
        <v>35</v>
      </c>
      <c r="G5" s="62" t="s">
        <v>36</v>
      </c>
    </row>
    <row r="6" spans="1:7">
      <c r="A6" s="47" t="s">
        <v>37</v>
      </c>
      <c r="B6" s="41" t="s">
        <v>38</v>
      </c>
      <c r="C6" s="48">
        <v>1159950951.99</v>
      </c>
      <c r="D6" s="63">
        <v>6.2850292851946774</v>
      </c>
      <c r="F6" s="48">
        <v>1428938173.141</v>
      </c>
      <c r="G6" s="63">
        <v>6.3835610899931714</v>
      </c>
    </row>
    <row r="7" spans="1:7">
      <c r="A7" s="47" t="s">
        <v>39</v>
      </c>
      <c r="B7" s="41" t="s">
        <v>40</v>
      </c>
      <c r="C7" s="48">
        <v>985578639.6500001</v>
      </c>
      <c r="D7" s="63">
        <v>5.3402177069948946</v>
      </c>
      <c r="F7" s="48">
        <v>1213832539.8673499</v>
      </c>
      <c r="G7" s="63">
        <v>5.4226098209920321</v>
      </c>
    </row>
    <row r="8" spans="1:7">
      <c r="A8" s="47" t="s">
        <v>41</v>
      </c>
      <c r="B8" s="41" t="s">
        <v>42</v>
      </c>
      <c r="C8" s="48">
        <v>174372312.34</v>
      </c>
      <c r="D8" s="63">
        <v>0.94481157819978356</v>
      </c>
      <c r="F8" s="48">
        <v>215105633.27364999</v>
      </c>
      <c r="G8" s="63">
        <v>0.96095126900113848</v>
      </c>
    </row>
    <row r="9" spans="1:7">
      <c r="A9" s="47" t="s">
        <v>43</v>
      </c>
      <c r="B9" s="41" t="s">
        <v>44</v>
      </c>
      <c r="C9" s="48">
        <v>7569389.3499999996</v>
      </c>
      <c r="D9" s="63">
        <v>4.1013659805333599E-2</v>
      </c>
      <c r="F9" s="48">
        <v>6166431</v>
      </c>
      <c r="G9" s="63">
        <v>2.7547580249186521E-2</v>
      </c>
    </row>
    <row r="10" spans="1:7">
      <c r="A10" s="47" t="s">
        <v>45</v>
      </c>
      <c r="B10" s="41" t="s">
        <v>46</v>
      </c>
      <c r="C10" s="50">
        <v>2616062.38</v>
      </c>
      <c r="D10" s="64">
        <v>1.4174761994882896E-2</v>
      </c>
      <c r="F10" s="50">
        <v>2574493</v>
      </c>
      <c r="G10" s="64">
        <v>1.1501150749674966E-2</v>
      </c>
    </row>
    <row r="11" spans="1:7">
      <c r="A11" s="51"/>
      <c r="B11" s="51"/>
      <c r="C11" s="51"/>
      <c r="D11" s="51"/>
      <c r="F11" s="51"/>
      <c r="G11" s="51"/>
    </row>
    <row r="12" spans="1:7">
      <c r="A12" s="53" t="s">
        <v>28</v>
      </c>
      <c r="B12" s="54"/>
      <c r="C12" s="48">
        <v>184557764.06999999</v>
      </c>
      <c r="D12" s="63">
        <v>1</v>
      </c>
      <c r="F12" s="48">
        <v>223846557.27364999</v>
      </c>
      <c r="G12" s="63">
        <v>1</v>
      </c>
    </row>
    <row r="13" spans="1:7">
      <c r="A13" s="55"/>
      <c r="B13" s="55"/>
      <c r="C13" s="55"/>
      <c r="D13" s="55"/>
      <c r="F13" s="55"/>
      <c r="G13" s="55"/>
    </row>
    <row r="14" spans="1:7">
      <c r="A14" s="53" t="s">
        <v>29</v>
      </c>
      <c r="B14" s="33"/>
      <c r="C14" s="56"/>
      <c r="D14" s="56"/>
      <c r="F14" s="56"/>
      <c r="G14" s="56"/>
    </row>
    <row r="15" spans="1:7">
      <c r="A15" s="47" t="s">
        <v>37</v>
      </c>
      <c r="B15" s="41" t="s">
        <v>48</v>
      </c>
      <c r="C15" s="48">
        <v>43881360.800368577</v>
      </c>
      <c r="D15" s="63">
        <v>0.23776491344858858</v>
      </c>
      <c r="F15" s="48">
        <v>54334935.606960587</v>
      </c>
      <c r="G15" s="63">
        <v>0.24273295184315352</v>
      </c>
    </row>
    <row r="16" spans="1:7">
      <c r="A16" s="47" t="s">
        <v>39</v>
      </c>
      <c r="B16" s="41" t="s">
        <v>49</v>
      </c>
      <c r="C16" s="48">
        <v>7693149.159699169</v>
      </c>
      <c r="D16" s="63">
        <v>4.1684234735208825E-2</v>
      </c>
      <c r="F16" s="48">
        <v>8970965.7769635916</v>
      </c>
      <c r="G16" s="63">
        <v>4.0076407188146666E-2</v>
      </c>
    </row>
    <row r="17" spans="1:7" s="60" customFormat="1">
      <c r="A17" s="47" t="s">
        <v>41</v>
      </c>
      <c r="B17" s="57" t="s">
        <v>50</v>
      </c>
      <c r="C17" s="56"/>
      <c r="D17" s="56"/>
      <c r="E17" s="22"/>
      <c r="F17" s="56"/>
      <c r="G17" s="56"/>
    </row>
    <row r="18" spans="1:7" s="60" customFormat="1">
      <c r="A18" s="47" t="s">
        <v>51</v>
      </c>
      <c r="B18" s="57" t="s">
        <v>52</v>
      </c>
      <c r="C18" s="48">
        <v>-68785.705259160954</v>
      </c>
      <c r="D18" s="63">
        <v>-3.7270556243340468E-4</v>
      </c>
      <c r="E18" s="22"/>
      <c r="F18" s="48">
        <v>333122.13848771702</v>
      </c>
      <c r="G18" s="63">
        <v>1.4881718197724114E-3</v>
      </c>
    </row>
    <row r="19" spans="1:7" s="60" customFormat="1">
      <c r="A19" s="47" t="s">
        <v>53</v>
      </c>
      <c r="B19" s="57" t="s">
        <v>54</v>
      </c>
      <c r="C19" s="48">
        <v>2835652.5637175674</v>
      </c>
      <c r="D19" s="63">
        <v>1.53645801790384E-2</v>
      </c>
      <c r="E19" s="22"/>
      <c r="F19" s="48">
        <v>2994588.4865068262</v>
      </c>
      <c r="G19" s="63">
        <v>1.3377862599182055E-2</v>
      </c>
    </row>
    <row r="20" spans="1:7" s="60" customFormat="1">
      <c r="A20" s="47" t="s">
        <v>43</v>
      </c>
      <c r="B20" s="57" t="s">
        <v>55</v>
      </c>
      <c r="C20" s="56"/>
      <c r="D20" s="56"/>
      <c r="E20" s="22"/>
      <c r="F20" s="56"/>
      <c r="G20" s="56"/>
    </row>
    <row r="21" spans="1:7" s="60" customFormat="1">
      <c r="A21" s="47" t="s">
        <v>56</v>
      </c>
      <c r="B21" s="57" t="s">
        <v>52</v>
      </c>
      <c r="C21" s="48">
        <v>34666.217499999999</v>
      </c>
      <c r="D21" s="63">
        <v>1.8783396989384646E-4</v>
      </c>
      <c r="E21" s="22"/>
      <c r="F21" s="48">
        <v>0</v>
      </c>
      <c r="G21" s="63">
        <v>0</v>
      </c>
    </row>
    <row r="22" spans="1:7" s="60" customFormat="1">
      <c r="A22" s="47" t="s">
        <v>57</v>
      </c>
      <c r="B22" s="57" t="s">
        <v>54</v>
      </c>
      <c r="C22" s="48">
        <v>1684701.503830811</v>
      </c>
      <c r="D22" s="63">
        <v>9.1283155293961464E-3</v>
      </c>
      <c r="E22" s="22"/>
      <c r="F22" s="48">
        <v>298709.99789999996</v>
      </c>
      <c r="G22" s="63">
        <v>1.3344408845869817E-3</v>
      </c>
    </row>
    <row r="23" spans="1:7" s="60" customFormat="1">
      <c r="A23" s="47" t="s">
        <v>45</v>
      </c>
      <c r="B23" s="57" t="s">
        <v>58</v>
      </c>
      <c r="C23" s="48">
        <v>4983155.5139630986</v>
      </c>
      <c r="D23" s="63">
        <v>2.700051953421511E-2</v>
      </c>
      <c r="E23" s="22"/>
      <c r="F23" s="48">
        <v>6266219.4067392889</v>
      </c>
      <c r="G23" s="63">
        <v>2.7993369578960751E-2</v>
      </c>
    </row>
    <row r="24" spans="1:7" s="60" customFormat="1">
      <c r="A24" s="47" t="s">
        <v>59</v>
      </c>
      <c r="B24" s="57" t="s">
        <v>60</v>
      </c>
      <c r="C24" s="48">
        <v>228181.54529712818</v>
      </c>
      <c r="D24" s="63">
        <v>1.2363692551594977E-3</v>
      </c>
      <c r="E24" s="22"/>
      <c r="F24" s="48">
        <v>227864.65592818242</v>
      </c>
      <c r="G24" s="63">
        <v>1.0179502365525342E-3</v>
      </c>
    </row>
    <row r="25" spans="1:7" s="60" customFormat="1">
      <c r="A25" s="47" t="s">
        <v>61</v>
      </c>
      <c r="B25" s="57" t="s">
        <v>62</v>
      </c>
      <c r="C25" s="48">
        <v>2293153.1966595729</v>
      </c>
      <c r="D25" s="63">
        <v>1.242512450351216E-2</v>
      </c>
      <c r="E25" s="22"/>
      <c r="F25" s="48">
        <v>2306241.7778148283</v>
      </c>
      <c r="G25" s="63">
        <v>1.0302779751914936E-2</v>
      </c>
    </row>
    <row r="26" spans="1:7" s="60" customFormat="1">
      <c r="A26" s="47" t="s">
        <v>63</v>
      </c>
      <c r="B26" s="57" t="s">
        <v>64</v>
      </c>
      <c r="C26" s="48">
        <v>1655514.9071729407</v>
      </c>
      <c r="D26" s="63">
        <v>8.9701721058184723E-3</v>
      </c>
      <c r="E26" s="22"/>
      <c r="F26" s="48">
        <v>2323579.3626774312</v>
      </c>
      <c r="G26" s="63">
        <v>1.0380232740577202E-2</v>
      </c>
    </row>
    <row r="27" spans="1:7" s="60" customFormat="1">
      <c r="A27" s="47" t="s">
        <v>65</v>
      </c>
      <c r="B27" s="57" t="s">
        <v>66</v>
      </c>
      <c r="C27" s="48">
        <v>3351576.4038162278</v>
      </c>
      <c r="D27" s="63">
        <v>1.8160040140847312E-2</v>
      </c>
      <c r="E27" s="22"/>
      <c r="F27" s="48">
        <v>3416322.2456906494</v>
      </c>
      <c r="G27" s="63">
        <v>1.5261893179416793E-2</v>
      </c>
    </row>
    <row r="28" spans="1:7" s="60" customFormat="1">
      <c r="A28" s="47" t="s">
        <v>67</v>
      </c>
      <c r="B28" s="57" t="s">
        <v>68</v>
      </c>
      <c r="C28" s="48">
        <v>1066010.9961818419</v>
      </c>
      <c r="D28" s="63">
        <v>5.7760289931640041E-3</v>
      </c>
      <c r="E28" s="22"/>
      <c r="F28" s="48">
        <v>853826.55194718263</v>
      </c>
      <c r="G28" s="63">
        <v>3.8143385466652001E-3</v>
      </c>
    </row>
    <row r="29" spans="1:7" s="60" customFormat="1">
      <c r="A29" s="47" t="s">
        <v>69</v>
      </c>
      <c r="B29" s="57" t="s">
        <v>70</v>
      </c>
      <c r="C29" s="48">
        <v>138159.28939156828</v>
      </c>
      <c r="D29" s="63">
        <v>7.4859646294352881E-4</v>
      </c>
      <c r="E29" s="22"/>
      <c r="F29" s="48">
        <v>216750.34884228592</v>
      </c>
      <c r="G29" s="63">
        <v>9.6829878235433825E-4</v>
      </c>
    </row>
    <row r="30" spans="1:7" s="60" customFormat="1">
      <c r="A30" s="47" t="s">
        <v>71</v>
      </c>
      <c r="B30" s="57" t="s">
        <v>72</v>
      </c>
      <c r="C30" s="48">
        <v>6967031.5140224136</v>
      </c>
      <c r="D30" s="63">
        <v>3.7749869528002751E-2</v>
      </c>
      <c r="E30" s="22"/>
      <c r="F30" s="48">
        <v>4746306.8039516229</v>
      </c>
      <c r="G30" s="63">
        <v>2.1203394243626068E-2</v>
      </c>
    </row>
    <row r="31" spans="1:7" s="60" customFormat="1">
      <c r="A31" s="47" t="s">
        <v>73</v>
      </c>
      <c r="B31" s="57" t="s">
        <v>74</v>
      </c>
      <c r="C31" s="48">
        <v>18006594.596972428</v>
      </c>
      <c r="D31" s="63">
        <v>9.7566172237234072E-2</v>
      </c>
      <c r="E31" s="22"/>
      <c r="F31" s="48">
        <v>26324994.858636275</v>
      </c>
      <c r="G31" s="63">
        <v>0.1176028578650609</v>
      </c>
    </row>
    <row r="32" spans="1:7" s="60" customFormat="1">
      <c r="A32" s="47" t="s">
        <v>75</v>
      </c>
      <c r="B32" s="57" t="s">
        <v>76</v>
      </c>
      <c r="C32" s="48">
        <v>683279.28256199649</v>
      </c>
      <c r="D32" s="63">
        <v>3.7022516283998701E-3</v>
      </c>
      <c r="E32" s="22"/>
      <c r="F32" s="48">
        <v>340853.82052307605</v>
      </c>
      <c r="G32" s="63">
        <v>1.52271191781782E-3</v>
      </c>
    </row>
    <row r="33" spans="1:7" s="60" customFormat="1">
      <c r="A33" s="47" t="s">
        <v>77</v>
      </c>
      <c r="B33" s="57" t="s">
        <v>78</v>
      </c>
      <c r="C33" s="48">
        <v>711026.56339879776</v>
      </c>
      <c r="D33" s="63">
        <v>3.8525963238756839E-3</v>
      </c>
      <c r="E33" s="22"/>
      <c r="F33" s="48">
        <v>757762.08779669576</v>
      </c>
      <c r="G33" s="63">
        <v>3.3851853565491285E-3</v>
      </c>
    </row>
    <row r="34" spans="1:7" s="60" customFormat="1">
      <c r="A34" s="47" t="s">
        <v>79</v>
      </c>
      <c r="B34" s="57" t="s">
        <v>80</v>
      </c>
      <c r="C34" s="48">
        <v>1057065.939115264</v>
      </c>
      <c r="D34" s="63">
        <v>5.7275614734600636E-3</v>
      </c>
      <c r="E34" s="22"/>
      <c r="F34" s="48">
        <v>932512.59146495501</v>
      </c>
      <c r="G34" s="63">
        <v>4.1658563027394185E-3</v>
      </c>
    </row>
    <row r="35" spans="1:7" s="60" customFormat="1">
      <c r="A35" s="47" t="s">
        <v>81</v>
      </c>
      <c r="B35" s="57" t="s">
        <v>82</v>
      </c>
      <c r="C35" s="48">
        <v>433802.36142491631</v>
      </c>
      <c r="D35" s="63">
        <v>2.3504964075116426E-3</v>
      </c>
      <c r="E35" s="22"/>
      <c r="F35" s="48">
        <v>515531.18863640819</v>
      </c>
      <c r="G35" s="63">
        <v>2.3030561421866179E-3</v>
      </c>
    </row>
    <row r="36" spans="1:7" s="60" customFormat="1">
      <c r="A36" s="47" t="s">
        <v>83</v>
      </c>
      <c r="B36" s="57" t="s">
        <v>84</v>
      </c>
      <c r="C36" s="48">
        <v>776977.27594457753</v>
      </c>
      <c r="D36" s="63">
        <v>4.2099408814352656E-3</v>
      </c>
      <c r="E36" s="22"/>
      <c r="F36" s="48">
        <v>502039.94332612143</v>
      </c>
      <c r="G36" s="63">
        <v>2.2427860827557112E-3</v>
      </c>
    </row>
    <row r="37" spans="1:7" s="60" customFormat="1">
      <c r="A37" s="47" t="s">
        <v>85</v>
      </c>
      <c r="B37" s="57" t="s">
        <v>86</v>
      </c>
      <c r="C37" s="48">
        <v>4668973.5627377033</v>
      </c>
      <c r="D37" s="63">
        <v>2.529816930902366E-2</v>
      </c>
      <c r="E37" s="22"/>
      <c r="F37" s="48">
        <v>4918904.6146024633</v>
      </c>
      <c r="G37" s="63">
        <v>2.197444836548974E-2</v>
      </c>
    </row>
    <row r="38" spans="1:7" s="60" customFormat="1">
      <c r="A38" s="47" t="s">
        <v>87</v>
      </c>
      <c r="B38" s="57" t="s">
        <v>88</v>
      </c>
      <c r="C38" s="48">
        <v>5599861.9392720535</v>
      </c>
      <c r="D38" s="63">
        <v>3.0342055602429762E-2</v>
      </c>
      <c r="E38" s="22"/>
      <c r="F38" s="48">
        <v>1928015.2968847516</v>
      </c>
      <c r="G38" s="63">
        <v>8.6131112328333634E-3</v>
      </c>
    </row>
    <row r="39" spans="1:7" s="60" customFormat="1">
      <c r="A39" s="47" t="s">
        <v>89</v>
      </c>
      <c r="B39" s="57" t="s">
        <v>90</v>
      </c>
      <c r="C39" s="48">
        <v>13105.506856163036</v>
      </c>
      <c r="D39" s="63">
        <v>7.1010325261592968E-5</v>
      </c>
      <c r="E39" s="22"/>
      <c r="F39" s="48">
        <v>9501.7100664048539</v>
      </c>
      <c r="G39" s="63">
        <v>4.2447425513849276E-5</v>
      </c>
    </row>
    <row r="40" spans="1:7" s="60" customFormat="1">
      <c r="A40" s="47" t="s">
        <v>91</v>
      </c>
      <c r="B40" s="57" t="s">
        <v>92</v>
      </c>
      <c r="C40" s="48">
        <v>511929.50342360628</v>
      </c>
      <c r="D40" s="63">
        <v>2.7738172165406114E-3</v>
      </c>
      <c r="E40" s="22"/>
      <c r="F40" s="48">
        <v>465820.86440657749</v>
      </c>
      <c r="G40" s="63">
        <v>2.0809829290209568E-3</v>
      </c>
    </row>
    <row r="41" spans="1:7" s="60" customFormat="1">
      <c r="A41" s="47" t="s">
        <v>93</v>
      </c>
      <c r="B41" s="57" t="s">
        <v>94</v>
      </c>
      <c r="C41" s="48">
        <v>615367.02862803685</v>
      </c>
      <c r="D41" s="63">
        <v>3.3342787377649273E-3</v>
      </c>
      <c r="E41" s="22"/>
      <c r="F41" s="48">
        <v>598609.61566085881</v>
      </c>
      <c r="G41" s="63">
        <v>2.6741962125826444E-3</v>
      </c>
    </row>
    <row r="42" spans="1:7" s="60" customFormat="1">
      <c r="A42" s="47" t="s">
        <v>95</v>
      </c>
      <c r="B42" s="57" t="s">
        <v>96</v>
      </c>
      <c r="C42" s="48">
        <v>15122339.059999999</v>
      </c>
      <c r="D42" s="63">
        <v>8.1938243759088467E-2</v>
      </c>
      <c r="E42" s="22"/>
      <c r="F42" s="48">
        <v>10734488.9</v>
      </c>
      <c r="G42" s="63">
        <v>4.7954674982457757E-2</v>
      </c>
    </row>
    <row r="43" spans="1:7" s="60" customFormat="1">
      <c r="A43" s="47" t="s">
        <v>97</v>
      </c>
      <c r="B43" s="57" t="s">
        <v>98</v>
      </c>
      <c r="C43" s="48">
        <v>40607743.820000015</v>
      </c>
      <c r="D43" s="63">
        <v>0.22002728535765154</v>
      </c>
      <c r="E43" s="22"/>
      <c r="F43" s="48">
        <v>17293632.07</v>
      </c>
      <c r="G43" s="63">
        <v>7.7256636334409753E-2</v>
      </c>
    </row>
    <row r="44" spans="1:7" s="60" customFormat="1">
      <c r="A44" s="47" t="s">
        <v>99</v>
      </c>
      <c r="B44" s="41" t="s">
        <v>100</v>
      </c>
      <c r="C44" s="48">
        <v>15121236.582665529</v>
      </c>
      <c r="D44" s="63">
        <v>8.1932270142426905E-2</v>
      </c>
      <c r="E44" s="22"/>
      <c r="F44" s="48">
        <v>11596606.234529776</v>
      </c>
      <c r="G44" s="63">
        <v>5.1806051322706076E-2</v>
      </c>
    </row>
    <row r="45" spans="1:7" s="60" customFormat="1">
      <c r="A45" s="47" t="s">
        <v>101</v>
      </c>
      <c r="B45" s="41" t="s">
        <v>102</v>
      </c>
      <c r="C45" s="48">
        <v>0</v>
      </c>
      <c r="D45" s="63">
        <v>0</v>
      </c>
      <c r="E45" s="22"/>
      <c r="F45" s="48">
        <v>0</v>
      </c>
      <c r="G45" s="63">
        <v>0</v>
      </c>
    </row>
    <row r="46" spans="1:7" s="60" customFormat="1">
      <c r="A46" s="47" t="s">
        <v>103</v>
      </c>
      <c r="B46" s="41" t="s">
        <v>104</v>
      </c>
      <c r="C46" s="48">
        <v>-5899804.8122717496</v>
      </c>
      <c r="D46" s="63">
        <v>-3.1967253407090702E-2</v>
      </c>
      <c r="E46" s="22"/>
      <c r="F46" s="48">
        <v>1500492.8831032498</v>
      </c>
      <c r="G46" s="63">
        <v>6.7032207302116934E-3</v>
      </c>
    </row>
    <row r="47" spans="1:7" s="60" customFormat="1">
      <c r="A47" s="47" t="s">
        <v>105</v>
      </c>
      <c r="B47" s="41" t="s">
        <v>106</v>
      </c>
      <c r="C47" s="48">
        <v>0</v>
      </c>
      <c r="D47" s="63">
        <v>0</v>
      </c>
      <c r="E47" s="22"/>
      <c r="F47" s="48">
        <v>0</v>
      </c>
      <c r="G47" s="63">
        <v>0</v>
      </c>
    </row>
    <row r="48" spans="1:7" s="60" customFormat="1">
      <c r="A48" s="47" t="s">
        <v>107</v>
      </c>
      <c r="B48" s="41" t="s">
        <v>108</v>
      </c>
      <c r="C48" s="48">
        <v>-30318.88373403623</v>
      </c>
      <c r="D48" s="63">
        <v>-1.6427856008559321E-4</v>
      </c>
      <c r="E48" s="22"/>
      <c r="F48" s="48">
        <v>107069.12735524392</v>
      </c>
      <c r="G48" s="63">
        <v>4.7831482717133357E-4</v>
      </c>
    </row>
    <row r="49" spans="1:7" s="60" customFormat="1">
      <c r="A49" s="47" t="s">
        <v>109</v>
      </c>
      <c r="B49" s="41" t="s">
        <v>110</v>
      </c>
      <c r="C49" s="48">
        <v>156862.19320272925</v>
      </c>
      <c r="D49" s="63">
        <v>8.4993548764078963E-4</v>
      </c>
      <c r="E49" s="22"/>
      <c r="F49" s="48">
        <v>117950.84238211319</v>
      </c>
      <c r="G49" s="63">
        <v>5.2692721218812206E-4</v>
      </c>
    </row>
    <row r="50" spans="1:7" s="60" customFormat="1">
      <c r="A50" s="47" t="s">
        <v>111</v>
      </c>
      <c r="B50" s="41" t="s">
        <v>112</v>
      </c>
      <c r="C50" s="50">
        <v>225894.57630522107</v>
      </c>
      <c r="D50" s="64">
        <v>1.223977638890026E-3</v>
      </c>
      <c r="E50" s="22"/>
      <c r="F50" s="50">
        <v>206434.85218158874</v>
      </c>
      <c r="G50" s="64">
        <v>9.222158906345134E-4</v>
      </c>
    </row>
    <row r="51" spans="1:7" s="60" customFormat="1">
      <c r="A51" s="51"/>
      <c r="B51" s="51"/>
      <c r="C51" s="51"/>
      <c r="D51" s="51"/>
      <c r="E51" s="22"/>
      <c r="F51" s="51"/>
      <c r="G51" s="51"/>
    </row>
    <row r="52" spans="1:7" s="60" customFormat="1">
      <c r="A52" s="53" t="s">
        <v>30</v>
      </c>
      <c r="B52" s="33"/>
      <c r="C52" s="48">
        <v>175125464.00286499</v>
      </c>
      <c r="D52" s="63">
        <v>0.94889242338481372</v>
      </c>
      <c r="E52" s="22"/>
      <c r="F52" s="48">
        <v>166140654.66196674</v>
      </c>
      <c r="G52" s="63">
        <v>0.7422077725272388</v>
      </c>
    </row>
    <row r="53" spans="1:7" s="60" customFormat="1" ht="13.5" thickBot="1">
      <c r="A53" s="51"/>
      <c r="B53" s="51"/>
      <c r="C53" s="51"/>
      <c r="D53" s="51"/>
      <c r="E53" s="22"/>
      <c r="F53" s="51"/>
      <c r="G53" s="51"/>
    </row>
    <row r="54" spans="1:7" s="60" customFormat="1" ht="13.5" thickTop="1">
      <c r="A54" s="53" t="s">
        <v>31</v>
      </c>
      <c r="B54" s="33"/>
      <c r="C54" s="58">
        <v>9432300.0671350025</v>
      </c>
      <c r="D54" s="65">
        <v>5.11075766151863E-2</v>
      </c>
      <c r="E54" s="22"/>
      <c r="F54" s="58">
        <v>57705902.611683242</v>
      </c>
      <c r="G54" s="65">
        <v>0.2577922274727612</v>
      </c>
    </row>
  </sheetData>
  <mergeCells count="4">
    <mergeCell ref="A1:G1"/>
    <mergeCell ref="A2:G2"/>
    <mergeCell ref="C4:D4"/>
    <mergeCell ref="F4:G4"/>
  </mergeCells>
  <printOptions horizontalCentered="1"/>
  <pageMargins left="0.4" right="0.21" top="0.64" bottom="0.54" header="0.5" footer="0.41"/>
  <pageSetup firstPageNumber="2" orientation="portrait" useFirstPageNumber="1" r:id="rId1"/>
  <headerFooter alignWithMargins="0">
    <oddFooter xml:space="preserve">&amp;C&amp;"-,Regular"&amp;P&amp;R
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83"/>
  <sheetViews>
    <sheetView showGridLines="0" zoomScaleNormal="100" workbookViewId="0">
      <selection sqref="A1:H1"/>
    </sheetView>
  </sheetViews>
  <sheetFormatPr defaultRowHeight="12.75" outlineLevelRow="1"/>
  <cols>
    <col min="1" max="1" width="4.42578125" style="266" customWidth="1"/>
    <col min="2" max="2" width="40.7109375" style="364" customWidth="1"/>
    <col min="3" max="3" width="17.140625" style="266" customWidth="1"/>
    <col min="4" max="4" width="13.7109375" style="266" customWidth="1"/>
    <col min="5" max="5" width="13.85546875" style="266" customWidth="1"/>
    <col min="6" max="7" width="13.7109375" style="266" customWidth="1"/>
    <col min="8" max="8" width="14.5703125" style="266" customWidth="1"/>
    <col min="9" max="9" width="9.140625" style="364"/>
    <col min="10" max="242" width="9.140625" style="229"/>
    <col min="243" max="243" width="1" style="229" customWidth="1"/>
    <col min="244" max="244" width="4.42578125" style="229" customWidth="1"/>
    <col min="245" max="245" width="40.7109375" style="229" customWidth="1"/>
    <col min="246" max="246" width="17.140625" style="229" customWidth="1"/>
    <col min="247" max="247" width="13.7109375" style="229" customWidth="1"/>
    <col min="248" max="248" width="13.85546875" style="229" customWidth="1"/>
    <col min="249" max="250" width="13.7109375" style="229" customWidth="1"/>
    <col min="251" max="251" width="14.5703125" style="229" customWidth="1"/>
    <col min="252" max="498" width="9.140625" style="229"/>
    <col min="499" max="499" width="1" style="229" customWidth="1"/>
    <col min="500" max="500" width="4.42578125" style="229" customWidth="1"/>
    <col min="501" max="501" width="40.7109375" style="229" customWidth="1"/>
    <col min="502" max="502" width="17.140625" style="229" customWidth="1"/>
    <col min="503" max="503" width="13.7109375" style="229" customWidth="1"/>
    <col min="504" max="504" width="13.85546875" style="229" customWidth="1"/>
    <col min="505" max="506" width="13.7109375" style="229" customWidth="1"/>
    <col min="507" max="507" width="14.5703125" style="229" customWidth="1"/>
    <col min="508" max="754" width="9.140625" style="229"/>
    <col min="755" max="755" width="1" style="229" customWidth="1"/>
    <col min="756" max="756" width="4.42578125" style="229" customWidth="1"/>
    <col min="757" max="757" width="40.7109375" style="229" customWidth="1"/>
    <col min="758" max="758" width="17.140625" style="229" customWidth="1"/>
    <col min="759" max="759" width="13.7109375" style="229" customWidth="1"/>
    <col min="760" max="760" width="13.85546875" style="229" customWidth="1"/>
    <col min="761" max="762" width="13.7109375" style="229" customWidth="1"/>
    <col min="763" max="763" width="14.5703125" style="229" customWidth="1"/>
    <col min="764" max="1010" width="9.140625" style="229"/>
    <col min="1011" max="1011" width="1" style="229" customWidth="1"/>
    <col min="1012" max="1012" width="4.42578125" style="229" customWidth="1"/>
    <col min="1013" max="1013" width="40.7109375" style="229" customWidth="1"/>
    <col min="1014" max="1014" width="17.140625" style="229" customWidth="1"/>
    <col min="1015" max="1015" width="13.7109375" style="229" customWidth="1"/>
    <col min="1016" max="1016" width="13.85546875" style="229" customWidth="1"/>
    <col min="1017" max="1018" width="13.7109375" style="229" customWidth="1"/>
    <col min="1019" max="1019" width="14.5703125" style="229" customWidth="1"/>
    <col min="1020" max="1266" width="9.140625" style="229"/>
    <col min="1267" max="1267" width="1" style="229" customWidth="1"/>
    <col min="1268" max="1268" width="4.42578125" style="229" customWidth="1"/>
    <col min="1269" max="1269" width="40.7109375" style="229" customWidth="1"/>
    <col min="1270" max="1270" width="17.140625" style="229" customWidth="1"/>
    <col min="1271" max="1271" width="13.7109375" style="229" customWidth="1"/>
    <col min="1272" max="1272" width="13.85546875" style="229" customWidth="1"/>
    <col min="1273" max="1274" width="13.7109375" style="229" customWidth="1"/>
    <col min="1275" max="1275" width="14.5703125" style="229" customWidth="1"/>
    <col min="1276" max="1522" width="9.140625" style="229"/>
    <col min="1523" max="1523" width="1" style="229" customWidth="1"/>
    <col min="1524" max="1524" width="4.42578125" style="229" customWidth="1"/>
    <col min="1525" max="1525" width="40.7109375" style="229" customWidth="1"/>
    <col min="1526" max="1526" width="17.140625" style="229" customWidth="1"/>
    <col min="1527" max="1527" width="13.7109375" style="229" customWidth="1"/>
    <col min="1528" max="1528" width="13.85546875" style="229" customWidth="1"/>
    <col min="1529" max="1530" width="13.7109375" style="229" customWidth="1"/>
    <col min="1531" max="1531" width="14.5703125" style="229" customWidth="1"/>
    <col min="1532" max="1778" width="9.140625" style="229"/>
    <col min="1779" max="1779" width="1" style="229" customWidth="1"/>
    <col min="1780" max="1780" width="4.42578125" style="229" customWidth="1"/>
    <col min="1781" max="1781" width="40.7109375" style="229" customWidth="1"/>
    <col min="1782" max="1782" width="17.140625" style="229" customWidth="1"/>
    <col min="1783" max="1783" width="13.7109375" style="229" customWidth="1"/>
    <col min="1784" max="1784" width="13.85546875" style="229" customWidth="1"/>
    <col min="1785" max="1786" width="13.7109375" style="229" customWidth="1"/>
    <col min="1787" max="1787" width="14.5703125" style="229" customWidth="1"/>
    <col min="1788" max="2034" width="9.140625" style="229"/>
    <col min="2035" max="2035" width="1" style="229" customWidth="1"/>
    <col min="2036" max="2036" width="4.42578125" style="229" customWidth="1"/>
    <col min="2037" max="2037" width="40.7109375" style="229" customWidth="1"/>
    <col min="2038" max="2038" width="17.140625" style="229" customWidth="1"/>
    <col min="2039" max="2039" width="13.7109375" style="229" customWidth="1"/>
    <col min="2040" max="2040" width="13.85546875" style="229" customWidth="1"/>
    <col min="2041" max="2042" width="13.7109375" style="229" customWidth="1"/>
    <col min="2043" max="2043" width="14.5703125" style="229" customWidth="1"/>
    <col min="2044" max="2290" width="9.140625" style="229"/>
    <col min="2291" max="2291" width="1" style="229" customWidth="1"/>
    <col min="2292" max="2292" width="4.42578125" style="229" customWidth="1"/>
    <col min="2293" max="2293" width="40.7109375" style="229" customWidth="1"/>
    <col min="2294" max="2294" width="17.140625" style="229" customWidth="1"/>
    <col min="2295" max="2295" width="13.7109375" style="229" customWidth="1"/>
    <col min="2296" max="2296" width="13.85546875" style="229" customWidth="1"/>
    <col min="2297" max="2298" width="13.7109375" style="229" customWidth="1"/>
    <col min="2299" max="2299" width="14.5703125" style="229" customWidth="1"/>
    <col min="2300" max="2546" width="9.140625" style="229"/>
    <col min="2547" max="2547" width="1" style="229" customWidth="1"/>
    <col min="2548" max="2548" width="4.42578125" style="229" customWidth="1"/>
    <col min="2549" max="2549" width="40.7109375" style="229" customWidth="1"/>
    <col min="2550" max="2550" width="17.140625" style="229" customWidth="1"/>
    <col min="2551" max="2551" width="13.7109375" style="229" customWidth="1"/>
    <col min="2552" max="2552" width="13.85546875" style="229" customWidth="1"/>
    <col min="2553" max="2554" width="13.7109375" style="229" customWidth="1"/>
    <col min="2555" max="2555" width="14.5703125" style="229" customWidth="1"/>
    <col min="2556" max="2802" width="9.140625" style="229"/>
    <col min="2803" max="2803" width="1" style="229" customWidth="1"/>
    <col min="2804" max="2804" width="4.42578125" style="229" customWidth="1"/>
    <col min="2805" max="2805" width="40.7109375" style="229" customWidth="1"/>
    <col min="2806" max="2806" width="17.140625" style="229" customWidth="1"/>
    <col min="2807" max="2807" width="13.7109375" style="229" customWidth="1"/>
    <col min="2808" max="2808" width="13.85546875" style="229" customWidth="1"/>
    <col min="2809" max="2810" width="13.7109375" style="229" customWidth="1"/>
    <col min="2811" max="2811" width="14.5703125" style="229" customWidth="1"/>
    <col min="2812" max="3058" width="9.140625" style="229"/>
    <col min="3059" max="3059" width="1" style="229" customWidth="1"/>
    <col min="3060" max="3060" width="4.42578125" style="229" customWidth="1"/>
    <col min="3061" max="3061" width="40.7109375" style="229" customWidth="1"/>
    <col min="3062" max="3062" width="17.140625" style="229" customWidth="1"/>
    <col min="3063" max="3063" width="13.7109375" style="229" customWidth="1"/>
    <col min="3064" max="3064" width="13.85546875" style="229" customWidth="1"/>
    <col min="3065" max="3066" width="13.7109375" style="229" customWidth="1"/>
    <col min="3067" max="3067" width="14.5703125" style="229" customWidth="1"/>
    <col min="3068" max="3314" width="9.140625" style="229"/>
    <col min="3315" max="3315" width="1" style="229" customWidth="1"/>
    <col min="3316" max="3316" width="4.42578125" style="229" customWidth="1"/>
    <col min="3317" max="3317" width="40.7109375" style="229" customWidth="1"/>
    <col min="3318" max="3318" width="17.140625" style="229" customWidth="1"/>
    <col min="3319" max="3319" width="13.7109375" style="229" customWidth="1"/>
    <col min="3320" max="3320" width="13.85546875" style="229" customWidth="1"/>
    <col min="3321" max="3322" width="13.7109375" style="229" customWidth="1"/>
    <col min="3323" max="3323" width="14.5703125" style="229" customWidth="1"/>
    <col min="3324" max="3570" width="9.140625" style="229"/>
    <col min="3571" max="3571" width="1" style="229" customWidth="1"/>
    <col min="3572" max="3572" width="4.42578125" style="229" customWidth="1"/>
    <col min="3573" max="3573" width="40.7109375" style="229" customWidth="1"/>
    <col min="3574" max="3574" width="17.140625" style="229" customWidth="1"/>
    <col min="3575" max="3575" width="13.7109375" style="229" customWidth="1"/>
    <col min="3576" max="3576" width="13.85546875" style="229" customWidth="1"/>
    <col min="3577" max="3578" width="13.7109375" style="229" customWidth="1"/>
    <col min="3579" max="3579" width="14.5703125" style="229" customWidth="1"/>
    <col min="3580" max="3826" width="9.140625" style="229"/>
    <col min="3827" max="3827" width="1" style="229" customWidth="1"/>
    <col min="3828" max="3828" width="4.42578125" style="229" customWidth="1"/>
    <col min="3829" max="3829" width="40.7109375" style="229" customWidth="1"/>
    <col min="3830" max="3830" width="17.140625" style="229" customWidth="1"/>
    <col min="3831" max="3831" width="13.7109375" style="229" customWidth="1"/>
    <col min="3832" max="3832" width="13.85546875" style="229" customWidth="1"/>
    <col min="3833" max="3834" width="13.7109375" style="229" customWidth="1"/>
    <col min="3835" max="3835" width="14.5703125" style="229" customWidth="1"/>
    <col min="3836" max="4082" width="9.140625" style="229"/>
    <col min="4083" max="4083" width="1" style="229" customWidth="1"/>
    <col min="4084" max="4084" width="4.42578125" style="229" customWidth="1"/>
    <col min="4085" max="4085" width="40.7109375" style="229" customWidth="1"/>
    <col min="4086" max="4086" width="17.140625" style="229" customWidth="1"/>
    <col min="4087" max="4087" width="13.7109375" style="229" customWidth="1"/>
    <col min="4088" max="4088" width="13.85546875" style="229" customWidth="1"/>
    <col min="4089" max="4090" width="13.7109375" style="229" customWidth="1"/>
    <col min="4091" max="4091" width="14.5703125" style="229" customWidth="1"/>
    <col min="4092" max="4338" width="9.140625" style="229"/>
    <col min="4339" max="4339" width="1" style="229" customWidth="1"/>
    <col min="4340" max="4340" width="4.42578125" style="229" customWidth="1"/>
    <col min="4341" max="4341" width="40.7109375" style="229" customWidth="1"/>
    <col min="4342" max="4342" width="17.140625" style="229" customWidth="1"/>
    <col min="4343" max="4343" width="13.7109375" style="229" customWidth="1"/>
    <col min="4344" max="4344" width="13.85546875" style="229" customWidth="1"/>
    <col min="4345" max="4346" width="13.7109375" style="229" customWidth="1"/>
    <col min="4347" max="4347" width="14.5703125" style="229" customWidth="1"/>
    <col min="4348" max="4594" width="9.140625" style="229"/>
    <col min="4595" max="4595" width="1" style="229" customWidth="1"/>
    <col min="4596" max="4596" width="4.42578125" style="229" customWidth="1"/>
    <col min="4597" max="4597" width="40.7109375" style="229" customWidth="1"/>
    <col min="4598" max="4598" width="17.140625" style="229" customWidth="1"/>
    <col min="4599" max="4599" width="13.7109375" style="229" customWidth="1"/>
    <col min="4600" max="4600" width="13.85546875" style="229" customWidth="1"/>
    <col min="4601" max="4602" width="13.7109375" style="229" customWidth="1"/>
    <col min="4603" max="4603" width="14.5703125" style="229" customWidth="1"/>
    <col min="4604" max="4850" width="9.140625" style="229"/>
    <col min="4851" max="4851" width="1" style="229" customWidth="1"/>
    <col min="4852" max="4852" width="4.42578125" style="229" customWidth="1"/>
    <col min="4853" max="4853" width="40.7109375" style="229" customWidth="1"/>
    <col min="4854" max="4854" width="17.140625" style="229" customWidth="1"/>
    <col min="4855" max="4855" width="13.7109375" style="229" customWidth="1"/>
    <col min="4856" max="4856" width="13.85546875" style="229" customWidth="1"/>
    <col min="4857" max="4858" width="13.7109375" style="229" customWidth="1"/>
    <col min="4859" max="4859" width="14.5703125" style="229" customWidth="1"/>
    <col min="4860" max="5106" width="9.140625" style="229"/>
    <col min="5107" max="5107" width="1" style="229" customWidth="1"/>
    <col min="5108" max="5108" width="4.42578125" style="229" customWidth="1"/>
    <col min="5109" max="5109" width="40.7109375" style="229" customWidth="1"/>
    <col min="5110" max="5110" width="17.140625" style="229" customWidth="1"/>
    <col min="5111" max="5111" width="13.7109375" style="229" customWidth="1"/>
    <col min="5112" max="5112" width="13.85546875" style="229" customWidth="1"/>
    <col min="5113" max="5114" width="13.7109375" style="229" customWidth="1"/>
    <col min="5115" max="5115" width="14.5703125" style="229" customWidth="1"/>
    <col min="5116" max="5362" width="9.140625" style="229"/>
    <col min="5363" max="5363" width="1" style="229" customWidth="1"/>
    <col min="5364" max="5364" width="4.42578125" style="229" customWidth="1"/>
    <col min="5365" max="5365" width="40.7109375" style="229" customWidth="1"/>
    <col min="5366" max="5366" width="17.140625" style="229" customWidth="1"/>
    <col min="5367" max="5367" width="13.7109375" style="229" customWidth="1"/>
    <col min="5368" max="5368" width="13.85546875" style="229" customWidth="1"/>
    <col min="5369" max="5370" width="13.7109375" style="229" customWidth="1"/>
    <col min="5371" max="5371" width="14.5703125" style="229" customWidth="1"/>
    <col min="5372" max="5618" width="9.140625" style="229"/>
    <col min="5619" max="5619" width="1" style="229" customWidth="1"/>
    <col min="5620" max="5620" width="4.42578125" style="229" customWidth="1"/>
    <col min="5621" max="5621" width="40.7109375" style="229" customWidth="1"/>
    <col min="5622" max="5622" width="17.140625" style="229" customWidth="1"/>
    <col min="5623" max="5623" width="13.7109375" style="229" customWidth="1"/>
    <col min="5624" max="5624" width="13.85546875" style="229" customWidth="1"/>
    <col min="5625" max="5626" width="13.7109375" style="229" customWidth="1"/>
    <col min="5627" max="5627" width="14.5703125" style="229" customWidth="1"/>
    <col min="5628" max="5874" width="9.140625" style="229"/>
    <col min="5875" max="5875" width="1" style="229" customWidth="1"/>
    <col min="5876" max="5876" width="4.42578125" style="229" customWidth="1"/>
    <col min="5877" max="5877" width="40.7109375" style="229" customWidth="1"/>
    <col min="5878" max="5878" width="17.140625" style="229" customWidth="1"/>
    <col min="5879" max="5879" width="13.7109375" style="229" customWidth="1"/>
    <col min="5880" max="5880" width="13.85546875" style="229" customWidth="1"/>
    <col min="5881" max="5882" width="13.7109375" style="229" customWidth="1"/>
    <col min="5883" max="5883" width="14.5703125" style="229" customWidth="1"/>
    <col min="5884" max="6130" width="9.140625" style="229"/>
    <col min="6131" max="6131" width="1" style="229" customWidth="1"/>
    <col min="6132" max="6132" width="4.42578125" style="229" customWidth="1"/>
    <col min="6133" max="6133" width="40.7109375" style="229" customWidth="1"/>
    <col min="6134" max="6134" width="17.140625" style="229" customWidth="1"/>
    <col min="6135" max="6135" width="13.7109375" style="229" customWidth="1"/>
    <col min="6136" max="6136" width="13.85546875" style="229" customWidth="1"/>
    <col min="6137" max="6138" width="13.7109375" style="229" customWidth="1"/>
    <col min="6139" max="6139" width="14.5703125" style="229" customWidth="1"/>
    <col min="6140" max="6386" width="9.140625" style="229"/>
    <col min="6387" max="6387" width="1" style="229" customWidth="1"/>
    <col min="6388" max="6388" width="4.42578125" style="229" customWidth="1"/>
    <col min="6389" max="6389" width="40.7109375" style="229" customWidth="1"/>
    <col min="6390" max="6390" width="17.140625" style="229" customWidth="1"/>
    <col min="6391" max="6391" width="13.7109375" style="229" customWidth="1"/>
    <col min="6392" max="6392" width="13.85546875" style="229" customWidth="1"/>
    <col min="6393" max="6394" width="13.7109375" style="229" customWidth="1"/>
    <col min="6395" max="6395" width="14.5703125" style="229" customWidth="1"/>
    <col min="6396" max="6642" width="9.140625" style="229"/>
    <col min="6643" max="6643" width="1" style="229" customWidth="1"/>
    <col min="6644" max="6644" width="4.42578125" style="229" customWidth="1"/>
    <col min="6645" max="6645" width="40.7109375" style="229" customWidth="1"/>
    <col min="6646" max="6646" width="17.140625" style="229" customWidth="1"/>
    <col min="6647" max="6647" width="13.7109375" style="229" customWidth="1"/>
    <col min="6648" max="6648" width="13.85546875" style="229" customWidth="1"/>
    <col min="6649" max="6650" width="13.7109375" style="229" customWidth="1"/>
    <col min="6651" max="6651" width="14.5703125" style="229" customWidth="1"/>
    <col min="6652" max="6898" width="9.140625" style="229"/>
    <col min="6899" max="6899" width="1" style="229" customWidth="1"/>
    <col min="6900" max="6900" width="4.42578125" style="229" customWidth="1"/>
    <col min="6901" max="6901" width="40.7109375" style="229" customWidth="1"/>
    <col min="6902" max="6902" width="17.140625" style="229" customWidth="1"/>
    <col min="6903" max="6903" width="13.7109375" style="229" customWidth="1"/>
    <col min="6904" max="6904" width="13.85546875" style="229" customWidth="1"/>
    <col min="6905" max="6906" width="13.7109375" style="229" customWidth="1"/>
    <col min="6907" max="6907" width="14.5703125" style="229" customWidth="1"/>
    <col min="6908" max="7154" width="9.140625" style="229"/>
    <col min="7155" max="7155" width="1" style="229" customWidth="1"/>
    <col min="7156" max="7156" width="4.42578125" style="229" customWidth="1"/>
    <col min="7157" max="7157" width="40.7109375" style="229" customWidth="1"/>
    <col min="7158" max="7158" width="17.140625" style="229" customWidth="1"/>
    <col min="7159" max="7159" width="13.7109375" style="229" customWidth="1"/>
    <col min="7160" max="7160" width="13.85546875" style="229" customWidth="1"/>
    <col min="7161" max="7162" width="13.7109375" style="229" customWidth="1"/>
    <col min="7163" max="7163" width="14.5703125" style="229" customWidth="1"/>
    <col min="7164" max="7410" width="9.140625" style="229"/>
    <col min="7411" max="7411" width="1" style="229" customWidth="1"/>
    <col min="7412" max="7412" width="4.42578125" style="229" customWidth="1"/>
    <col min="7413" max="7413" width="40.7109375" style="229" customWidth="1"/>
    <col min="7414" max="7414" width="17.140625" style="229" customWidth="1"/>
    <col min="7415" max="7415" width="13.7109375" style="229" customWidth="1"/>
    <col min="7416" max="7416" width="13.85546875" style="229" customWidth="1"/>
    <col min="7417" max="7418" width="13.7109375" style="229" customWidth="1"/>
    <col min="7419" max="7419" width="14.5703125" style="229" customWidth="1"/>
    <col min="7420" max="7666" width="9.140625" style="229"/>
    <col min="7667" max="7667" width="1" style="229" customWidth="1"/>
    <col min="7668" max="7668" width="4.42578125" style="229" customWidth="1"/>
    <col min="7669" max="7669" width="40.7109375" style="229" customWidth="1"/>
    <col min="7670" max="7670" width="17.140625" style="229" customWidth="1"/>
    <col min="7671" max="7671" width="13.7109375" style="229" customWidth="1"/>
    <col min="7672" max="7672" width="13.85546875" style="229" customWidth="1"/>
    <col min="7673" max="7674" width="13.7109375" style="229" customWidth="1"/>
    <col min="7675" max="7675" width="14.5703125" style="229" customWidth="1"/>
    <col min="7676" max="7922" width="9.140625" style="229"/>
    <col min="7923" max="7923" width="1" style="229" customWidth="1"/>
    <col min="7924" max="7924" width="4.42578125" style="229" customWidth="1"/>
    <col min="7925" max="7925" width="40.7109375" style="229" customWidth="1"/>
    <col min="7926" max="7926" width="17.140625" style="229" customWidth="1"/>
    <col min="7927" max="7927" width="13.7109375" style="229" customWidth="1"/>
    <col min="7928" max="7928" width="13.85546875" style="229" customWidth="1"/>
    <col min="7929" max="7930" width="13.7109375" style="229" customWidth="1"/>
    <col min="7931" max="7931" width="14.5703125" style="229" customWidth="1"/>
    <col min="7932" max="8178" width="9.140625" style="229"/>
    <col min="8179" max="8179" width="1" style="229" customWidth="1"/>
    <col min="8180" max="8180" width="4.42578125" style="229" customWidth="1"/>
    <col min="8181" max="8181" width="40.7109375" style="229" customWidth="1"/>
    <col min="8182" max="8182" width="17.140625" style="229" customWidth="1"/>
    <col min="8183" max="8183" width="13.7109375" style="229" customWidth="1"/>
    <col min="8184" max="8184" width="13.85546875" style="229" customWidth="1"/>
    <col min="8185" max="8186" width="13.7109375" style="229" customWidth="1"/>
    <col min="8187" max="8187" width="14.5703125" style="229" customWidth="1"/>
    <col min="8188" max="8434" width="9.140625" style="229"/>
    <col min="8435" max="8435" width="1" style="229" customWidth="1"/>
    <col min="8436" max="8436" width="4.42578125" style="229" customWidth="1"/>
    <col min="8437" max="8437" width="40.7109375" style="229" customWidth="1"/>
    <col min="8438" max="8438" width="17.140625" style="229" customWidth="1"/>
    <col min="8439" max="8439" width="13.7109375" style="229" customWidth="1"/>
    <col min="8440" max="8440" width="13.85546875" style="229" customWidth="1"/>
    <col min="8441" max="8442" width="13.7109375" style="229" customWidth="1"/>
    <col min="8443" max="8443" width="14.5703125" style="229" customWidth="1"/>
    <col min="8444" max="8690" width="9.140625" style="229"/>
    <col min="8691" max="8691" width="1" style="229" customWidth="1"/>
    <col min="8692" max="8692" width="4.42578125" style="229" customWidth="1"/>
    <col min="8693" max="8693" width="40.7109375" style="229" customWidth="1"/>
    <col min="8694" max="8694" width="17.140625" style="229" customWidth="1"/>
    <col min="8695" max="8695" width="13.7109375" style="229" customWidth="1"/>
    <col min="8696" max="8696" width="13.85546875" style="229" customWidth="1"/>
    <col min="8697" max="8698" width="13.7109375" style="229" customWidth="1"/>
    <col min="8699" max="8699" width="14.5703125" style="229" customWidth="1"/>
    <col min="8700" max="8946" width="9.140625" style="229"/>
    <col min="8947" max="8947" width="1" style="229" customWidth="1"/>
    <col min="8948" max="8948" width="4.42578125" style="229" customWidth="1"/>
    <col min="8949" max="8949" width="40.7109375" style="229" customWidth="1"/>
    <col min="8950" max="8950" width="17.140625" style="229" customWidth="1"/>
    <col min="8951" max="8951" width="13.7109375" style="229" customWidth="1"/>
    <col min="8952" max="8952" width="13.85546875" style="229" customWidth="1"/>
    <col min="8953" max="8954" width="13.7109375" style="229" customWidth="1"/>
    <col min="8955" max="8955" width="14.5703125" style="229" customWidth="1"/>
    <col min="8956" max="9202" width="9.140625" style="229"/>
    <col min="9203" max="9203" width="1" style="229" customWidth="1"/>
    <col min="9204" max="9204" width="4.42578125" style="229" customWidth="1"/>
    <col min="9205" max="9205" width="40.7109375" style="229" customWidth="1"/>
    <col min="9206" max="9206" width="17.140625" style="229" customWidth="1"/>
    <col min="9207" max="9207" width="13.7109375" style="229" customWidth="1"/>
    <col min="9208" max="9208" width="13.85546875" style="229" customWidth="1"/>
    <col min="9209" max="9210" width="13.7109375" style="229" customWidth="1"/>
    <col min="9211" max="9211" width="14.5703125" style="229" customWidth="1"/>
    <col min="9212" max="9458" width="9.140625" style="229"/>
    <col min="9459" max="9459" width="1" style="229" customWidth="1"/>
    <col min="9460" max="9460" width="4.42578125" style="229" customWidth="1"/>
    <col min="9461" max="9461" width="40.7109375" style="229" customWidth="1"/>
    <col min="9462" max="9462" width="17.140625" style="229" customWidth="1"/>
    <col min="9463" max="9463" width="13.7109375" style="229" customWidth="1"/>
    <col min="9464" max="9464" width="13.85546875" style="229" customWidth="1"/>
    <col min="9465" max="9466" width="13.7109375" style="229" customWidth="1"/>
    <col min="9467" max="9467" width="14.5703125" style="229" customWidth="1"/>
    <col min="9468" max="9714" width="9.140625" style="229"/>
    <col min="9715" max="9715" width="1" style="229" customWidth="1"/>
    <col min="9716" max="9716" width="4.42578125" style="229" customWidth="1"/>
    <col min="9717" max="9717" width="40.7109375" style="229" customWidth="1"/>
    <col min="9718" max="9718" width="17.140625" style="229" customWidth="1"/>
    <col min="9719" max="9719" width="13.7109375" style="229" customWidth="1"/>
    <col min="9720" max="9720" width="13.85546875" style="229" customWidth="1"/>
    <col min="9721" max="9722" width="13.7109375" style="229" customWidth="1"/>
    <col min="9723" max="9723" width="14.5703125" style="229" customWidth="1"/>
    <col min="9724" max="9970" width="9.140625" style="229"/>
    <col min="9971" max="9971" width="1" style="229" customWidth="1"/>
    <col min="9972" max="9972" width="4.42578125" style="229" customWidth="1"/>
    <col min="9973" max="9973" width="40.7109375" style="229" customWidth="1"/>
    <col min="9974" max="9974" width="17.140625" style="229" customWidth="1"/>
    <col min="9975" max="9975" width="13.7109375" style="229" customWidth="1"/>
    <col min="9976" max="9976" width="13.85546875" style="229" customWidth="1"/>
    <col min="9977" max="9978" width="13.7109375" style="229" customWidth="1"/>
    <col min="9979" max="9979" width="14.5703125" style="229" customWidth="1"/>
    <col min="9980" max="10226" width="9.140625" style="229"/>
    <col min="10227" max="10227" width="1" style="229" customWidth="1"/>
    <col min="10228" max="10228" width="4.42578125" style="229" customWidth="1"/>
    <col min="10229" max="10229" width="40.7109375" style="229" customWidth="1"/>
    <col min="10230" max="10230" width="17.140625" style="229" customWidth="1"/>
    <col min="10231" max="10231" width="13.7109375" style="229" customWidth="1"/>
    <col min="10232" max="10232" width="13.85546875" style="229" customWidth="1"/>
    <col min="10233" max="10234" width="13.7109375" style="229" customWidth="1"/>
    <col min="10235" max="10235" width="14.5703125" style="229" customWidth="1"/>
    <col min="10236" max="10482" width="9.140625" style="229"/>
    <col min="10483" max="10483" width="1" style="229" customWidth="1"/>
    <col min="10484" max="10484" width="4.42578125" style="229" customWidth="1"/>
    <col min="10485" max="10485" width="40.7109375" style="229" customWidth="1"/>
    <col min="10486" max="10486" width="17.140625" style="229" customWidth="1"/>
    <col min="10487" max="10487" width="13.7109375" style="229" customWidth="1"/>
    <col min="10488" max="10488" width="13.85546875" style="229" customWidth="1"/>
    <col min="10489" max="10490" width="13.7109375" style="229" customWidth="1"/>
    <col min="10491" max="10491" width="14.5703125" style="229" customWidth="1"/>
    <col min="10492" max="10738" width="9.140625" style="229"/>
    <col min="10739" max="10739" width="1" style="229" customWidth="1"/>
    <col min="10740" max="10740" width="4.42578125" style="229" customWidth="1"/>
    <col min="10741" max="10741" width="40.7109375" style="229" customWidth="1"/>
    <col min="10742" max="10742" width="17.140625" style="229" customWidth="1"/>
    <col min="10743" max="10743" width="13.7109375" style="229" customWidth="1"/>
    <col min="10744" max="10744" width="13.85546875" style="229" customWidth="1"/>
    <col min="10745" max="10746" width="13.7109375" style="229" customWidth="1"/>
    <col min="10747" max="10747" width="14.5703125" style="229" customWidth="1"/>
    <col min="10748" max="10994" width="9.140625" style="229"/>
    <col min="10995" max="10995" width="1" style="229" customWidth="1"/>
    <col min="10996" max="10996" width="4.42578125" style="229" customWidth="1"/>
    <col min="10997" max="10997" width="40.7109375" style="229" customWidth="1"/>
    <col min="10998" max="10998" width="17.140625" style="229" customWidth="1"/>
    <col min="10999" max="10999" width="13.7109375" style="229" customWidth="1"/>
    <col min="11000" max="11000" width="13.85546875" style="229" customWidth="1"/>
    <col min="11001" max="11002" width="13.7109375" style="229" customWidth="1"/>
    <col min="11003" max="11003" width="14.5703125" style="229" customWidth="1"/>
    <col min="11004" max="11250" width="9.140625" style="229"/>
    <col min="11251" max="11251" width="1" style="229" customWidth="1"/>
    <col min="11252" max="11252" width="4.42578125" style="229" customWidth="1"/>
    <col min="11253" max="11253" width="40.7109375" style="229" customWidth="1"/>
    <col min="11254" max="11254" width="17.140625" style="229" customWidth="1"/>
    <col min="11255" max="11255" width="13.7109375" style="229" customWidth="1"/>
    <col min="11256" max="11256" width="13.85546875" style="229" customWidth="1"/>
    <col min="11257" max="11258" width="13.7109375" style="229" customWidth="1"/>
    <col min="11259" max="11259" width="14.5703125" style="229" customWidth="1"/>
    <col min="11260" max="11506" width="9.140625" style="229"/>
    <col min="11507" max="11507" width="1" style="229" customWidth="1"/>
    <col min="11508" max="11508" width="4.42578125" style="229" customWidth="1"/>
    <col min="11509" max="11509" width="40.7109375" style="229" customWidth="1"/>
    <col min="11510" max="11510" width="17.140625" style="229" customWidth="1"/>
    <col min="11511" max="11511" width="13.7109375" style="229" customWidth="1"/>
    <col min="11512" max="11512" width="13.85546875" style="229" customWidth="1"/>
    <col min="11513" max="11514" width="13.7109375" style="229" customWidth="1"/>
    <col min="11515" max="11515" width="14.5703125" style="229" customWidth="1"/>
    <col min="11516" max="11762" width="9.140625" style="229"/>
    <col min="11763" max="11763" width="1" style="229" customWidth="1"/>
    <col min="11764" max="11764" width="4.42578125" style="229" customWidth="1"/>
    <col min="11765" max="11765" width="40.7109375" style="229" customWidth="1"/>
    <col min="11766" max="11766" width="17.140625" style="229" customWidth="1"/>
    <col min="11767" max="11767" width="13.7109375" style="229" customWidth="1"/>
    <col min="11768" max="11768" width="13.85546875" style="229" customWidth="1"/>
    <col min="11769" max="11770" width="13.7109375" style="229" customWidth="1"/>
    <col min="11771" max="11771" width="14.5703125" style="229" customWidth="1"/>
    <col min="11772" max="12018" width="9.140625" style="229"/>
    <col min="12019" max="12019" width="1" style="229" customWidth="1"/>
    <col min="12020" max="12020" width="4.42578125" style="229" customWidth="1"/>
    <col min="12021" max="12021" width="40.7109375" style="229" customWidth="1"/>
    <col min="12022" max="12022" width="17.140625" style="229" customWidth="1"/>
    <col min="12023" max="12023" width="13.7109375" style="229" customWidth="1"/>
    <col min="12024" max="12024" width="13.85546875" style="229" customWidth="1"/>
    <col min="12025" max="12026" width="13.7109375" style="229" customWidth="1"/>
    <col min="12027" max="12027" width="14.5703125" style="229" customWidth="1"/>
    <col min="12028" max="12274" width="9.140625" style="229"/>
    <col min="12275" max="12275" width="1" style="229" customWidth="1"/>
    <col min="12276" max="12276" width="4.42578125" style="229" customWidth="1"/>
    <col min="12277" max="12277" width="40.7109375" style="229" customWidth="1"/>
    <col min="12278" max="12278" width="17.140625" style="229" customWidth="1"/>
    <col min="12279" max="12279" width="13.7109375" style="229" customWidth="1"/>
    <col min="12280" max="12280" width="13.85546875" style="229" customWidth="1"/>
    <col min="12281" max="12282" width="13.7109375" style="229" customWidth="1"/>
    <col min="12283" max="12283" width="14.5703125" style="229" customWidth="1"/>
    <col min="12284" max="12530" width="9.140625" style="229"/>
    <col min="12531" max="12531" width="1" style="229" customWidth="1"/>
    <col min="12532" max="12532" width="4.42578125" style="229" customWidth="1"/>
    <col min="12533" max="12533" width="40.7109375" style="229" customWidth="1"/>
    <col min="12534" max="12534" width="17.140625" style="229" customWidth="1"/>
    <col min="12535" max="12535" width="13.7109375" style="229" customWidth="1"/>
    <col min="12536" max="12536" width="13.85546875" style="229" customWidth="1"/>
    <col min="12537" max="12538" width="13.7109375" style="229" customWidth="1"/>
    <col min="12539" max="12539" width="14.5703125" style="229" customWidth="1"/>
    <col min="12540" max="12786" width="9.140625" style="229"/>
    <col min="12787" max="12787" width="1" style="229" customWidth="1"/>
    <col min="12788" max="12788" width="4.42578125" style="229" customWidth="1"/>
    <col min="12789" max="12789" width="40.7109375" style="229" customWidth="1"/>
    <col min="12790" max="12790" width="17.140625" style="229" customWidth="1"/>
    <col min="12791" max="12791" width="13.7109375" style="229" customWidth="1"/>
    <col min="12792" max="12792" width="13.85546875" style="229" customWidth="1"/>
    <col min="12793" max="12794" width="13.7109375" style="229" customWidth="1"/>
    <col min="12795" max="12795" width="14.5703125" style="229" customWidth="1"/>
    <col min="12796" max="13042" width="9.140625" style="229"/>
    <col min="13043" max="13043" width="1" style="229" customWidth="1"/>
    <col min="13044" max="13044" width="4.42578125" style="229" customWidth="1"/>
    <col min="13045" max="13045" width="40.7109375" style="229" customWidth="1"/>
    <col min="13046" max="13046" width="17.140625" style="229" customWidth="1"/>
    <col min="13047" max="13047" width="13.7109375" style="229" customWidth="1"/>
    <col min="13048" max="13048" width="13.85546875" style="229" customWidth="1"/>
    <col min="13049" max="13050" width="13.7109375" style="229" customWidth="1"/>
    <col min="13051" max="13051" width="14.5703125" style="229" customWidth="1"/>
    <col min="13052" max="13298" width="9.140625" style="229"/>
    <col min="13299" max="13299" width="1" style="229" customWidth="1"/>
    <col min="13300" max="13300" width="4.42578125" style="229" customWidth="1"/>
    <col min="13301" max="13301" width="40.7109375" style="229" customWidth="1"/>
    <col min="13302" max="13302" width="17.140625" style="229" customWidth="1"/>
    <col min="13303" max="13303" width="13.7109375" style="229" customWidth="1"/>
    <col min="13304" max="13304" width="13.85546875" style="229" customWidth="1"/>
    <col min="13305" max="13306" width="13.7109375" style="229" customWidth="1"/>
    <col min="13307" max="13307" width="14.5703125" style="229" customWidth="1"/>
    <col min="13308" max="13554" width="9.140625" style="229"/>
    <col min="13555" max="13555" width="1" style="229" customWidth="1"/>
    <col min="13556" max="13556" width="4.42578125" style="229" customWidth="1"/>
    <col min="13557" max="13557" width="40.7109375" style="229" customWidth="1"/>
    <col min="13558" max="13558" width="17.140625" style="229" customWidth="1"/>
    <col min="13559" max="13559" width="13.7109375" style="229" customWidth="1"/>
    <col min="13560" max="13560" width="13.85546875" style="229" customWidth="1"/>
    <col min="13561" max="13562" width="13.7109375" style="229" customWidth="1"/>
    <col min="13563" max="13563" width="14.5703125" style="229" customWidth="1"/>
    <col min="13564" max="13810" width="9.140625" style="229"/>
    <col min="13811" max="13811" width="1" style="229" customWidth="1"/>
    <col min="13812" max="13812" width="4.42578125" style="229" customWidth="1"/>
    <col min="13813" max="13813" width="40.7109375" style="229" customWidth="1"/>
    <col min="13814" max="13814" width="17.140625" style="229" customWidth="1"/>
    <col min="13815" max="13815" width="13.7109375" style="229" customWidth="1"/>
    <col min="13816" max="13816" width="13.85546875" style="229" customWidth="1"/>
    <col min="13817" max="13818" width="13.7109375" style="229" customWidth="1"/>
    <col min="13819" max="13819" width="14.5703125" style="229" customWidth="1"/>
    <col min="13820" max="14066" width="9.140625" style="229"/>
    <col min="14067" max="14067" width="1" style="229" customWidth="1"/>
    <col min="14068" max="14068" width="4.42578125" style="229" customWidth="1"/>
    <col min="14069" max="14069" width="40.7109375" style="229" customWidth="1"/>
    <col min="14070" max="14070" width="17.140625" style="229" customWidth="1"/>
    <col min="14071" max="14071" width="13.7109375" style="229" customWidth="1"/>
    <col min="14072" max="14072" width="13.85546875" style="229" customWidth="1"/>
    <col min="14073" max="14074" width="13.7109375" style="229" customWidth="1"/>
    <col min="14075" max="14075" width="14.5703125" style="229" customWidth="1"/>
    <col min="14076" max="14322" width="9.140625" style="229"/>
    <col min="14323" max="14323" width="1" style="229" customWidth="1"/>
    <col min="14324" max="14324" width="4.42578125" style="229" customWidth="1"/>
    <col min="14325" max="14325" width="40.7109375" style="229" customWidth="1"/>
    <col min="14326" max="14326" width="17.140625" style="229" customWidth="1"/>
    <col min="14327" max="14327" width="13.7109375" style="229" customWidth="1"/>
    <col min="14328" max="14328" width="13.85546875" style="229" customWidth="1"/>
    <col min="14329" max="14330" width="13.7109375" style="229" customWidth="1"/>
    <col min="14331" max="14331" width="14.5703125" style="229" customWidth="1"/>
    <col min="14332" max="14578" width="9.140625" style="229"/>
    <col min="14579" max="14579" width="1" style="229" customWidth="1"/>
    <col min="14580" max="14580" width="4.42578125" style="229" customWidth="1"/>
    <col min="14581" max="14581" width="40.7109375" style="229" customWidth="1"/>
    <col min="14582" max="14582" width="17.140625" style="229" customWidth="1"/>
    <col min="14583" max="14583" width="13.7109375" style="229" customWidth="1"/>
    <col min="14584" max="14584" width="13.85546875" style="229" customWidth="1"/>
    <col min="14585" max="14586" width="13.7109375" style="229" customWidth="1"/>
    <col min="14587" max="14587" width="14.5703125" style="229" customWidth="1"/>
    <col min="14588" max="14834" width="9.140625" style="229"/>
    <col min="14835" max="14835" width="1" style="229" customWidth="1"/>
    <col min="14836" max="14836" width="4.42578125" style="229" customWidth="1"/>
    <col min="14837" max="14837" width="40.7109375" style="229" customWidth="1"/>
    <col min="14838" max="14838" width="17.140625" style="229" customWidth="1"/>
    <col min="14839" max="14839" width="13.7109375" style="229" customWidth="1"/>
    <col min="14840" max="14840" width="13.85546875" style="229" customWidth="1"/>
    <col min="14841" max="14842" width="13.7109375" style="229" customWidth="1"/>
    <col min="14843" max="14843" width="14.5703125" style="229" customWidth="1"/>
    <col min="14844" max="15090" width="9.140625" style="229"/>
    <col min="15091" max="15091" width="1" style="229" customWidth="1"/>
    <col min="15092" max="15092" width="4.42578125" style="229" customWidth="1"/>
    <col min="15093" max="15093" width="40.7109375" style="229" customWidth="1"/>
    <col min="15094" max="15094" width="17.140625" style="229" customWidth="1"/>
    <col min="15095" max="15095" width="13.7109375" style="229" customWidth="1"/>
    <col min="15096" max="15096" width="13.85546875" style="229" customWidth="1"/>
    <col min="15097" max="15098" width="13.7109375" style="229" customWidth="1"/>
    <col min="15099" max="15099" width="14.5703125" style="229" customWidth="1"/>
    <col min="15100" max="15346" width="9.140625" style="229"/>
    <col min="15347" max="15347" width="1" style="229" customWidth="1"/>
    <col min="15348" max="15348" width="4.42578125" style="229" customWidth="1"/>
    <col min="15349" max="15349" width="40.7109375" style="229" customWidth="1"/>
    <col min="15350" max="15350" width="17.140625" style="229" customWidth="1"/>
    <col min="15351" max="15351" width="13.7109375" style="229" customWidth="1"/>
    <col min="15352" max="15352" width="13.85546875" style="229" customWidth="1"/>
    <col min="15353" max="15354" width="13.7109375" style="229" customWidth="1"/>
    <col min="15355" max="15355" width="14.5703125" style="229" customWidth="1"/>
    <col min="15356" max="15602" width="9.140625" style="229"/>
    <col min="15603" max="15603" width="1" style="229" customWidth="1"/>
    <col min="15604" max="15604" width="4.42578125" style="229" customWidth="1"/>
    <col min="15605" max="15605" width="40.7109375" style="229" customWidth="1"/>
    <col min="15606" max="15606" width="17.140625" style="229" customWidth="1"/>
    <col min="15607" max="15607" width="13.7109375" style="229" customWidth="1"/>
    <col min="15608" max="15608" width="13.85546875" style="229" customWidth="1"/>
    <col min="15609" max="15610" width="13.7109375" style="229" customWidth="1"/>
    <col min="15611" max="15611" width="14.5703125" style="229" customWidth="1"/>
    <col min="15612" max="15858" width="9.140625" style="229"/>
    <col min="15859" max="15859" width="1" style="229" customWidth="1"/>
    <col min="15860" max="15860" width="4.42578125" style="229" customWidth="1"/>
    <col min="15861" max="15861" width="40.7109375" style="229" customWidth="1"/>
    <col min="15862" max="15862" width="17.140625" style="229" customWidth="1"/>
    <col min="15863" max="15863" width="13.7109375" style="229" customWidth="1"/>
    <col min="15864" max="15864" width="13.85546875" style="229" customWidth="1"/>
    <col min="15865" max="15866" width="13.7109375" style="229" customWidth="1"/>
    <col min="15867" max="15867" width="14.5703125" style="229" customWidth="1"/>
    <col min="15868" max="16114" width="9.140625" style="229"/>
    <col min="16115" max="16115" width="1" style="229" customWidth="1"/>
    <col min="16116" max="16116" width="4.42578125" style="229" customWidth="1"/>
    <col min="16117" max="16117" width="40.7109375" style="229" customWidth="1"/>
    <col min="16118" max="16118" width="17.140625" style="229" customWidth="1"/>
    <col min="16119" max="16119" width="13.7109375" style="229" customWidth="1"/>
    <col min="16120" max="16120" width="13.85546875" style="229" customWidth="1"/>
    <col min="16121" max="16122" width="13.7109375" style="229" customWidth="1"/>
    <col min="16123" max="16123" width="14.5703125" style="229" customWidth="1"/>
    <col min="16124" max="16384" width="9.140625" style="229"/>
  </cols>
  <sheetData>
    <row r="1" spans="1:9">
      <c r="A1" s="513" t="s">
        <v>512</v>
      </c>
      <c r="B1" s="513"/>
      <c r="C1" s="513"/>
      <c r="D1" s="513"/>
      <c r="E1" s="513"/>
      <c r="F1" s="513"/>
      <c r="G1" s="513"/>
      <c r="H1" s="513"/>
    </row>
    <row r="2" spans="1:9">
      <c r="A2" s="513" t="s">
        <v>513</v>
      </c>
      <c r="B2" s="513"/>
      <c r="C2" s="513"/>
      <c r="D2" s="513"/>
      <c r="E2" s="513"/>
      <c r="F2" s="513"/>
      <c r="G2" s="513"/>
      <c r="H2" s="513"/>
    </row>
    <row r="3" spans="1:9">
      <c r="A3" s="513" t="s">
        <v>307</v>
      </c>
      <c r="B3" s="513"/>
      <c r="C3" s="513"/>
      <c r="D3" s="513"/>
      <c r="E3" s="513"/>
      <c r="F3" s="513"/>
      <c r="G3" s="513"/>
      <c r="H3" s="513"/>
    </row>
    <row r="4" spans="1:9">
      <c r="A4" s="513" t="s">
        <v>463</v>
      </c>
      <c r="B4" s="513"/>
      <c r="C4" s="513"/>
      <c r="D4" s="513"/>
      <c r="E4" s="513"/>
      <c r="F4" s="513"/>
      <c r="G4" s="513"/>
      <c r="H4" s="513"/>
    </row>
    <row r="5" spans="1:9">
      <c r="A5" s="513"/>
      <c r="B5" s="513"/>
      <c r="C5" s="513"/>
      <c r="D5" s="513"/>
      <c r="E5" s="513"/>
      <c r="F5" s="513"/>
      <c r="G5" s="513"/>
      <c r="H5" s="513"/>
    </row>
    <row r="6" spans="1:9">
      <c r="A6" s="513" t="s">
        <v>34</v>
      </c>
      <c r="B6" s="513"/>
      <c r="C6" s="513"/>
      <c r="D6" s="513"/>
      <c r="E6" s="513"/>
      <c r="F6" s="513"/>
      <c r="G6" s="513"/>
      <c r="H6" s="513"/>
    </row>
    <row r="7" spans="1:9" ht="12.75" customHeight="1" thickBot="1">
      <c r="A7" s="518" t="s">
        <v>326</v>
      </c>
      <c r="B7" s="518"/>
      <c r="C7" s="518"/>
      <c r="D7" s="518"/>
      <c r="E7" s="518"/>
      <c r="F7" s="518"/>
      <c r="G7" s="518"/>
      <c r="H7" s="518"/>
    </row>
    <row r="8" spans="1:9">
      <c r="A8" s="365"/>
      <c r="B8" s="366"/>
      <c r="C8" s="367" t="s">
        <v>464</v>
      </c>
      <c r="D8" s="368" t="s">
        <v>465</v>
      </c>
      <c r="E8" s="368" t="s">
        <v>466</v>
      </c>
      <c r="F8" s="369" t="s">
        <v>467</v>
      </c>
      <c r="G8" s="369" t="s">
        <v>468</v>
      </c>
      <c r="H8" s="225" t="s">
        <v>469</v>
      </c>
      <c r="I8" s="370"/>
    </row>
    <row r="9" spans="1:9">
      <c r="A9" s="371"/>
      <c r="B9" s="372"/>
      <c r="C9" s="519" t="s">
        <v>472</v>
      </c>
      <c r="D9" s="520"/>
      <c r="E9" s="521"/>
      <c r="F9" s="515" t="s">
        <v>514</v>
      </c>
      <c r="G9" s="515" t="s">
        <v>515</v>
      </c>
      <c r="H9" s="523" t="s">
        <v>516</v>
      </c>
      <c r="I9" s="370"/>
    </row>
    <row r="10" spans="1:9">
      <c r="A10" s="371"/>
      <c r="B10" s="373" t="s">
        <v>517</v>
      </c>
      <c r="C10" s="526"/>
      <c r="D10" s="527"/>
      <c r="E10" s="528"/>
      <c r="F10" s="522"/>
      <c r="G10" s="522"/>
      <c r="H10" s="524"/>
      <c r="I10" s="370"/>
    </row>
    <row r="11" spans="1:9">
      <c r="A11" s="371"/>
      <c r="B11" s="229"/>
      <c r="C11" s="515" t="s">
        <v>518</v>
      </c>
      <c r="D11" s="515" t="s">
        <v>519</v>
      </c>
      <c r="E11" s="515" t="s">
        <v>520</v>
      </c>
      <c r="F11" s="522"/>
      <c r="G11" s="522"/>
      <c r="H11" s="524"/>
      <c r="I11" s="370"/>
    </row>
    <row r="12" spans="1:9" ht="19.5" customHeight="1">
      <c r="A12" s="374"/>
      <c r="B12" s="375"/>
      <c r="C12" s="516"/>
      <c r="D12" s="516"/>
      <c r="E12" s="516"/>
      <c r="F12" s="516"/>
      <c r="G12" s="516"/>
      <c r="H12" s="525"/>
      <c r="I12" s="370"/>
    </row>
    <row r="13" spans="1:9" hidden="1" outlineLevel="1">
      <c r="A13" s="374"/>
      <c r="B13" s="326" t="s">
        <v>181</v>
      </c>
      <c r="C13" s="294"/>
      <c r="D13" s="376"/>
      <c r="E13" s="377">
        <v>20366880</v>
      </c>
      <c r="F13" s="294"/>
      <c r="G13" s="377">
        <v>4333441</v>
      </c>
      <c r="H13" s="378">
        <v>24700321</v>
      </c>
      <c r="I13" s="379"/>
    </row>
    <row r="14" spans="1:9" hidden="1" outlineLevel="1">
      <c r="A14" s="374"/>
      <c r="B14" s="326" t="s">
        <v>182</v>
      </c>
      <c r="C14" s="294"/>
      <c r="D14" s="376"/>
      <c r="E14" s="376"/>
      <c r="F14" s="294"/>
      <c r="G14" s="376"/>
      <c r="H14" s="378">
        <v>0</v>
      </c>
      <c r="I14" s="379"/>
    </row>
    <row r="15" spans="1:9" hidden="1" outlineLevel="1">
      <c r="A15" s="374"/>
      <c r="B15" s="326" t="s">
        <v>183</v>
      </c>
      <c r="C15" s="294"/>
      <c r="D15" s="377">
        <v>15151850</v>
      </c>
      <c r="E15" s="377">
        <v>33822609</v>
      </c>
      <c r="F15" s="294"/>
      <c r="G15" s="377">
        <v>6806395</v>
      </c>
      <c r="H15" s="378">
        <v>55780854</v>
      </c>
      <c r="I15" s="379"/>
    </row>
    <row r="16" spans="1:9" hidden="1" outlineLevel="1">
      <c r="A16" s="374"/>
      <c r="B16" s="326" t="s">
        <v>184</v>
      </c>
      <c r="C16" s="294"/>
      <c r="D16" s="376"/>
      <c r="E16" s="377">
        <v>5284937</v>
      </c>
      <c r="F16" s="294"/>
      <c r="G16" s="377">
        <v>318993</v>
      </c>
      <c r="H16" s="378">
        <v>5603930</v>
      </c>
      <c r="I16" s="379"/>
    </row>
    <row r="17" spans="1:9" hidden="1" outlineLevel="1">
      <c r="A17" s="374"/>
      <c r="B17" s="326" t="s">
        <v>185</v>
      </c>
      <c r="C17" s="294"/>
      <c r="D17" s="376"/>
      <c r="E17" s="377">
        <v>38940909</v>
      </c>
      <c r="F17" s="294"/>
      <c r="G17" s="377">
        <v>4727245</v>
      </c>
      <c r="H17" s="378">
        <v>43668154</v>
      </c>
      <c r="I17" s="379"/>
    </row>
    <row r="18" spans="1:9" hidden="1" outlineLevel="1">
      <c r="A18" s="374"/>
      <c r="B18" s="326" t="s">
        <v>186</v>
      </c>
      <c r="C18" s="294"/>
      <c r="D18" s="377">
        <v>0</v>
      </c>
      <c r="E18" s="377">
        <v>82844601</v>
      </c>
      <c r="F18" s="294"/>
      <c r="G18" s="377">
        <v>14577255</v>
      </c>
      <c r="H18" s="378">
        <v>97421856</v>
      </c>
      <c r="I18" s="379"/>
    </row>
    <row r="19" spans="1:9" hidden="1" outlineLevel="1">
      <c r="A19" s="374"/>
      <c r="B19" s="326" t="s">
        <v>244</v>
      </c>
      <c r="C19" s="294"/>
      <c r="D19" s="376"/>
      <c r="E19" s="376"/>
      <c r="F19" s="294"/>
      <c r="G19" s="376"/>
      <c r="H19" s="378">
        <v>0</v>
      </c>
      <c r="I19" s="379"/>
    </row>
    <row r="20" spans="1:9" hidden="1" outlineLevel="1">
      <c r="A20" s="374"/>
      <c r="B20" s="326" t="s">
        <v>187</v>
      </c>
      <c r="C20" s="294"/>
      <c r="D20" s="376"/>
      <c r="E20" s="376"/>
      <c r="F20" s="294"/>
      <c r="G20" s="376"/>
      <c r="H20" s="378">
        <v>0</v>
      </c>
      <c r="I20" s="379"/>
    </row>
    <row r="21" spans="1:9" hidden="1" outlineLevel="1">
      <c r="A21" s="374"/>
      <c r="B21" s="326" t="s">
        <v>188</v>
      </c>
      <c r="C21" s="294"/>
      <c r="D21" s="376"/>
      <c r="E21" s="377">
        <v>4474929</v>
      </c>
      <c r="F21" s="294"/>
      <c r="G21" s="377">
        <v>2010475</v>
      </c>
      <c r="H21" s="378">
        <v>6485404</v>
      </c>
      <c r="I21" s="379"/>
    </row>
    <row r="22" spans="1:9" hidden="1" outlineLevel="1">
      <c r="A22" s="374"/>
      <c r="B22" s="326" t="s">
        <v>189</v>
      </c>
      <c r="C22" s="294"/>
      <c r="D22" s="377">
        <v>0</v>
      </c>
      <c r="E22" s="377">
        <v>10257929</v>
      </c>
      <c r="F22" s="294"/>
      <c r="G22" s="377">
        <v>2736406</v>
      </c>
      <c r="H22" s="378">
        <v>12994335</v>
      </c>
      <c r="I22" s="379"/>
    </row>
    <row r="23" spans="1:9" hidden="1" outlineLevel="1">
      <c r="A23" s="374"/>
      <c r="B23" s="326" t="s">
        <v>190</v>
      </c>
      <c r="C23" s="294"/>
      <c r="D23" s="377">
        <v>15587803</v>
      </c>
      <c r="E23" s="377">
        <v>1316212</v>
      </c>
      <c r="F23" s="294"/>
      <c r="G23" s="377">
        <v>2906120</v>
      </c>
      <c r="H23" s="378">
        <v>19810135</v>
      </c>
      <c r="I23" s="379"/>
    </row>
    <row r="24" spans="1:9" hidden="1" outlineLevel="1">
      <c r="A24" s="374"/>
      <c r="B24" s="326" t="s">
        <v>191</v>
      </c>
      <c r="C24" s="294"/>
      <c r="D24" s="376"/>
      <c r="E24" s="377">
        <v>1261408</v>
      </c>
      <c r="F24" s="294"/>
      <c r="G24" s="377">
        <v>318769</v>
      </c>
      <c r="H24" s="378">
        <v>1580177</v>
      </c>
      <c r="I24" s="379"/>
    </row>
    <row r="25" spans="1:9" hidden="1" outlineLevel="1">
      <c r="A25" s="374"/>
      <c r="B25" s="326" t="s">
        <v>192</v>
      </c>
      <c r="C25" s="294"/>
      <c r="D25" s="376"/>
      <c r="E25" s="376"/>
      <c r="F25" s="294"/>
      <c r="G25" s="376"/>
      <c r="H25" s="378">
        <v>0</v>
      </c>
      <c r="I25" s="379"/>
    </row>
    <row r="26" spans="1:9" hidden="1" outlineLevel="1">
      <c r="A26" s="374"/>
      <c r="B26" s="326" t="s">
        <v>247</v>
      </c>
      <c r="C26" s="294"/>
      <c r="D26" s="376"/>
      <c r="E26" s="376"/>
      <c r="F26" s="294"/>
      <c r="G26" s="376"/>
      <c r="H26" s="378">
        <v>0</v>
      </c>
      <c r="I26" s="379"/>
    </row>
    <row r="27" spans="1:9" hidden="1" outlineLevel="1">
      <c r="A27" s="374"/>
      <c r="B27" s="326" t="s">
        <v>193</v>
      </c>
      <c r="C27" s="294"/>
      <c r="D27" s="377">
        <v>110826</v>
      </c>
      <c r="E27" s="377">
        <v>57687328</v>
      </c>
      <c r="F27" s="294"/>
      <c r="G27" s="377">
        <v>14432456</v>
      </c>
      <c r="H27" s="378">
        <v>72230610</v>
      </c>
      <c r="I27" s="379"/>
    </row>
    <row r="28" spans="1:9" hidden="1" outlineLevel="1">
      <c r="A28" s="374"/>
      <c r="B28" s="326" t="s">
        <v>194</v>
      </c>
      <c r="C28" s="294"/>
      <c r="D28" s="376"/>
      <c r="E28" s="376"/>
      <c r="F28" s="294"/>
      <c r="G28" s="376"/>
      <c r="H28" s="378">
        <v>0</v>
      </c>
      <c r="I28" s="379"/>
    </row>
    <row r="29" spans="1:9" hidden="1" outlineLevel="1">
      <c r="A29" s="374"/>
      <c r="B29" s="326" t="s">
        <v>195</v>
      </c>
      <c r="C29" s="294"/>
      <c r="D29" s="377">
        <v>357060</v>
      </c>
      <c r="E29" s="377">
        <v>357037</v>
      </c>
      <c r="F29" s="294"/>
      <c r="G29" s="377">
        <v>228269</v>
      </c>
      <c r="H29" s="378">
        <v>942366</v>
      </c>
      <c r="I29" s="379"/>
    </row>
    <row r="30" spans="1:9" hidden="1" outlineLevel="1">
      <c r="A30" s="374"/>
      <c r="B30" s="326" t="s">
        <v>196</v>
      </c>
      <c r="C30" s="294"/>
      <c r="D30" s="376"/>
      <c r="E30" s="377">
        <v>2156904</v>
      </c>
      <c r="F30" s="294"/>
      <c r="G30" s="376"/>
      <c r="H30" s="378">
        <v>2156904</v>
      </c>
      <c r="I30" s="379"/>
    </row>
    <row r="31" spans="1:9" collapsed="1">
      <c r="A31" s="374" t="s">
        <v>521</v>
      </c>
      <c r="B31" s="330" t="s">
        <v>522</v>
      </c>
      <c r="C31" s="294"/>
      <c r="D31" s="377">
        <f>SUM($D$13:$D$30)</f>
        <v>31207539</v>
      </c>
      <c r="E31" s="377">
        <f>SUM($E$13:$E$30)</f>
        <v>258771683</v>
      </c>
      <c r="F31" s="294"/>
      <c r="G31" s="377">
        <f>SUM($G$13:$G$30)</f>
        <v>53395824</v>
      </c>
      <c r="H31" s="378">
        <f>SUM($H$13:$H$30)</f>
        <v>343375046</v>
      </c>
      <c r="I31" s="379"/>
    </row>
    <row r="32" spans="1:9" hidden="1" outlineLevel="1">
      <c r="A32" s="380"/>
      <c r="B32" s="326" t="s">
        <v>181</v>
      </c>
      <c r="C32" s="304"/>
      <c r="D32" s="314"/>
      <c r="E32" s="315">
        <v>0</v>
      </c>
      <c r="F32" s="304"/>
      <c r="G32" s="314"/>
      <c r="H32" s="381">
        <v>0</v>
      </c>
      <c r="I32" s="379"/>
    </row>
    <row r="33" spans="1:9" hidden="1" outlineLevel="1">
      <c r="A33" s="380"/>
      <c r="B33" s="326" t="s">
        <v>182</v>
      </c>
      <c r="C33" s="304"/>
      <c r="D33" s="314"/>
      <c r="E33" s="314"/>
      <c r="F33" s="304"/>
      <c r="G33" s="314"/>
      <c r="H33" s="381">
        <v>0</v>
      </c>
      <c r="I33" s="379"/>
    </row>
    <row r="34" spans="1:9" hidden="1" outlineLevel="1">
      <c r="A34" s="380"/>
      <c r="B34" s="326" t="s">
        <v>183</v>
      </c>
      <c r="C34" s="304"/>
      <c r="D34" s="314"/>
      <c r="E34" s="314"/>
      <c r="F34" s="304"/>
      <c r="G34" s="314"/>
      <c r="H34" s="381">
        <v>0</v>
      </c>
      <c r="I34" s="379"/>
    </row>
    <row r="35" spans="1:9" hidden="1" outlineLevel="1">
      <c r="A35" s="380"/>
      <c r="B35" s="326" t="s">
        <v>184</v>
      </c>
      <c r="C35" s="304"/>
      <c r="D35" s="314"/>
      <c r="E35" s="314"/>
      <c r="F35" s="304"/>
      <c r="G35" s="314"/>
      <c r="H35" s="381">
        <v>0</v>
      </c>
      <c r="I35" s="379"/>
    </row>
    <row r="36" spans="1:9" hidden="1" outlineLevel="1">
      <c r="A36" s="380"/>
      <c r="B36" s="326" t="s">
        <v>185</v>
      </c>
      <c r="C36" s="304"/>
      <c r="D36" s="314"/>
      <c r="E36" s="314"/>
      <c r="F36" s="304"/>
      <c r="G36" s="314"/>
      <c r="H36" s="381">
        <v>0</v>
      </c>
      <c r="I36" s="379"/>
    </row>
    <row r="37" spans="1:9" hidden="1" outlineLevel="1">
      <c r="A37" s="380"/>
      <c r="B37" s="326" t="s">
        <v>186</v>
      </c>
      <c r="C37" s="304"/>
      <c r="D37" s="315">
        <v>0</v>
      </c>
      <c r="E37" s="315">
        <v>0</v>
      </c>
      <c r="F37" s="304"/>
      <c r="G37" s="315">
        <v>0</v>
      </c>
      <c r="H37" s="381">
        <v>0</v>
      </c>
      <c r="I37" s="379"/>
    </row>
    <row r="38" spans="1:9" hidden="1" outlineLevel="1">
      <c r="A38" s="380"/>
      <c r="B38" s="326" t="s">
        <v>244</v>
      </c>
      <c r="C38" s="304"/>
      <c r="D38" s="314"/>
      <c r="E38" s="314"/>
      <c r="F38" s="304"/>
      <c r="G38" s="314"/>
      <c r="H38" s="381">
        <v>0</v>
      </c>
      <c r="I38" s="379"/>
    </row>
    <row r="39" spans="1:9" hidden="1" outlineLevel="1">
      <c r="A39" s="380"/>
      <c r="B39" s="326" t="s">
        <v>187</v>
      </c>
      <c r="C39" s="304"/>
      <c r="D39" s="314"/>
      <c r="E39" s="314"/>
      <c r="F39" s="304"/>
      <c r="G39" s="314"/>
      <c r="H39" s="381">
        <v>0</v>
      </c>
      <c r="I39" s="379"/>
    </row>
    <row r="40" spans="1:9" hidden="1" outlineLevel="1">
      <c r="A40" s="380"/>
      <c r="B40" s="326" t="s">
        <v>188</v>
      </c>
      <c r="C40" s="304"/>
      <c r="D40" s="314"/>
      <c r="E40" s="314"/>
      <c r="F40" s="304"/>
      <c r="G40" s="314"/>
      <c r="H40" s="381">
        <v>0</v>
      </c>
      <c r="I40" s="379"/>
    </row>
    <row r="41" spans="1:9" hidden="1" outlineLevel="1">
      <c r="A41" s="380"/>
      <c r="B41" s="326" t="s">
        <v>189</v>
      </c>
      <c r="C41" s="304"/>
      <c r="D41" s="315">
        <v>0</v>
      </c>
      <c r="E41" s="315">
        <v>0</v>
      </c>
      <c r="F41" s="304"/>
      <c r="G41" s="314"/>
      <c r="H41" s="381">
        <v>0</v>
      </c>
      <c r="I41" s="379"/>
    </row>
    <row r="42" spans="1:9" hidden="1" outlineLevel="1">
      <c r="A42" s="380"/>
      <c r="B42" s="326" t="s">
        <v>190</v>
      </c>
      <c r="C42" s="304"/>
      <c r="D42" s="315">
        <v>0</v>
      </c>
      <c r="E42" s="315">
        <v>0</v>
      </c>
      <c r="F42" s="304"/>
      <c r="G42" s="315">
        <v>0</v>
      </c>
      <c r="H42" s="381">
        <v>0</v>
      </c>
      <c r="I42" s="379"/>
    </row>
    <row r="43" spans="1:9" hidden="1" outlineLevel="1">
      <c r="A43" s="380"/>
      <c r="B43" s="326" t="s">
        <v>191</v>
      </c>
      <c r="C43" s="304"/>
      <c r="D43" s="314"/>
      <c r="E43" s="314"/>
      <c r="F43" s="304"/>
      <c r="G43" s="314"/>
      <c r="H43" s="381">
        <v>0</v>
      </c>
      <c r="I43" s="379"/>
    </row>
    <row r="44" spans="1:9" hidden="1" outlineLevel="1">
      <c r="A44" s="380"/>
      <c r="B44" s="326" t="s">
        <v>192</v>
      </c>
      <c r="C44" s="304"/>
      <c r="D44" s="314"/>
      <c r="E44" s="314"/>
      <c r="F44" s="304"/>
      <c r="G44" s="314"/>
      <c r="H44" s="381">
        <v>0</v>
      </c>
      <c r="I44" s="379"/>
    </row>
    <row r="45" spans="1:9" hidden="1" outlineLevel="1">
      <c r="A45" s="380"/>
      <c r="B45" s="326" t="s">
        <v>247</v>
      </c>
      <c r="C45" s="304"/>
      <c r="D45" s="314"/>
      <c r="E45" s="314"/>
      <c r="F45" s="304"/>
      <c r="G45" s="314"/>
      <c r="H45" s="381">
        <v>0</v>
      </c>
      <c r="I45" s="379"/>
    </row>
    <row r="46" spans="1:9" hidden="1" outlineLevel="1">
      <c r="A46" s="380"/>
      <c r="B46" s="326" t="s">
        <v>193</v>
      </c>
      <c r="C46" s="304"/>
      <c r="D46" s="314"/>
      <c r="E46" s="315">
        <v>214601</v>
      </c>
      <c r="F46" s="304"/>
      <c r="G46" s="315">
        <v>91406</v>
      </c>
      <c r="H46" s="381">
        <v>306007</v>
      </c>
      <c r="I46" s="379"/>
    </row>
    <row r="47" spans="1:9" hidden="1" outlineLevel="1">
      <c r="A47" s="380"/>
      <c r="B47" s="326" t="s">
        <v>194</v>
      </c>
      <c r="C47" s="304"/>
      <c r="D47" s="314"/>
      <c r="E47" s="314"/>
      <c r="F47" s="304"/>
      <c r="G47" s="314"/>
      <c r="H47" s="381">
        <v>0</v>
      </c>
      <c r="I47" s="379"/>
    </row>
    <row r="48" spans="1:9" hidden="1" outlineLevel="1">
      <c r="A48" s="380"/>
      <c r="B48" s="326" t="s">
        <v>195</v>
      </c>
      <c r="C48" s="304"/>
      <c r="D48" s="314"/>
      <c r="E48" s="315">
        <v>0</v>
      </c>
      <c r="F48" s="304"/>
      <c r="G48" s="314"/>
      <c r="H48" s="381">
        <v>0</v>
      </c>
      <c r="I48" s="379"/>
    </row>
    <row r="49" spans="1:9" hidden="1" outlineLevel="1">
      <c r="A49" s="380"/>
      <c r="B49" s="326" t="s">
        <v>196</v>
      </c>
      <c r="C49" s="304"/>
      <c r="D49" s="314"/>
      <c r="E49" s="314"/>
      <c r="F49" s="304"/>
      <c r="G49" s="314"/>
      <c r="H49" s="381">
        <v>0</v>
      </c>
      <c r="I49" s="379"/>
    </row>
    <row r="50" spans="1:9" collapsed="1">
      <c r="A50" s="380" t="s">
        <v>523</v>
      </c>
      <c r="B50" s="330" t="s">
        <v>524</v>
      </c>
      <c r="C50" s="304"/>
      <c r="D50" s="315">
        <f>SUM($D$32:$D$49)</f>
        <v>0</v>
      </c>
      <c r="E50" s="315">
        <f>SUM($E$32:$E$49)</f>
        <v>214601</v>
      </c>
      <c r="F50" s="304"/>
      <c r="G50" s="315">
        <f>SUM($G$32:$G$49)</f>
        <v>91406</v>
      </c>
      <c r="H50" s="381">
        <f>SUM($H$32:$H$49)</f>
        <v>306007</v>
      </c>
      <c r="I50" s="379"/>
    </row>
    <row r="51" spans="1:9" hidden="1" outlineLevel="1">
      <c r="A51" s="380"/>
      <c r="B51" s="326" t="s">
        <v>181</v>
      </c>
      <c r="C51" s="315">
        <v>1021999.4702191</v>
      </c>
      <c r="D51" s="341"/>
      <c r="E51" s="308"/>
      <c r="F51" s="314"/>
      <c r="G51" s="297"/>
      <c r="H51" s="381">
        <v>1021999.4702191</v>
      </c>
      <c r="I51" s="379"/>
    </row>
    <row r="52" spans="1:9" hidden="1" outlineLevel="1">
      <c r="A52" s="380"/>
      <c r="B52" s="326" t="s">
        <v>182</v>
      </c>
      <c r="C52" s="315">
        <v>1643190</v>
      </c>
      <c r="D52" s="341"/>
      <c r="E52" s="308"/>
      <c r="F52" s="314"/>
      <c r="G52" s="297"/>
      <c r="H52" s="381">
        <v>1643190</v>
      </c>
      <c r="I52" s="379"/>
    </row>
    <row r="53" spans="1:9" hidden="1" outlineLevel="1">
      <c r="A53" s="380"/>
      <c r="B53" s="326" t="s">
        <v>183</v>
      </c>
      <c r="C53" s="315">
        <v>7259255</v>
      </c>
      <c r="D53" s="341"/>
      <c r="E53" s="308"/>
      <c r="F53" s="314"/>
      <c r="G53" s="297"/>
      <c r="H53" s="381">
        <v>7259255</v>
      </c>
      <c r="I53" s="379"/>
    </row>
    <row r="54" spans="1:9" hidden="1" outlineLevel="1">
      <c r="A54" s="380"/>
      <c r="B54" s="326" t="s">
        <v>184</v>
      </c>
      <c r="C54" s="315">
        <v>870511</v>
      </c>
      <c r="D54" s="341"/>
      <c r="E54" s="308"/>
      <c r="F54" s="314"/>
      <c r="G54" s="297"/>
      <c r="H54" s="381">
        <v>870511</v>
      </c>
      <c r="I54" s="379"/>
    </row>
    <row r="55" spans="1:9" hidden="1" outlineLevel="1">
      <c r="A55" s="380"/>
      <c r="B55" s="326" t="s">
        <v>185</v>
      </c>
      <c r="C55" s="315">
        <v>5684477</v>
      </c>
      <c r="D55" s="341"/>
      <c r="E55" s="308"/>
      <c r="F55" s="314"/>
      <c r="G55" s="297"/>
      <c r="H55" s="381">
        <v>5684477</v>
      </c>
      <c r="I55" s="379"/>
    </row>
    <row r="56" spans="1:9" hidden="1" outlineLevel="1">
      <c r="A56" s="380"/>
      <c r="B56" s="326" t="s">
        <v>186</v>
      </c>
      <c r="C56" s="315">
        <v>17194523</v>
      </c>
      <c r="D56" s="341"/>
      <c r="E56" s="308"/>
      <c r="F56" s="315">
        <v>0</v>
      </c>
      <c r="G56" s="297"/>
      <c r="H56" s="381">
        <v>17194523</v>
      </c>
      <c r="I56" s="379"/>
    </row>
    <row r="57" spans="1:9" hidden="1" outlineLevel="1">
      <c r="A57" s="380"/>
      <c r="B57" s="326" t="s">
        <v>244</v>
      </c>
      <c r="C57" s="315">
        <v>913815</v>
      </c>
      <c r="D57" s="341"/>
      <c r="E57" s="308"/>
      <c r="F57" s="315">
        <v>1231</v>
      </c>
      <c r="G57" s="297"/>
      <c r="H57" s="381">
        <v>915046</v>
      </c>
      <c r="I57" s="379"/>
    </row>
    <row r="58" spans="1:9" hidden="1" outlineLevel="1">
      <c r="A58" s="380"/>
      <c r="B58" s="326" t="s">
        <v>187</v>
      </c>
      <c r="C58" s="315">
        <v>1396078</v>
      </c>
      <c r="D58" s="341"/>
      <c r="E58" s="308"/>
      <c r="F58" s="314"/>
      <c r="G58" s="297"/>
      <c r="H58" s="381">
        <v>1396078</v>
      </c>
      <c r="I58" s="379"/>
    </row>
    <row r="59" spans="1:9" hidden="1" outlineLevel="1">
      <c r="A59" s="380"/>
      <c r="B59" s="326" t="s">
        <v>188</v>
      </c>
      <c r="C59" s="315">
        <v>255046.083026434</v>
      </c>
      <c r="D59" s="341"/>
      <c r="E59" s="308"/>
      <c r="F59" s="314"/>
      <c r="G59" s="297"/>
      <c r="H59" s="381">
        <v>255046.083026434</v>
      </c>
      <c r="I59" s="379"/>
    </row>
    <row r="60" spans="1:9" hidden="1" outlineLevel="1">
      <c r="A60" s="380"/>
      <c r="B60" s="326" t="s">
        <v>189</v>
      </c>
      <c r="C60" s="315">
        <v>565475.37681192695</v>
      </c>
      <c r="D60" s="341"/>
      <c r="E60" s="308"/>
      <c r="F60" s="314"/>
      <c r="G60" s="297"/>
      <c r="H60" s="381">
        <v>565475.37681192695</v>
      </c>
      <c r="I60" s="379"/>
    </row>
    <row r="61" spans="1:9" hidden="1" outlineLevel="1">
      <c r="A61" s="380"/>
      <c r="B61" s="326" t="s">
        <v>190</v>
      </c>
      <c r="C61" s="315">
        <v>7008880</v>
      </c>
      <c r="D61" s="341"/>
      <c r="E61" s="308"/>
      <c r="F61" s="314"/>
      <c r="G61" s="297"/>
      <c r="H61" s="381">
        <v>7008880</v>
      </c>
      <c r="I61" s="379"/>
    </row>
    <row r="62" spans="1:9" hidden="1" outlineLevel="1">
      <c r="A62" s="380"/>
      <c r="B62" s="326" t="s">
        <v>191</v>
      </c>
      <c r="C62" s="315">
        <v>59503</v>
      </c>
      <c r="D62" s="341"/>
      <c r="E62" s="308"/>
      <c r="F62" s="314"/>
      <c r="G62" s="297"/>
      <c r="H62" s="381">
        <v>59503</v>
      </c>
      <c r="I62" s="379"/>
    </row>
    <row r="63" spans="1:9" hidden="1" outlineLevel="1">
      <c r="A63" s="380"/>
      <c r="B63" s="326" t="s">
        <v>192</v>
      </c>
      <c r="C63" s="314"/>
      <c r="D63" s="341"/>
      <c r="E63" s="308"/>
      <c r="F63" s="314"/>
      <c r="G63" s="297"/>
      <c r="H63" s="381">
        <v>0</v>
      </c>
      <c r="I63" s="379"/>
    </row>
    <row r="64" spans="1:9" hidden="1" outlineLevel="1">
      <c r="A64" s="380"/>
      <c r="B64" s="326" t="s">
        <v>247</v>
      </c>
      <c r="C64" s="315">
        <v>12500</v>
      </c>
      <c r="D64" s="341"/>
      <c r="E64" s="308"/>
      <c r="F64" s="314"/>
      <c r="G64" s="297"/>
      <c r="H64" s="381">
        <v>12500</v>
      </c>
      <c r="I64" s="379"/>
    </row>
    <row r="65" spans="1:9" hidden="1" outlineLevel="1">
      <c r="A65" s="380"/>
      <c r="B65" s="326" t="s">
        <v>193</v>
      </c>
      <c r="C65" s="315">
        <v>14163871</v>
      </c>
      <c r="D65" s="341"/>
      <c r="E65" s="308"/>
      <c r="F65" s="315">
        <v>5966</v>
      </c>
      <c r="G65" s="297"/>
      <c r="H65" s="381">
        <v>14169837</v>
      </c>
      <c r="I65" s="379"/>
    </row>
    <row r="66" spans="1:9" hidden="1" outlineLevel="1">
      <c r="A66" s="380"/>
      <c r="B66" s="326" t="s">
        <v>194</v>
      </c>
      <c r="C66" s="315">
        <v>1849136.52</v>
      </c>
      <c r="D66" s="341"/>
      <c r="E66" s="308"/>
      <c r="F66" s="315">
        <v>37737.480000000003</v>
      </c>
      <c r="G66" s="297"/>
      <c r="H66" s="381">
        <v>1886874</v>
      </c>
      <c r="I66" s="379"/>
    </row>
    <row r="67" spans="1:9" hidden="1" outlineLevel="1">
      <c r="A67" s="380"/>
      <c r="B67" s="326" t="s">
        <v>195</v>
      </c>
      <c r="C67" s="315">
        <v>1424717.5546574499</v>
      </c>
      <c r="D67" s="341"/>
      <c r="E67" s="308"/>
      <c r="F67" s="314"/>
      <c r="G67" s="297"/>
      <c r="H67" s="381">
        <v>1424717.5546574499</v>
      </c>
      <c r="I67" s="379"/>
    </row>
    <row r="68" spans="1:9" hidden="1" outlineLevel="1">
      <c r="A68" s="380"/>
      <c r="B68" s="326" t="s">
        <v>196</v>
      </c>
      <c r="C68" s="315">
        <v>2954463</v>
      </c>
      <c r="D68" s="341"/>
      <c r="E68" s="308"/>
      <c r="F68" s="314"/>
      <c r="G68" s="297"/>
      <c r="H68" s="381">
        <v>2954463</v>
      </c>
      <c r="I68" s="379"/>
    </row>
    <row r="69" spans="1:9" collapsed="1">
      <c r="A69" s="380" t="s">
        <v>525</v>
      </c>
      <c r="B69" s="330" t="s">
        <v>526</v>
      </c>
      <c r="C69" s="315">
        <f>SUM($C$51:$C$68)</f>
        <v>64277441.004714914</v>
      </c>
      <c r="D69" s="341"/>
      <c r="E69" s="308"/>
      <c r="F69" s="315">
        <f>SUM($F$51:$F$68)</f>
        <v>44934.48</v>
      </c>
      <c r="G69" s="297"/>
      <c r="H69" s="381">
        <f>SUM($H$51:$H$68)</f>
        <v>64322375.48471491</v>
      </c>
      <c r="I69" s="379"/>
    </row>
    <row r="70" spans="1:9" hidden="1" outlineLevel="1">
      <c r="A70" s="380"/>
      <c r="B70" s="326" t="s">
        <v>181</v>
      </c>
      <c r="C70" s="315">
        <v>96139.460746946206</v>
      </c>
      <c r="D70" s="314"/>
      <c r="E70" s="315">
        <v>3093297</v>
      </c>
      <c r="F70" s="382"/>
      <c r="G70" s="351">
        <v>670087</v>
      </c>
      <c r="H70" s="381">
        <v>3859523.46074695</v>
      </c>
      <c r="I70" s="379"/>
    </row>
    <row r="71" spans="1:9" hidden="1" outlineLevel="1">
      <c r="A71" s="380"/>
      <c r="B71" s="326" t="s">
        <v>182</v>
      </c>
      <c r="C71" s="315">
        <v>424814</v>
      </c>
      <c r="D71" s="314"/>
      <c r="E71" s="314"/>
      <c r="F71" s="382"/>
      <c r="G71" s="382"/>
      <c r="H71" s="381">
        <v>424814</v>
      </c>
      <c r="I71" s="379"/>
    </row>
    <row r="72" spans="1:9" hidden="1" outlineLevel="1">
      <c r="A72" s="380"/>
      <c r="B72" s="326" t="s">
        <v>183</v>
      </c>
      <c r="C72" s="315">
        <v>1039246</v>
      </c>
      <c r="D72" s="315">
        <v>1240174</v>
      </c>
      <c r="E72" s="315">
        <v>4825522</v>
      </c>
      <c r="F72" s="382"/>
      <c r="G72" s="351">
        <v>883346</v>
      </c>
      <c r="H72" s="381">
        <v>7988288</v>
      </c>
      <c r="I72" s="379"/>
    </row>
    <row r="73" spans="1:9" hidden="1" outlineLevel="1">
      <c r="A73" s="380"/>
      <c r="B73" s="326" t="s">
        <v>184</v>
      </c>
      <c r="C73" s="315">
        <v>97232</v>
      </c>
      <c r="D73" s="314"/>
      <c r="E73" s="315">
        <v>573628</v>
      </c>
      <c r="F73" s="382"/>
      <c r="G73" s="351">
        <v>48013</v>
      </c>
      <c r="H73" s="381">
        <v>718873</v>
      </c>
      <c r="I73" s="379"/>
    </row>
    <row r="74" spans="1:9" hidden="1" outlineLevel="1">
      <c r="A74" s="380"/>
      <c r="B74" s="326" t="s">
        <v>185</v>
      </c>
      <c r="C74" s="315">
        <v>866112</v>
      </c>
      <c r="D74" s="314"/>
      <c r="E74" s="315">
        <v>6067325</v>
      </c>
      <c r="F74" s="382"/>
      <c r="G74" s="351">
        <v>763277</v>
      </c>
      <c r="H74" s="381">
        <v>7696714</v>
      </c>
      <c r="I74" s="379"/>
    </row>
    <row r="75" spans="1:9" hidden="1" outlineLevel="1">
      <c r="A75" s="380"/>
      <c r="B75" s="326" t="s">
        <v>186</v>
      </c>
      <c r="C75" s="315">
        <v>2819359</v>
      </c>
      <c r="D75" s="315">
        <v>0</v>
      </c>
      <c r="E75" s="315">
        <v>14161066</v>
      </c>
      <c r="F75" s="351">
        <v>0</v>
      </c>
      <c r="G75" s="351">
        <v>2598751</v>
      </c>
      <c r="H75" s="381">
        <v>19579176</v>
      </c>
      <c r="I75" s="379"/>
    </row>
    <row r="76" spans="1:9" hidden="1" outlineLevel="1">
      <c r="A76" s="380"/>
      <c r="B76" s="326" t="s">
        <v>244</v>
      </c>
      <c r="C76" s="315">
        <v>146667</v>
      </c>
      <c r="D76" s="314"/>
      <c r="E76" s="314"/>
      <c r="F76" s="351">
        <v>36</v>
      </c>
      <c r="G76" s="382"/>
      <c r="H76" s="381">
        <v>146703</v>
      </c>
      <c r="I76" s="379"/>
    </row>
    <row r="77" spans="1:9" hidden="1" outlineLevel="1">
      <c r="A77" s="380"/>
      <c r="B77" s="326" t="s">
        <v>187</v>
      </c>
      <c r="C77" s="315">
        <v>348111</v>
      </c>
      <c r="D77" s="314"/>
      <c r="E77" s="314"/>
      <c r="F77" s="382"/>
      <c r="G77" s="382"/>
      <c r="H77" s="381">
        <v>348111</v>
      </c>
      <c r="I77" s="379"/>
    </row>
    <row r="78" spans="1:9" hidden="1" outlineLevel="1">
      <c r="A78" s="380"/>
      <c r="B78" s="326" t="s">
        <v>188</v>
      </c>
      <c r="C78" s="315">
        <v>29150.186658807499</v>
      </c>
      <c r="D78" s="314"/>
      <c r="E78" s="315">
        <v>1327486</v>
      </c>
      <c r="F78" s="382"/>
      <c r="G78" s="351">
        <v>596407</v>
      </c>
      <c r="H78" s="381">
        <v>1953043.1866588099</v>
      </c>
      <c r="I78" s="379"/>
    </row>
    <row r="79" spans="1:9" hidden="1" outlineLevel="1">
      <c r="A79" s="380"/>
      <c r="B79" s="326" t="s">
        <v>189</v>
      </c>
      <c r="C79" s="315">
        <v>74934.460661232893</v>
      </c>
      <c r="D79" s="315">
        <v>0</v>
      </c>
      <c r="E79" s="315">
        <v>2222970</v>
      </c>
      <c r="F79" s="382"/>
      <c r="G79" s="351">
        <v>593000</v>
      </c>
      <c r="H79" s="381">
        <v>2890904.4606612301</v>
      </c>
      <c r="I79" s="379"/>
    </row>
    <row r="80" spans="1:9" hidden="1" outlineLevel="1">
      <c r="A80" s="380"/>
      <c r="B80" s="326" t="s">
        <v>190</v>
      </c>
      <c r="C80" s="315">
        <v>1155446</v>
      </c>
      <c r="D80" s="315">
        <v>2732977</v>
      </c>
      <c r="E80" s="315">
        <v>431161</v>
      </c>
      <c r="F80" s="382"/>
      <c r="G80" s="351">
        <v>560735</v>
      </c>
      <c r="H80" s="381">
        <v>4880319</v>
      </c>
      <c r="I80" s="379"/>
    </row>
    <row r="81" spans="1:9" hidden="1" outlineLevel="1">
      <c r="A81" s="380"/>
      <c r="B81" s="326" t="s">
        <v>191</v>
      </c>
      <c r="C81" s="315">
        <v>10864</v>
      </c>
      <c r="D81" s="314"/>
      <c r="E81" s="315">
        <v>226726</v>
      </c>
      <c r="F81" s="382"/>
      <c r="G81" s="351">
        <v>57296</v>
      </c>
      <c r="H81" s="381">
        <v>294886</v>
      </c>
      <c r="I81" s="379"/>
    </row>
    <row r="82" spans="1:9" hidden="1" outlineLevel="1">
      <c r="A82" s="380"/>
      <c r="B82" s="326" t="s">
        <v>192</v>
      </c>
      <c r="C82" s="314"/>
      <c r="D82" s="314"/>
      <c r="E82" s="314"/>
      <c r="F82" s="382"/>
      <c r="G82" s="382"/>
      <c r="H82" s="381">
        <v>0</v>
      </c>
      <c r="I82" s="379"/>
    </row>
    <row r="83" spans="1:9" hidden="1" outlineLevel="1">
      <c r="A83" s="380"/>
      <c r="B83" s="326" t="s">
        <v>247</v>
      </c>
      <c r="C83" s="315">
        <v>1323.75</v>
      </c>
      <c r="D83" s="314"/>
      <c r="E83" s="314"/>
      <c r="F83" s="382"/>
      <c r="G83" s="382"/>
      <c r="H83" s="381">
        <v>1323.75</v>
      </c>
      <c r="I83" s="379"/>
    </row>
    <row r="84" spans="1:9" hidden="1" outlineLevel="1">
      <c r="A84" s="380"/>
      <c r="B84" s="326" t="s">
        <v>193</v>
      </c>
      <c r="C84" s="315">
        <v>2468168</v>
      </c>
      <c r="D84" s="315">
        <v>10817</v>
      </c>
      <c r="E84" s="315">
        <v>11116517</v>
      </c>
      <c r="F84" s="351">
        <v>788</v>
      </c>
      <c r="G84" s="351">
        <v>2988155</v>
      </c>
      <c r="H84" s="381">
        <v>16584445</v>
      </c>
      <c r="I84" s="379"/>
    </row>
    <row r="85" spans="1:9" hidden="1" outlineLevel="1">
      <c r="A85" s="380"/>
      <c r="B85" s="326" t="s">
        <v>194</v>
      </c>
      <c r="C85" s="315">
        <v>356018.32</v>
      </c>
      <c r="D85" s="314"/>
      <c r="E85" s="314"/>
      <c r="F85" s="351">
        <v>7265.68</v>
      </c>
      <c r="G85" s="382"/>
      <c r="H85" s="381">
        <v>363284</v>
      </c>
      <c r="I85" s="379"/>
    </row>
    <row r="86" spans="1:9" hidden="1" outlineLevel="1">
      <c r="A86" s="380"/>
      <c r="B86" s="326" t="s">
        <v>195</v>
      </c>
      <c r="C86" s="315">
        <v>172373.98643843899</v>
      </c>
      <c r="D86" s="315">
        <v>46303</v>
      </c>
      <c r="E86" s="315">
        <v>55526</v>
      </c>
      <c r="F86" s="382"/>
      <c r="G86" s="351">
        <v>35501</v>
      </c>
      <c r="H86" s="381">
        <v>309703.98643843899</v>
      </c>
      <c r="I86" s="379"/>
    </row>
    <row r="87" spans="1:9" hidden="1" outlineLevel="1">
      <c r="A87" s="380"/>
      <c r="B87" s="326" t="s">
        <v>196</v>
      </c>
      <c r="C87" s="315">
        <v>421142</v>
      </c>
      <c r="D87" s="314"/>
      <c r="E87" s="315">
        <v>347869</v>
      </c>
      <c r="F87" s="382"/>
      <c r="G87" s="382"/>
      <c r="H87" s="381">
        <v>769011</v>
      </c>
      <c r="I87" s="379"/>
    </row>
    <row r="88" spans="1:9" collapsed="1">
      <c r="A88" s="380">
        <v>2</v>
      </c>
      <c r="B88" s="330" t="s">
        <v>527</v>
      </c>
      <c r="C88" s="315">
        <f>SUM($C$70:$C$87)</f>
        <v>10527101.164505424</v>
      </c>
      <c r="D88" s="315">
        <f>SUM($D$70:$D$87)</f>
        <v>4030271</v>
      </c>
      <c r="E88" s="315">
        <f>SUM($E$70:$E$87)</f>
        <v>44449093</v>
      </c>
      <c r="F88" s="351">
        <f>SUM($F$70:$F$87)</f>
        <v>8089.68</v>
      </c>
      <c r="G88" s="351">
        <f>SUM($G$70:$G$87)</f>
        <v>9794568</v>
      </c>
      <c r="H88" s="381">
        <f>SUM($H$70:$H$87)</f>
        <v>68809122.844505429</v>
      </c>
      <c r="I88" s="379"/>
    </row>
    <row r="89" spans="1:9" ht="27.2" hidden="1" customHeight="1" outlineLevel="1">
      <c r="A89" s="383"/>
      <c r="B89" s="384" t="s">
        <v>181</v>
      </c>
      <c r="C89" s="315">
        <v>0</v>
      </c>
      <c r="D89" s="314"/>
      <c r="E89" s="315">
        <v>44570</v>
      </c>
      <c r="F89" s="297"/>
      <c r="G89" s="298"/>
      <c r="H89" s="385">
        <v>44570</v>
      </c>
      <c r="I89" s="379"/>
    </row>
    <row r="90" spans="1:9" ht="27.2" hidden="1" customHeight="1" outlineLevel="1">
      <c r="A90" s="383"/>
      <c r="B90" s="384" t="s">
        <v>182</v>
      </c>
      <c r="C90" s="315">
        <v>0</v>
      </c>
      <c r="D90" s="314"/>
      <c r="E90" s="314"/>
      <c r="F90" s="297"/>
      <c r="G90" s="298"/>
      <c r="H90" s="385">
        <v>0</v>
      </c>
      <c r="I90" s="379"/>
    </row>
    <row r="91" spans="1:9" ht="27.2" hidden="1" customHeight="1" outlineLevel="1">
      <c r="A91" s="383"/>
      <c r="B91" s="384" t="s">
        <v>183</v>
      </c>
      <c r="C91" s="315">
        <v>-8103</v>
      </c>
      <c r="D91" s="314"/>
      <c r="E91" s="315">
        <v>851566</v>
      </c>
      <c r="F91" s="297"/>
      <c r="G91" s="298"/>
      <c r="H91" s="385">
        <v>843463</v>
      </c>
      <c r="I91" s="379"/>
    </row>
    <row r="92" spans="1:9" ht="27.2" hidden="1" customHeight="1" outlineLevel="1">
      <c r="A92" s="383"/>
      <c r="B92" s="384" t="s">
        <v>184</v>
      </c>
      <c r="C92" s="315">
        <v>-2070</v>
      </c>
      <c r="D92" s="314"/>
      <c r="E92" s="315">
        <v>19773</v>
      </c>
      <c r="F92" s="297"/>
      <c r="G92" s="298"/>
      <c r="H92" s="385">
        <v>17703</v>
      </c>
      <c r="I92" s="379"/>
    </row>
    <row r="93" spans="1:9" ht="27.2" hidden="1" customHeight="1" outlineLevel="1">
      <c r="A93" s="383"/>
      <c r="B93" s="384" t="s">
        <v>185</v>
      </c>
      <c r="C93" s="315">
        <v>17184</v>
      </c>
      <c r="D93" s="314"/>
      <c r="E93" s="315">
        <v>205317</v>
      </c>
      <c r="F93" s="297"/>
      <c r="G93" s="298"/>
      <c r="H93" s="385">
        <v>222501</v>
      </c>
      <c r="I93" s="379"/>
    </row>
    <row r="94" spans="1:9" ht="27.2" hidden="1" customHeight="1" outlineLevel="1">
      <c r="A94" s="383"/>
      <c r="B94" s="384" t="s">
        <v>186</v>
      </c>
      <c r="C94" s="315">
        <v>0</v>
      </c>
      <c r="D94" s="315">
        <v>0</v>
      </c>
      <c r="E94" s="315">
        <v>1630630</v>
      </c>
      <c r="F94" s="297"/>
      <c r="G94" s="298"/>
      <c r="H94" s="385">
        <v>1630630</v>
      </c>
      <c r="I94" s="379"/>
    </row>
    <row r="95" spans="1:9" ht="27.2" hidden="1" customHeight="1" outlineLevel="1">
      <c r="A95" s="383"/>
      <c r="B95" s="384" t="s">
        <v>244</v>
      </c>
      <c r="C95" s="314"/>
      <c r="D95" s="314"/>
      <c r="E95" s="314"/>
      <c r="F95" s="297"/>
      <c r="G95" s="298"/>
      <c r="H95" s="385">
        <v>0</v>
      </c>
      <c r="I95" s="379"/>
    </row>
    <row r="96" spans="1:9" ht="27.2" hidden="1" customHeight="1" outlineLevel="1">
      <c r="A96" s="383"/>
      <c r="B96" s="384" t="s">
        <v>187</v>
      </c>
      <c r="C96" s="314"/>
      <c r="D96" s="314"/>
      <c r="E96" s="314"/>
      <c r="F96" s="297"/>
      <c r="G96" s="298"/>
      <c r="H96" s="385">
        <v>0</v>
      </c>
      <c r="I96" s="379"/>
    </row>
    <row r="97" spans="1:9" ht="27.2" hidden="1" customHeight="1" outlineLevel="1">
      <c r="A97" s="383"/>
      <c r="B97" s="384" t="s">
        <v>188</v>
      </c>
      <c r="C97" s="315">
        <v>0</v>
      </c>
      <c r="D97" s="314"/>
      <c r="E97" s="315">
        <v>0</v>
      </c>
      <c r="F97" s="297"/>
      <c r="G97" s="298"/>
      <c r="H97" s="385">
        <v>0</v>
      </c>
      <c r="I97" s="379"/>
    </row>
    <row r="98" spans="1:9" ht="27.2" hidden="1" customHeight="1" outlineLevel="1">
      <c r="A98" s="383"/>
      <c r="B98" s="384" t="s">
        <v>189</v>
      </c>
      <c r="C98" s="314"/>
      <c r="D98" s="315">
        <v>0</v>
      </c>
      <c r="E98" s="315">
        <v>253092</v>
      </c>
      <c r="F98" s="297"/>
      <c r="G98" s="298"/>
      <c r="H98" s="385">
        <v>253092</v>
      </c>
      <c r="I98" s="379"/>
    </row>
    <row r="99" spans="1:9" ht="27.2" hidden="1" customHeight="1" outlineLevel="1">
      <c r="A99" s="383"/>
      <c r="B99" s="384" t="s">
        <v>190</v>
      </c>
      <c r="C99" s="315">
        <v>847206</v>
      </c>
      <c r="D99" s="315">
        <v>272749</v>
      </c>
      <c r="E99" s="315">
        <v>0</v>
      </c>
      <c r="F99" s="297"/>
      <c r="G99" s="298"/>
      <c r="H99" s="385">
        <v>1119955</v>
      </c>
      <c r="I99" s="379"/>
    </row>
    <row r="100" spans="1:9" ht="27.2" hidden="1" customHeight="1" outlineLevel="1">
      <c r="A100" s="383"/>
      <c r="B100" s="384" t="s">
        <v>191</v>
      </c>
      <c r="C100" s="314"/>
      <c r="D100" s="314"/>
      <c r="E100" s="314"/>
      <c r="F100" s="297"/>
      <c r="G100" s="298"/>
      <c r="H100" s="385">
        <v>0</v>
      </c>
      <c r="I100" s="379"/>
    </row>
    <row r="101" spans="1:9" ht="27.2" hidden="1" customHeight="1" outlineLevel="1">
      <c r="A101" s="383"/>
      <c r="B101" s="384" t="s">
        <v>192</v>
      </c>
      <c r="C101" s="314"/>
      <c r="D101" s="314"/>
      <c r="E101" s="314"/>
      <c r="F101" s="297"/>
      <c r="G101" s="298"/>
      <c r="H101" s="385">
        <v>0</v>
      </c>
      <c r="I101" s="379"/>
    </row>
    <row r="102" spans="1:9" ht="27.2" hidden="1" customHeight="1" outlineLevel="1">
      <c r="A102" s="383"/>
      <c r="B102" s="384" t="s">
        <v>247</v>
      </c>
      <c r="C102" s="314"/>
      <c r="D102" s="314"/>
      <c r="E102" s="314"/>
      <c r="F102" s="297"/>
      <c r="G102" s="298"/>
      <c r="H102" s="385">
        <v>0</v>
      </c>
      <c r="I102" s="379"/>
    </row>
    <row r="103" spans="1:9" ht="27.2" hidden="1" customHeight="1" outlineLevel="1">
      <c r="A103" s="383"/>
      <c r="B103" s="384" t="s">
        <v>193</v>
      </c>
      <c r="C103" s="314"/>
      <c r="D103" s="314"/>
      <c r="E103" s="315">
        <v>2340950</v>
      </c>
      <c r="F103" s="297"/>
      <c r="G103" s="298"/>
      <c r="H103" s="385">
        <v>2340950</v>
      </c>
      <c r="I103" s="379"/>
    </row>
    <row r="104" spans="1:9" ht="27.2" hidden="1" customHeight="1" outlineLevel="1">
      <c r="A104" s="383"/>
      <c r="B104" s="384" t="s">
        <v>194</v>
      </c>
      <c r="C104" s="315">
        <v>532034</v>
      </c>
      <c r="D104" s="314"/>
      <c r="E104" s="314"/>
      <c r="F104" s="297"/>
      <c r="G104" s="298"/>
      <c r="H104" s="385">
        <v>532034</v>
      </c>
      <c r="I104" s="379"/>
    </row>
    <row r="105" spans="1:9" ht="27.2" hidden="1" customHeight="1" outlineLevel="1">
      <c r="A105" s="383"/>
      <c r="B105" s="384" t="s">
        <v>195</v>
      </c>
      <c r="C105" s="315">
        <v>0</v>
      </c>
      <c r="D105" s="315">
        <v>79525</v>
      </c>
      <c r="E105" s="315">
        <v>0</v>
      </c>
      <c r="F105" s="297"/>
      <c r="G105" s="298"/>
      <c r="H105" s="385">
        <v>79525</v>
      </c>
      <c r="I105" s="379"/>
    </row>
    <row r="106" spans="1:9" ht="27.2" hidden="1" customHeight="1" outlineLevel="1">
      <c r="A106" s="383"/>
      <c r="B106" s="384" t="s">
        <v>196</v>
      </c>
      <c r="C106" s="315">
        <v>116266</v>
      </c>
      <c r="D106" s="314"/>
      <c r="E106" s="314"/>
      <c r="F106" s="297"/>
      <c r="G106" s="298"/>
      <c r="H106" s="385">
        <v>116266</v>
      </c>
      <c r="I106" s="379"/>
    </row>
    <row r="107" spans="1:9" ht="27.2" customHeight="1" collapsed="1">
      <c r="A107" s="383" t="s">
        <v>528</v>
      </c>
      <c r="B107" s="384" t="s">
        <v>529</v>
      </c>
      <c r="C107" s="315">
        <f>SUM($C$89:$C$106)</f>
        <v>1502517</v>
      </c>
      <c r="D107" s="315">
        <f>SUM($D$89:$D$106)</f>
        <v>352274</v>
      </c>
      <c r="E107" s="315">
        <f>SUM($E$89:$E$106)</f>
        <v>5345898</v>
      </c>
      <c r="F107" s="297"/>
      <c r="G107" s="298"/>
      <c r="H107" s="385">
        <f>SUM($H$89:$H$106)</f>
        <v>7200689</v>
      </c>
      <c r="I107" s="379"/>
    </row>
    <row r="108" spans="1:9" ht="27.2" hidden="1" customHeight="1" outlineLevel="1">
      <c r="A108" s="386"/>
      <c r="B108" s="384" t="s">
        <v>181</v>
      </c>
      <c r="C108" s="315">
        <v>12058.792119882301</v>
      </c>
      <c r="D108" s="314"/>
      <c r="E108" s="315">
        <v>0</v>
      </c>
      <c r="F108" s="304"/>
      <c r="G108" s="305"/>
      <c r="H108" s="385">
        <v>12058.792119882301</v>
      </c>
      <c r="I108" s="379"/>
    </row>
    <row r="109" spans="1:9" ht="27.2" hidden="1" customHeight="1" outlineLevel="1">
      <c r="A109" s="386"/>
      <c r="B109" s="384" t="s">
        <v>182</v>
      </c>
      <c r="C109" s="315">
        <v>0</v>
      </c>
      <c r="D109" s="314"/>
      <c r="E109" s="314"/>
      <c r="F109" s="304"/>
      <c r="G109" s="305"/>
      <c r="H109" s="385">
        <v>0</v>
      </c>
      <c r="I109" s="379"/>
    </row>
    <row r="110" spans="1:9" ht="27.2" hidden="1" customHeight="1" outlineLevel="1">
      <c r="A110" s="386"/>
      <c r="B110" s="384" t="s">
        <v>183</v>
      </c>
      <c r="C110" s="315">
        <v>52524</v>
      </c>
      <c r="D110" s="314"/>
      <c r="E110" s="315">
        <v>17547</v>
      </c>
      <c r="F110" s="304"/>
      <c r="G110" s="305"/>
      <c r="H110" s="385">
        <v>70071</v>
      </c>
      <c r="I110" s="379"/>
    </row>
    <row r="111" spans="1:9" ht="27.2" hidden="1" customHeight="1" outlineLevel="1">
      <c r="A111" s="386"/>
      <c r="B111" s="384" t="s">
        <v>184</v>
      </c>
      <c r="C111" s="315">
        <v>20700</v>
      </c>
      <c r="D111" s="314"/>
      <c r="E111" s="314"/>
      <c r="F111" s="304"/>
      <c r="G111" s="305"/>
      <c r="H111" s="385">
        <v>20700</v>
      </c>
      <c r="I111" s="379"/>
    </row>
    <row r="112" spans="1:9" ht="27.2" hidden="1" customHeight="1" outlineLevel="1">
      <c r="A112" s="386"/>
      <c r="B112" s="384" t="s">
        <v>185</v>
      </c>
      <c r="C112" s="315">
        <v>178590</v>
      </c>
      <c r="D112" s="314"/>
      <c r="E112" s="315">
        <v>164597</v>
      </c>
      <c r="F112" s="304"/>
      <c r="G112" s="305"/>
      <c r="H112" s="385">
        <v>343187</v>
      </c>
      <c r="I112" s="379"/>
    </row>
    <row r="113" spans="1:9" ht="27.2" hidden="1" customHeight="1" outlineLevel="1">
      <c r="A113" s="386"/>
      <c r="B113" s="384" t="s">
        <v>186</v>
      </c>
      <c r="C113" s="315">
        <v>246674.0716</v>
      </c>
      <c r="D113" s="315">
        <v>0</v>
      </c>
      <c r="E113" s="315">
        <v>0</v>
      </c>
      <c r="F113" s="304"/>
      <c r="G113" s="305"/>
      <c r="H113" s="385">
        <v>246674.0716</v>
      </c>
      <c r="I113" s="379"/>
    </row>
    <row r="114" spans="1:9" ht="27.2" hidden="1" customHeight="1" outlineLevel="1">
      <c r="A114" s="386"/>
      <c r="B114" s="384" t="s">
        <v>244</v>
      </c>
      <c r="C114" s="314"/>
      <c r="D114" s="314"/>
      <c r="E114" s="314"/>
      <c r="F114" s="304"/>
      <c r="G114" s="305"/>
      <c r="H114" s="385">
        <v>0</v>
      </c>
      <c r="I114" s="379"/>
    </row>
    <row r="115" spans="1:9" ht="27.2" hidden="1" customHeight="1" outlineLevel="1">
      <c r="A115" s="386"/>
      <c r="B115" s="384" t="s">
        <v>187</v>
      </c>
      <c r="C115" s="314"/>
      <c r="D115" s="314"/>
      <c r="E115" s="314"/>
      <c r="F115" s="304"/>
      <c r="G115" s="305"/>
      <c r="H115" s="385">
        <v>0</v>
      </c>
      <c r="I115" s="379"/>
    </row>
    <row r="116" spans="1:9" ht="27.2" hidden="1" customHeight="1" outlineLevel="1">
      <c r="A116" s="386"/>
      <c r="B116" s="384" t="s">
        <v>188</v>
      </c>
      <c r="C116" s="315">
        <v>0</v>
      </c>
      <c r="D116" s="314"/>
      <c r="E116" s="315">
        <v>0</v>
      </c>
      <c r="F116" s="304"/>
      <c r="G116" s="305"/>
      <c r="H116" s="385">
        <v>0</v>
      </c>
      <c r="I116" s="379"/>
    </row>
    <row r="117" spans="1:9" ht="27.2" hidden="1" customHeight="1" outlineLevel="1">
      <c r="A117" s="386"/>
      <c r="B117" s="384" t="s">
        <v>189</v>
      </c>
      <c r="C117" s="314"/>
      <c r="D117" s="315">
        <v>0</v>
      </c>
      <c r="E117" s="315">
        <v>528</v>
      </c>
      <c r="F117" s="304"/>
      <c r="G117" s="305"/>
      <c r="H117" s="385">
        <v>528</v>
      </c>
      <c r="I117" s="379"/>
    </row>
    <row r="118" spans="1:9" ht="27.2" hidden="1" customHeight="1" outlineLevel="1">
      <c r="A118" s="386"/>
      <c r="B118" s="384" t="s">
        <v>190</v>
      </c>
      <c r="C118" s="315">
        <v>0</v>
      </c>
      <c r="D118" s="315">
        <v>0</v>
      </c>
      <c r="E118" s="315">
        <v>139587</v>
      </c>
      <c r="F118" s="304"/>
      <c r="G118" s="305"/>
      <c r="H118" s="385">
        <v>139587</v>
      </c>
      <c r="I118" s="379"/>
    </row>
    <row r="119" spans="1:9" ht="27.2" hidden="1" customHeight="1" outlineLevel="1">
      <c r="A119" s="386"/>
      <c r="B119" s="384" t="s">
        <v>191</v>
      </c>
      <c r="C119" s="314"/>
      <c r="D119" s="314"/>
      <c r="E119" s="314"/>
      <c r="F119" s="304"/>
      <c r="G119" s="305"/>
      <c r="H119" s="385">
        <v>0</v>
      </c>
      <c r="I119" s="379"/>
    </row>
    <row r="120" spans="1:9" ht="27.2" hidden="1" customHeight="1" outlineLevel="1">
      <c r="A120" s="386"/>
      <c r="B120" s="384" t="s">
        <v>192</v>
      </c>
      <c r="C120" s="314"/>
      <c r="D120" s="314"/>
      <c r="E120" s="314"/>
      <c r="F120" s="304"/>
      <c r="G120" s="305"/>
      <c r="H120" s="385">
        <v>0</v>
      </c>
      <c r="I120" s="379"/>
    </row>
    <row r="121" spans="1:9" ht="27.2" hidden="1" customHeight="1" outlineLevel="1">
      <c r="A121" s="386"/>
      <c r="B121" s="384" t="s">
        <v>247</v>
      </c>
      <c r="C121" s="314"/>
      <c r="D121" s="314"/>
      <c r="E121" s="314"/>
      <c r="F121" s="304"/>
      <c r="G121" s="305"/>
      <c r="H121" s="385">
        <v>0</v>
      </c>
      <c r="I121" s="379"/>
    </row>
    <row r="122" spans="1:9" ht="27.2" hidden="1" customHeight="1" outlineLevel="1">
      <c r="A122" s="386"/>
      <c r="B122" s="384" t="s">
        <v>193</v>
      </c>
      <c r="C122" s="314"/>
      <c r="D122" s="314"/>
      <c r="E122" s="315">
        <v>4788</v>
      </c>
      <c r="F122" s="304"/>
      <c r="G122" s="305"/>
      <c r="H122" s="385">
        <v>4788</v>
      </c>
      <c r="I122" s="379"/>
    </row>
    <row r="123" spans="1:9" ht="27.2" hidden="1" customHeight="1" outlineLevel="1">
      <c r="A123" s="386"/>
      <c r="B123" s="384" t="s">
        <v>194</v>
      </c>
      <c r="C123" s="314"/>
      <c r="D123" s="314"/>
      <c r="E123" s="314"/>
      <c r="F123" s="304"/>
      <c r="G123" s="305"/>
      <c r="H123" s="385">
        <v>0</v>
      </c>
      <c r="I123" s="379"/>
    </row>
    <row r="124" spans="1:9" ht="27.2" hidden="1" customHeight="1" outlineLevel="1">
      <c r="A124" s="386"/>
      <c r="B124" s="384" t="s">
        <v>195</v>
      </c>
      <c r="C124" s="315">
        <v>96866.623631590002</v>
      </c>
      <c r="D124" s="314"/>
      <c r="E124" s="315">
        <v>52333</v>
      </c>
      <c r="F124" s="304"/>
      <c r="G124" s="305"/>
      <c r="H124" s="385">
        <v>149199.62363158999</v>
      </c>
      <c r="I124" s="379"/>
    </row>
    <row r="125" spans="1:9" ht="27.2" hidden="1" customHeight="1" outlineLevel="1">
      <c r="A125" s="386"/>
      <c r="B125" s="384" t="s">
        <v>196</v>
      </c>
      <c r="C125" s="314"/>
      <c r="D125" s="314"/>
      <c r="E125" s="314"/>
      <c r="F125" s="304"/>
      <c r="G125" s="305"/>
      <c r="H125" s="385">
        <v>0</v>
      </c>
      <c r="I125" s="379"/>
    </row>
    <row r="126" spans="1:9" ht="27.2" customHeight="1" collapsed="1">
      <c r="A126" s="386" t="s">
        <v>530</v>
      </c>
      <c r="B126" s="387" t="s">
        <v>531</v>
      </c>
      <c r="C126" s="315">
        <f>SUM($C$108:$C$125)</f>
        <v>607413.48735147237</v>
      </c>
      <c r="D126" s="315">
        <f>SUM($D$108:$D$125)</f>
        <v>0</v>
      </c>
      <c r="E126" s="315">
        <f>SUM($E$108:$E$125)</f>
        <v>379380</v>
      </c>
      <c r="F126" s="304"/>
      <c r="G126" s="305"/>
      <c r="H126" s="385">
        <f>SUM($H$108:$H$125)</f>
        <v>986793.48735147226</v>
      </c>
      <c r="I126" s="379"/>
    </row>
    <row r="127" spans="1:9" hidden="1" outlineLevel="1">
      <c r="A127" s="380"/>
      <c r="B127" s="326" t="s">
        <v>181</v>
      </c>
      <c r="C127" s="315">
        <v>0</v>
      </c>
      <c r="D127" s="314"/>
      <c r="E127" s="315">
        <v>16350</v>
      </c>
      <c r="F127" s="304"/>
      <c r="G127" s="305"/>
      <c r="H127" s="385">
        <v>16350</v>
      </c>
      <c r="I127" s="379"/>
    </row>
    <row r="128" spans="1:9" hidden="1" outlineLevel="1">
      <c r="A128" s="380"/>
      <c r="B128" s="326" t="s">
        <v>182</v>
      </c>
      <c r="C128" s="315">
        <v>0</v>
      </c>
      <c r="D128" s="314"/>
      <c r="E128" s="314"/>
      <c r="F128" s="304"/>
      <c r="G128" s="305"/>
      <c r="H128" s="385">
        <v>0</v>
      </c>
      <c r="I128" s="379"/>
    </row>
    <row r="129" spans="1:9" hidden="1" outlineLevel="1">
      <c r="A129" s="380"/>
      <c r="B129" s="326" t="s">
        <v>183</v>
      </c>
      <c r="C129" s="314"/>
      <c r="D129" s="315">
        <v>173465</v>
      </c>
      <c r="E129" s="315">
        <v>2597</v>
      </c>
      <c r="F129" s="304"/>
      <c r="G129" s="305"/>
      <c r="H129" s="385">
        <v>176062</v>
      </c>
      <c r="I129" s="379"/>
    </row>
    <row r="130" spans="1:9" hidden="1" outlineLevel="1">
      <c r="A130" s="380"/>
      <c r="B130" s="326" t="s">
        <v>184</v>
      </c>
      <c r="C130" s="315">
        <v>0</v>
      </c>
      <c r="D130" s="314"/>
      <c r="E130" s="315">
        <v>0</v>
      </c>
      <c r="F130" s="304"/>
      <c r="G130" s="305"/>
      <c r="H130" s="385">
        <v>0</v>
      </c>
      <c r="I130" s="379"/>
    </row>
    <row r="131" spans="1:9" hidden="1" outlineLevel="1">
      <c r="A131" s="380"/>
      <c r="B131" s="326" t="s">
        <v>185</v>
      </c>
      <c r="C131" s="315">
        <v>0</v>
      </c>
      <c r="D131" s="314"/>
      <c r="E131" s="315">
        <v>46148</v>
      </c>
      <c r="F131" s="304"/>
      <c r="G131" s="305"/>
      <c r="H131" s="385">
        <v>46148</v>
      </c>
      <c r="I131" s="379"/>
    </row>
    <row r="132" spans="1:9" hidden="1" outlineLevel="1">
      <c r="A132" s="380"/>
      <c r="B132" s="326" t="s">
        <v>186</v>
      </c>
      <c r="C132" s="315">
        <v>0</v>
      </c>
      <c r="D132" s="315">
        <v>0</v>
      </c>
      <c r="E132" s="315">
        <v>9240053</v>
      </c>
      <c r="F132" s="304"/>
      <c r="G132" s="305"/>
      <c r="H132" s="385">
        <v>9240053</v>
      </c>
      <c r="I132" s="379"/>
    </row>
    <row r="133" spans="1:9" hidden="1" outlineLevel="1">
      <c r="A133" s="380"/>
      <c r="B133" s="326" t="s">
        <v>244</v>
      </c>
      <c r="C133" s="314"/>
      <c r="D133" s="314"/>
      <c r="E133" s="314"/>
      <c r="F133" s="304"/>
      <c r="G133" s="305"/>
      <c r="H133" s="385">
        <v>0</v>
      </c>
      <c r="I133" s="379"/>
    </row>
    <row r="134" spans="1:9" hidden="1" outlineLevel="1">
      <c r="A134" s="380"/>
      <c r="B134" s="326" t="s">
        <v>187</v>
      </c>
      <c r="C134" s="314"/>
      <c r="D134" s="314"/>
      <c r="E134" s="314"/>
      <c r="F134" s="304"/>
      <c r="G134" s="305"/>
      <c r="H134" s="385">
        <v>0</v>
      </c>
      <c r="I134" s="379"/>
    </row>
    <row r="135" spans="1:9" hidden="1" outlineLevel="1">
      <c r="A135" s="380"/>
      <c r="B135" s="326" t="s">
        <v>188</v>
      </c>
      <c r="C135" s="315">
        <v>0</v>
      </c>
      <c r="D135" s="314"/>
      <c r="E135" s="315">
        <v>0</v>
      </c>
      <c r="F135" s="304"/>
      <c r="G135" s="305"/>
      <c r="H135" s="385">
        <v>0</v>
      </c>
      <c r="I135" s="379"/>
    </row>
    <row r="136" spans="1:9" hidden="1" outlineLevel="1">
      <c r="A136" s="380"/>
      <c r="B136" s="326" t="s">
        <v>189</v>
      </c>
      <c r="C136" s="314"/>
      <c r="D136" s="315">
        <v>0</v>
      </c>
      <c r="E136" s="315">
        <v>3260</v>
      </c>
      <c r="F136" s="304"/>
      <c r="G136" s="305"/>
      <c r="H136" s="385">
        <v>3260</v>
      </c>
      <c r="I136" s="379"/>
    </row>
    <row r="137" spans="1:9" hidden="1" outlineLevel="1">
      <c r="A137" s="380"/>
      <c r="B137" s="326" t="s">
        <v>190</v>
      </c>
      <c r="C137" s="315">
        <v>0</v>
      </c>
      <c r="D137" s="315">
        <v>243341</v>
      </c>
      <c r="E137" s="315">
        <v>0</v>
      </c>
      <c r="F137" s="304"/>
      <c r="G137" s="305"/>
      <c r="H137" s="385">
        <v>243341</v>
      </c>
      <c r="I137" s="379"/>
    </row>
    <row r="138" spans="1:9" hidden="1" outlineLevel="1">
      <c r="A138" s="380"/>
      <c r="B138" s="326" t="s">
        <v>191</v>
      </c>
      <c r="C138" s="314"/>
      <c r="D138" s="314"/>
      <c r="E138" s="314"/>
      <c r="F138" s="304"/>
      <c r="G138" s="305"/>
      <c r="H138" s="385">
        <v>0</v>
      </c>
      <c r="I138" s="379"/>
    </row>
    <row r="139" spans="1:9" hidden="1" outlineLevel="1">
      <c r="A139" s="380"/>
      <c r="B139" s="326" t="s">
        <v>192</v>
      </c>
      <c r="C139" s="314"/>
      <c r="D139" s="314"/>
      <c r="E139" s="314"/>
      <c r="F139" s="304"/>
      <c r="G139" s="305"/>
      <c r="H139" s="385">
        <v>0</v>
      </c>
      <c r="I139" s="379"/>
    </row>
    <row r="140" spans="1:9" hidden="1" outlineLevel="1">
      <c r="A140" s="380"/>
      <c r="B140" s="326" t="s">
        <v>247</v>
      </c>
      <c r="C140" s="314"/>
      <c r="D140" s="314"/>
      <c r="E140" s="314"/>
      <c r="F140" s="304"/>
      <c r="G140" s="305"/>
      <c r="H140" s="385">
        <v>0</v>
      </c>
      <c r="I140" s="379"/>
    </row>
    <row r="141" spans="1:9" hidden="1" outlineLevel="1">
      <c r="A141" s="380"/>
      <c r="B141" s="326" t="s">
        <v>193</v>
      </c>
      <c r="C141" s="314"/>
      <c r="D141" s="314"/>
      <c r="E141" s="315">
        <v>8308375</v>
      </c>
      <c r="F141" s="304"/>
      <c r="G141" s="305"/>
      <c r="H141" s="385">
        <v>8308375</v>
      </c>
      <c r="I141" s="379"/>
    </row>
    <row r="142" spans="1:9" hidden="1" outlineLevel="1">
      <c r="A142" s="380"/>
      <c r="B142" s="326" t="s">
        <v>194</v>
      </c>
      <c r="C142" s="314"/>
      <c r="D142" s="314"/>
      <c r="E142" s="314"/>
      <c r="F142" s="304"/>
      <c r="G142" s="305"/>
      <c r="H142" s="385">
        <v>0</v>
      </c>
      <c r="I142" s="379"/>
    </row>
    <row r="143" spans="1:9" hidden="1" outlineLevel="1">
      <c r="A143" s="380"/>
      <c r="B143" s="326" t="s">
        <v>195</v>
      </c>
      <c r="C143" s="315">
        <v>0</v>
      </c>
      <c r="D143" s="314"/>
      <c r="E143" s="314"/>
      <c r="F143" s="304"/>
      <c r="G143" s="305"/>
      <c r="H143" s="385">
        <v>0</v>
      </c>
      <c r="I143" s="379"/>
    </row>
    <row r="144" spans="1:9" hidden="1" outlineLevel="1">
      <c r="A144" s="380"/>
      <c r="B144" s="326" t="s">
        <v>196</v>
      </c>
      <c r="C144" s="314"/>
      <c r="D144" s="314"/>
      <c r="E144" s="314"/>
      <c r="F144" s="304"/>
      <c r="G144" s="305"/>
      <c r="H144" s="385">
        <v>0</v>
      </c>
      <c r="I144" s="379"/>
    </row>
    <row r="145" spans="1:9" collapsed="1">
      <c r="A145" s="380" t="s">
        <v>532</v>
      </c>
      <c r="B145" s="330" t="s">
        <v>533</v>
      </c>
      <c r="C145" s="315">
        <f>SUM($C$127:$C$144)</f>
        <v>0</v>
      </c>
      <c r="D145" s="315">
        <f>SUM($D$127:$D$144)</f>
        <v>416806</v>
      </c>
      <c r="E145" s="315">
        <f>SUM($E$127:$E$144)</f>
        <v>17616783</v>
      </c>
      <c r="F145" s="304"/>
      <c r="G145" s="305"/>
      <c r="H145" s="385">
        <f>SUM($H$127:$H$144)</f>
        <v>18033589</v>
      </c>
      <c r="I145" s="379"/>
    </row>
    <row r="146" spans="1:9" hidden="1" outlineLevel="1">
      <c r="A146" s="380"/>
      <c r="B146" s="326" t="s">
        <v>181</v>
      </c>
      <c r="C146" s="315">
        <v>0</v>
      </c>
      <c r="D146" s="314"/>
      <c r="E146" s="315">
        <v>3436104</v>
      </c>
      <c r="F146" s="307"/>
      <c r="G146" s="322"/>
      <c r="H146" s="385">
        <v>3436104</v>
      </c>
      <c r="I146" s="379"/>
    </row>
    <row r="147" spans="1:9" hidden="1" outlineLevel="1">
      <c r="A147" s="380"/>
      <c r="B147" s="326" t="s">
        <v>182</v>
      </c>
      <c r="C147" s="315">
        <v>0</v>
      </c>
      <c r="D147" s="314"/>
      <c r="E147" s="314"/>
      <c r="F147" s="307"/>
      <c r="G147" s="322"/>
      <c r="H147" s="385">
        <v>0</v>
      </c>
      <c r="I147" s="379"/>
    </row>
    <row r="148" spans="1:9" hidden="1" outlineLevel="1">
      <c r="A148" s="380"/>
      <c r="B148" s="326" t="s">
        <v>183</v>
      </c>
      <c r="C148" s="315">
        <v>161377</v>
      </c>
      <c r="D148" s="315">
        <v>22131</v>
      </c>
      <c r="E148" s="315">
        <v>15422428</v>
      </c>
      <c r="F148" s="307"/>
      <c r="G148" s="322"/>
      <c r="H148" s="385">
        <v>15605936</v>
      </c>
      <c r="I148" s="379"/>
    </row>
    <row r="149" spans="1:9" hidden="1" outlineLevel="1">
      <c r="A149" s="380"/>
      <c r="B149" s="326" t="s">
        <v>184</v>
      </c>
      <c r="C149" s="315">
        <v>0</v>
      </c>
      <c r="D149" s="314"/>
      <c r="E149" s="315">
        <v>3106812</v>
      </c>
      <c r="F149" s="307"/>
      <c r="G149" s="322"/>
      <c r="H149" s="385">
        <v>3106812</v>
      </c>
      <c r="I149" s="379"/>
    </row>
    <row r="150" spans="1:9" hidden="1" outlineLevel="1">
      <c r="A150" s="380"/>
      <c r="B150" s="326" t="s">
        <v>185</v>
      </c>
      <c r="C150" s="315">
        <v>1950</v>
      </c>
      <c r="D150" s="314"/>
      <c r="E150" s="315">
        <v>19221995</v>
      </c>
      <c r="F150" s="307"/>
      <c r="G150" s="322"/>
      <c r="H150" s="385">
        <v>19223945</v>
      </c>
      <c r="I150" s="379"/>
    </row>
    <row r="151" spans="1:9" hidden="1" outlineLevel="1">
      <c r="A151" s="380"/>
      <c r="B151" s="326" t="s">
        <v>186</v>
      </c>
      <c r="C151" s="315">
        <v>33334.334000000003</v>
      </c>
      <c r="D151" s="315">
        <v>0</v>
      </c>
      <c r="E151" s="315">
        <v>9942718</v>
      </c>
      <c r="F151" s="307"/>
      <c r="G151" s="322"/>
      <c r="H151" s="385">
        <v>9976052.3340000007</v>
      </c>
      <c r="I151" s="379"/>
    </row>
    <row r="152" spans="1:9" hidden="1" outlineLevel="1">
      <c r="A152" s="380"/>
      <c r="B152" s="326" t="s">
        <v>244</v>
      </c>
      <c r="C152" s="314"/>
      <c r="D152" s="314"/>
      <c r="E152" s="314"/>
      <c r="F152" s="307"/>
      <c r="G152" s="322"/>
      <c r="H152" s="385">
        <v>0</v>
      </c>
      <c r="I152" s="379"/>
    </row>
    <row r="153" spans="1:9" hidden="1" outlineLevel="1">
      <c r="A153" s="380"/>
      <c r="B153" s="326" t="s">
        <v>187</v>
      </c>
      <c r="C153" s="314"/>
      <c r="D153" s="314"/>
      <c r="E153" s="314"/>
      <c r="F153" s="307"/>
      <c r="G153" s="322"/>
      <c r="H153" s="385">
        <v>0</v>
      </c>
      <c r="I153" s="379"/>
    </row>
    <row r="154" spans="1:9" hidden="1" outlineLevel="1">
      <c r="A154" s="380"/>
      <c r="B154" s="326" t="s">
        <v>188</v>
      </c>
      <c r="C154" s="315">
        <v>0</v>
      </c>
      <c r="D154" s="314"/>
      <c r="E154" s="315">
        <v>277423</v>
      </c>
      <c r="F154" s="307"/>
      <c r="G154" s="322"/>
      <c r="H154" s="385">
        <v>277423</v>
      </c>
      <c r="I154" s="379"/>
    </row>
    <row r="155" spans="1:9" hidden="1" outlineLevel="1">
      <c r="A155" s="380"/>
      <c r="B155" s="326" t="s">
        <v>189</v>
      </c>
      <c r="C155" s="314"/>
      <c r="D155" s="315">
        <v>0</v>
      </c>
      <c r="E155" s="315">
        <v>704333</v>
      </c>
      <c r="F155" s="307"/>
      <c r="G155" s="322"/>
      <c r="H155" s="385">
        <v>704333</v>
      </c>
      <c r="I155" s="379"/>
    </row>
    <row r="156" spans="1:9" hidden="1" outlineLevel="1">
      <c r="A156" s="380"/>
      <c r="B156" s="326" t="s">
        <v>190</v>
      </c>
      <c r="C156" s="315">
        <v>0</v>
      </c>
      <c r="D156" s="315">
        <v>4020758</v>
      </c>
      <c r="E156" s="315">
        <v>0</v>
      </c>
      <c r="F156" s="307"/>
      <c r="G156" s="322"/>
      <c r="H156" s="385">
        <v>4020758</v>
      </c>
      <c r="I156" s="379"/>
    </row>
    <row r="157" spans="1:9" hidden="1" outlineLevel="1">
      <c r="A157" s="380"/>
      <c r="B157" s="326" t="s">
        <v>191</v>
      </c>
      <c r="C157" s="314"/>
      <c r="D157" s="314"/>
      <c r="E157" s="315">
        <v>12013</v>
      </c>
      <c r="F157" s="307"/>
      <c r="G157" s="322"/>
      <c r="H157" s="385">
        <v>12013</v>
      </c>
      <c r="I157" s="379"/>
    </row>
    <row r="158" spans="1:9" hidden="1" outlineLevel="1">
      <c r="A158" s="380"/>
      <c r="B158" s="326" t="s">
        <v>192</v>
      </c>
      <c r="C158" s="314"/>
      <c r="D158" s="314"/>
      <c r="E158" s="314"/>
      <c r="F158" s="307"/>
      <c r="G158" s="322"/>
      <c r="H158" s="385">
        <v>0</v>
      </c>
      <c r="I158" s="379"/>
    </row>
    <row r="159" spans="1:9" hidden="1" outlineLevel="1">
      <c r="A159" s="380"/>
      <c r="B159" s="326" t="s">
        <v>247</v>
      </c>
      <c r="C159" s="314"/>
      <c r="D159" s="314"/>
      <c r="E159" s="314"/>
      <c r="F159" s="307"/>
      <c r="G159" s="322"/>
      <c r="H159" s="385">
        <v>0</v>
      </c>
      <c r="I159" s="379"/>
    </row>
    <row r="160" spans="1:9" hidden="1" outlineLevel="1">
      <c r="A160" s="380"/>
      <c r="B160" s="326" t="s">
        <v>193</v>
      </c>
      <c r="C160" s="314"/>
      <c r="D160" s="314"/>
      <c r="E160" s="315">
        <v>6505804</v>
      </c>
      <c r="F160" s="307"/>
      <c r="G160" s="322"/>
      <c r="H160" s="385">
        <v>6505804</v>
      </c>
      <c r="I160" s="379"/>
    </row>
    <row r="161" spans="1:9" hidden="1" outlineLevel="1">
      <c r="A161" s="380"/>
      <c r="B161" s="326" t="s">
        <v>194</v>
      </c>
      <c r="C161" s="314"/>
      <c r="D161" s="314"/>
      <c r="E161" s="314"/>
      <c r="F161" s="307"/>
      <c r="G161" s="322"/>
      <c r="H161" s="385">
        <v>0</v>
      </c>
      <c r="I161" s="379"/>
    </row>
    <row r="162" spans="1:9" hidden="1" outlineLevel="1">
      <c r="A162" s="380"/>
      <c r="B162" s="326" t="s">
        <v>195</v>
      </c>
      <c r="C162" s="315">
        <v>0</v>
      </c>
      <c r="D162" s="314"/>
      <c r="E162" s="315">
        <v>0</v>
      </c>
      <c r="F162" s="307"/>
      <c r="G162" s="322"/>
      <c r="H162" s="385">
        <v>0</v>
      </c>
      <c r="I162" s="379"/>
    </row>
    <row r="163" spans="1:9" hidden="1" outlineLevel="1">
      <c r="A163" s="380"/>
      <c r="B163" s="326" t="s">
        <v>196</v>
      </c>
      <c r="C163" s="314"/>
      <c r="D163" s="314"/>
      <c r="E163" s="314"/>
      <c r="F163" s="307"/>
      <c r="G163" s="322"/>
      <c r="H163" s="385">
        <v>0</v>
      </c>
      <c r="I163" s="379"/>
    </row>
    <row r="164" spans="1:9" collapsed="1">
      <c r="A164" s="380" t="s">
        <v>534</v>
      </c>
      <c r="B164" s="330" t="s">
        <v>535</v>
      </c>
      <c r="C164" s="315">
        <f>SUM($C$146:$C$163)</f>
        <v>196661.334</v>
      </c>
      <c r="D164" s="315">
        <f>SUM($D$146:$D$163)</f>
        <v>4042889</v>
      </c>
      <c r="E164" s="315">
        <f>SUM($E$146:$E$163)</f>
        <v>58629630</v>
      </c>
      <c r="F164" s="307"/>
      <c r="G164" s="322"/>
      <c r="H164" s="385">
        <f>SUM($H$146:$H$163)</f>
        <v>62869180.333999999</v>
      </c>
      <c r="I164" s="379"/>
    </row>
    <row r="165" spans="1:9" hidden="1" outlineLevel="1">
      <c r="A165" s="380"/>
      <c r="B165" s="326" t="s">
        <v>181</v>
      </c>
      <c r="C165" s="315">
        <v>96807.692401254797</v>
      </c>
      <c r="D165" s="314"/>
      <c r="E165" s="315">
        <v>1700756</v>
      </c>
      <c r="F165" s="376"/>
      <c r="G165" s="377">
        <v>363443</v>
      </c>
      <c r="H165" s="381">
        <v>2161006.6924012499</v>
      </c>
      <c r="I165" s="379"/>
    </row>
    <row r="166" spans="1:9" hidden="1" outlineLevel="1">
      <c r="A166" s="380"/>
      <c r="B166" s="326" t="s">
        <v>182</v>
      </c>
      <c r="C166" s="315">
        <v>34560</v>
      </c>
      <c r="D166" s="314"/>
      <c r="E166" s="314"/>
      <c r="F166" s="376"/>
      <c r="G166" s="376"/>
      <c r="H166" s="381">
        <v>34560</v>
      </c>
      <c r="I166" s="379"/>
    </row>
    <row r="167" spans="1:9" hidden="1" outlineLevel="1">
      <c r="A167" s="380"/>
      <c r="B167" s="326" t="s">
        <v>183</v>
      </c>
      <c r="C167" s="315">
        <v>649635.85240675602</v>
      </c>
      <c r="D167" s="315">
        <v>491547</v>
      </c>
      <c r="E167" s="315">
        <v>2828838</v>
      </c>
      <c r="F167" s="376"/>
      <c r="G167" s="377">
        <v>467943</v>
      </c>
      <c r="H167" s="381">
        <v>4437963.8524067597</v>
      </c>
      <c r="I167" s="379"/>
    </row>
    <row r="168" spans="1:9" hidden="1" outlineLevel="1">
      <c r="A168" s="380"/>
      <c r="B168" s="326" t="s">
        <v>184</v>
      </c>
      <c r="C168" s="315">
        <v>101995</v>
      </c>
      <c r="D168" s="314"/>
      <c r="E168" s="315">
        <v>411199</v>
      </c>
      <c r="F168" s="376"/>
      <c r="G168" s="377">
        <v>46210</v>
      </c>
      <c r="H168" s="381">
        <v>559404</v>
      </c>
      <c r="I168" s="379"/>
    </row>
    <row r="169" spans="1:9" hidden="1" outlineLevel="1">
      <c r="A169" s="380"/>
      <c r="B169" s="326" t="s">
        <v>185</v>
      </c>
      <c r="C169" s="315">
        <v>820710</v>
      </c>
      <c r="D169" s="314"/>
      <c r="E169" s="315">
        <v>3762783</v>
      </c>
      <c r="F169" s="376"/>
      <c r="G169" s="377">
        <v>478187</v>
      </c>
      <c r="H169" s="381">
        <v>5061680</v>
      </c>
      <c r="I169" s="379"/>
    </row>
    <row r="170" spans="1:9" hidden="1" outlineLevel="1">
      <c r="A170" s="380"/>
      <c r="B170" s="326" t="s">
        <v>186</v>
      </c>
      <c r="C170" s="315">
        <v>1858079</v>
      </c>
      <c r="D170" s="315">
        <v>0</v>
      </c>
      <c r="E170" s="315">
        <v>8718305</v>
      </c>
      <c r="F170" s="377">
        <v>0</v>
      </c>
      <c r="G170" s="377">
        <v>1750963</v>
      </c>
      <c r="H170" s="381">
        <v>12327347</v>
      </c>
      <c r="I170" s="379"/>
    </row>
    <row r="171" spans="1:9" hidden="1" outlineLevel="1">
      <c r="A171" s="380"/>
      <c r="B171" s="326" t="s">
        <v>244</v>
      </c>
      <c r="C171" s="315">
        <v>66092</v>
      </c>
      <c r="D171" s="314"/>
      <c r="E171" s="314"/>
      <c r="F171" s="377">
        <v>97</v>
      </c>
      <c r="G171" s="376"/>
      <c r="H171" s="381">
        <v>66189</v>
      </c>
      <c r="I171" s="379"/>
    </row>
    <row r="172" spans="1:9" hidden="1" outlineLevel="1">
      <c r="A172" s="380"/>
      <c r="B172" s="326" t="s">
        <v>187</v>
      </c>
      <c r="C172" s="315">
        <v>24243</v>
      </c>
      <c r="D172" s="314"/>
      <c r="E172" s="314"/>
      <c r="F172" s="376"/>
      <c r="G172" s="376"/>
      <c r="H172" s="381">
        <v>24243</v>
      </c>
      <c r="I172" s="379"/>
    </row>
    <row r="173" spans="1:9" hidden="1" outlineLevel="1">
      <c r="A173" s="380"/>
      <c r="B173" s="326" t="s">
        <v>188</v>
      </c>
      <c r="C173" s="315">
        <v>9831.3094675453194</v>
      </c>
      <c r="D173" s="314"/>
      <c r="E173" s="315">
        <v>272180</v>
      </c>
      <c r="F173" s="376"/>
      <c r="G173" s="377">
        <v>122284</v>
      </c>
      <c r="H173" s="381">
        <v>404295.30946754501</v>
      </c>
      <c r="I173" s="379"/>
    </row>
    <row r="174" spans="1:9" hidden="1" outlineLevel="1">
      <c r="A174" s="380"/>
      <c r="B174" s="326" t="s">
        <v>189</v>
      </c>
      <c r="C174" s="315">
        <v>31252.3577999552</v>
      </c>
      <c r="D174" s="315">
        <v>0</v>
      </c>
      <c r="E174" s="315">
        <v>1598159</v>
      </c>
      <c r="F174" s="376"/>
      <c r="G174" s="377">
        <v>426326</v>
      </c>
      <c r="H174" s="381">
        <v>2055737.3577999601</v>
      </c>
      <c r="I174" s="379"/>
    </row>
    <row r="175" spans="1:9" hidden="1" outlineLevel="1">
      <c r="A175" s="380"/>
      <c r="B175" s="326" t="s">
        <v>190</v>
      </c>
      <c r="C175" s="315">
        <v>308440</v>
      </c>
      <c r="D175" s="315">
        <v>1445869</v>
      </c>
      <c r="E175" s="315">
        <v>128079</v>
      </c>
      <c r="F175" s="376"/>
      <c r="G175" s="377">
        <v>273448</v>
      </c>
      <c r="H175" s="381">
        <v>2155836</v>
      </c>
      <c r="I175" s="379"/>
    </row>
    <row r="176" spans="1:9" hidden="1" outlineLevel="1">
      <c r="A176" s="380"/>
      <c r="B176" s="326" t="s">
        <v>191</v>
      </c>
      <c r="C176" s="315">
        <v>2931</v>
      </c>
      <c r="D176" s="314"/>
      <c r="E176" s="315">
        <v>124658</v>
      </c>
      <c r="F176" s="376"/>
      <c r="G176" s="377">
        <v>31502</v>
      </c>
      <c r="H176" s="381">
        <v>159091</v>
      </c>
      <c r="I176" s="379"/>
    </row>
    <row r="177" spans="1:9" hidden="1" outlineLevel="1">
      <c r="A177" s="380"/>
      <c r="B177" s="326" t="s">
        <v>192</v>
      </c>
      <c r="C177" s="315">
        <v>36000</v>
      </c>
      <c r="D177" s="314"/>
      <c r="E177" s="314"/>
      <c r="F177" s="376"/>
      <c r="G177" s="376"/>
      <c r="H177" s="381">
        <v>36000</v>
      </c>
      <c r="I177" s="379"/>
    </row>
    <row r="178" spans="1:9" hidden="1" outlineLevel="1">
      <c r="A178" s="380"/>
      <c r="B178" s="326" t="s">
        <v>247</v>
      </c>
      <c r="C178" s="315">
        <v>2000</v>
      </c>
      <c r="D178" s="314"/>
      <c r="E178" s="314"/>
      <c r="F178" s="376"/>
      <c r="G178" s="376"/>
      <c r="H178" s="381">
        <v>2000</v>
      </c>
      <c r="I178" s="379"/>
    </row>
    <row r="179" spans="1:9" hidden="1" outlineLevel="1">
      <c r="A179" s="380"/>
      <c r="B179" s="326" t="s">
        <v>193</v>
      </c>
      <c r="C179" s="315">
        <v>1163454</v>
      </c>
      <c r="D179" s="315">
        <v>5307</v>
      </c>
      <c r="E179" s="315">
        <v>6930254</v>
      </c>
      <c r="F179" s="376"/>
      <c r="G179" s="377">
        <v>1607084</v>
      </c>
      <c r="H179" s="381">
        <v>9706099</v>
      </c>
      <c r="I179" s="379"/>
    </row>
    <row r="180" spans="1:9" hidden="1" outlineLevel="1">
      <c r="A180" s="380"/>
      <c r="B180" s="326" t="s">
        <v>194</v>
      </c>
      <c r="C180" s="315">
        <v>113454</v>
      </c>
      <c r="D180" s="314"/>
      <c r="E180" s="314"/>
      <c r="F180" s="376"/>
      <c r="G180" s="376"/>
      <c r="H180" s="381">
        <v>113454</v>
      </c>
      <c r="I180" s="379"/>
    </row>
    <row r="181" spans="1:9" hidden="1" outlineLevel="1">
      <c r="A181" s="380"/>
      <c r="B181" s="326" t="s">
        <v>195</v>
      </c>
      <c r="C181" s="315">
        <v>71002.923873080203</v>
      </c>
      <c r="D181" s="315">
        <v>17489</v>
      </c>
      <c r="E181" s="315">
        <v>22979</v>
      </c>
      <c r="F181" s="376"/>
      <c r="G181" s="377">
        <v>14692</v>
      </c>
      <c r="H181" s="381">
        <v>126162.92387308</v>
      </c>
      <c r="I181" s="379"/>
    </row>
    <row r="182" spans="1:9" hidden="1" outlineLevel="1">
      <c r="A182" s="380"/>
      <c r="B182" s="326" t="s">
        <v>196</v>
      </c>
      <c r="C182" s="315">
        <v>112616</v>
      </c>
      <c r="D182" s="314"/>
      <c r="E182" s="315">
        <v>127403</v>
      </c>
      <c r="F182" s="376"/>
      <c r="G182" s="376"/>
      <c r="H182" s="381">
        <v>240019</v>
      </c>
      <c r="I182" s="379"/>
    </row>
    <row r="183" spans="1:9" collapsed="1">
      <c r="A183" s="380">
        <v>5</v>
      </c>
      <c r="B183" s="330" t="s">
        <v>58</v>
      </c>
      <c r="C183" s="315">
        <f>SUM($C$165:$C$182)</f>
        <v>5503104.1359485909</v>
      </c>
      <c r="D183" s="315">
        <f>SUM($D$165:$D$182)</f>
        <v>1960212</v>
      </c>
      <c r="E183" s="315">
        <f>SUM($E$165:$E$182)</f>
        <v>26625593</v>
      </c>
      <c r="F183" s="377">
        <f>SUM($F$165:$F$182)</f>
        <v>97</v>
      </c>
      <c r="G183" s="377">
        <f>SUM($G$165:$G$182)</f>
        <v>5582082</v>
      </c>
      <c r="H183" s="381">
        <f>SUM($H$165:$H$182)</f>
        <v>39671088.135948598</v>
      </c>
      <c r="I183" s="379"/>
    </row>
    <row r="184" spans="1:9" hidden="1" outlineLevel="1">
      <c r="A184" s="380"/>
      <c r="B184" s="326" t="s">
        <v>181</v>
      </c>
      <c r="C184" s="315">
        <v>2781.23</v>
      </c>
      <c r="D184" s="314"/>
      <c r="E184" s="315">
        <v>93205</v>
      </c>
      <c r="F184" s="314"/>
      <c r="G184" s="315">
        <v>21291</v>
      </c>
      <c r="H184" s="381">
        <v>117277.23</v>
      </c>
      <c r="I184" s="379"/>
    </row>
    <row r="185" spans="1:9" hidden="1" outlineLevel="1">
      <c r="A185" s="380"/>
      <c r="B185" s="326" t="s">
        <v>182</v>
      </c>
      <c r="C185" s="315">
        <v>0</v>
      </c>
      <c r="D185" s="314"/>
      <c r="E185" s="314"/>
      <c r="F185" s="314"/>
      <c r="G185" s="314"/>
      <c r="H185" s="381">
        <v>0</v>
      </c>
      <c r="I185" s="379"/>
    </row>
    <row r="186" spans="1:9" hidden="1" outlineLevel="1">
      <c r="A186" s="380"/>
      <c r="B186" s="326" t="s">
        <v>183</v>
      </c>
      <c r="C186" s="315">
        <v>80121.854834401893</v>
      </c>
      <c r="D186" s="315">
        <v>38232</v>
      </c>
      <c r="E186" s="315">
        <v>153296</v>
      </c>
      <c r="F186" s="314"/>
      <c r="G186" s="315">
        <v>32869</v>
      </c>
      <c r="H186" s="381">
        <v>304518.85483440198</v>
      </c>
      <c r="I186" s="379"/>
    </row>
    <row r="187" spans="1:9" hidden="1" outlineLevel="1">
      <c r="A187" s="380"/>
      <c r="B187" s="326" t="s">
        <v>184</v>
      </c>
      <c r="C187" s="315">
        <v>3627</v>
      </c>
      <c r="D187" s="314"/>
      <c r="E187" s="315">
        <v>19311</v>
      </c>
      <c r="F187" s="314"/>
      <c r="G187" s="315">
        <v>683</v>
      </c>
      <c r="H187" s="381">
        <v>23621</v>
      </c>
      <c r="I187" s="379"/>
    </row>
    <row r="188" spans="1:9" hidden="1" outlineLevel="1">
      <c r="A188" s="380"/>
      <c r="B188" s="326" t="s">
        <v>185</v>
      </c>
      <c r="C188" s="315">
        <v>20712</v>
      </c>
      <c r="D188" s="314"/>
      <c r="E188" s="315">
        <v>208372</v>
      </c>
      <c r="F188" s="314"/>
      <c r="G188" s="315">
        <v>29303</v>
      </c>
      <c r="H188" s="381">
        <v>258387</v>
      </c>
      <c r="I188" s="379"/>
    </row>
    <row r="189" spans="1:9" hidden="1" outlineLevel="1">
      <c r="A189" s="380"/>
      <c r="B189" s="326" t="s">
        <v>186</v>
      </c>
      <c r="C189" s="315">
        <v>97642</v>
      </c>
      <c r="D189" s="315">
        <v>0</v>
      </c>
      <c r="E189" s="315">
        <v>530024</v>
      </c>
      <c r="F189" s="315">
        <v>0</v>
      </c>
      <c r="G189" s="315">
        <v>88716</v>
      </c>
      <c r="H189" s="381">
        <v>716382</v>
      </c>
      <c r="I189" s="379"/>
    </row>
    <row r="190" spans="1:9" hidden="1" outlineLevel="1">
      <c r="A190" s="380"/>
      <c r="B190" s="326" t="s">
        <v>244</v>
      </c>
      <c r="C190" s="314"/>
      <c r="D190" s="314"/>
      <c r="E190" s="314"/>
      <c r="F190" s="314"/>
      <c r="G190" s="314"/>
      <c r="H190" s="381">
        <v>0</v>
      </c>
      <c r="I190" s="379"/>
    </row>
    <row r="191" spans="1:9" hidden="1" outlineLevel="1">
      <c r="A191" s="380"/>
      <c r="B191" s="326" t="s">
        <v>187</v>
      </c>
      <c r="C191" s="314"/>
      <c r="D191" s="314"/>
      <c r="E191" s="314"/>
      <c r="F191" s="314"/>
      <c r="G191" s="314"/>
      <c r="H191" s="381">
        <v>0</v>
      </c>
      <c r="I191" s="379"/>
    </row>
    <row r="192" spans="1:9" hidden="1" outlineLevel="1">
      <c r="A192" s="380"/>
      <c r="B192" s="326" t="s">
        <v>188</v>
      </c>
      <c r="C192" s="315">
        <v>0</v>
      </c>
      <c r="D192" s="314"/>
      <c r="E192" s="315">
        <v>48043</v>
      </c>
      <c r="F192" s="314"/>
      <c r="G192" s="315">
        <v>21584</v>
      </c>
      <c r="H192" s="381">
        <v>69627</v>
      </c>
      <c r="I192" s="379"/>
    </row>
    <row r="193" spans="1:9" hidden="1" outlineLevel="1">
      <c r="A193" s="380"/>
      <c r="B193" s="326" t="s">
        <v>189</v>
      </c>
      <c r="C193" s="314"/>
      <c r="D193" s="315">
        <v>0</v>
      </c>
      <c r="E193" s="315">
        <v>103001</v>
      </c>
      <c r="F193" s="314"/>
      <c r="G193" s="315">
        <v>27476</v>
      </c>
      <c r="H193" s="381">
        <v>130477</v>
      </c>
      <c r="I193" s="379"/>
    </row>
    <row r="194" spans="1:9" hidden="1" outlineLevel="1">
      <c r="A194" s="380"/>
      <c r="B194" s="326" t="s">
        <v>190</v>
      </c>
      <c r="C194" s="315">
        <v>11834</v>
      </c>
      <c r="D194" s="315">
        <v>51813</v>
      </c>
      <c r="E194" s="315">
        <v>10342</v>
      </c>
      <c r="F194" s="314"/>
      <c r="G194" s="315">
        <v>11627</v>
      </c>
      <c r="H194" s="381">
        <v>85616</v>
      </c>
      <c r="I194" s="379"/>
    </row>
    <row r="195" spans="1:9" hidden="1" outlineLevel="1">
      <c r="A195" s="380"/>
      <c r="B195" s="326" t="s">
        <v>191</v>
      </c>
      <c r="C195" s="314"/>
      <c r="D195" s="314"/>
      <c r="E195" s="314"/>
      <c r="F195" s="314"/>
      <c r="G195" s="314"/>
      <c r="H195" s="381">
        <v>0</v>
      </c>
      <c r="I195" s="379"/>
    </row>
    <row r="196" spans="1:9" hidden="1" outlineLevel="1">
      <c r="A196" s="380"/>
      <c r="B196" s="326" t="s">
        <v>192</v>
      </c>
      <c r="C196" s="314"/>
      <c r="D196" s="314"/>
      <c r="E196" s="314"/>
      <c r="F196" s="314"/>
      <c r="G196" s="314"/>
      <c r="H196" s="381">
        <v>0</v>
      </c>
      <c r="I196" s="379"/>
    </row>
    <row r="197" spans="1:9" hidden="1" outlineLevel="1">
      <c r="A197" s="380"/>
      <c r="B197" s="326" t="s">
        <v>247</v>
      </c>
      <c r="C197" s="314"/>
      <c r="D197" s="314"/>
      <c r="E197" s="314"/>
      <c r="F197" s="314"/>
      <c r="G197" s="314"/>
      <c r="H197" s="381">
        <v>0</v>
      </c>
      <c r="I197" s="379"/>
    </row>
    <row r="198" spans="1:9" hidden="1" outlineLevel="1">
      <c r="A198" s="380"/>
      <c r="B198" s="326" t="s">
        <v>193</v>
      </c>
      <c r="C198" s="314"/>
      <c r="D198" s="314"/>
      <c r="E198" s="315">
        <v>540693</v>
      </c>
      <c r="F198" s="314"/>
      <c r="G198" s="315">
        <v>106904</v>
      </c>
      <c r="H198" s="381">
        <v>647597</v>
      </c>
      <c r="I198" s="379"/>
    </row>
    <row r="199" spans="1:9" hidden="1" outlineLevel="1">
      <c r="A199" s="380"/>
      <c r="B199" s="326" t="s">
        <v>194</v>
      </c>
      <c r="C199" s="314"/>
      <c r="D199" s="314"/>
      <c r="E199" s="314"/>
      <c r="F199" s="314"/>
      <c r="G199" s="314"/>
      <c r="H199" s="381">
        <v>0</v>
      </c>
      <c r="I199" s="379"/>
    </row>
    <row r="200" spans="1:9" hidden="1" outlineLevel="1">
      <c r="A200" s="380"/>
      <c r="B200" s="326" t="s">
        <v>195</v>
      </c>
      <c r="C200" s="315">
        <v>1490.3072784799101</v>
      </c>
      <c r="D200" s="315">
        <v>36</v>
      </c>
      <c r="E200" s="315">
        <v>3231</v>
      </c>
      <c r="F200" s="314"/>
      <c r="G200" s="315">
        <v>2066</v>
      </c>
      <c r="H200" s="381">
        <v>6823.3072784799097</v>
      </c>
      <c r="I200" s="379"/>
    </row>
    <row r="201" spans="1:9" hidden="1" outlineLevel="1">
      <c r="A201" s="380"/>
      <c r="B201" s="326" t="s">
        <v>196</v>
      </c>
      <c r="C201" s="314"/>
      <c r="D201" s="314"/>
      <c r="E201" s="315">
        <v>14368</v>
      </c>
      <c r="F201" s="314"/>
      <c r="G201" s="314"/>
      <c r="H201" s="381">
        <v>14368</v>
      </c>
      <c r="I201" s="379"/>
    </row>
    <row r="202" spans="1:9" collapsed="1">
      <c r="A202" s="380">
        <v>6</v>
      </c>
      <c r="B202" s="330" t="s">
        <v>60</v>
      </c>
      <c r="C202" s="315">
        <f>SUM($C$184:$C$201)</f>
        <v>218208.39211288182</v>
      </c>
      <c r="D202" s="315">
        <f>SUM($D$184:$D$201)</f>
        <v>90081</v>
      </c>
      <c r="E202" s="315">
        <f>SUM($E$184:$E$201)</f>
        <v>1723886</v>
      </c>
      <c r="F202" s="315">
        <f>SUM($F$184:$F$201)</f>
        <v>0</v>
      </c>
      <c r="G202" s="315">
        <f>SUM($G$184:$G$201)</f>
        <v>342519</v>
      </c>
      <c r="H202" s="381">
        <f>SUM($H$184:$H$201)</f>
        <v>2374694.3921128819</v>
      </c>
      <c r="I202" s="379"/>
    </row>
    <row r="203" spans="1:9" hidden="1" outlineLevel="1">
      <c r="A203" s="380"/>
      <c r="B203" s="326" t="s">
        <v>181</v>
      </c>
      <c r="C203" s="315">
        <v>63887.3</v>
      </c>
      <c r="D203" s="314"/>
      <c r="E203" s="315">
        <v>622192</v>
      </c>
      <c r="F203" s="314"/>
      <c r="G203" s="315">
        <v>120678</v>
      </c>
      <c r="H203" s="381">
        <v>806757.3</v>
      </c>
      <c r="I203" s="379"/>
    </row>
    <row r="204" spans="1:9" hidden="1" outlineLevel="1">
      <c r="A204" s="380"/>
      <c r="B204" s="326" t="s">
        <v>182</v>
      </c>
      <c r="C204" s="315">
        <v>36000</v>
      </c>
      <c r="D204" s="314"/>
      <c r="E204" s="314"/>
      <c r="F204" s="314"/>
      <c r="G204" s="314"/>
      <c r="H204" s="381">
        <v>36000</v>
      </c>
      <c r="I204" s="379"/>
    </row>
    <row r="205" spans="1:9" hidden="1" outlineLevel="1">
      <c r="A205" s="380"/>
      <c r="B205" s="326" t="s">
        <v>183</v>
      </c>
      <c r="C205" s="315">
        <v>-14593.36997845</v>
      </c>
      <c r="D205" s="315">
        <v>188556</v>
      </c>
      <c r="E205" s="315">
        <v>662839</v>
      </c>
      <c r="F205" s="314"/>
      <c r="G205" s="315">
        <v>92311</v>
      </c>
      <c r="H205" s="381">
        <v>929112.63002154999</v>
      </c>
      <c r="I205" s="379"/>
    </row>
    <row r="206" spans="1:9" hidden="1" outlineLevel="1">
      <c r="A206" s="380"/>
      <c r="B206" s="326" t="s">
        <v>184</v>
      </c>
      <c r="C206" s="315">
        <v>5139</v>
      </c>
      <c r="D206" s="314"/>
      <c r="E206" s="315">
        <v>111858</v>
      </c>
      <c r="F206" s="314"/>
      <c r="G206" s="315">
        <v>9523</v>
      </c>
      <c r="H206" s="381">
        <v>126520</v>
      </c>
      <c r="I206" s="379"/>
    </row>
    <row r="207" spans="1:9" hidden="1" outlineLevel="1">
      <c r="A207" s="380"/>
      <c r="B207" s="326" t="s">
        <v>185</v>
      </c>
      <c r="C207" s="315">
        <v>52434</v>
      </c>
      <c r="D207" s="314"/>
      <c r="E207" s="315">
        <v>1095798</v>
      </c>
      <c r="F207" s="314"/>
      <c r="G207" s="315">
        <v>108920</v>
      </c>
      <c r="H207" s="381">
        <v>1257152</v>
      </c>
      <c r="I207" s="379"/>
    </row>
    <row r="208" spans="1:9" hidden="1" outlineLevel="1">
      <c r="A208" s="380"/>
      <c r="B208" s="326" t="s">
        <v>186</v>
      </c>
      <c r="C208" s="315">
        <v>29289</v>
      </c>
      <c r="D208" s="315">
        <v>0</v>
      </c>
      <c r="E208" s="315">
        <v>50778</v>
      </c>
      <c r="F208" s="315">
        <v>0</v>
      </c>
      <c r="G208" s="315">
        <v>153779</v>
      </c>
      <c r="H208" s="381">
        <v>233846</v>
      </c>
      <c r="I208" s="379"/>
    </row>
    <row r="209" spans="1:9" hidden="1" outlineLevel="1">
      <c r="A209" s="380"/>
      <c r="B209" s="326" t="s">
        <v>244</v>
      </c>
      <c r="C209" s="315">
        <v>35321</v>
      </c>
      <c r="D209" s="314"/>
      <c r="E209" s="314"/>
      <c r="F209" s="314"/>
      <c r="G209" s="314"/>
      <c r="H209" s="381">
        <v>35321</v>
      </c>
      <c r="I209" s="379"/>
    </row>
    <row r="210" spans="1:9" hidden="1" outlineLevel="1">
      <c r="A210" s="380"/>
      <c r="B210" s="326" t="s">
        <v>187</v>
      </c>
      <c r="C210" s="315">
        <v>75954</v>
      </c>
      <c r="D210" s="314"/>
      <c r="E210" s="314"/>
      <c r="F210" s="314"/>
      <c r="G210" s="314"/>
      <c r="H210" s="381">
        <v>75954</v>
      </c>
      <c r="I210" s="379"/>
    </row>
    <row r="211" spans="1:9" hidden="1" outlineLevel="1">
      <c r="A211" s="380"/>
      <c r="B211" s="326" t="s">
        <v>188</v>
      </c>
      <c r="C211" s="315">
        <v>11960.906723300501</v>
      </c>
      <c r="D211" s="314"/>
      <c r="E211" s="315">
        <v>14936</v>
      </c>
      <c r="F211" s="314"/>
      <c r="G211" s="315">
        <v>6710</v>
      </c>
      <c r="H211" s="381">
        <v>33606.906723300497</v>
      </c>
      <c r="I211" s="379"/>
    </row>
    <row r="212" spans="1:9" hidden="1" outlineLevel="1">
      <c r="A212" s="380"/>
      <c r="B212" s="326" t="s">
        <v>189</v>
      </c>
      <c r="C212" s="314"/>
      <c r="D212" s="315">
        <v>0</v>
      </c>
      <c r="E212" s="315">
        <v>78331</v>
      </c>
      <c r="F212" s="314"/>
      <c r="G212" s="315">
        <v>20896</v>
      </c>
      <c r="H212" s="381">
        <v>99227</v>
      </c>
      <c r="I212" s="379"/>
    </row>
    <row r="213" spans="1:9" hidden="1" outlineLevel="1">
      <c r="A213" s="380"/>
      <c r="B213" s="326" t="s">
        <v>190</v>
      </c>
      <c r="C213" s="315">
        <v>0</v>
      </c>
      <c r="D213" s="315">
        <v>24614</v>
      </c>
      <c r="E213" s="315">
        <v>21362</v>
      </c>
      <c r="F213" s="314"/>
      <c r="G213" s="315">
        <v>9524</v>
      </c>
      <c r="H213" s="381">
        <v>55500</v>
      </c>
      <c r="I213" s="379"/>
    </row>
    <row r="214" spans="1:9" hidden="1" outlineLevel="1">
      <c r="A214" s="380"/>
      <c r="B214" s="326" t="s">
        <v>191</v>
      </c>
      <c r="C214" s="315">
        <v>11908</v>
      </c>
      <c r="D214" s="314"/>
      <c r="E214" s="314"/>
      <c r="F214" s="314"/>
      <c r="G214" s="315">
        <v>36648</v>
      </c>
      <c r="H214" s="381">
        <v>48556</v>
      </c>
      <c r="I214" s="379"/>
    </row>
    <row r="215" spans="1:9" hidden="1" outlineLevel="1">
      <c r="A215" s="380"/>
      <c r="B215" s="326" t="s">
        <v>192</v>
      </c>
      <c r="C215" s="315">
        <v>83267</v>
      </c>
      <c r="D215" s="314"/>
      <c r="E215" s="314"/>
      <c r="F215" s="314"/>
      <c r="G215" s="314"/>
      <c r="H215" s="381">
        <v>83267</v>
      </c>
      <c r="I215" s="379"/>
    </row>
    <row r="216" spans="1:9" hidden="1" outlineLevel="1">
      <c r="A216" s="380"/>
      <c r="B216" s="326" t="s">
        <v>247</v>
      </c>
      <c r="C216" s="315">
        <v>32142.639999999999</v>
      </c>
      <c r="D216" s="314"/>
      <c r="E216" s="314"/>
      <c r="F216" s="314"/>
      <c r="G216" s="314"/>
      <c r="H216" s="381">
        <v>32142.639999999999</v>
      </c>
      <c r="I216" s="379"/>
    </row>
    <row r="217" spans="1:9" hidden="1" outlineLevel="1">
      <c r="A217" s="380"/>
      <c r="B217" s="326" t="s">
        <v>193</v>
      </c>
      <c r="C217" s="315">
        <v>1517528</v>
      </c>
      <c r="D217" s="314"/>
      <c r="E217" s="315">
        <v>238198</v>
      </c>
      <c r="F217" s="315">
        <v>45188</v>
      </c>
      <c r="G217" s="315">
        <v>38807</v>
      </c>
      <c r="H217" s="381">
        <v>1839721</v>
      </c>
      <c r="I217" s="379"/>
    </row>
    <row r="218" spans="1:9" hidden="1" outlineLevel="1">
      <c r="A218" s="380"/>
      <c r="B218" s="326" t="s">
        <v>194</v>
      </c>
      <c r="C218" s="315">
        <v>163383</v>
      </c>
      <c r="D218" s="314"/>
      <c r="E218" s="314"/>
      <c r="F218" s="314"/>
      <c r="G218" s="314"/>
      <c r="H218" s="381">
        <v>163383</v>
      </c>
      <c r="I218" s="379"/>
    </row>
    <row r="219" spans="1:9" hidden="1" outlineLevel="1">
      <c r="A219" s="380"/>
      <c r="B219" s="326" t="s">
        <v>195</v>
      </c>
      <c r="C219" s="315">
        <v>27517.318671291199</v>
      </c>
      <c r="D219" s="315">
        <v>0</v>
      </c>
      <c r="E219" s="315">
        <v>465</v>
      </c>
      <c r="F219" s="314"/>
      <c r="G219" s="315">
        <v>298</v>
      </c>
      <c r="H219" s="381">
        <v>28280.318671291199</v>
      </c>
      <c r="I219" s="379"/>
    </row>
    <row r="220" spans="1:9" hidden="1" outlineLevel="1">
      <c r="A220" s="380"/>
      <c r="B220" s="326" t="s">
        <v>196</v>
      </c>
      <c r="C220" s="315">
        <v>63784</v>
      </c>
      <c r="D220" s="314"/>
      <c r="E220" s="315">
        <v>17464</v>
      </c>
      <c r="F220" s="314"/>
      <c r="G220" s="314"/>
      <c r="H220" s="381">
        <v>81248</v>
      </c>
      <c r="I220" s="379"/>
    </row>
    <row r="221" spans="1:9" collapsed="1">
      <c r="A221" s="380">
        <v>7</v>
      </c>
      <c r="B221" s="330" t="s">
        <v>536</v>
      </c>
      <c r="C221" s="315">
        <f>SUM($C$203:$C$220)</f>
        <v>2194921.7954161419</v>
      </c>
      <c r="D221" s="315">
        <f>SUM($D$203:$D$220)</f>
        <v>213170</v>
      </c>
      <c r="E221" s="315">
        <f>SUM($E$203:$E$220)</f>
        <v>2914221</v>
      </c>
      <c r="F221" s="315">
        <f>SUM($F$203:$F$220)</f>
        <v>45188</v>
      </c>
      <c r="G221" s="315">
        <f>SUM($G$203:$G$220)</f>
        <v>598094</v>
      </c>
      <c r="H221" s="381">
        <f>SUM($H$203:$H$220)</f>
        <v>5965594.7954161419</v>
      </c>
      <c r="I221" s="379"/>
    </row>
    <row r="222" spans="1:9" hidden="1" outlineLevel="1">
      <c r="A222" s="380"/>
      <c r="B222" s="326" t="s">
        <v>181</v>
      </c>
      <c r="C222" s="315">
        <v>27974.904418718099</v>
      </c>
      <c r="D222" s="314"/>
      <c r="E222" s="315">
        <v>673363</v>
      </c>
      <c r="F222" s="314"/>
      <c r="G222" s="315">
        <v>145340</v>
      </c>
      <c r="H222" s="381">
        <v>846677.90441871795</v>
      </c>
      <c r="I222" s="379"/>
    </row>
    <row r="223" spans="1:9" hidden="1" outlineLevel="1">
      <c r="A223" s="380"/>
      <c r="B223" s="326" t="s">
        <v>182</v>
      </c>
      <c r="C223" s="315">
        <v>105095</v>
      </c>
      <c r="D223" s="314"/>
      <c r="E223" s="314"/>
      <c r="F223" s="314"/>
      <c r="G223" s="314"/>
      <c r="H223" s="381">
        <v>105095</v>
      </c>
      <c r="I223" s="379"/>
    </row>
    <row r="224" spans="1:9" hidden="1" outlineLevel="1">
      <c r="A224" s="380"/>
      <c r="B224" s="326" t="s">
        <v>183</v>
      </c>
      <c r="C224" s="315">
        <v>215050.790503973</v>
      </c>
      <c r="D224" s="315">
        <v>1542061</v>
      </c>
      <c r="E224" s="315">
        <v>870000</v>
      </c>
      <c r="F224" s="314"/>
      <c r="G224" s="315">
        <v>139020</v>
      </c>
      <c r="H224" s="381">
        <v>2766131.7905039699</v>
      </c>
      <c r="I224" s="379"/>
    </row>
    <row r="225" spans="1:9" hidden="1" outlineLevel="1">
      <c r="A225" s="380"/>
      <c r="B225" s="326" t="s">
        <v>184</v>
      </c>
      <c r="C225" s="315">
        <v>42533</v>
      </c>
      <c r="D225" s="314"/>
      <c r="E225" s="315">
        <v>79997</v>
      </c>
      <c r="F225" s="314"/>
      <c r="G225" s="315">
        <v>4678</v>
      </c>
      <c r="H225" s="381">
        <v>127208</v>
      </c>
      <c r="I225" s="379"/>
    </row>
    <row r="226" spans="1:9" hidden="1" outlineLevel="1">
      <c r="A226" s="380"/>
      <c r="B226" s="326" t="s">
        <v>185</v>
      </c>
      <c r="C226" s="315">
        <v>420251</v>
      </c>
      <c r="D226" s="314"/>
      <c r="E226" s="315">
        <v>1479829</v>
      </c>
      <c r="F226" s="314"/>
      <c r="G226" s="315">
        <v>187131</v>
      </c>
      <c r="H226" s="381">
        <v>2087211</v>
      </c>
      <c r="I226" s="379"/>
    </row>
    <row r="227" spans="1:9" hidden="1" outlineLevel="1">
      <c r="A227" s="380"/>
      <c r="B227" s="326" t="s">
        <v>186</v>
      </c>
      <c r="C227" s="315">
        <v>291757</v>
      </c>
      <c r="D227" s="315">
        <v>0</v>
      </c>
      <c r="E227" s="315">
        <v>2003176</v>
      </c>
      <c r="F227" s="315">
        <v>0</v>
      </c>
      <c r="G227" s="315">
        <v>322813</v>
      </c>
      <c r="H227" s="381">
        <v>2617746</v>
      </c>
      <c r="I227" s="379"/>
    </row>
    <row r="228" spans="1:9" hidden="1" outlineLevel="1">
      <c r="A228" s="380"/>
      <c r="B228" s="326" t="s">
        <v>244</v>
      </c>
      <c r="C228" s="315">
        <v>55898</v>
      </c>
      <c r="D228" s="314"/>
      <c r="E228" s="314"/>
      <c r="F228" s="314"/>
      <c r="G228" s="314"/>
      <c r="H228" s="381">
        <v>55898</v>
      </c>
      <c r="I228" s="379"/>
    </row>
    <row r="229" spans="1:9" hidden="1" outlineLevel="1">
      <c r="A229" s="380"/>
      <c r="B229" s="326" t="s">
        <v>187</v>
      </c>
      <c r="C229" s="314"/>
      <c r="D229" s="314"/>
      <c r="E229" s="314"/>
      <c r="F229" s="314"/>
      <c r="G229" s="314"/>
      <c r="H229" s="381">
        <v>0</v>
      </c>
      <c r="I229" s="379"/>
    </row>
    <row r="230" spans="1:9" hidden="1" outlineLevel="1">
      <c r="A230" s="380"/>
      <c r="B230" s="326" t="s">
        <v>188</v>
      </c>
      <c r="C230" s="315">
        <v>234.78209689404301</v>
      </c>
      <c r="D230" s="314"/>
      <c r="E230" s="315">
        <v>394</v>
      </c>
      <c r="F230" s="314"/>
      <c r="G230" s="315">
        <v>161</v>
      </c>
      <c r="H230" s="381">
        <v>789.78209689404298</v>
      </c>
      <c r="I230" s="379"/>
    </row>
    <row r="231" spans="1:9" hidden="1" outlineLevel="1">
      <c r="A231" s="380"/>
      <c r="B231" s="326" t="s">
        <v>189</v>
      </c>
      <c r="C231" s="315">
        <v>55467.9492429128</v>
      </c>
      <c r="D231" s="315">
        <v>0</v>
      </c>
      <c r="E231" s="315">
        <v>440545</v>
      </c>
      <c r="F231" s="314"/>
      <c r="G231" s="315">
        <v>117520</v>
      </c>
      <c r="H231" s="381">
        <v>613532.94924291305</v>
      </c>
      <c r="I231" s="379"/>
    </row>
    <row r="232" spans="1:9" hidden="1" outlineLevel="1">
      <c r="A232" s="380"/>
      <c r="B232" s="326" t="s">
        <v>190</v>
      </c>
      <c r="C232" s="315">
        <v>506595</v>
      </c>
      <c r="D232" s="315">
        <v>961053</v>
      </c>
      <c r="E232" s="315">
        <v>46918</v>
      </c>
      <c r="F232" s="314"/>
      <c r="G232" s="315">
        <v>170142</v>
      </c>
      <c r="H232" s="381">
        <v>1684708</v>
      </c>
      <c r="I232" s="379"/>
    </row>
    <row r="233" spans="1:9" hidden="1" outlineLevel="1">
      <c r="A233" s="380"/>
      <c r="B233" s="326" t="s">
        <v>191</v>
      </c>
      <c r="C233" s="314"/>
      <c r="D233" s="314"/>
      <c r="E233" s="315">
        <v>9100</v>
      </c>
      <c r="F233" s="314"/>
      <c r="G233" s="315">
        <v>2300</v>
      </c>
      <c r="H233" s="381">
        <v>11400</v>
      </c>
      <c r="I233" s="379"/>
    </row>
    <row r="234" spans="1:9" hidden="1" outlineLevel="1">
      <c r="A234" s="380"/>
      <c r="B234" s="326" t="s">
        <v>192</v>
      </c>
      <c r="C234" s="315">
        <v>9090</v>
      </c>
      <c r="D234" s="314"/>
      <c r="E234" s="314"/>
      <c r="F234" s="314"/>
      <c r="G234" s="314"/>
      <c r="H234" s="381">
        <v>9090</v>
      </c>
      <c r="I234" s="379"/>
    </row>
    <row r="235" spans="1:9" hidden="1" outlineLevel="1">
      <c r="A235" s="380"/>
      <c r="B235" s="326" t="s">
        <v>247</v>
      </c>
      <c r="C235" s="314"/>
      <c r="D235" s="314"/>
      <c r="E235" s="314"/>
      <c r="F235" s="314"/>
      <c r="G235" s="314"/>
      <c r="H235" s="381">
        <v>0</v>
      </c>
      <c r="I235" s="379"/>
    </row>
    <row r="236" spans="1:9" hidden="1" outlineLevel="1">
      <c r="A236" s="380"/>
      <c r="B236" s="326" t="s">
        <v>193</v>
      </c>
      <c r="C236" s="315">
        <v>626685</v>
      </c>
      <c r="D236" s="314"/>
      <c r="E236" s="315">
        <v>2034434</v>
      </c>
      <c r="F236" s="314"/>
      <c r="G236" s="315">
        <v>496525</v>
      </c>
      <c r="H236" s="381">
        <v>3157644</v>
      </c>
      <c r="I236" s="379"/>
    </row>
    <row r="237" spans="1:9" hidden="1" outlineLevel="1">
      <c r="A237" s="380"/>
      <c r="B237" s="326" t="s">
        <v>194</v>
      </c>
      <c r="C237" s="315">
        <v>79891</v>
      </c>
      <c r="D237" s="314"/>
      <c r="E237" s="314"/>
      <c r="F237" s="314"/>
      <c r="G237" s="314"/>
      <c r="H237" s="381">
        <v>79891</v>
      </c>
      <c r="I237" s="379"/>
    </row>
    <row r="238" spans="1:9" hidden="1" outlineLevel="1">
      <c r="A238" s="380"/>
      <c r="B238" s="326" t="s">
        <v>195</v>
      </c>
      <c r="C238" s="315">
        <v>100363.51395819501</v>
      </c>
      <c r="D238" s="315">
        <v>12202</v>
      </c>
      <c r="E238" s="315">
        <v>3790</v>
      </c>
      <c r="F238" s="314"/>
      <c r="G238" s="315">
        <v>2423</v>
      </c>
      <c r="H238" s="381">
        <v>118778.51395819501</v>
      </c>
      <c r="I238" s="379"/>
    </row>
    <row r="239" spans="1:9" hidden="1" outlineLevel="1">
      <c r="A239" s="380"/>
      <c r="B239" s="326" t="s">
        <v>196</v>
      </c>
      <c r="C239" s="315">
        <v>56880</v>
      </c>
      <c r="D239" s="314"/>
      <c r="E239" s="315">
        <v>71841</v>
      </c>
      <c r="F239" s="314"/>
      <c r="G239" s="314"/>
      <c r="H239" s="381">
        <v>128721</v>
      </c>
      <c r="I239" s="379"/>
    </row>
    <row r="240" spans="1:9" collapsed="1">
      <c r="A240" s="380">
        <v>8</v>
      </c>
      <c r="B240" s="330" t="s">
        <v>64</v>
      </c>
      <c r="C240" s="315">
        <f>SUM($C$222:$C$239)</f>
        <v>2593766.9402206931</v>
      </c>
      <c r="D240" s="315">
        <f>SUM($D$222:$D$239)</f>
        <v>2515316</v>
      </c>
      <c r="E240" s="315">
        <f>SUM($E$222:$E$239)</f>
        <v>7713387</v>
      </c>
      <c r="F240" s="315">
        <f>SUM($F$222:$F$239)</f>
        <v>0</v>
      </c>
      <c r="G240" s="315">
        <f>SUM($G$222:$G$239)</f>
        <v>1588053</v>
      </c>
      <c r="H240" s="381">
        <f>SUM($H$222:$H$239)</f>
        <v>14410522.940220689</v>
      </c>
      <c r="I240" s="379"/>
    </row>
    <row r="241" spans="1:9" hidden="1" outlineLevel="1">
      <c r="A241" s="380"/>
      <c r="B241" s="326" t="s">
        <v>181</v>
      </c>
      <c r="C241" s="315">
        <v>73776.446267968204</v>
      </c>
      <c r="D241" s="314"/>
      <c r="E241" s="315">
        <v>247013</v>
      </c>
      <c r="F241" s="314"/>
      <c r="G241" s="315">
        <v>54504</v>
      </c>
      <c r="H241" s="381">
        <v>375293.44626796799</v>
      </c>
      <c r="I241" s="379"/>
    </row>
    <row r="242" spans="1:9" hidden="1" outlineLevel="1">
      <c r="A242" s="380"/>
      <c r="B242" s="326" t="s">
        <v>182</v>
      </c>
      <c r="C242" s="315">
        <v>155502</v>
      </c>
      <c r="D242" s="314"/>
      <c r="E242" s="314"/>
      <c r="F242" s="314"/>
      <c r="G242" s="314"/>
      <c r="H242" s="381">
        <v>155502</v>
      </c>
      <c r="I242" s="379"/>
    </row>
    <row r="243" spans="1:9" hidden="1" outlineLevel="1">
      <c r="A243" s="380"/>
      <c r="B243" s="326" t="s">
        <v>183</v>
      </c>
      <c r="C243" s="315">
        <v>472210.105243698</v>
      </c>
      <c r="D243" s="315">
        <v>359655</v>
      </c>
      <c r="E243" s="315">
        <v>555469</v>
      </c>
      <c r="F243" s="314"/>
      <c r="G243" s="315">
        <v>105564</v>
      </c>
      <c r="H243" s="381">
        <v>1492898.1052437001</v>
      </c>
      <c r="I243" s="379"/>
    </row>
    <row r="244" spans="1:9" hidden="1" outlineLevel="1">
      <c r="A244" s="380"/>
      <c r="B244" s="326" t="s">
        <v>184</v>
      </c>
      <c r="C244" s="315">
        <v>97391</v>
      </c>
      <c r="D244" s="314"/>
      <c r="E244" s="315">
        <v>35654</v>
      </c>
      <c r="F244" s="314"/>
      <c r="G244" s="315">
        <v>1855</v>
      </c>
      <c r="H244" s="381">
        <v>134900</v>
      </c>
      <c r="I244" s="379"/>
    </row>
    <row r="245" spans="1:9" hidden="1" outlineLevel="1">
      <c r="A245" s="380"/>
      <c r="B245" s="326" t="s">
        <v>185</v>
      </c>
      <c r="C245" s="315">
        <v>226376</v>
      </c>
      <c r="D245" s="314"/>
      <c r="E245" s="315">
        <v>733050</v>
      </c>
      <c r="F245" s="314"/>
      <c r="G245" s="315">
        <v>100424</v>
      </c>
      <c r="H245" s="381">
        <v>1059850</v>
      </c>
      <c r="I245" s="379"/>
    </row>
    <row r="246" spans="1:9" hidden="1" outlineLevel="1">
      <c r="A246" s="380"/>
      <c r="B246" s="326" t="s">
        <v>186</v>
      </c>
      <c r="C246" s="315">
        <v>571462</v>
      </c>
      <c r="D246" s="315">
        <v>0</v>
      </c>
      <c r="E246" s="315">
        <v>835119</v>
      </c>
      <c r="F246" s="315">
        <v>0</v>
      </c>
      <c r="G246" s="315">
        <v>183529</v>
      </c>
      <c r="H246" s="381">
        <v>1590110</v>
      </c>
      <c r="I246" s="379"/>
    </row>
    <row r="247" spans="1:9" hidden="1" outlineLevel="1">
      <c r="A247" s="380"/>
      <c r="B247" s="326" t="s">
        <v>244</v>
      </c>
      <c r="C247" s="315">
        <v>65577</v>
      </c>
      <c r="D247" s="314"/>
      <c r="E247" s="314"/>
      <c r="F247" s="315">
        <v>76</v>
      </c>
      <c r="G247" s="314"/>
      <c r="H247" s="381">
        <v>65653</v>
      </c>
      <c r="I247" s="379"/>
    </row>
    <row r="248" spans="1:9" hidden="1" outlineLevel="1">
      <c r="A248" s="380"/>
      <c r="B248" s="326" t="s">
        <v>187</v>
      </c>
      <c r="C248" s="315">
        <v>77790</v>
      </c>
      <c r="D248" s="314"/>
      <c r="E248" s="314"/>
      <c r="F248" s="314"/>
      <c r="G248" s="314"/>
      <c r="H248" s="381">
        <v>77790</v>
      </c>
      <c r="I248" s="379"/>
    </row>
    <row r="249" spans="1:9" hidden="1" outlineLevel="1">
      <c r="A249" s="380"/>
      <c r="B249" s="326" t="s">
        <v>188</v>
      </c>
      <c r="C249" s="315">
        <v>8128.4353925922196</v>
      </c>
      <c r="D249" s="314"/>
      <c r="E249" s="315">
        <v>14108</v>
      </c>
      <c r="F249" s="314"/>
      <c r="G249" s="315">
        <v>6338</v>
      </c>
      <c r="H249" s="381">
        <v>28574.435392592201</v>
      </c>
      <c r="I249" s="379"/>
    </row>
    <row r="250" spans="1:9" hidden="1" outlineLevel="1">
      <c r="A250" s="380"/>
      <c r="B250" s="326" t="s">
        <v>189</v>
      </c>
      <c r="C250" s="315">
        <v>57156.357759483697</v>
      </c>
      <c r="D250" s="315">
        <v>0</v>
      </c>
      <c r="E250" s="315">
        <v>96560</v>
      </c>
      <c r="F250" s="314"/>
      <c r="G250" s="315">
        <v>25758</v>
      </c>
      <c r="H250" s="381">
        <v>179474.357759484</v>
      </c>
      <c r="I250" s="379"/>
    </row>
    <row r="251" spans="1:9" hidden="1" outlineLevel="1">
      <c r="A251" s="380"/>
      <c r="B251" s="326" t="s">
        <v>190</v>
      </c>
      <c r="C251" s="315">
        <v>641836</v>
      </c>
      <c r="D251" s="315">
        <v>138593</v>
      </c>
      <c r="E251" s="315">
        <v>9205</v>
      </c>
      <c r="F251" s="314"/>
      <c r="G251" s="315">
        <v>25275</v>
      </c>
      <c r="H251" s="381">
        <v>814909</v>
      </c>
      <c r="I251" s="379"/>
    </row>
    <row r="252" spans="1:9" hidden="1" outlineLevel="1">
      <c r="A252" s="380"/>
      <c r="B252" s="326" t="s">
        <v>191</v>
      </c>
      <c r="C252" s="315">
        <v>3567</v>
      </c>
      <c r="D252" s="314"/>
      <c r="E252" s="315">
        <v>54895</v>
      </c>
      <c r="F252" s="314"/>
      <c r="G252" s="315">
        <v>13872</v>
      </c>
      <c r="H252" s="381">
        <v>72334</v>
      </c>
      <c r="I252" s="379"/>
    </row>
    <row r="253" spans="1:9" hidden="1" outlineLevel="1">
      <c r="A253" s="380"/>
      <c r="B253" s="326" t="s">
        <v>192</v>
      </c>
      <c r="C253" s="314"/>
      <c r="D253" s="314"/>
      <c r="E253" s="314"/>
      <c r="F253" s="314"/>
      <c r="G253" s="314"/>
      <c r="H253" s="381">
        <v>0</v>
      </c>
      <c r="I253" s="379"/>
    </row>
    <row r="254" spans="1:9" hidden="1" outlineLevel="1">
      <c r="A254" s="380"/>
      <c r="B254" s="326" t="s">
        <v>247</v>
      </c>
      <c r="C254" s="314"/>
      <c r="D254" s="314"/>
      <c r="E254" s="314"/>
      <c r="F254" s="314"/>
      <c r="G254" s="314"/>
      <c r="H254" s="381">
        <v>0</v>
      </c>
      <c r="I254" s="379"/>
    </row>
    <row r="255" spans="1:9" hidden="1" outlineLevel="1">
      <c r="A255" s="380"/>
      <c r="B255" s="326" t="s">
        <v>193</v>
      </c>
      <c r="C255" s="315">
        <v>788786</v>
      </c>
      <c r="D255" s="315">
        <v>254</v>
      </c>
      <c r="E255" s="315">
        <v>971120</v>
      </c>
      <c r="F255" s="314"/>
      <c r="G255" s="315">
        <v>639367</v>
      </c>
      <c r="H255" s="381">
        <v>2399527</v>
      </c>
      <c r="I255" s="379"/>
    </row>
    <row r="256" spans="1:9" hidden="1" outlineLevel="1">
      <c r="A256" s="380"/>
      <c r="B256" s="326" t="s">
        <v>194</v>
      </c>
      <c r="C256" s="315">
        <v>129758</v>
      </c>
      <c r="D256" s="314"/>
      <c r="E256" s="314"/>
      <c r="F256" s="314"/>
      <c r="G256" s="314"/>
      <c r="H256" s="381">
        <v>129758</v>
      </c>
      <c r="I256" s="379"/>
    </row>
    <row r="257" spans="1:9" hidden="1" outlineLevel="1">
      <c r="A257" s="380"/>
      <c r="B257" s="326" t="s">
        <v>195</v>
      </c>
      <c r="C257" s="315">
        <v>172413.822511734</v>
      </c>
      <c r="D257" s="315">
        <v>61386</v>
      </c>
      <c r="E257" s="315">
        <v>4992</v>
      </c>
      <c r="F257" s="314"/>
      <c r="G257" s="315">
        <v>3192</v>
      </c>
      <c r="H257" s="381">
        <v>241983.822511734</v>
      </c>
      <c r="I257" s="379"/>
    </row>
    <row r="258" spans="1:9" hidden="1" outlineLevel="1">
      <c r="A258" s="380"/>
      <c r="B258" s="326" t="s">
        <v>196</v>
      </c>
      <c r="C258" s="315">
        <v>293288</v>
      </c>
      <c r="D258" s="314"/>
      <c r="E258" s="315">
        <v>48462</v>
      </c>
      <c r="F258" s="314"/>
      <c r="G258" s="314"/>
      <c r="H258" s="381">
        <v>341750</v>
      </c>
      <c r="I258" s="379"/>
    </row>
    <row r="259" spans="1:9" collapsed="1">
      <c r="A259" s="380">
        <v>9</v>
      </c>
      <c r="B259" s="330" t="s">
        <v>66</v>
      </c>
      <c r="C259" s="315">
        <f>SUM($C$241:$C$258)</f>
        <v>3835018.167175476</v>
      </c>
      <c r="D259" s="315">
        <f>SUM($D$241:$D$258)</f>
        <v>559888</v>
      </c>
      <c r="E259" s="315">
        <f>SUM($E$241:$E$258)</f>
        <v>3605647</v>
      </c>
      <c r="F259" s="315">
        <f>SUM($F$241:$F$258)</f>
        <v>76</v>
      </c>
      <c r="G259" s="315">
        <f>SUM($G$241:$G$258)</f>
        <v>1159678</v>
      </c>
      <c r="H259" s="381">
        <f>SUM($H$241:$H$258)</f>
        <v>9160307.1671754774</v>
      </c>
      <c r="I259" s="379"/>
    </row>
    <row r="260" spans="1:9" hidden="1" outlineLevel="1">
      <c r="A260" s="380"/>
      <c r="B260" s="326" t="s">
        <v>181</v>
      </c>
      <c r="C260" s="315">
        <v>32699.999389966801</v>
      </c>
      <c r="D260" s="314"/>
      <c r="E260" s="315">
        <v>178249</v>
      </c>
      <c r="F260" s="314"/>
      <c r="G260" s="315">
        <v>38611</v>
      </c>
      <c r="H260" s="381">
        <v>249559.99938996701</v>
      </c>
      <c r="I260" s="379"/>
    </row>
    <row r="261" spans="1:9" hidden="1" outlineLevel="1">
      <c r="A261" s="380"/>
      <c r="B261" s="326" t="s">
        <v>182</v>
      </c>
      <c r="C261" s="315">
        <v>128528</v>
      </c>
      <c r="D261" s="314"/>
      <c r="E261" s="314"/>
      <c r="F261" s="314"/>
      <c r="G261" s="314"/>
      <c r="H261" s="381">
        <v>128528</v>
      </c>
      <c r="I261" s="379"/>
    </row>
    <row r="262" spans="1:9" hidden="1" outlineLevel="1">
      <c r="A262" s="380"/>
      <c r="B262" s="326" t="s">
        <v>183</v>
      </c>
      <c r="C262" s="315">
        <v>223327.497092287</v>
      </c>
      <c r="D262" s="315">
        <v>122760</v>
      </c>
      <c r="E262" s="315">
        <v>374630</v>
      </c>
      <c r="F262" s="314"/>
      <c r="G262" s="315">
        <v>81400</v>
      </c>
      <c r="H262" s="381">
        <v>802117.49709228706</v>
      </c>
      <c r="I262" s="379"/>
    </row>
    <row r="263" spans="1:9" hidden="1" outlineLevel="1">
      <c r="A263" s="380"/>
      <c r="B263" s="326" t="s">
        <v>184</v>
      </c>
      <c r="C263" s="315">
        <v>30396</v>
      </c>
      <c r="D263" s="314"/>
      <c r="E263" s="315">
        <v>45884</v>
      </c>
      <c r="F263" s="314"/>
      <c r="G263" s="315">
        <v>3236</v>
      </c>
      <c r="H263" s="381">
        <v>79516</v>
      </c>
      <c r="I263" s="379"/>
    </row>
    <row r="264" spans="1:9" hidden="1" outlineLevel="1">
      <c r="A264" s="380"/>
      <c r="B264" s="326" t="s">
        <v>185</v>
      </c>
      <c r="C264" s="315">
        <v>176996</v>
      </c>
      <c r="D264" s="314"/>
      <c r="E264" s="315">
        <v>350075</v>
      </c>
      <c r="F264" s="314"/>
      <c r="G264" s="315">
        <v>41214</v>
      </c>
      <c r="H264" s="381">
        <v>568285</v>
      </c>
      <c r="I264" s="379"/>
    </row>
    <row r="265" spans="1:9" hidden="1" outlineLevel="1">
      <c r="A265" s="380"/>
      <c r="B265" s="326" t="s">
        <v>186</v>
      </c>
      <c r="C265" s="315">
        <v>21479</v>
      </c>
      <c r="D265" s="315">
        <v>0</v>
      </c>
      <c r="E265" s="315">
        <v>120662</v>
      </c>
      <c r="F265" s="315">
        <v>0</v>
      </c>
      <c r="G265" s="315">
        <v>16248</v>
      </c>
      <c r="H265" s="381">
        <v>158389</v>
      </c>
      <c r="I265" s="379"/>
    </row>
    <row r="266" spans="1:9" hidden="1" outlineLevel="1">
      <c r="A266" s="380"/>
      <c r="B266" s="326" t="s">
        <v>244</v>
      </c>
      <c r="C266" s="315">
        <v>1095</v>
      </c>
      <c r="D266" s="314"/>
      <c r="E266" s="314"/>
      <c r="F266" s="314"/>
      <c r="G266" s="314"/>
      <c r="H266" s="381">
        <v>1095</v>
      </c>
      <c r="I266" s="379"/>
    </row>
    <row r="267" spans="1:9" hidden="1" outlineLevel="1">
      <c r="A267" s="380"/>
      <c r="B267" s="326" t="s">
        <v>187</v>
      </c>
      <c r="C267" s="315">
        <v>4544</v>
      </c>
      <c r="D267" s="314"/>
      <c r="E267" s="314"/>
      <c r="F267" s="314"/>
      <c r="G267" s="314"/>
      <c r="H267" s="381">
        <v>4544</v>
      </c>
      <c r="I267" s="379"/>
    </row>
    <row r="268" spans="1:9" hidden="1" outlineLevel="1">
      <c r="A268" s="380"/>
      <c r="B268" s="326" t="s">
        <v>188</v>
      </c>
      <c r="C268" s="315">
        <v>1944.1916850872799</v>
      </c>
      <c r="D268" s="314"/>
      <c r="E268" s="315">
        <v>733</v>
      </c>
      <c r="F268" s="314"/>
      <c r="G268" s="315">
        <v>330</v>
      </c>
      <c r="H268" s="381">
        <v>3007.1916850872799</v>
      </c>
      <c r="I268" s="379"/>
    </row>
    <row r="269" spans="1:9" hidden="1" outlineLevel="1">
      <c r="A269" s="380"/>
      <c r="B269" s="326" t="s">
        <v>189</v>
      </c>
      <c r="C269" s="315">
        <v>11550.275922640199</v>
      </c>
      <c r="D269" s="315">
        <v>0</v>
      </c>
      <c r="E269" s="315">
        <v>61256</v>
      </c>
      <c r="F269" s="314"/>
      <c r="G269" s="315">
        <v>16341</v>
      </c>
      <c r="H269" s="381">
        <v>89147.275922640198</v>
      </c>
      <c r="I269" s="379"/>
    </row>
    <row r="270" spans="1:9" hidden="1" outlineLevel="1">
      <c r="A270" s="380"/>
      <c r="B270" s="326" t="s">
        <v>190</v>
      </c>
      <c r="C270" s="315">
        <v>73963</v>
      </c>
      <c r="D270" s="315">
        <v>146987</v>
      </c>
      <c r="E270" s="315">
        <v>17386</v>
      </c>
      <c r="F270" s="314"/>
      <c r="G270" s="315">
        <v>28537</v>
      </c>
      <c r="H270" s="381">
        <v>266873</v>
      </c>
      <c r="I270" s="379"/>
    </row>
    <row r="271" spans="1:9" hidden="1" outlineLevel="1">
      <c r="A271" s="380"/>
      <c r="B271" s="326" t="s">
        <v>191</v>
      </c>
      <c r="C271" s="314"/>
      <c r="D271" s="314"/>
      <c r="E271" s="314"/>
      <c r="F271" s="314"/>
      <c r="G271" s="314"/>
      <c r="H271" s="381">
        <v>0</v>
      </c>
      <c r="I271" s="379"/>
    </row>
    <row r="272" spans="1:9" hidden="1" outlineLevel="1">
      <c r="A272" s="380"/>
      <c r="B272" s="326" t="s">
        <v>192</v>
      </c>
      <c r="C272" s="314"/>
      <c r="D272" s="314"/>
      <c r="E272" s="314"/>
      <c r="F272" s="314"/>
      <c r="G272" s="314"/>
      <c r="H272" s="381">
        <v>0</v>
      </c>
      <c r="I272" s="379"/>
    </row>
    <row r="273" spans="1:9" hidden="1" outlineLevel="1">
      <c r="A273" s="380"/>
      <c r="B273" s="326" t="s">
        <v>247</v>
      </c>
      <c r="C273" s="314"/>
      <c r="D273" s="314"/>
      <c r="E273" s="314"/>
      <c r="F273" s="314"/>
      <c r="G273" s="314"/>
      <c r="H273" s="381">
        <v>0</v>
      </c>
      <c r="I273" s="379"/>
    </row>
    <row r="274" spans="1:9" hidden="1" outlineLevel="1">
      <c r="A274" s="380"/>
      <c r="B274" s="326" t="s">
        <v>193</v>
      </c>
      <c r="C274" s="315">
        <v>106371</v>
      </c>
      <c r="D274" s="314"/>
      <c r="E274" s="315">
        <v>310032</v>
      </c>
      <c r="F274" s="314"/>
      <c r="G274" s="315">
        <v>391536</v>
      </c>
      <c r="H274" s="381">
        <v>807939</v>
      </c>
      <c r="I274" s="379"/>
    </row>
    <row r="275" spans="1:9" hidden="1" outlineLevel="1">
      <c r="A275" s="380"/>
      <c r="B275" s="326" t="s">
        <v>194</v>
      </c>
      <c r="C275" s="314"/>
      <c r="D275" s="314"/>
      <c r="E275" s="314"/>
      <c r="F275" s="314"/>
      <c r="G275" s="314"/>
      <c r="H275" s="381">
        <v>0</v>
      </c>
      <c r="I275" s="379"/>
    </row>
    <row r="276" spans="1:9" hidden="1" outlineLevel="1">
      <c r="A276" s="380"/>
      <c r="B276" s="326" t="s">
        <v>195</v>
      </c>
      <c r="C276" s="315">
        <v>33476.917896842002</v>
      </c>
      <c r="D276" s="315">
        <v>1010</v>
      </c>
      <c r="E276" s="315">
        <v>461</v>
      </c>
      <c r="F276" s="314"/>
      <c r="G276" s="315">
        <v>294</v>
      </c>
      <c r="H276" s="381">
        <v>35241.917896842002</v>
      </c>
      <c r="I276" s="379"/>
    </row>
    <row r="277" spans="1:9" hidden="1" outlineLevel="1">
      <c r="A277" s="380"/>
      <c r="B277" s="326" t="s">
        <v>196</v>
      </c>
      <c r="C277" s="315">
        <v>74251</v>
      </c>
      <c r="D277" s="314"/>
      <c r="E277" s="315">
        <v>3524</v>
      </c>
      <c r="F277" s="314"/>
      <c r="G277" s="314"/>
      <c r="H277" s="381">
        <v>77775</v>
      </c>
      <c r="I277" s="379"/>
    </row>
    <row r="278" spans="1:9" collapsed="1">
      <c r="A278" s="380">
        <v>10</v>
      </c>
      <c r="B278" s="330" t="s">
        <v>68</v>
      </c>
      <c r="C278" s="315">
        <f>SUM($C$260:$C$277)</f>
        <v>920621.88198682328</v>
      </c>
      <c r="D278" s="315">
        <f>SUM($D$260:$D$277)</f>
        <v>270757</v>
      </c>
      <c r="E278" s="315">
        <f>SUM($E$260:$E$277)</f>
        <v>1462892</v>
      </c>
      <c r="F278" s="315">
        <f>SUM($F$260:$F$277)</f>
        <v>0</v>
      </c>
      <c r="G278" s="315">
        <f>SUM($G$260:$G$277)</f>
        <v>617747</v>
      </c>
      <c r="H278" s="381">
        <f>SUM($H$260:$H$277)</f>
        <v>3272017.8819868234</v>
      </c>
      <c r="I278" s="379"/>
    </row>
    <row r="279" spans="1:9" hidden="1" outlineLevel="1">
      <c r="A279" s="380"/>
      <c r="B279" s="326" t="s">
        <v>181</v>
      </c>
      <c r="C279" s="315">
        <v>0</v>
      </c>
      <c r="D279" s="314"/>
      <c r="E279" s="315">
        <v>0</v>
      </c>
      <c r="F279" s="314"/>
      <c r="G279" s="315">
        <v>0</v>
      </c>
      <c r="H279" s="381">
        <v>0</v>
      </c>
      <c r="I279" s="379"/>
    </row>
    <row r="280" spans="1:9" hidden="1" outlineLevel="1">
      <c r="A280" s="380"/>
      <c r="B280" s="326" t="s">
        <v>182</v>
      </c>
      <c r="C280" s="315">
        <v>0</v>
      </c>
      <c r="D280" s="314"/>
      <c r="E280" s="314"/>
      <c r="F280" s="314"/>
      <c r="G280" s="314"/>
      <c r="H280" s="381">
        <v>0</v>
      </c>
      <c r="I280" s="379"/>
    </row>
    <row r="281" spans="1:9" hidden="1" outlineLevel="1">
      <c r="A281" s="380"/>
      <c r="B281" s="326" t="s">
        <v>183</v>
      </c>
      <c r="C281" s="315">
        <v>0</v>
      </c>
      <c r="D281" s="315">
        <v>0</v>
      </c>
      <c r="E281" s="315">
        <v>0</v>
      </c>
      <c r="F281" s="314"/>
      <c r="G281" s="315">
        <v>0</v>
      </c>
      <c r="H281" s="381">
        <v>0</v>
      </c>
      <c r="I281" s="379"/>
    </row>
    <row r="282" spans="1:9" hidden="1" outlineLevel="1">
      <c r="A282" s="380"/>
      <c r="B282" s="326" t="s">
        <v>184</v>
      </c>
      <c r="C282" s="315">
        <v>124</v>
      </c>
      <c r="D282" s="314"/>
      <c r="E282" s="315">
        <v>0</v>
      </c>
      <c r="F282" s="314"/>
      <c r="G282" s="315">
        <v>0</v>
      </c>
      <c r="H282" s="381">
        <v>124</v>
      </c>
      <c r="I282" s="379"/>
    </row>
    <row r="283" spans="1:9" hidden="1" outlineLevel="1">
      <c r="A283" s="380"/>
      <c r="B283" s="326" t="s">
        <v>185</v>
      </c>
      <c r="C283" s="315">
        <v>270</v>
      </c>
      <c r="D283" s="314"/>
      <c r="E283" s="315">
        <v>0</v>
      </c>
      <c r="F283" s="314"/>
      <c r="G283" s="315">
        <v>0</v>
      </c>
      <c r="H283" s="381">
        <v>270</v>
      </c>
      <c r="I283" s="379"/>
    </row>
    <row r="284" spans="1:9" hidden="1" outlineLevel="1">
      <c r="A284" s="380"/>
      <c r="B284" s="326" t="s">
        <v>186</v>
      </c>
      <c r="C284" s="315">
        <v>0</v>
      </c>
      <c r="D284" s="315">
        <v>0</v>
      </c>
      <c r="E284" s="315">
        <v>386</v>
      </c>
      <c r="F284" s="315">
        <v>0</v>
      </c>
      <c r="G284" s="315">
        <v>106</v>
      </c>
      <c r="H284" s="381">
        <v>492</v>
      </c>
      <c r="I284" s="379"/>
    </row>
    <row r="285" spans="1:9" hidden="1" outlineLevel="1">
      <c r="A285" s="380"/>
      <c r="B285" s="326" t="s">
        <v>244</v>
      </c>
      <c r="C285" s="314"/>
      <c r="D285" s="314"/>
      <c r="E285" s="314"/>
      <c r="F285" s="314"/>
      <c r="G285" s="314"/>
      <c r="H285" s="381">
        <v>0</v>
      </c>
      <c r="I285" s="379"/>
    </row>
    <row r="286" spans="1:9" hidden="1" outlineLevel="1">
      <c r="A286" s="380"/>
      <c r="B286" s="326" t="s">
        <v>187</v>
      </c>
      <c r="C286" s="314"/>
      <c r="D286" s="314"/>
      <c r="E286" s="314"/>
      <c r="F286" s="314"/>
      <c r="G286" s="314"/>
      <c r="H286" s="381">
        <v>0</v>
      </c>
      <c r="I286" s="379"/>
    </row>
    <row r="287" spans="1:9" hidden="1" outlineLevel="1">
      <c r="A287" s="380"/>
      <c r="B287" s="326" t="s">
        <v>188</v>
      </c>
      <c r="C287" s="315">
        <v>0</v>
      </c>
      <c r="D287" s="314"/>
      <c r="E287" s="315">
        <v>0</v>
      </c>
      <c r="F287" s="314"/>
      <c r="G287" s="315">
        <v>0</v>
      </c>
      <c r="H287" s="381">
        <v>0</v>
      </c>
      <c r="I287" s="379"/>
    </row>
    <row r="288" spans="1:9" hidden="1" outlineLevel="1">
      <c r="A288" s="380"/>
      <c r="B288" s="326" t="s">
        <v>189</v>
      </c>
      <c r="C288" s="314"/>
      <c r="D288" s="315">
        <v>0</v>
      </c>
      <c r="E288" s="315">
        <v>1542</v>
      </c>
      <c r="F288" s="314"/>
      <c r="G288" s="315">
        <v>410</v>
      </c>
      <c r="H288" s="381">
        <v>1952</v>
      </c>
      <c r="I288" s="379"/>
    </row>
    <row r="289" spans="1:9" hidden="1" outlineLevel="1">
      <c r="A289" s="380"/>
      <c r="B289" s="326" t="s">
        <v>190</v>
      </c>
      <c r="C289" s="315">
        <v>231233</v>
      </c>
      <c r="D289" s="315">
        <v>0</v>
      </c>
      <c r="E289" s="315">
        <v>0</v>
      </c>
      <c r="F289" s="314"/>
      <c r="G289" s="315">
        <v>0</v>
      </c>
      <c r="H289" s="381">
        <v>231233</v>
      </c>
      <c r="I289" s="379"/>
    </row>
    <row r="290" spans="1:9" hidden="1" outlineLevel="1">
      <c r="A290" s="380"/>
      <c r="B290" s="326" t="s">
        <v>191</v>
      </c>
      <c r="C290" s="314"/>
      <c r="D290" s="314"/>
      <c r="E290" s="314"/>
      <c r="F290" s="314"/>
      <c r="G290" s="314"/>
      <c r="H290" s="381">
        <v>0</v>
      </c>
      <c r="I290" s="379"/>
    </row>
    <row r="291" spans="1:9" hidden="1" outlineLevel="1">
      <c r="A291" s="380"/>
      <c r="B291" s="326" t="s">
        <v>192</v>
      </c>
      <c r="C291" s="314"/>
      <c r="D291" s="314"/>
      <c r="E291" s="314"/>
      <c r="F291" s="314"/>
      <c r="G291" s="314"/>
      <c r="H291" s="381">
        <v>0</v>
      </c>
      <c r="I291" s="379"/>
    </row>
    <row r="292" spans="1:9" hidden="1" outlineLevel="1">
      <c r="A292" s="380"/>
      <c r="B292" s="326" t="s">
        <v>247</v>
      </c>
      <c r="C292" s="314"/>
      <c r="D292" s="314"/>
      <c r="E292" s="314"/>
      <c r="F292" s="314"/>
      <c r="G292" s="314"/>
      <c r="H292" s="381">
        <v>0</v>
      </c>
      <c r="I292" s="379"/>
    </row>
    <row r="293" spans="1:9" hidden="1" outlineLevel="1">
      <c r="A293" s="380"/>
      <c r="B293" s="326" t="s">
        <v>193</v>
      </c>
      <c r="C293" s="314"/>
      <c r="D293" s="314"/>
      <c r="E293" s="315">
        <v>30319</v>
      </c>
      <c r="F293" s="314"/>
      <c r="G293" s="315">
        <v>781539</v>
      </c>
      <c r="H293" s="381">
        <v>811858</v>
      </c>
      <c r="I293" s="379"/>
    </row>
    <row r="294" spans="1:9" hidden="1" outlineLevel="1">
      <c r="A294" s="380"/>
      <c r="B294" s="326" t="s">
        <v>194</v>
      </c>
      <c r="C294" s="314"/>
      <c r="D294" s="314"/>
      <c r="E294" s="314"/>
      <c r="F294" s="314"/>
      <c r="G294" s="314"/>
      <c r="H294" s="381">
        <v>0</v>
      </c>
      <c r="I294" s="379"/>
    </row>
    <row r="295" spans="1:9" hidden="1" outlineLevel="1">
      <c r="A295" s="380"/>
      <c r="B295" s="326" t="s">
        <v>195</v>
      </c>
      <c r="C295" s="315">
        <v>0</v>
      </c>
      <c r="D295" s="315">
        <v>0</v>
      </c>
      <c r="E295" s="315">
        <v>7</v>
      </c>
      <c r="F295" s="314"/>
      <c r="G295" s="315">
        <v>4</v>
      </c>
      <c r="H295" s="381">
        <v>11</v>
      </c>
      <c r="I295" s="379"/>
    </row>
    <row r="296" spans="1:9" hidden="1" outlineLevel="1">
      <c r="A296" s="380"/>
      <c r="B296" s="326" t="s">
        <v>196</v>
      </c>
      <c r="C296" s="314"/>
      <c r="D296" s="314"/>
      <c r="E296" s="314"/>
      <c r="F296" s="314"/>
      <c r="G296" s="314"/>
      <c r="H296" s="381">
        <v>0</v>
      </c>
      <c r="I296" s="379"/>
    </row>
    <row r="297" spans="1:9" collapsed="1">
      <c r="A297" s="380">
        <v>11</v>
      </c>
      <c r="B297" s="330" t="s">
        <v>537</v>
      </c>
      <c r="C297" s="315">
        <f>SUM($C$279:$C$296)</f>
        <v>231627</v>
      </c>
      <c r="D297" s="315">
        <f>SUM($D$279:$D$296)</f>
        <v>0</v>
      </c>
      <c r="E297" s="315">
        <f>SUM($E$279:$E$296)</f>
        <v>32254</v>
      </c>
      <c r="F297" s="315">
        <f>SUM($F$279:$F$296)</f>
        <v>0</v>
      </c>
      <c r="G297" s="315">
        <f>SUM($G$279:$G$296)</f>
        <v>782059</v>
      </c>
      <c r="H297" s="381">
        <f>SUM($H$279:$H$296)</f>
        <v>1045940</v>
      </c>
      <c r="I297" s="379"/>
    </row>
    <row r="298" spans="1:9" hidden="1" outlineLevel="1">
      <c r="A298" s="380"/>
      <c r="B298" s="326" t="s">
        <v>181</v>
      </c>
      <c r="C298" s="315">
        <v>169172.911365679</v>
      </c>
      <c r="D298" s="314"/>
      <c r="E298" s="315">
        <v>92750</v>
      </c>
      <c r="F298" s="314"/>
      <c r="G298" s="315">
        <v>17724</v>
      </c>
      <c r="H298" s="381">
        <v>279646.911365679</v>
      </c>
      <c r="I298" s="379"/>
    </row>
    <row r="299" spans="1:9" hidden="1" outlineLevel="1">
      <c r="A299" s="380"/>
      <c r="B299" s="326" t="s">
        <v>182</v>
      </c>
      <c r="C299" s="315">
        <v>9960</v>
      </c>
      <c r="D299" s="314"/>
      <c r="E299" s="314"/>
      <c r="F299" s="314"/>
      <c r="G299" s="314"/>
      <c r="H299" s="381">
        <v>9960</v>
      </c>
      <c r="I299" s="379"/>
    </row>
    <row r="300" spans="1:9" hidden="1" outlineLevel="1">
      <c r="A300" s="380"/>
      <c r="B300" s="326" t="s">
        <v>183</v>
      </c>
      <c r="C300" s="315">
        <v>2937477.7390854801</v>
      </c>
      <c r="D300" s="315">
        <v>19097</v>
      </c>
      <c r="E300" s="315">
        <v>71798</v>
      </c>
      <c r="F300" s="314"/>
      <c r="G300" s="315">
        <v>13053</v>
      </c>
      <c r="H300" s="381">
        <v>3041425.7390854801</v>
      </c>
      <c r="I300" s="379"/>
    </row>
    <row r="301" spans="1:9" hidden="1" outlineLevel="1">
      <c r="A301" s="380"/>
      <c r="B301" s="326" t="s">
        <v>184</v>
      </c>
      <c r="C301" s="315">
        <v>197758</v>
      </c>
      <c r="D301" s="314"/>
      <c r="E301" s="315">
        <v>56967</v>
      </c>
      <c r="F301" s="314"/>
      <c r="G301" s="315">
        <v>10504</v>
      </c>
      <c r="H301" s="381">
        <v>265229</v>
      </c>
      <c r="I301" s="379"/>
    </row>
    <row r="302" spans="1:9" hidden="1" outlineLevel="1">
      <c r="A302" s="380"/>
      <c r="B302" s="326" t="s">
        <v>185</v>
      </c>
      <c r="C302" s="315">
        <v>1384420</v>
      </c>
      <c r="D302" s="314"/>
      <c r="E302" s="315">
        <v>169049</v>
      </c>
      <c r="F302" s="314"/>
      <c r="G302" s="315">
        <v>19300</v>
      </c>
      <c r="H302" s="381">
        <v>1572769</v>
      </c>
      <c r="I302" s="379"/>
    </row>
    <row r="303" spans="1:9" hidden="1" outlineLevel="1">
      <c r="A303" s="380"/>
      <c r="B303" s="326" t="s">
        <v>186</v>
      </c>
      <c r="C303" s="315">
        <v>75314</v>
      </c>
      <c r="D303" s="315">
        <v>0</v>
      </c>
      <c r="E303" s="315">
        <v>401005</v>
      </c>
      <c r="F303" s="315">
        <v>0</v>
      </c>
      <c r="G303" s="315">
        <v>79386</v>
      </c>
      <c r="H303" s="381">
        <v>555705</v>
      </c>
      <c r="I303" s="379"/>
    </row>
    <row r="304" spans="1:9" hidden="1" outlineLevel="1">
      <c r="A304" s="380"/>
      <c r="B304" s="326" t="s">
        <v>244</v>
      </c>
      <c r="C304" s="315">
        <v>76395</v>
      </c>
      <c r="D304" s="314"/>
      <c r="E304" s="314"/>
      <c r="F304" s="314"/>
      <c r="G304" s="314"/>
      <c r="H304" s="381">
        <v>76395</v>
      </c>
      <c r="I304" s="379"/>
    </row>
    <row r="305" spans="1:9" hidden="1" outlineLevel="1">
      <c r="A305" s="380"/>
      <c r="B305" s="326" t="s">
        <v>187</v>
      </c>
      <c r="C305" s="315">
        <v>94000</v>
      </c>
      <c r="D305" s="314"/>
      <c r="E305" s="314"/>
      <c r="F305" s="314"/>
      <c r="G305" s="314"/>
      <c r="H305" s="381">
        <v>94000</v>
      </c>
      <c r="I305" s="379"/>
    </row>
    <row r="306" spans="1:9" hidden="1" outlineLevel="1">
      <c r="A306" s="380"/>
      <c r="B306" s="326" t="s">
        <v>188</v>
      </c>
      <c r="C306" s="315">
        <v>78106.167120765196</v>
      </c>
      <c r="D306" s="314"/>
      <c r="E306" s="315">
        <v>3450</v>
      </c>
      <c r="F306" s="314"/>
      <c r="G306" s="315">
        <v>1550</v>
      </c>
      <c r="H306" s="381">
        <v>83106.167120765196</v>
      </c>
      <c r="I306" s="379"/>
    </row>
    <row r="307" spans="1:9" hidden="1" outlineLevel="1">
      <c r="A307" s="380"/>
      <c r="B307" s="326" t="s">
        <v>189</v>
      </c>
      <c r="C307" s="315">
        <v>4537.3233706347301</v>
      </c>
      <c r="D307" s="315">
        <v>0</v>
      </c>
      <c r="E307" s="315">
        <v>6906</v>
      </c>
      <c r="F307" s="314"/>
      <c r="G307" s="315">
        <v>1842</v>
      </c>
      <c r="H307" s="381">
        <v>13285.3233706347</v>
      </c>
      <c r="I307" s="379"/>
    </row>
    <row r="308" spans="1:9" hidden="1" outlineLevel="1">
      <c r="A308" s="380"/>
      <c r="B308" s="326" t="s">
        <v>190</v>
      </c>
      <c r="C308" s="315">
        <v>77407</v>
      </c>
      <c r="D308" s="315">
        <v>1536</v>
      </c>
      <c r="E308" s="315">
        <v>29839</v>
      </c>
      <c r="F308" s="314"/>
      <c r="G308" s="315">
        <v>8138</v>
      </c>
      <c r="H308" s="381">
        <v>116920</v>
      </c>
      <c r="I308" s="379"/>
    </row>
    <row r="309" spans="1:9" hidden="1" outlineLevel="1">
      <c r="A309" s="380"/>
      <c r="B309" s="326" t="s">
        <v>191</v>
      </c>
      <c r="C309" s="315">
        <v>769</v>
      </c>
      <c r="D309" s="314"/>
      <c r="E309" s="314"/>
      <c r="F309" s="314"/>
      <c r="G309" s="314"/>
      <c r="H309" s="381">
        <v>769</v>
      </c>
      <c r="I309" s="379"/>
    </row>
    <row r="310" spans="1:9" hidden="1" outlineLevel="1">
      <c r="A310" s="380"/>
      <c r="B310" s="326" t="s">
        <v>192</v>
      </c>
      <c r="C310" s="315">
        <v>21000</v>
      </c>
      <c r="D310" s="314"/>
      <c r="E310" s="314"/>
      <c r="F310" s="314"/>
      <c r="G310" s="314"/>
      <c r="H310" s="381">
        <v>21000</v>
      </c>
      <c r="I310" s="379"/>
    </row>
    <row r="311" spans="1:9" hidden="1" outlineLevel="1">
      <c r="A311" s="380"/>
      <c r="B311" s="326" t="s">
        <v>247</v>
      </c>
      <c r="C311" s="315">
        <v>65442.05</v>
      </c>
      <c r="D311" s="314"/>
      <c r="E311" s="314"/>
      <c r="F311" s="314"/>
      <c r="G311" s="314"/>
      <c r="H311" s="381">
        <v>65442.05</v>
      </c>
      <c r="I311" s="379"/>
    </row>
    <row r="312" spans="1:9" hidden="1" outlineLevel="1">
      <c r="A312" s="380"/>
      <c r="B312" s="326" t="s">
        <v>193</v>
      </c>
      <c r="C312" s="315">
        <v>-75497</v>
      </c>
      <c r="D312" s="314"/>
      <c r="E312" s="315">
        <v>84289</v>
      </c>
      <c r="F312" s="314"/>
      <c r="G312" s="315">
        <v>113183</v>
      </c>
      <c r="H312" s="381">
        <v>121975</v>
      </c>
      <c r="I312" s="379"/>
    </row>
    <row r="313" spans="1:9" hidden="1" outlineLevel="1">
      <c r="A313" s="380"/>
      <c r="B313" s="326" t="s">
        <v>194</v>
      </c>
      <c r="C313" s="315">
        <v>54461</v>
      </c>
      <c r="D313" s="314"/>
      <c r="E313" s="314"/>
      <c r="F313" s="314"/>
      <c r="G313" s="314"/>
      <c r="H313" s="381">
        <v>54461</v>
      </c>
      <c r="I313" s="379"/>
    </row>
    <row r="314" spans="1:9" hidden="1" outlineLevel="1">
      <c r="A314" s="380"/>
      <c r="B314" s="326" t="s">
        <v>195</v>
      </c>
      <c r="C314" s="315">
        <v>23941.9745137629</v>
      </c>
      <c r="D314" s="315">
        <v>0</v>
      </c>
      <c r="E314" s="315">
        <v>3919</v>
      </c>
      <c r="F314" s="314"/>
      <c r="G314" s="315">
        <v>2506</v>
      </c>
      <c r="H314" s="381">
        <v>30366.9745137629</v>
      </c>
      <c r="I314" s="379"/>
    </row>
    <row r="315" spans="1:9" hidden="1" outlineLevel="1">
      <c r="A315" s="380"/>
      <c r="B315" s="326" t="s">
        <v>196</v>
      </c>
      <c r="C315" s="314"/>
      <c r="D315" s="314"/>
      <c r="E315" s="315">
        <v>3490</v>
      </c>
      <c r="F315" s="314"/>
      <c r="G315" s="314"/>
      <c r="H315" s="381">
        <v>3490</v>
      </c>
      <c r="I315" s="379"/>
    </row>
    <row r="316" spans="1:9" collapsed="1">
      <c r="A316" s="380">
        <v>12</v>
      </c>
      <c r="B316" s="330" t="s">
        <v>538</v>
      </c>
      <c r="C316" s="315">
        <f>SUM($C$298:$C$315)</f>
        <v>5194665.1654563211</v>
      </c>
      <c r="D316" s="315">
        <f>SUM($D$298:$D$315)</f>
        <v>20633</v>
      </c>
      <c r="E316" s="315">
        <f>SUM($E$298:$E$315)</f>
        <v>923462</v>
      </c>
      <c r="F316" s="315">
        <f>SUM($F$298:$F$315)</f>
        <v>0</v>
      </c>
      <c r="G316" s="315">
        <f>SUM($G$298:$G$315)</f>
        <v>267186</v>
      </c>
      <c r="H316" s="381">
        <f>SUM($H$298:$H$315)</f>
        <v>6405946.1654563211</v>
      </c>
      <c r="I316" s="379"/>
    </row>
    <row r="317" spans="1:9" hidden="1" outlineLevel="1">
      <c r="A317" s="380"/>
      <c r="B317" s="326" t="s">
        <v>181</v>
      </c>
      <c r="C317" s="315">
        <v>818339</v>
      </c>
      <c r="D317" s="314"/>
      <c r="E317" s="315">
        <v>116587</v>
      </c>
      <c r="F317" s="314"/>
      <c r="G317" s="315">
        <v>27426</v>
      </c>
      <c r="H317" s="381">
        <v>962352</v>
      </c>
      <c r="I317" s="379"/>
    </row>
    <row r="318" spans="1:9" hidden="1" outlineLevel="1">
      <c r="A318" s="380"/>
      <c r="B318" s="326" t="s">
        <v>182</v>
      </c>
      <c r="C318" s="315">
        <v>741895</v>
      </c>
      <c r="D318" s="314"/>
      <c r="E318" s="314"/>
      <c r="F318" s="314"/>
      <c r="G318" s="314"/>
      <c r="H318" s="381">
        <v>741895</v>
      </c>
      <c r="I318" s="379"/>
    </row>
    <row r="319" spans="1:9" hidden="1" outlineLevel="1">
      <c r="A319" s="380"/>
      <c r="B319" s="326" t="s">
        <v>183</v>
      </c>
      <c r="C319" s="315">
        <v>5517694.79052635</v>
      </c>
      <c r="D319" s="315">
        <v>19994</v>
      </c>
      <c r="E319" s="315">
        <v>92241</v>
      </c>
      <c r="F319" s="314"/>
      <c r="G319" s="315">
        <v>19313</v>
      </c>
      <c r="H319" s="381">
        <v>5649242.79052635</v>
      </c>
      <c r="I319" s="379"/>
    </row>
    <row r="320" spans="1:9" hidden="1" outlineLevel="1">
      <c r="A320" s="380"/>
      <c r="B320" s="326" t="s">
        <v>184</v>
      </c>
      <c r="C320" s="315">
        <v>832537</v>
      </c>
      <c r="D320" s="314"/>
      <c r="E320" s="315">
        <v>12200</v>
      </c>
      <c r="F320" s="314"/>
      <c r="G320" s="315">
        <v>1037</v>
      </c>
      <c r="H320" s="381">
        <v>845774</v>
      </c>
      <c r="I320" s="379"/>
    </row>
    <row r="321" spans="1:9" hidden="1" outlineLevel="1">
      <c r="A321" s="380"/>
      <c r="B321" s="326" t="s">
        <v>185</v>
      </c>
      <c r="C321" s="315">
        <v>3034451</v>
      </c>
      <c r="D321" s="314"/>
      <c r="E321" s="315">
        <v>202144</v>
      </c>
      <c r="F321" s="314"/>
      <c r="G321" s="315">
        <v>23994</v>
      </c>
      <c r="H321" s="381">
        <v>3260589</v>
      </c>
      <c r="I321" s="379"/>
    </row>
    <row r="322" spans="1:9" hidden="1" outlineLevel="1">
      <c r="A322" s="380"/>
      <c r="B322" s="326" t="s">
        <v>186</v>
      </c>
      <c r="C322" s="315">
        <v>6593610</v>
      </c>
      <c r="D322" s="315">
        <v>0</v>
      </c>
      <c r="E322" s="315">
        <v>281896</v>
      </c>
      <c r="F322" s="315">
        <v>0</v>
      </c>
      <c r="G322" s="315">
        <v>42387</v>
      </c>
      <c r="H322" s="381">
        <v>6917893</v>
      </c>
      <c r="I322" s="379"/>
    </row>
    <row r="323" spans="1:9" hidden="1" outlineLevel="1">
      <c r="A323" s="380"/>
      <c r="B323" s="326" t="s">
        <v>244</v>
      </c>
      <c r="C323" s="315">
        <v>354841</v>
      </c>
      <c r="D323" s="314"/>
      <c r="E323" s="314"/>
      <c r="F323" s="314"/>
      <c r="G323" s="314"/>
      <c r="H323" s="381">
        <v>354841</v>
      </c>
      <c r="I323" s="379"/>
    </row>
    <row r="324" spans="1:9" hidden="1" outlineLevel="1">
      <c r="A324" s="380"/>
      <c r="B324" s="326" t="s">
        <v>187</v>
      </c>
      <c r="C324" s="315">
        <v>944974</v>
      </c>
      <c r="D324" s="314"/>
      <c r="E324" s="314"/>
      <c r="F324" s="314"/>
      <c r="G324" s="314"/>
      <c r="H324" s="381">
        <v>944974</v>
      </c>
      <c r="I324" s="379"/>
    </row>
    <row r="325" spans="1:9" hidden="1" outlineLevel="1">
      <c r="A325" s="380"/>
      <c r="B325" s="326" t="s">
        <v>188</v>
      </c>
      <c r="C325" s="315">
        <v>577528.73773427901</v>
      </c>
      <c r="D325" s="314"/>
      <c r="E325" s="315">
        <v>28805</v>
      </c>
      <c r="F325" s="314"/>
      <c r="G325" s="315">
        <v>12941</v>
      </c>
      <c r="H325" s="381">
        <v>619274.73773427901</v>
      </c>
      <c r="I325" s="379"/>
    </row>
    <row r="326" spans="1:9" hidden="1" outlineLevel="1">
      <c r="A326" s="380"/>
      <c r="B326" s="326" t="s">
        <v>189</v>
      </c>
      <c r="C326" s="315">
        <v>451575.35843334201</v>
      </c>
      <c r="D326" s="315">
        <v>0</v>
      </c>
      <c r="E326" s="315">
        <v>18949</v>
      </c>
      <c r="F326" s="314"/>
      <c r="G326" s="315">
        <v>5055</v>
      </c>
      <c r="H326" s="381">
        <v>475579.35843334201</v>
      </c>
      <c r="I326" s="379"/>
    </row>
    <row r="327" spans="1:9" hidden="1" outlineLevel="1">
      <c r="A327" s="380"/>
      <c r="B327" s="326" t="s">
        <v>190</v>
      </c>
      <c r="C327" s="315">
        <v>1428188</v>
      </c>
      <c r="D327" s="315">
        <v>505909</v>
      </c>
      <c r="E327" s="315">
        <v>10231</v>
      </c>
      <c r="F327" s="314"/>
      <c r="G327" s="315">
        <v>86467</v>
      </c>
      <c r="H327" s="381">
        <v>2030795</v>
      </c>
      <c r="I327" s="379"/>
    </row>
    <row r="328" spans="1:9" hidden="1" outlineLevel="1">
      <c r="A328" s="380"/>
      <c r="B328" s="326" t="s">
        <v>191</v>
      </c>
      <c r="C328" s="315">
        <v>135856</v>
      </c>
      <c r="D328" s="314"/>
      <c r="E328" s="315">
        <v>11835</v>
      </c>
      <c r="F328" s="314"/>
      <c r="G328" s="315">
        <v>2991</v>
      </c>
      <c r="H328" s="381">
        <v>150682</v>
      </c>
      <c r="I328" s="379"/>
    </row>
    <row r="329" spans="1:9" hidden="1" outlineLevel="1">
      <c r="A329" s="380"/>
      <c r="B329" s="326" t="s">
        <v>192</v>
      </c>
      <c r="C329" s="315">
        <v>46588</v>
      </c>
      <c r="D329" s="314"/>
      <c r="E329" s="314"/>
      <c r="F329" s="314"/>
      <c r="G329" s="314"/>
      <c r="H329" s="381">
        <v>46588</v>
      </c>
      <c r="I329" s="379"/>
    </row>
    <row r="330" spans="1:9" hidden="1" outlineLevel="1">
      <c r="A330" s="380"/>
      <c r="B330" s="326" t="s">
        <v>247</v>
      </c>
      <c r="C330" s="315">
        <v>767</v>
      </c>
      <c r="D330" s="314"/>
      <c r="E330" s="314"/>
      <c r="F330" s="314"/>
      <c r="G330" s="314"/>
      <c r="H330" s="381">
        <v>767</v>
      </c>
      <c r="I330" s="379"/>
    </row>
    <row r="331" spans="1:9" hidden="1" outlineLevel="1">
      <c r="A331" s="380"/>
      <c r="B331" s="326" t="s">
        <v>193</v>
      </c>
      <c r="C331" s="315">
        <v>4822743</v>
      </c>
      <c r="D331" s="314"/>
      <c r="E331" s="315">
        <v>246622</v>
      </c>
      <c r="F331" s="314"/>
      <c r="G331" s="315">
        <v>101864</v>
      </c>
      <c r="H331" s="381">
        <v>5171229</v>
      </c>
      <c r="I331" s="379"/>
    </row>
    <row r="332" spans="1:9" hidden="1" outlineLevel="1">
      <c r="A332" s="380"/>
      <c r="B332" s="326" t="s">
        <v>194</v>
      </c>
      <c r="C332" s="315">
        <v>1454042</v>
      </c>
      <c r="D332" s="314"/>
      <c r="E332" s="314"/>
      <c r="F332" s="314"/>
      <c r="G332" s="314"/>
      <c r="H332" s="381">
        <v>1454042</v>
      </c>
      <c r="I332" s="379"/>
    </row>
    <row r="333" spans="1:9" hidden="1" outlineLevel="1">
      <c r="A333" s="380"/>
      <c r="B333" s="326" t="s">
        <v>195</v>
      </c>
      <c r="C333" s="315">
        <v>674128.169289832</v>
      </c>
      <c r="D333" s="315">
        <v>5587</v>
      </c>
      <c r="E333" s="315">
        <v>487</v>
      </c>
      <c r="F333" s="314"/>
      <c r="G333" s="315">
        <v>312</v>
      </c>
      <c r="H333" s="381">
        <v>680514.169289832</v>
      </c>
      <c r="I333" s="379"/>
    </row>
    <row r="334" spans="1:9" hidden="1" outlineLevel="1">
      <c r="A334" s="380"/>
      <c r="B334" s="326" t="s">
        <v>196</v>
      </c>
      <c r="C334" s="315">
        <v>718410</v>
      </c>
      <c r="D334" s="314"/>
      <c r="E334" s="315">
        <v>6318</v>
      </c>
      <c r="F334" s="314"/>
      <c r="G334" s="314"/>
      <c r="H334" s="381">
        <v>724728</v>
      </c>
      <c r="I334" s="379"/>
    </row>
    <row r="335" spans="1:9" collapsed="1">
      <c r="A335" s="380">
        <v>13</v>
      </c>
      <c r="B335" s="330" t="s">
        <v>539</v>
      </c>
      <c r="C335" s="315">
        <f>SUM($C$317:$C$334)</f>
        <v>29148168.055983804</v>
      </c>
      <c r="D335" s="315">
        <f>SUM($D$317:$D$334)</f>
        <v>531490</v>
      </c>
      <c r="E335" s="315">
        <f>SUM($E$317:$E$334)</f>
        <v>1028315</v>
      </c>
      <c r="F335" s="315">
        <f>SUM($F$317:$F$334)</f>
        <v>0</v>
      </c>
      <c r="G335" s="315">
        <f>SUM($G$317:$G$334)</f>
        <v>323787</v>
      </c>
      <c r="H335" s="381">
        <f>SUM($H$317:$H$334)</f>
        <v>31031760.055983804</v>
      </c>
      <c r="I335" s="379"/>
    </row>
    <row r="336" spans="1:9" hidden="1" outlineLevel="1">
      <c r="A336" s="380"/>
      <c r="B336" s="326" t="s">
        <v>181</v>
      </c>
      <c r="C336" s="315">
        <v>8095.52</v>
      </c>
      <c r="D336" s="314"/>
      <c r="E336" s="315">
        <v>429272</v>
      </c>
      <c r="F336" s="314"/>
      <c r="G336" s="315">
        <v>98031</v>
      </c>
      <c r="H336" s="381">
        <v>535398.52</v>
      </c>
      <c r="I336" s="379"/>
    </row>
    <row r="337" spans="1:9" hidden="1" outlineLevel="1">
      <c r="A337" s="380"/>
      <c r="B337" s="326" t="s">
        <v>182</v>
      </c>
      <c r="C337" s="315">
        <v>0</v>
      </c>
      <c r="D337" s="314"/>
      <c r="E337" s="314"/>
      <c r="F337" s="314"/>
      <c r="G337" s="314"/>
      <c r="H337" s="381">
        <v>0</v>
      </c>
      <c r="I337" s="379"/>
    </row>
    <row r="338" spans="1:9" hidden="1" outlineLevel="1">
      <c r="A338" s="380"/>
      <c r="B338" s="326" t="s">
        <v>183</v>
      </c>
      <c r="C338" s="315">
        <v>68217.9737054039</v>
      </c>
      <c r="D338" s="315">
        <v>84416</v>
      </c>
      <c r="E338" s="315">
        <v>819510</v>
      </c>
      <c r="F338" s="314"/>
      <c r="G338" s="315">
        <v>221411</v>
      </c>
      <c r="H338" s="381">
        <v>1193554.9737054</v>
      </c>
      <c r="I338" s="379"/>
    </row>
    <row r="339" spans="1:9" hidden="1" outlineLevel="1">
      <c r="A339" s="380"/>
      <c r="B339" s="326" t="s">
        <v>184</v>
      </c>
      <c r="C339" s="315">
        <v>8343</v>
      </c>
      <c r="D339" s="314"/>
      <c r="E339" s="315">
        <v>31720</v>
      </c>
      <c r="F339" s="314"/>
      <c r="G339" s="315">
        <v>4463</v>
      </c>
      <c r="H339" s="381">
        <v>44526</v>
      </c>
      <c r="I339" s="379"/>
    </row>
    <row r="340" spans="1:9" hidden="1" outlineLevel="1">
      <c r="A340" s="380"/>
      <c r="B340" s="326" t="s">
        <v>185</v>
      </c>
      <c r="C340" s="315">
        <v>64633</v>
      </c>
      <c r="D340" s="314"/>
      <c r="E340" s="315">
        <v>705250</v>
      </c>
      <c r="F340" s="314"/>
      <c r="G340" s="315">
        <v>92943</v>
      </c>
      <c r="H340" s="381">
        <v>862826</v>
      </c>
      <c r="I340" s="379"/>
    </row>
    <row r="341" spans="1:9" hidden="1" outlineLevel="1">
      <c r="A341" s="380"/>
      <c r="B341" s="326" t="s">
        <v>186</v>
      </c>
      <c r="C341" s="315">
        <v>305028</v>
      </c>
      <c r="D341" s="315">
        <v>0</v>
      </c>
      <c r="E341" s="315">
        <v>1117622</v>
      </c>
      <c r="F341" s="315">
        <v>0</v>
      </c>
      <c r="G341" s="315">
        <v>246283</v>
      </c>
      <c r="H341" s="381">
        <v>1668933</v>
      </c>
      <c r="I341" s="379"/>
    </row>
    <row r="342" spans="1:9" hidden="1" outlineLevel="1">
      <c r="A342" s="380"/>
      <c r="B342" s="326" t="s">
        <v>244</v>
      </c>
      <c r="C342" s="314"/>
      <c r="D342" s="314"/>
      <c r="E342" s="314"/>
      <c r="F342" s="314"/>
      <c r="G342" s="314"/>
      <c r="H342" s="381">
        <v>0</v>
      </c>
      <c r="I342" s="379"/>
    </row>
    <row r="343" spans="1:9" hidden="1" outlineLevel="1">
      <c r="A343" s="380"/>
      <c r="B343" s="326" t="s">
        <v>187</v>
      </c>
      <c r="C343" s="315">
        <v>8172</v>
      </c>
      <c r="D343" s="314"/>
      <c r="E343" s="314"/>
      <c r="F343" s="314"/>
      <c r="G343" s="314"/>
      <c r="H343" s="381">
        <v>8172</v>
      </c>
      <c r="I343" s="379"/>
    </row>
    <row r="344" spans="1:9" hidden="1" outlineLevel="1">
      <c r="A344" s="380"/>
      <c r="B344" s="326" t="s">
        <v>188</v>
      </c>
      <c r="C344" s="315">
        <v>5602.5557371488803</v>
      </c>
      <c r="D344" s="314"/>
      <c r="E344" s="315">
        <v>9415</v>
      </c>
      <c r="F344" s="314"/>
      <c r="G344" s="315">
        <v>4230</v>
      </c>
      <c r="H344" s="381">
        <v>19247.555737148901</v>
      </c>
      <c r="I344" s="379"/>
    </row>
    <row r="345" spans="1:9" hidden="1" outlineLevel="1">
      <c r="A345" s="380"/>
      <c r="B345" s="326" t="s">
        <v>189</v>
      </c>
      <c r="C345" s="315">
        <v>11726.932003768099</v>
      </c>
      <c r="D345" s="315">
        <v>0</v>
      </c>
      <c r="E345" s="315">
        <v>47136</v>
      </c>
      <c r="F345" s="314"/>
      <c r="G345" s="315">
        <v>12572</v>
      </c>
      <c r="H345" s="381">
        <v>71434.932003768103</v>
      </c>
      <c r="I345" s="379"/>
    </row>
    <row r="346" spans="1:9" hidden="1" outlineLevel="1">
      <c r="A346" s="380"/>
      <c r="B346" s="326" t="s">
        <v>190</v>
      </c>
      <c r="C346" s="315">
        <v>17331</v>
      </c>
      <c r="D346" s="315">
        <v>160378</v>
      </c>
      <c r="E346" s="315">
        <v>7531</v>
      </c>
      <c r="F346" s="314"/>
      <c r="G346" s="315">
        <v>29986</v>
      </c>
      <c r="H346" s="381">
        <v>215226</v>
      </c>
      <c r="I346" s="379"/>
    </row>
    <row r="347" spans="1:9" hidden="1" outlineLevel="1">
      <c r="A347" s="380"/>
      <c r="B347" s="326" t="s">
        <v>191</v>
      </c>
      <c r="C347" s="315">
        <v>1301</v>
      </c>
      <c r="D347" s="314"/>
      <c r="E347" s="315">
        <v>4254</v>
      </c>
      <c r="F347" s="314"/>
      <c r="G347" s="315">
        <v>1075</v>
      </c>
      <c r="H347" s="381">
        <v>6630</v>
      </c>
      <c r="I347" s="379"/>
    </row>
    <row r="348" spans="1:9" hidden="1" outlineLevel="1">
      <c r="A348" s="380"/>
      <c r="B348" s="326" t="s">
        <v>192</v>
      </c>
      <c r="C348" s="314"/>
      <c r="D348" s="314"/>
      <c r="E348" s="314"/>
      <c r="F348" s="314"/>
      <c r="G348" s="314"/>
      <c r="H348" s="381">
        <v>0</v>
      </c>
      <c r="I348" s="379"/>
    </row>
    <row r="349" spans="1:9" hidden="1" outlineLevel="1">
      <c r="A349" s="380"/>
      <c r="B349" s="326" t="s">
        <v>247</v>
      </c>
      <c r="C349" s="314"/>
      <c r="D349" s="314"/>
      <c r="E349" s="314"/>
      <c r="F349" s="314"/>
      <c r="G349" s="314"/>
      <c r="H349" s="381">
        <v>0</v>
      </c>
      <c r="I349" s="379"/>
    </row>
    <row r="350" spans="1:9" hidden="1" outlineLevel="1">
      <c r="A350" s="380"/>
      <c r="B350" s="326" t="s">
        <v>193</v>
      </c>
      <c r="C350" s="315">
        <v>7643</v>
      </c>
      <c r="D350" s="314"/>
      <c r="E350" s="315">
        <v>384309</v>
      </c>
      <c r="F350" s="314"/>
      <c r="G350" s="315">
        <v>71755</v>
      </c>
      <c r="H350" s="381">
        <v>463707</v>
      </c>
      <c r="I350" s="379"/>
    </row>
    <row r="351" spans="1:9" hidden="1" outlineLevel="1">
      <c r="A351" s="380"/>
      <c r="B351" s="326" t="s">
        <v>194</v>
      </c>
      <c r="C351" s="315">
        <v>45427.86</v>
      </c>
      <c r="D351" s="314"/>
      <c r="E351" s="314"/>
      <c r="F351" s="314"/>
      <c r="G351" s="314"/>
      <c r="H351" s="381">
        <v>45427.86</v>
      </c>
      <c r="I351" s="379"/>
    </row>
    <row r="352" spans="1:9" hidden="1" outlineLevel="1">
      <c r="A352" s="380"/>
      <c r="B352" s="326" t="s">
        <v>195</v>
      </c>
      <c r="C352" s="315">
        <v>13309.9186632249</v>
      </c>
      <c r="D352" s="315">
        <v>0</v>
      </c>
      <c r="E352" s="315">
        <v>0</v>
      </c>
      <c r="F352" s="314"/>
      <c r="G352" s="314"/>
      <c r="H352" s="381">
        <v>13309.9186632249</v>
      </c>
      <c r="I352" s="379"/>
    </row>
    <row r="353" spans="1:9" hidden="1" outlineLevel="1">
      <c r="A353" s="380"/>
      <c r="B353" s="326" t="s">
        <v>196</v>
      </c>
      <c r="C353" s="315">
        <v>53953</v>
      </c>
      <c r="D353" s="314"/>
      <c r="E353" s="315">
        <v>12651</v>
      </c>
      <c r="F353" s="314"/>
      <c r="G353" s="314"/>
      <c r="H353" s="381">
        <v>66604</v>
      </c>
      <c r="I353" s="379"/>
    </row>
    <row r="354" spans="1:9" collapsed="1">
      <c r="A354" s="380">
        <v>14</v>
      </c>
      <c r="B354" s="330" t="s">
        <v>540</v>
      </c>
      <c r="C354" s="315">
        <f>SUM($C$336:$C$353)</f>
        <v>618784.76010954578</v>
      </c>
      <c r="D354" s="315">
        <f>SUM($D$336:$D$353)</f>
        <v>244794</v>
      </c>
      <c r="E354" s="315">
        <f>SUM($E$336:$E$353)</f>
        <v>3568670</v>
      </c>
      <c r="F354" s="315">
        <f>SUM($F$336:$F$353)</f>
        <v>0</v>
      </c>
      <c r="G354" s="315">
        <f>SUM($G$336:$G$353)</f>
        <v>782749</v>
      </c>
      <c r="H354" s="381">
        <f>SUM($H$336:$H$353)</f>
        <v>5214997.7601095429</v>
      </c>
      <c r="I354" s="379"/>
    </row>
    <row r="355" spans="1:9" hidden="1" outlineLevel="1">
      <c r="A355" s="380"/>
      <c r="B355" s="326" t="s">
        <v>181</v>
      </c>
      <c r="C355" s="315">
        <v>1946.09</v>
      </c>
      <c r="D355" s="314"/>
      <c r="E355" s="315">
        <v>183705</v>
      </c>
      <c r="F355" s="314"/>
      <c r="G355" s="315">
        <v>0</v>
      </c>
      <c r="H355" s="381">
        <v>185651.09</v>
      </c>
      <c r="I355" s="379"/>
    </row>
    <row r="356" spans="1:9" hidden="1" outlineLevel="1">
      <c r="A356" s="380"/>
      <c r="B356" s="326" t="s">
        <v>182</v>
      </c>
      <c r="C356" s="315">
        <v>4922</v>
      </c>
      <c r="D356" s="314"/>
      <c r="E356" s="314"/>
      <c r="F356" s="314"/>
      <c r="G356" s="314"/>
      <c r="H356" s="381">
        <v>4922</v>
      </c>
      <c r="I356" s="379"/>
    </row>
    <row r="357" spans="1:9" hidden="1" outlineLevel="1">
      <c r="A357" s="380"/>
      <c r="B357" s="326" t="s">
        <v>183</v>
      </c>
      <c r="C357" s="315">
        <v>24366.561499124498</v>
      </c>
      <c r="D357" s="315">
        <v>21315</v>
      </c>
      <c r="E357" s="315">
        <v>571146</v>
      </c>
      <c r="F357" s="314"/>
      <c r="G357" s="315">
        <v>0</v>
      </c>
      <c r="H357" s="381">
        <v>616827.56149912497</v>
      </c>
      <c r="I357" s="379"/>
    </row>
    <row r="358" spans="1:9" hidden="1" outlineLevel="1">
      <c r="A358" s="380"/>
      <c r="B358" s="326" t="s">
        <v>184</v>
      </c>
      <c r="C358" s="315">
        <v>1696</v>
      </c>
      <c r="D358" s="314"/>
      <c r="E358" s="315">
        <v>63225</v>
      </c>
      <c r="F358" s="314"/>
      <c r="G358" s="315">
        <v>0</v>
      </c>
      <c r="H358" s="381">
        <v>64921</v>
      </c>
      <c r="I358" s="379"/>
    </row>
    <row r="359" spans="1:9" hidden="1" outlineLevel="1">
      <c r="A359" s="380"/>
      <c r="B359" s="326" t="s">
        <v>185</v>
      </c>
      <c r="C359" s="315">
        <v>17087</v>
      </c>
      <c r="D359" s="314"/>
      <c r="E359" s="315">
        <v>255447</v>
      </c>
      <c r="F359" s="314"/>
      <c r="G359" s="315">
        <v>0</v>
      </c>
      <c r="H359" s="381">
        <v>272534</v>
      </c>
      <c r="I359" s="379"/>
    </row>
    <row r="360" spans="1:9" hidden="1" outlineLevel="1">
      <c r="A360" s="380"/>
      <c r="B360" s="326" t="s">
        <v>186</v>
      </c>
      <c r="C360" s="315">
        <v>270763</v>
      </c>
      <c r="D360" s="315">
        <v>0</v>
      </c>
      <c r="E360" s="315">
        <v>2088204</v>
      </c>
      <c r="F360" s="315">
        <v>0</v>
      </c>
      <c r="G360" s="315">
        <v>0</v>
      </c>
      <c r="H360" s="381">
        <v>2358967</v>
      </c>
      <c r="I360" s="379"/>
    </row>
    <row r="361" spans="1:9" hidden="1" outlineLevel="1">
      <c r="A361" s="380"/>
      <c r="B361" s="326" t="s">
        <v>244</v>
      </c>
      <c r="C361" s="315">
        <v>3783</v>
      </c>
      <c r="D361" s="314"/>
      <c r="E361" s="314"/>
      <c r="F361" s="314"/>
      <c r="G361" s="314"/>
      <c r="H361" s="381">
        <v>3783</v>
      </c>
      <c r="I361" s="379"/>
    </row>
    <row r="362" spans="1:9" hidden="1" outlineLevel="1">
      <c r="A362" s="380"/>
      <c r="B362" s="326" t="s">
        <v>187</v>
      </c>
      <c r="C362" s="314"/>
      <c r="D362" s="314"/>
      <c r="E362" s="314"/>
      <c r="F362" s="314"/>
      <c r="G362" s="314"/>
      <c r="H362" s="381">
        <v>0</v>
      </c>
      <c r="I362" s="379"/>
    </row>
    <row r="363" spans="1:9" hidden="1" outlineLevel="1">
      <c r="A363" s="380"/>
      <c r="B363" s="326" t="s">
        <v>188</v>
      </c>
      <c r="C363" s="315">
        <v>0</v>
      </c>
      <c r="D363" s="314"/>
      <c r="E363" s="315">
        <v>352164</v>
      </c>
      <c r="F363" s="314"/>
      <c r="G363" s="315">
        <v>0</v>
      </c>
      <c r="H363" s="381">
        <v>352164</v>
      </c>
      <c r="I363" s="379"/>
    </row>
    <row r="364" spans="1:9" hidden="1" outlineLevel="1">
      <c r="A364" s="380"/>
      <c r="B364" s="326" t="s">
        <v>189</v>
      </c>
      <c r="C364" s="314"/>
      <c r="D364" s="315">
        <v>0</v>
      </c>
      <c r="E364" s="315">
        <v>451667</v>
      </c>
      <c r="F364" s="314"/>
      <c r="G364" s="314"/>
      <c r="H364" s="381">
        <v>451667</v>
      </c>
      <c r="I364" s="379"/>
    </row>
    <row r="365" spans="1:9" hidden="1" outlineLevel="1">
      <c r="A365" s="380"/>
      <c r="B365" s="326" t="s">
        <v>190</v>
      </c>
      <c r="C365" s="315">
        <v>46403</v>
      </c>
      <c r="D365" s="315">
        <v>295631</v>
      </c>
      <c r="E365" s="315">
        <v>43928</v>
      </c>
      <c r="F365" s="314"/>
      <c r="G365" s="315">
        <v>0</v>
      </c>
      <c r="H365" s="381">
        <v>385962</v>
      </c>
      <c r="I365" s="379"/>
    </row>
    <row r="366" spans="1:9" hidden="1" outlineLevel="1">
      <c r="A366" s="380"/>
      <c r="B366" s="326" t="s">
        <v>191</v>
      </c>
      <c r="C366" s="315">
        <v>375</v>
      </c>
      <c r="D366" s="314"/>
      <c r="E366" s="315">
        <v>94809</v>
      </c>
      <c r="F366" s="314"/>
      <c r="G366" s="314"/>
      <c r="H366" s="381">
        <v>95184</v>
      </c>
      <c r="I366" s="379"/>
    </row>
    <row r="367" spans="1:9" hidden="1" outlineLevel="1">
      <c r="A367" s="380"/>
      <c r="B367" s="326" t="s">
        <v>192</v>
      </c>
      <c r="C367" s="314"/>
      <c r="D367" s="314"/>
      <c r="E367" s="314"/>
      <c r="F367" s="314"/>
      <c r="G367" s="314"/>
      <c r="H367" s="381">
        <v>0</v>
      </c>
      <c r="I367" s="379"/>
    </row>
    <row r="368" spans="1:9" hidden="1" outlineLevel="1">
      <c r="A368" s="380"/>
      <c r="B368" s="326" t="s">
        <v>247</v>
      </c>
      <c r="C368" s="314"/>
      <c r="D368" s="314"/>
      <c r="E368" s="314"/>
      <c r="F368" s="314"/>
      <c r="G368" s="314"/>
      <c r="H368" s="381">
        <v>0</v>
      </c>
      <c r="I368" s="379"/>
    </row>
    <row r="369" spans="1:9" hidden="1" outlineLevel="1">
      <c r="A369" s="380"/>
      <c r="B369" s="326" t="s">
        <v>193</v>
      </c>
      <c r="C369" s="315">
        <v>239810</v>
      </c>
      <c r="D369" s="314"/>
      <c r="E369" s="315">
        <v>2347775</v>
      </c>
      <c r="F369" s="314"/>
      <c r="G369" s="315">
        <v>2922</v>
      </c>
      <c r="H369" s="381">
        <v>2590507</v>
      </c>
      <c r="I369" s="379"/>
    </row>
    <row r="370" spans="1:9" hidden="1" outlineLevel="1">
      <c r="A370" s="380"/>
      <c r="B370" s="326" t="s">
        <v>194</v>
      </c>
      <c r="C370" s="315">
        <v>30285.24</v>
      </c>
      <c r="D370" s="314"/>
      <c r="E370" s="314"/>
      <c r="F370" s="314"/>
      <c r="G370" s="314"/>
      <c r="H370" s="381">
        <v>30285.24</v>
      </c>
      <c r="I370" s="379"/>
    </row>
    <row r="371" spans="1:9" hidden="1" outlineLevel="1">
      <c r="A371" s="380"/>
      <c r="B371" s="326" t="s">
        <v>195</v>
      </c>
      <c r="C371" s="315">
        <v>0</v>
      </c>
      <c r="D371" s="315">
        <v>0</v>
      </c>
      <c r="E371" s="315">
        <v>32315</v>
      </c>
      <c r="F371" s="314"/>
      <c r="G371" s="314"/>
      <c r="H371" s="381">
        <v>32315</v>
      </c>
      <c r="I371" s="379"/>
    </row>
    <row r="372" spans="1:9" hidden="1" outlineLevel="1">
      <c r="A372" s="380"/>
      <c r="B372" s="326" t="s">
        <v>196</v>
      </c>
      <c r="C372" s="314"/>
      <c r="D372" s="314"/>
      <c r="E372" s="315">
        <v>380109</v>
      </c>
      <c r="F372" s="314"/>
      <c r="G372" s="314"/>
      <c r="H372" s="381">
        <v>380109</v>
      </c>
      <c r="I372" s="379"/>
    </row>
    <row r="373" spans="1:9" collapsed="1">
      <c r="A373" s="380">
        <v>15</v>
      </c>
      <c r="B373" s="330" t="s">
        <v>541</v>
      </c>
      <c r="C373" s="315">
        <f>SUM($C$355:$C$372)</f>
        <v>641436.89149912447</v>
      </c>
      <c r="D373" s="315">
        <f>SUM($D$355:$D$372)</f>
        <v>316946</v>
      </c>
      <c r="E373" s="315">
        <f>SUM($E$355:$E$372)</f>
        <v>6864494</v>
      </c>
      <c r="F373" s="315">
        <f>SUM($F$355:$F$372)</f>
        <v>0</v>
      </c>
      <c r="G373" s="315">
        <f>SUM($G$355:$G$372)</f>
        <v>2922</v>
      </c>
      <c r="H373" s="381">
        <f>SUM($H$355:$H$372)</f>
        <v>7825798.8914991254</v>
      </c>
      <c r="I373" s="379"/>
    </row>
    <row r="374" spans="1:9" hidden="1" outlineLevel="1">
      <c r="A374" s="380"/>
      <c r="B374" s="326" t="s">
        <v>181</v>
      </c>
      <c r="C374" s="315">
        <v>18624.234006471699</v>
      </c>
      <c r="D374" s="314"/>
      <c r="E374" s="315">
        <v>401398</v>
      </c>
      <c r="F374" s="314"/>
      <c r="G374" s="315">
        <v>90238</v>
      </c>
      <c r="H374" s="381">
        <v>510260.23400647199</v>
      </c>
      <c r="I374" s="379"/>
    </row>
    <row r="375" spans="1:9" hidden="1" outlineLevel="1">
      <c r="A375" s="380"/>
      <c r="B375" s="326" t="s">
        <v>182</v>
      </c>
      <c r="C375" s="315">
        <v>21461</v>
      </c>
      <c r="D375" s="314"/>
      <c r="E375" s="314"/>
      <c r="F375" s="314"/>
      <c r="G375" s="314"/>
      <c r="H375" s="381">
        <v>21461</v>
      </c>
      <c r="I375" s="379"/>
    </row>
    <row r="376" spans="1:9" hidden="1" outlineLevel="1">
      <c r="A376" s="380"/>
      <c r="B376" s="326" t="s">
        <v>183</v>
      </c>
      <c r="C376" s="315">
        <v>127662.118683333</v>
      </c>
      <c r="D376" s="315">
        <v>89564</v>
      </c>
      <c r="E376" s="315">
        <v>538150</v>
      </c>
      <c r="F376" s="314"/>
      <c r="G376" s="315">
        <v>98857</v>
      </c>
      <c r="H376" s="381">
        <v>854233.11868333304</v>
      </c>
      <c r="I376" s="379"/>
    </row>
    <row r="377" spans="1:9" hidden="1" outlineLevel="1">
      <c r="A377" s="380"/>
      <c r="B377" s="326" t="s">
        <v>184</v>
      </c>
      <c r="C377" s="315">
        <v>6690</v>
      </c>
      <c r="D377" s="314"/>
      <c r="E377" s="315">
        <v>63735</v>
      </c>
      <c r="F377" s="314"/>
      <c r="G377" s="315">
        <v>6165</v>
      </c>
      <c r="H377" s="381">
        <v>76590</v>
      </c>
      <c r="I377" s="379"/>
    </row>
    <row r="378" spans="1:9" hidden="1" outlineLevel="1">
      <c r="A378" s="380"/>
      <c r="B378" s="326" t="s">
        <v>185</v>
      </c>
      <c r="C378" s="315">
        <v>97855</v>
      </c>
      <c r="D378" s="314"/>
      <c r="E378" s="315">
        <v>733209</v>
      </c>
      <c r="F378" s="314"/>
      <c r="G378" s="315">
        <v>99710</v>
      </c>
      <c r="H378" s="381">
        <v>930774</v>
      </c>
      <c r="I378" s="379"/>
    </row>
    <row r="379" spans="1:9" hidden="1" outlineLevel="1">
      <c r="A379" s="380"/>
      <c r="B379" s="326" t="s">
        <v>186</v>
      </c>
      <c r="C379" s="315">
        <v>382134</v>
      </c>
      <c r="D379" s="315">
        <v>0</v>
      </c>
      <c r="E379" s="315">
        <v>1936221</v>
      </c>
      <c r="F379" s="315">
        <v>0</v>
      </c>
      <c r="G379" s="315">
        <v>368900</v>
      </c>
      <c r="H379" s="381">
        <v>2687255</v>
      </c>
      <c r="I379" s="379"/>
    </row>
    <row r="380" spans="1:9" hidden="1" outlineLevel="1">
      <c r="A380" s="380"/>
      <c r="B380" s="326" t="s">
        <v>244</v>
      </c>
      <c r="C380" s="315">
        <v>21077</v>
      </c>
      <c r="D380" s="314"/>
      <c r="E380" s="314"/>
      <c r="F380" s="314"/>
      <c r="G380" s="314"/>
      <c r="H380" s="381">
        <v>21077</v>
      </c>
      <c r="I380" s="379"/>
    </row>
    <row r="381" spans="1:9" hidden="1" outlineLevel="1">
      <c r="A381" s="380"/>
      <c r="B381" s="326" t="s">
        <v>187</v>
      </c>
      <c r="C381" s="315">
        <v>16886</v>
      </c>
      <c r="D381" s="314"/>
      <c r="E381" s="314"/>
      <c r="F381" s="314"/>
      <c r="G381" s="314"/>
      <c r="H381" s="381">
        <v>16886</v>
      </c>
      <c r="I381" s="379"/>
    </row>
    <row r="382" spans="1:9" hidden="1" outlineLevel="1">
      <c r="A382" s="380"/>
      <c r="B382" s="326" t="s">
        <v>188</v>
      </c>
      <c r="C382" s="315">
        <v>0</v>
      </c>
      <c r="D382" s="314"/>
      <c r="E382" s="315">
        <v>32902</v>
      </c>
      <c r="F382" s="314"/>
      <c r="G382" s="315">
        <v>14782</v>
      </c>
      <c r="H382" s="381">
        <v>47684</v>
      </c>
      <c r="I382" s="379"/>
    </row>
    <row r="383" spans="1:9" hidden="1" outlineLevel="1">
      <c r="A383" s="380"/>
      <c r="B383" s="326" t="s">
        <v>189</v>
      </c>
      <c r="C383" s="314"/>
      <c r="D383" s="315">
        <v>0</v>
      </c>
      <c r="E383" s="315">
        <v>234616</v>
      </c>
      <c r="F383" s="314"/>
      <c r="G383" s="315">
        <v>62586</v>
      </c>
      <c r="H383" s="381">
        <v>297202</v>
      </c>
      <c r="I383" s="379"/>
    </row>
    <row r="384" spans="1:9" hidden="1" outlineLevel="1">
      <c r="A384" s="380"/>
      <c r="B384" s="326" t="s">
        <v>190</v>
      </c>
      <c r="C384" s="315">
        <v>90428</v>
      </c>
      <c r="D384" s="315">
        <v>211836</v>
      </c>
      <c r="E384" s="315">
        <v>38243</v>
      </c>
      <c r="F384" s="314"/>
      <c r="G384" s="315">
        <v>45491</v>
      </c>
      <c r="H384" s="381">
        <v>385998</v>
      </c>
      <c r="I384" s="379"/>
    </row>
    <row r="385" spans="1:9" hidden="1" outlineLevel="1">
      <c r="A385" s="380"/>
      <c r="B385" s="326" t="s">
        <v>191</v>
      </c>
      <c r="C385" s="315">
        <v>288</v>
      </c>
      <c r="D385" s="314"/>
      <c r="E385" s="315">
        <v>8311</v>
      </c>
      <c r="F385" s="314"/>
      <c r="G385" s="315">
        <v>2100</v>
      </c>
      <c r="H385" s="381">
        <v>10699</v>
      </c>
      <c r="I385" s="379"/>
    </row>
    <row r="386" spans="1:9" hidden="1" outlineLevel="1">
      <c r="A386" s="380"/>
      <c r="B386" s="326" t="s">
        <v>192</v>
      </c>
      <c r="C386" s="314"/>
      <c r="D386" s="314"/>
      <c r="E386" s="314"/>
      <c r="F386" s="314"/>
      <c r="G386" s="314"/>
      <c r="H386" s="381">
        <v>0</v>
      </c>
      <c r="I386" s="379"/>
    </row>
    <row r="387" spans="1:9" hidden="1" outlineLevel="1">
      <c r="A387" s="380"/>
      <c r="B387" s="326" t="s">
        <v>247</v>
      </c>
      <c r="C387" s="314"/>
      <c r="D387" s="314"/>
      <c r="E387" s="314"/>
      <c r="F387" s="314"/>
      <c r="G387" s="314"/>
      <c r="H387" s="381">
        <v>0</v>
      </c>
      <c r="I387" s="379"/>
    </row>
    <row r="388" spans="1:9" hidden="1" outlineLevel="1">
      <c r="A388" s="380"/>
      <c r="B388" s="326" t="s">
        <v>193</v>
      </c>
      <c r="C388" s="315">
        <v>-2278</v>
      </c>
      <c r="D388" s="315">
        <v>433</v>
      </c>
      <c r="E388" s="315">
        <v>1117008</v>
      </c>
      <c r="F388" s="314"/>
      <c r="G388" s="315">
        <v>222549</v>
      </c>
      <c r="H388" s="381">
        <v>1337712</v>
      </c>
      <c r="I388" s="379"/>
    </row>
    <row r="389" spans="1:9" hidden="1" outlineLevel="1">
      <c r="A389" s="380"/>
      <c r="B389" s="326" t="s">
        <v>194</v>
      </c>
      <c r="C389" s="315">
        <v>3984.9</v>
      </c>
      <c r="D389" s="314"/>
      <c r="E389" s="314"/>
      <c r="F389" s="314"/>
      <c r="G389" s="314"/>
      <c r="H389" s="381">
        <v>3984.9</v>
      </c>
      <c r="I389" s="379"/>
    </row>
    <row r="390" spans="1:9" hidden="1" outlineLevel="1">
      <c r="A390" s="380"/>
      <c r="B390" s="326" t="s">
        <v>195</v>
      </c>
      <c r="C390" s="315">
        <v>43588.4637337569</v>
      </c>
      <c r="D390" s="315">
        <v>9338</v>
      </c>
      <c r="E390" s="315">
        <v>3421</v>
      </c>
      <c r="F390" s="314"/>
      <c r="G390" s="315">
        <v>2188</v>
      </c>
      <c r="H390" s="381">
        <v>58535.4637337569</v>
      </c>
      <c r="I390" s="379"/>
    </row>
    <row r="391" spans="1:9" hidden="1" outlineLevel="1">
      <c r="A391" s="380"/>
      <c r="B391" s="326" t="s">
        <v>196</v>
      </c>
      <c r="C391" s="314"/>
      <c r="D391" s="314"/>
      <c r="E391" s="315">
        <v>46473</v>
      </c>
      <c r="F391" s="314"/>
      <c r="G391" s="314"/>
      <c r="H391" s="381">
        <v>46473</v>
      </c>
      <c r="I391" s="379"/>
    </row>
    <row r="392" spans="1:9" collapsed="1">
      <c r="A392" s="380">
        <v>16</v>
      </c>
      <c r="B392" s="330" t="s">
        <v>542</v>
      </c>
      <c r="C392" s="315">
        <f>SUM($C$374:$C$391)</f>
        <v>828400.71642356168</v>
      </c>
      <c r="D392" s="315">
        <f>SUM($D$374:$D$391)</f>
        <v>311171</v>
      </c>
      <c r="E392" s="315">
        <f>SUM($E$374:$E$391)</f>
        <v>5153687</v>
      </c>
      <c r="F392" s="315">
        <f>SUM($F$374:$F$391)</f>
        <v>0</v>
      </c>
      <c r="G392" s="315">
        <f>SUM($G$374:$G$391)</f>
        <v>1013566</v>
      </c>
      <c r="H392" s="381">
        <f>SUM($H$374:$H$391)</f>
        <v>7306824.7164235618</v>
      </c>
      <c r="I392" s="379"/>
    </row>
    <row r="393" spans="1:9" hidden="1" outlineLevel="1">
      <c r="A393" s="380"/>
      <c r="B393" s="326" t="s">
        <v>181</v>
      </c>
      <c r="C393" s="315">
        <v>20107.9179694712</v>
      </c>
      <c r="D393" s="314"/>
      <c r="E393" s="315">
        <v>193538</v>
      </c>
      <c r="F393" s="314"/>
      <c r="G393" s="315">
        <v>43113</v>
      </c>
      <c r="H393" s="381">
        <v>256758.91796947099</v>
      </c>
      <c r="I393" s="379"/>
    </row>
    <row r="394" spans="1:9" hidden="1" outlineLevel="1">
      <c r="A394" s="380"/>
      <c r="B394" s="326" t="s">
        <v>182</v>
      </c>
      <c r="C394" s="315">
        <v>1012</v>
      </c>
      <c r="D394" s="314"/>
      <c r="E394" s="314"/>
      <c r="F394" s="314"/>
      <c r="G394" s="314"/>
      <c r="H394" s="381">
        <v>1012</v>
      </c>
      <c r="I394" s="379"/>
    </row>
    <row r="395" spans="1:9" hidden="1" outlineLevel="1">
      <c r="A395" s="380"/>
      <c r="B395" s="326" t="s">
        <v>183</v>
      </c>
      <c r="C395" s="315">
        <v>117017.22157769901</v>
      </c>
      <c r="D395" s="315">
        <v>41570</v>
      </c>
      <c r="E395" s="315">
        <v>226518</v>
      </c>
      <c r="F395" s="314"/>
      <c r="G395" s="315">
        <v>39217</v>
      </c>
      <c r="H395" s="381">
        <v>424322.22157769901</v>
      </c>
      <c r="I395" s="379"/>
    </row>
    <row r="396" spans="1:9" hidden="1" outlineLevel="1">
      <c r="A396" s="380"/>
      <c r="B396" s="326" t="s">
        <v>184</v>
      </c>
      <c r="C396" s="315">
        <v>14473</v>
      </c>
      <c r="D396" s="314"/>
      <c r="E396" s="315">
        <v>28078</v>
      </c>
      <c r="F396" s="314"/>
      <c r="G396" s="315">
        <v>2724</v>
      </c>
      <c r="H396" s="381">
        <v>45275</v>
      </c>
      <c r="I396" s="379"/>
    </row>
    <row r="397" spans="1:9" hidden="1" outlineLevel="1">
      <c r="A397" s="380"/>
      <c r="B397" s="326" t="s">
        <v>185</v>
      </c>
      <c r="C397" s="315">
        <v>109330</v>
      </c>
      <c r="D397" s="314"/>
      <c r="E397" s="315">
        <v>327526</v>
      </c>
      <c r="F397" s="314"/>
      <c r="G397" s="315">
        <v>41365</v>
      </c>
      <c r="H397" s="381">
        <v>478221</v>
      </c>
      <c r="I397" s="379"/>
    </row>
    <row r="398" spans="1:9" hidden="1" outlineLevel="1">
      <c r="A398" s="380"/>
      <c r="B398" s="326" t="s">
        <v>186</v>
      </c>
      <c r="C398" s="315">
        <v>122908</v>
      </c>
      <c r="D398" s="315">
        <v>0</v>
      </c>
      <c r="E398" s="315">
        <v>521287</v>
      </c>
      <c r="F398" s="315">
        <v>0</v>
      </c>
      <c r="G398" s="315">
        <v>98938</v>
      </c>
      <c r="H398" s="381">
        <v>743133</v>
      </c>
      <c r="I398" s="379"/>
    </row>
    <row r="399" spans="1:9" hidden="1" outlineLevel="1">
      <c r="A399" s="380"/>
      <c r="B399" s="326" t="s">
        <v>244</v>
      </c>
      <c r="C399" s="315">
        <v>738</v>
      </c>
      <c r="D399" s="314"/>
      <c r="E399" s="314"/>
      <c r="F399" s="314"/>
      <c r="G399" s="314"/>
      <c r="H399" s="381">
        <v>738</v>
      </c>
      <c r="I399" s="379"/>
    </row>
    <row r="400" spans="1:9" hidden="1" outlineLevel="1">
      <c r="A400" s="380"/>
      <c r="B400" s="326" t="s">
        <v>187</v>
      </c>
      <c r="C400" s="315">
        <v>16914</v>
      </c>
      <c r="D400" s="314"/>
      <c r="E400" s="314"/>
      <c r="F400" s="314"/>
      <c r="G400" s="314"/>
      <c r="H400" s="381">
        <v>16914</v>
      </c>
      <c r="I400" s="379"/>
    </row>
    <row r="401" spans="1:9" hidden="1" outlineLevel="1">
      <c r="A401" s="380"/>
      <c r="B401" s="326" t="s">
        <v>188</v>
      </c>
      <c r="C401" s="315">
        <v>1223.6211675920499</v>
      </c>
      <c r="D401" s="314"/>
      <c r="E401" s="315">
        <v>2124</v>
      </c>
      <c r="F401" s="314"/>
      <c r="G401" s="315">
        <v>910</v>
      </c>
      <c r="H401" s="381">
        <v>4257.6211675920504</v>
      </c>
      <c r="I401" s="379"/>
    </row>
    <row r="402" spans="1:9" hidden="1" outlineLevel="1">
      <c r="A402" s="380"/>
      <c r="B402" s="326" t="s">
        <v>189</v>
      </c>
      <c r="C402" s="315">
        <v>9304.6471795177004</v>
      </c>
      <c r="D402" s="315">
        <v>0</v>
      </c>
      <c r="E402" s="315">
        <v>114339</v>
      </c>
      <c r="F402" s="314"/>
      <c r="G402" s="315">
        <v>30501</v>
      </c>
      <c r="H402" s="381">
        <v>154144.64717951801</v>
      </c>
      <c r="I402" s="379"/>
    </row>
    <row r="403" spans="1:9" hidden="1" outlineLevel="1">
      <c r="A403" s="380"/>
      <c r="B403" s="326" t="s">
        <v>190</v>
      </c>
      <c r="C403" s="315">
        <v>14786</v>
      </c>
      <c r="D403" s="315">
        <v>35378</v>
      </c>
      <c r="E403" s="315">
        <v>2983</v>
      </c>
      <c r="F403" s="314"/>
      <c r="G403" s="315">
        <v>6676</v>
      </c>
      <c r="H403" s="381">
        <v>59823</v>
      </c>
      <c r="I403" s="379"/>
    </row>
    <row r="404" spans="1:9" hidden="1" outlineLevel="1">
      <c r="A404" s="380"/>
      <c r="B404" s="326" t="s">
        <v>191</v>
      </c>
      <c r="C404" s="315">
        <v>702</v>
      </c>
      <c r="D404" s="314"/>
      <c r="E404" s="315">
        <v>7927</v>
      </c>
      <c r="F404" s="314"/>
      <c r="G404" s="315">
        <v>2004</v>
      </c>
      <c r="H404" s="381">
        <v>10633</v>
      </c>
      <c r="I404" s="379"/>
    </row>
    <row r="405" spans="1:9" hidden="1" outlineLevel="1">
      <c r="A405" s="380"/>
      <c r="B405" s="326" t="s">
        <v>192</v>
      </c>
      <c r="C405" s="314"/>
      <c r="D405" s="314"/>
      <c r="E405" s="314"/>
      <c r="F405" s="314"/>
      <c r="G405" s="314"/>
      <c r="H405" s="381">
        <v>0</v>
      </c>
      <c r="I405" s="379"/>
    </row>
    <row r="406" spans="1:9" hidden="1" outlineLevel="1">
      <c r="A406" s="380"/>
      <c r="B406" s="326" t="s">
        <v>247</v>
      </c>
      <c r="C406" s="314"/>
      <c r="D406" s="314"/>
      <c r="E406" s="314"/>
      <c r="F406" s="314"/>
      <c r="G406" s="314"/>
      <c r="H406" s="381">
        <v>0</v>
      </c>
      <c r="I406" s="379"/>
    </row>
    <row r="407" spans="1:9" hidden="1" outlineLevel="1">
      <c r="A407" s="380"/>
      <c r="B407" s="326" t="s">
        <v>193</v>
      </c>
      <c r="C407" s="315">
        <v>70705</v>
      </c>
      <c r="D407" s="314"/>
      <c r="E407" s="315">
        <v>602365</v>
      </c>
      <c r="F407" s="314"/>
      <c r="G407" s="315">
        <v>112917</v>
      </c>
      <c r="H407" s="381">
        <v>785987</v>
      </c>
      <c r="I407" s="379"/>
    </row>
    <row r="408" spans="1:9" hidden="1" outlineLevel="1">
      <c r="A408" s="380"/>
      <c r="B408" s="326" t="s">
        <v>194</v>
      </c>
      <c r="C408" s="315">
        <v>11911.05</v>
      </c>
      <c r="D408" s="314"/>
      <c r="E408" s="314"/>
      <c r="F408" s="314"/>
      <c r="G408" s="314"/>
      <c r="H408" s="381">
        <v>11911.05</v>
      </c>
      <c r="I408" s="379"/>
    </row>
    <row r="409" spans="1:9" hidden="1" outlineLevel="1">
      <c r="A409" s="380"/>
      <c r="B409" s="326" t="s">
        <v>195</v>
      </c>
      <c r="C409" s="315">
        <v>29894.657821459601</v>
      </c>
      <c r="D409" s="315">
        <v>0</v>
      </c>
      <c r="E409" s="315">
        <v>0</v>
      </c>
      <c r="F409" s="314"/>
      <c r="G409" s="314"/>
      <c r="H409" s="381">
        <v>29894.657821459601</v>
      </c>
      <c r="I409" s="379"/>
    </row>
    <row r="410" spans="1:9" hidden="1" outlineLevel="1">
      <c r="A410" s="380"/>
      <c r="B410" s="326" t="s">
        <v>196</v>
      </c>
      <c r="C410" s="315">
        <v>49049</v>
      </c>
      <c r="D410" s="314"/>
      <c r="E410" s="315">
        <v>2898</v>
      </c>
      <c r="F410" s="314"/>
      <c r="G410" s="314"/>
      <c r="H410" s="381">
        <v>51947</v>
      </c>
      <c r="I410" s="379"/>
    </row>
    <row r="411" spans="1:9" collapsed="1">
      <c r="A411" s="380">
        <v>17</v>
      </c>
      <c r="B411" s="330" t="s">
        <v>543</v>
      </c>
      <c r="C411" s="315">
        <f>SUM($C$393:$C$410)</f>
        <v>590076.11571573955</v>
      </c>
      <c r="D411" s="315">
        <f>SUM($D$393:$D$410)</f>
        <v>76948</v>
      </c>
      <c r="E411" s="315">
        <f>SUM($E$393:$E$410)</f>
        <v>2029583</v>
      </c>
      <c r="F411" s="315">
        <f>SUM($F$393:$F$410)</f>
        <v>0</v>
      </c>
      <c r="G411" s="315">
        <f>SUM($G$393:$G$410)</f>
        <v>378365</v>
      </c>
      <c r="H411" s="381">
        <f>SUM($H$393:$H$410)</f>
        <v>3074972.1157157398</v>
      </c>
      <c r="I411" s="379"/>
    </row>
    <row r="412" spans="1:9" hidden="1" outlineLevel="1">
      <c r="A412" s="380"/>
      <c r="B412" s="326" t="s">
        <v>181</v>
      </c>
      <c r="C412" s="315">
        <v>6344.3300000000099</v>
      </c>
      <c r="D412" s="314"/>
      <c r="E412" s="315">
        <v>348774</v>
      </c>
      <c r="F412" s="314"/>
      <c r="G412" s="315">
        <v>77004</v>
      </c>
      <c r="H412" s="381">
        <v>432122.33</v>
      </c>
      <c r="I412" s="379"/>
    </row>
    <row r="413" spans="1:9" hidden="1" outlineLevel="1">
      <c r="A413" s="380"/>
      <c r="B413" s="326" t="s">
        <v>182</v>
      </c>
      <c r="C413" s="315">
        <v>6012</v>
      </c>
      <c r="D413" s="314"/>
      <c r="E413" s="314"/>
      <c r="F413" s="314"/>
      <c r="G413" s="314"/>
      <c r="H413" s="381">
        <v>6012</v>
      </c>
      <c r="I413" s="379"/>
    </row>
    <row r="414" spans="1:9" hidden="1" outlineLevel="1">
      <c r="A414" s="380"/>
      <c r="B414" s="326" t="s">
        <v>183</v>
      </c>
      <c r="C414" s="315">
        <v>54394.264104227201</v>
      </c>
      <c r="D414" s="315">
        <v>180876</v>
      </c>
      <c r="E414" s="315">
        <v>605896</v>
      </c>
      <c r="F414" s="314"/>
      <c r="G414" s="315">
        <v>102812</v>
      </c>
      <c r="H414" s="381">
        <v>943978.26410422695</v>
      </c>
      <c r="I414" s="379"/>
    </row>
    <row r="415" spans="1:9" hidden="1" outlineLevel="1">
      <c r="A415" s="380"/>
      <c r="B415" s="326" t="s">
        <v>184</v>
      </c>
      <c r="C415" s="315">
        <v>6093</v>
      </c>
      <c r="D415" s="314"/>
      <c r="E415" s="315">
        <v>46819</v>
      </c>
      <c r="F415" s="314"/>
      <c r="G415" s="315">
        <v>6435</v>
      </c>
      <c r="H415" s="381">
        <v>59347</v>
      </c>
      <c r="I415" s="379"/>
    </row>
    <row r="416" spans="1:9" hidden="1" outlineLevel="1">
      <c r="A416" s="380"/>
      <c r="B416" s="326" t="s">
        <v>185</v>
      </c>
      <c r="C416" s="315">
        <v>50426</v>
      </c>
      <c r="D416" s="314"/>
      <c r="E416" s="315">
        <v>809995</v>
      </c>
      <c r="F416" s="314"/>
      <c r="G416" s="315">
        <v>95362</v>
      </c>
      <c r="H416" s="381">
        <v>955783</v>
      </c>
      <c r="I416" s="379"/>
    </row>
    <row r="417" spans="1:9" hidden="1" outlineLevel="1">
      <c r="A417" s="380"/>
      <c r="B417" s="326" t="s">
        <v>186</v>
      </c>
      <c r="C417" s="315">
        <v>106564</v>
      </c>
      <c r="D417" s="315">
        <v>0</v>
      </c>
      <c r="E417" s="315">
        <v>535463</v>
      </c>
      <c r="F417" s="315">
        <v>0</v>
      </c>
      <c r="G417" s="315">
        <v>99723</v>
      </c>
      <c r="H417" s="381">
        <v>741750</v>
      </c>
      <c r="I417" s="379"/>
    </row>
    <row r="418" spans="1:9" hidden="1" outlineLevel="1">
      <c r="A418" s="380"/>
      <c r="B418" s="326" t="s">
        <v>244</v>
      </c>
      <c r="C418" s="315">
        <v>5298</v>
      </c>
      <c r="D418" s="314"/>
      <c r="E418" s="314"/>
      <c r="F418" s="315">
        <v>8</v>
      </c>
      <c r="G418" s="314"/>
      <c r="H418" s="381">
        <v>5306</v>
      </c>
      <c r="I418" s="379"/>
    </row>
    <row r="419" spans="1:9" hidden="1" outlineLevel="1">
      <c r="A419" s="380"/>
      <c r="B419" s="326" t="s">
        <v>187</v>
      </c>
      <c r="C419" s="315">
        <v>3156</v>
      </c>
      <c r="D419" s="314"/>
      <c r="E419" s="314"/>
      <c r="F419" s="314"/>
      <c r="G419" s="314"/>
      <c r="H419" s="381">
        <v>3156</v>
      </c>
      <c r="I419" s="379"/>
    </row>
    <row r="420" spans="1:9" hidden="1" outlineLevel="1">
      <c r="A420" s="380"/>
      <c r="B420" s="326" t="s">
        <v>188</v>
      </c>
      <c r="C420" s="315">
        <v>3064.3861671812401</v>
      </c>
      <c r="D420" s="314"/>
      <c r="E420" s="315">
        <v>60015</v>
      </c>
      <c r="F420" s="314"/>
      <c r="G420" s="315">
        <v>26963</v>
      </c>
      <c r="H420" s="381">
        <v>90042.386167181205</v>
      </c>
      <c r="I420" s="379"/>
    </row>
    <row r="421" spans="1:9" hidden="1" outlineLevel="1">
      <c r="A421" s="380"/>
      <c r="B421" s="326" t="s">
        <v>189</v>
      </c>
      <c r="C421" s="314"/>
      <c r="D421" s="315">
        <v>0</v>
      </c>
      <c r="E421" s="315">
        <v>430566</v>
      </c>
      <c r="F421" s="314"/>
      <c r="G421" s="315">
        <v>114858</v>
      </c>
      <c r="H421" s="381">
        <v>545424</v>
      </c>
      <c r="I421" s="379"/>
    </row>
    <row r="422" spans="1:9" hidden="1" outlineLevel="1">
      <c r="A422" s="380"/>
      <c r="B422" s="326" t="s">
        <v>190</v>
      </c>
      <c r="C422" s="315">
        <v>55072</v>
      </c>
      <c r="D422" s="315">
        <v>202200</v>
      </c>
      <c r="E422" s="315">
        <v>35532</v>
      </c>
      <c r="F422" s="314"/>
      <c r="G422" s="315">
        <v>43006</v>
      </c>
      <c r="H422" s="381">
        <v>335810</v>
      </c>
      <c r="I422" s="379"/>
    </row>
    <row r="423" spans="1:9" hidden="1" outlineLevel="1">
      <c r="A423" s="380"/>
      <c r="B423" s="326" t="s">
        <v>191</v>
      </c>
      <c r="C423" s="315">
        <v>137</v>
      </c>
      <c r="D423" s="314"/>
      <c r="E423" s="315">
        <v>37417</v>
      </c>
      <c r="F423" s="314"/>
      <c r="G423" s="315">
        <v>9456</v>
      </c>
      <c r="H423" s="381">
        <v>47010</v>
      </c>
      <c r="I423" s="379"/>
    </row>
    <row r="424" spans="1:9" hidden="1" outlineLevel="1">
      <c r="A424" s="380"/>
      <c r="B424" s="326" t="s">
        <v>192</v>
      </c>
      <c r="C424" s="315">
        <v>2109</v>
      </c>
      <c r="D424" s="314"/>
      <c r="E424" s="314"/>
      <c r="F424" s="314"/>
      <c r="G424" s="314"/>
      <c r="H424" s="381">
        <v>2109</v>
      </c>
      <c r="I424" s="379"/>
    </row>
    <row r="425" spans="1:9" hidden="1" outlineLevel="1">
      <c r="A425" s="380"/>
      <c r="B425" s="326" t="s">
        <v>247</v>
      </c>
      <c r="C425" s="315">
        <v>203.06</v>
      </c>
      <c r="D425" s="314"/>
      <c r="E425" s="314"/>
      <c r="F425" s="314"/>
      <c r="G425" s="314"/>
      <c r="H425" s="381">
        <v>203.06</v>
      </c>
      <c r="I425" s="379"/>
    </row>
    <row r="426" spans="1:9" hidden="1" outlineLevel="1">
      <c r="A426" s="380"/>
      <c r="B426" s="326" t="s">
        <v>193</v>
      </c>
      <c r="C426" s="315">
        <v>155148</v>
      </c>
      <c r="D426" s="315">
        <v>104</v>
      </c>
      <c r="E426" s="315">
        <v>750740</v>
      </c>
      <c r="F426" s="314"/>
      <c r="G426" s="315">
        <v>166930</v>
      </c>
      <c r="H426" s="381">
        <v>1072922</v>
      </c>
      <c r="I426" s="379"/>
    </row>
    <row r="427" spans="1:9" hidden="1" outlineLevel="1">
      <c r="A427" s="380"/>
      <c r="B427" s="326" t="s">
        <v>194</v>
      </c>
      <c r="C427" s="315">
        <v>11443.95</v>
      </c>
      <c r="D427" s="314"/>
      <c r="E427" s="314"/>
      <c r="F427" s="314"/>
      <c r="G427" s="314"/>
      <c r="H427" s="381">
        <v>11443.95</v>
      </c>
      <c r="I427" s="379"/>
    </row>
    <row r="428" spans="1:9" hidden="1" outlineLevel="1">
      <c r="A428" s="380"/>
      <c r="B428" s="326" t="s">
        <v>195</v>
      </c>
      <c r="C428" s="315">
        <v>136.89183114083599</v>
      </c>
      <c r="D428" s="315">
        <v>1448</v>
      </c>
      <c r="E428" s="315">
        <v>7386</v>
      </c>
      <c r="F428" s="314"/>
      <c r="G428" s="315">
        <v>4722</v>
      </c>
      <c r="H428" s="381">
        <v>13692.8918311408</v>
      </c>
      <c r="I428" s="379"/>
    </row>
    <row r="429" spans="1:9" hidden="1" outlineLevel="1">
      <c r="A429" s="380"/>
      <c r="B429" s="326" t="s">
        <v>196</v>
      </c>
      <c r="C429" s="314"/>
      <c r="D429" s="314"/>
      <c r="E429" s="315">
        <v>21958</v>
      </c>
      <c r="F429" s="314"/>
      <c r="G429" s="314"/>
      <c r="H429" s="381">
        <v>21958</v>
      </c>
      <c r="I429" s="379"/>
    </row>
    <row r="430" spans="1:9" collapsed="1">
      <c r="A430" s="380">
        <v>18</v>
      </c>
      <c r="B430" s="330" t="s">
        <v>544</v>
      </c>
      <c r="C430" s="315">
        <f>SUM($C$412:$C$429)</f>
        <v>465601.88210254931</v>
      </c>
      <c r="D430" s="315">
        <f>SUM($D$412:$D$429)</f>
        <v>384628</v>
      </c>
      <c r="E430" s="315">
        <f>SUM($E$412:$E$429)</f>
        <v>3690561</v>
      </c>
      <c r="F430" s="315">
        <f>SUM($F$412:$F$429)</f>
        <v>8</v>
      </c>
      <c r="G430" s="315">
        <f>SUM($G$412:$G$429)</f>
        <v>747271</v>
      </c>
      <c r="H430" s="381">
        <f>SUM($H$412:$H$429)</f>
        <v>5288069.8821025491</v>
      </c>
      <c r="I430" s="379"/>
    </row>
    <row r="431" spans="1:9" hidden="1" outlineLevel="1">
      <c r="A431" s="380"/>
      <c r="B431" s="326" t="s">
        <v>181</v>
      </c>
      <c r="C431" s="315">
        <v>264080.91272096097</v>
      </c>
      <c r="D431" s="314"/>
      <c r="E431" s="315">
        <v>32391</v>
      </c>
      <c r="F431" s="314"/>
      <c r="G431" s="315">
        <v>5873</v>
      </c>
      <c r="H431" s="381">
        <v>302344.91272096097</v>
      </c>
      <c r="I431" s="379"/>
    </row>
    <row r="432" spans="1:9" hidden="1" outlineLevel="1">
      <c r="A432" s="380"/>
      <c r="B432" s="326" t="s">
        <v>182</v>
      </c>
      <c r="C432" s="315">
        <v>0</v>
      </c>
      <c r="D432" s="314"/>
      <c r="E432" s="314"/>
      <c r="F432" s="314"/>
      <c r="G432" s="314"/>
      <c r="H432" s="381">
        <v>0</v>
      </c>
      <c r="I432" s="379"/>
    </row>
    <row r="433" spans="1:9" hidden="1" outlineLevel="1">
      <c r="A433" s="380"/>
      <c r="B433" s="326" t="s">
        <v>183</v>
      </c>
      <c r="C433" s="315">
        <v>2480574.9492313801</v>
      </c>
      <c r="D433" s="315">
        <v>5560</v>
      </c>
      <c r="E433" s="315">
        <v>62841</v>
      </c>
      <c r="F433" s="314"/>
      <c r="G433" s="315">
        <v>9240</v>
      </c>
      <c r="H433" s="381">
        <v>2558215.9492313801</v>
      </c>
      <c r="I433" s="379"/>
    </row>
    <row r="434" spans="1:9" hidden="1" outlineLevel="1">
      <c r="A434" s="380"/>
      <c r="B434" s="326" t="s">
        <v>184</v>
      </c>
      <c r="C434" s="315">
        <v>206241</v>
      </c>
      <c r="D434" s="314"/>
      <c r="E434" s="315">
        <v>9303</v>
      </c>
      <c r="F434" s="314"/>
      <c r="G434" s="315">
        <v>1194</v>
      </c>
      <c r="H434" s="381">
        <v>216738</v>
      </c>
      <c r="I434" s="379"/>
    </row>
    <row r="435" spans="1:9" hidden="1" outlineLevel="1">
      <c r="A435" s="380"/>
      <c r="B435" s="326" t="s">
        <v>185</v>
      </c>
      <c r="C435" s="315">
        <v>1272162</v>
      </c>
      <c r="D435" s="314"/>
      <c r="E435" s="315">
        <v>78883</v>
      </c>
      <c r="F435" s="314"/>
      <c r="G435" s="315">
        <v>9081</v>
      </c>
      <c r="H435" s="381">
        <v>1360126</v>
      </c>
      <c r="I435" s="379"/>
    </row>
    <row r="436" spans="1:9" hidden="1" outlineLevel="1">
      <c r="A436" s="380"/>
      <c r="B436" s="326" t="s">
        <v>186</v>
      </c>
      <c r="C436" s="315">
        <v>13390</v>
      </c>
      <c r="D436" s="315">
        <v>0</v>
      </c>
      <c r="E436" s="315">
        <v>274320</v>
      </c>
      <c r="F436" s="315">
        <v>0</v>
      </c>
      <c r="G436" s="315">
        <v>37487</v>
      </c>
      <c r="H436" s="381">
        <v>325197</v>
      </c>
      <c r="I436" s="379"/>
    </row>
    <row r="437" spans="1:9" hidden="1" outlineLevel="1">
      <c r="A437" s="380"/>
      <c r="B437" s="326" t="s">
        <v>244</v>
      </c>
      <c r="C437" s="315">
        <v>1136</v>
      </c>
      <c r="D437" s="314"/>
      <c r="E437" s="314"/>
      <c r="F437" s="314"/>
      <c r="G437" s="314"/>
      <c r="H437" s="381">
        <v>1136</v>
      </c>
      <c r="I437" s="379"/>
    </row>
    <row r="438" spans="1:9" hidden="1" outlineLevel="1">
      <c r="A438" s="380"/>
      <c r="B438" s="326" t="s">
        <v>187</v>
      </c>
      <c r="C438" s="315">
        <v>3322</v>
      </c>
      <c r="D438" s="314"/>
      <c r="E438" s="314"/>
      <c r="F438" s="314"/>
      <c r="G438" s="314"/>
      <c r="H438" s="381">
        <v>3322</v>
      </c>
      <c r="I438" s="379"/>
    </row>
    <row r="439" spans="1:9" hidden="1" outlineLevel="1">
      <c r="A439" s="380"/>
      <c r="B439" s="326" t="s">
        <v>188</v>
      </c>
      <c r="C439" s="315">
        <v>4611.9866913645501</v>
      </c>
      <c r="D439" s="314"/>
      <c r="E439" s="315">
        <v>68451</v>
      </c>
      <c r="F439" s="314"/>
      <c r="G439" s="315">
        <v>30754</v>
      </c>
      <c r="H439" s="381">
        <v>103816.986691365</v>
      </c>
      <c r="I439" s="379"/>
    </row>
    <row r="440" spans="1:9" hidden="1" outlineLevel="1">
      <c r="A440" s="380"/>
      <c r="B440" s="326" t="s">
        <v>189</v>
      </c>
      <c r="C440" s="315">
        <v>3149.8206127297499</v>
      </c>
      <c r="D440" s="315">
        <v>0</v>
      </c>
      <c r="E440" s="315">
        <v>10265</v>
      </c>
      <c r="F440" s="314"/>
      <c r="G440" s="315">
        <v>2738</v>
      </c>
      <c r="H440" s="381">
        <v>16152.8206127297</v>
      </c>
      <c r="I440" s="379"/>
    </row>
    <row r="441" spans="1:9" hidden="1" outlineLevel="1">
      <c r="A441" s="380"/>
      <c r="B441" s="326" t="s">
        <v>190</v>
      </c>
      <c r="C441" s="315">
        <v>149305</v>
      </c>
      <c r="D441" s="315">
        <v>249943</v>
      </c>
      <c r="E441" s="315">
        <v>40341</v>
      </c>
      <c r="F441" s="314"/>
      <c r="G441" s="315">
        <v>52148</v>
      </c>
      <c r="H441" s="381">
        <v>491737</v>
      </c>
      <c r="I441" s="379"/>
    </row>
    <row r="442" spans="1:9" hidden="1" outlineLevel="1">
      <c r="A442" s="380"/>
      <c r="B442" s="326" t="s">
        <v>191</v>
      </c>
      <c r="C442" s="315">
        <v>1568</v>
      </c>
      <c r="D442" s="314"/>
      <c r="E442" s="315">
        <v>32523</v>
      </c>
      <c r="F442" s="314"/>
      <c r="G442" s="315">
        <v>8219</v>
      </c>
      <c r="H442" s="381">
        <v>42310</v>
      </c>
      <c r="I442" s="379"/>
    </row>
    <row r="443" spans="1:9" hidden="1" outlineLevel="1">
      <c r="A443" s="380"/>
      <c r="B443" s="326" t="s">
        <v>192</v>
      </c>
      <c r="C443" s="314"/>
      <c r="D443" s="314"/>
      <c r="E443" s="314"/>
      <c r="F443" s="314"/>
      <c r="G443" s="314"/>
      <c r="H443" s="381">
        <v>0</v>
      </c>
      <c r="I443" s="379"/>
    </row>
    <row r="444" spans="1:9" hidden="1" outlineLevel="1">
      <c r="A444" s="380"/>
      <c r="B444" s="326" t="s">
        <v>247</v>
      </c>
      <c r="C444" s="314"/>
      <c r="D444" s="314"/>
      <c r="E444" s="314"/>
      <c r="F444" s="314"/>
      <c r="G444" s="314"/>
      <c r="H444" s="381">
        <v>0</v>
      </c>
      <c r="I444" s="379"/>
    </row>
    <row r="445" spans="1:9" hidden="1" outlineLevel="1">
      <c r="A445" s="380"/>
      <c r="B445" s="326" t="s">
        <v>193</v>
      </c>
      <c r="C445" s="315">
        <v>65711</v>
      </c>
      <c r="D445" s="314"/>
      <c r="E445" s="315">
        <v>1059353</v>
      </c>
      <c r="F445" s="314"/>
      <c r="G445" s="315">
        <v>201719</v>
      </c>
      <c r="H445" s="381">
        <v>1326783</v>
      </c>
      <c r="I445" s="379"/>
    </row>
    <row r="446" spans="1:9" hidden="1" outlineLevel="1">
      <c r="A446" s="380"/>
      <c r="B446" s="326" t="s">
        <v>194</v>
      </c>
      <c r="C446" s="315">
        <v>5047</v>
      </c>
      <c r="D446" s="314"/>
      <c r="E446" s="314"/>
      <c r="F446" s="314"/>
      <c r="G446" s="314"/>
      <c r="H446" s="381">
        <v>5047</v>
      </c>
      <c r="I446" s="379"/>
    </row>
    <row r="447" spans="1:9" hidden="1" outlineLevel="1">
      <c r="A447" s="380"/>
      <c r="B447" s="326" t="s">
        <v>195</v>
      </c>
      <c r="C447" s="315">
        <v>30015.957143180702</v>
      </c>
      <c r="D447" s="315">
        <v>1363</v>
      </c>
      <c r="E447" s="315">
        <v>659</v>
      </c>
      <c r="F447" s="314"/>
      <c r="G447" s="315">
        <v>422</v>
      </c>
      <c r="H447" s="381">
        <v>32459.957143180702</v>
      </c>
      <c r="I447" s="379"/>
    </row>
    <row r="448" spans="1:9" hidden="1" outlineLevel="1">
      <c r="A448" s="380"/>
      <c r="B448" s="326" t="s">
        <v>196</v>
      </c>
      <c r="C448" s="315">
        <v>25690</v>
      </c>
      <c r="D448" s="314"/>
      <c r="E448" s="315">
        <v>12848</v>
      </c>
      <c r="F448" s="314"/>
      <c r="G448" s="314"/>
      <c r="H448" s="381">
        <v>38538</v>
      </c>
      <c r="I448" s="379"/>
    </row>
    <row r="449" spans="1:9" collapsed="1">
      <c r="A449" s="380">
        <v>19</v>
      </c>
      <c r="B449" s="330" t="s">
        <v>545</v>
      </c>
      <c r="C449" s="315">
        <f>SUM($C$431:$C$448)</f>
        <v>4526005.6263996158</v>
      </c>
      <c r="D449" s="315">
        <f>SUM($D$431:$D$448)</f>
        <v>256866</v>
      </c>
      <c r="E449" s="315">
        <f>SUM($E$431:$E$448)</f>
        <v>1682178</v>
      </c>
      <c r="F449" s="315">
        <f>SUM($F$431:$F$448)</f>
        <v>0</v>
      </c>
      <c r="G449" s="315">
        <f>SUM($G$431:$G$448)</f>
        <v>358875</v>
      </c>
      <c r="H449" s="381">
        <f>SUM($H$431:$H$448)</f>
        <v>6823924.6263996167</v>
      </c>
      <c r="I449" s="379"/>
    </row>
    <row r="450" spans="1:9" ht="13.5" hidden="1" outlineLevel="1" thickBot="1">
      <c r="A450" s="388"/>
      <c r="B450" s="389" t="s">
        <v>181</v>
      </c>
      <c r="C450" s="390">
        <v>48939.6930350599</v>
      </c>
      <c r="D450" s="391"/>
      <c r="E450" s="390">
        <v>197136</v>
      </c>
      <c r="F450" s="391"/>
      <c r="G450" s="390">
        <v>42100</v>
      </c>
      <c r="H450" s="392">
        <v>288175.69303506002</v>
      </c>
      <c r="I450" s="379"/>
    </row>
    <row r="451" spans="1:9" ht="13.5" hidden="1" outlineLevel="1" thickBot="1">
      <c r="A451" s="388"/>
      <c r="B451" s="389" t="s">
        <v>182</v>
      </c>
      <c r="C451" s="390">
        <v>42406.8</v>
      </c>
      <c r="D451" s="391"/>
      <c r="E451" s="391"/>
      <c r="F451" s="391"/>
      <c r="G451" s="391"/>
      <c r="H451" s="392">
        <v>42406.8</v>
      </c>
      <c r="I451" s="379"/>
    </row>
    <row r="452" spans="1:9" ht="13.5" hidden="1" outlineLevel="1" thickBot="1">
      <c r="A452" s="388"/>
      <c r="B452" s="389" t="s">
        <v>183</v>
      </c>
      <c r="C452" s="390">
        <v>447498.855498755</v>
      </c>
      <c r="D452" s="390">
        <v>134060</v>
      </c>
      <c r="E452" s="390">
        <v>712004</v>
      </c>
      <c r="F452" s="391"/>
      <c r="G452" s="390">
        <v>170852</v>
      </c>
      <c r="H452" s="392">
        <v>1464414.85549876</v>
      </c>
      <c r="I452" s="379"/>
    </row>
    <row r="453" spans="1:9" ht="13.5" hidden="1" outlineLevel="1" thickBot="1">
      <c r="A453" s="388"/>
      <c r="B453" s="389" t="s">
        <v>184</v>
      </c>
      <c r="C453" s="390">
        <v>228</v>
      </c>
      <c r="D453" s="391"/>
      <c r="E453" s="390">
        <v>26506</v>
      </c>
      <c r="F453" s="391"/>
      <c r="G453" s="390">
        <v>3159</v>
      </c>
      <c r="H453" s="392">
        <v>29893</v>
      </c>
      <c r="I453" s="379"/>
    </row>
    <row r="454" spans="1:9" ht="13.5" hidden="1" outlineLevel="1" thickBot="1">
      <c r="A454" s="388"/>
      <c r="B454" s="389" t="s">
        <v>185</v>
      </c>
      <c r="C454" s="390">
        <v>9296</v>
      </c>
      <c r="D454" s="391"/>
      <c r="E454" s="390">
        <v>544744</v>
      </c>
      <c r="F454" s="391"/>
      <c r="G454" s="390">
        <v>69121</v>
      </c>
      <c r="H454" s="392">
        <v>623161</v>
      </c>
      <c r="I454" s="379"/>
    </row>
    <row r="455" spans="1:9" ht="13.5" hidden="1" outlineLevel="1" thickBot="1">
      <c r="A455" s="388"/>
      <c r="B455" s="389" t="s">
        <v>186</v>
      </c>
      <c r="C455" s="390">
        <v>120226</v>
      </c>
      <c r="D455" s="390">
        <v>0</v>
      </c>
      <c r="E455" s="390">
        <v>933299</v>
      </c>
      <c r="F455" s="390">
        <v>0</v>
      </c>
      <c r="G455" s="390">
        <v>167028</v>
      </c>
      <c r="H455" s="392">
        <v>1220553</v>
      </c>
      <c r="I455" s="379"/>
    </row>
    <row r="456" spans="1:9" ht="13.5" hidden="1" outlineLevel="1" thickBot="1">
      <c r="A456" s="388"/>
      <c r="B456" s="389" t="s">
        <v>244</v>
      </c>
      <c r="C456" s="390">
        <v>69433</v>
      </c>
      <c r="D456" s="391"/>
      <c r="E456" s="391"/>
      <c r="F456" s="390">
        <v>102</v>
      </c>
      <c r="G456" s="391"/>
      <c r="H456" s="392">
        <v>69535</v>
      </c>
      <c r="I456" s="379"/>
    </row>
    <row r="457" spans="1:9" ht="13.5" hidden="1" outlineLevel="1" thickBot="1">
      <c r="A457" s="388"/>
      <c r="B457" s="389" t="s">
        <v>187</v>
      </c>
      <c r="C457" s="390">
        <v>24257</v>
      </c>
      <c r="D457" s="391"/>
      <c r="E457" s="391"/>
      <c r="F457" s="391"/>
      <c r="G457" s="391"/>
      <c r="H457" s="392">
        <v>24257</v>
      </c>
      <c r="I457" s="379"/>
    </row>
    <row r="458" spans="1:9" ht="13.5" hidden="1" outlineLevel="1" thickBot="1">
      <c r="A458" s="388"/>
      <c r="B458" s="389" t="s">
        <v>188</v>
      </c>
      <c r="C458" s="390">
        <v>0</v>
      </c>
      <c r="D458" s="391"/>
      <c r="E458" s="390">
        <v>103662</v>
      </c>
      <c r="F458" s="391"/>
      <c r="G458" s="390">
        <v>46573</v>
      </c>
      <c r="H458" s="392">
        <v>150235</v>
      </c>
      <c r="I458" s="379"/>
    </row>
    <row r="459" spans="1:9" ht="13.5" hidden="1" outlineLevel="1" thickBot="1">
      <c r="A459" s="388"/>
      <c r="B459" s="389" t="s">
        <v>189</v>
      </c>
      <c r="C459" s="390">
        <v>22144.806363165801</v>
      </c>
      <c r="D459" s="390">
        <v>0</v>
      </c>
      <c r="E459" s="390">
        <v>111754</v>
      </c>
      <c r="F459" s="391"/>
      <c r="G459" s="390">
        <v>29811</v>
      </c>
      <c r="H459" s="392">
        <v>163709.80636316599</v>
      </c>
      <c r="I459" s="379"/>
    </row>
    <row r="460" spans="1:9" ht="13.5" hidden="1" outlineLevel="1" thickBot="1">
      <c r="A460" s="388"/>
      <c r="B460" s="389" t="s">
        <v>190</v>
      </c>
      <c r="C460" s="390">
        <v>233393</v>
      </c>
      <c r="D460" s="390">
        <v>410819</v>
      </c>
      <c r="E460" s="390">
        <v>40327</v>
      </c>
      <c r="F460" s="391"/>
      <c r="G460" s="390">
        <v>79300</v>
      </c>
      <c r="H460" s="392">
        <v>763839</v>
      </c>
      <c r="I460" s="379"/>
    </row>
    <row r="461" spans="1:9" ht="13.5" hidden="1" outlineLevel="1" thickBot="1">
      <c r="A461" s="388"/>
      <c r="B461" s="389" t="s">
        <v>191</v>
      </c>
      <c r="C461" s="390">
        <v>1448</v>
      </c>
      <c r="D461" s="391"/>
      <c r="E461" s="390">
        <v>38205</v>
      </c>
      <c r="F461" s="391"/>
      <c r="G461" s="390">
        <v>9654</v>
      </c>
      <c r="H461" s="392">
        <v>49307</v>
      </c>
      <c r="I461" s="379"/>
    </row>
    <row r="462" spans="1:9" ht="13.5" hidden="1" outlineLevel="1" thickBot="1">
      <c r="A462" s="388"/>
      <c r="B462" s="389" t="s">
        <v>192</v>
      </c>
      <c r="C462" s="391"/>
      <c r="D462" s="391"/>
      <c r="E462" s="391"/>
      <c r="F462" s="390">
        <v>11766</v>
      </c>
      <c r="G462" s="391"/>
      <c r="H462" s="392">
        <v>11766</v>
      </c>
      <c r="I462" s="379"/>
    </row>
    <row r="463" spans="1:9" ht="13.5" hidden="1" outlineLevel="1" thickBot="1">
      <c r="A463" s="388"/>
      <c r="B463" s="389" t="s">
        <v>247</v>
      </c>
      <c r="C463" s="391"/>
      <c r="D463" s="391"/>
      <c r="E463" s="391"/>
      <c r="F463" s="391"/>
      <c r="G463" s="391"/>
      <c r="H463" s="392">
        <v>0</v>
      </c>
      <c r="I463" s="379"/>
    </row>
    <row r="464" spans="1:9" ht="13.5" hidden="1" outlineLevel="1" thickBot="1">
      <c r="A464" s="388"/>
      <c r="B464" s="389" t="s">
        <v>193</v>
      </c>
      <c r="C464" s="390">
        <v>130768</v>
      </c>
      <c r="D464" s="391"/>
      <c r="E464" s="390">
        <v>1324273</v>
      </c>
      <c r="F464" s="391"/>
      <c r="G464" s="390">
        <v>1060284</v>
      </c>
      <c r="H464" s="392">
        <v>2515325</v>
      </c>
      <c r="I464" s="379"/>
    </row>
    <row r="465" spans="1:9" ht="13.5" hidden="1" outlineLevel="1" thickBot="1">
      <c r="A465" s="388"/>
      <c r="B465" s="389" t="s">
        <v>194</v>
      </c>
      <c r="C465" s="390">
        <v>15009</v>
      </c>
      <c r="D465" s="391"/>
      <c r="E465" s="391"/>
      <c r="F465" s="391"/>
      <c r="G465" s="391"/>
      <c r="H465" s="392">
        <v>15009</v>
      </c>
      <c r="I465" s="379"/>
    </row>
    <row r="466" spans="1:9" ht="13.5" hidden="1" outlineLevel="1" thickBot="1">
      <c r="A466" s="388"/>
      <c r="B466" s="389" t="s">
        <v>195</v>
      </c>
      <c r="C466" s="390">
        <v>21000.772396812401</v>
      </c>
      <c r="D466" s="390">
        <v>7961</v>
      </c>
      <c r="E466" s="390">
        <v>2864</v>
      </c>
      <c r="F466" s="391"/>
      <c r="G466" s="390">
        <v>1831</v>
      </c>
      <c r="H466" s="392">
        <v>33656.772396812397</v>
      </c>
      <c r="I466" s="379"/>
    </row>
    <row r="467" spans="1:9" ht="13.5" hidden="1" outlineLevel="1" thickBot="1">
      <c r="A467" s="388"/>
      <c r="B467" s="389" t="s">
        <v>196</v>
      </c>
      <c r="C467" s="391"/>
      <c r="D467" s="391"/>
      <c r="E467" s="391"/>
      <c r="F467" s="391"/>
      <c r="G467" s="391"/>
      <c r="H467" s="392">
        <v>0</v>
      </c>
      <c r="I467" s="379"/>
    </row>
    <row r="468" spans="1:9" ht="13.5" collapsed="1" thickBot="1">
      <c r="A468" s="388">
        <v>20</v>
      </c>
      <c r="B468" s="393" t="s">
        <v>88</v>
      </c>
      <c r="C468" s="390">
        <f>SUM($C$450:$C$467)</f>
        <v>1186048.9272937931</v>
      </c>
      <c r="D468" s="390">
        <f>SUM($D$450:$D$467)</f>
        <v>552840</v>
      </c>
      <c r="E468" s="390">
        <f>SUM($E$450:$E$467)</f>
        <v>4034774</v>
      </c>
      <c r="F468" s="390">
        <f>SUM($F$450:$F$467)</f>
        <v>11868</v>
      </c>
      <c r="G468" s="390">
        <f>SUM($G$450:$G$467)</f>
        <v>1679713</v>
      </c>
      <c r="H468" s="392">
        <f>SUM($H$450:$H$467)</f>
        <v>7465243.927293798</v>
      </c>
      <c r="I468" s="379"/>
    </row>
    <row r="469" spans="1:9">
      <c r="A469" s="529"/>
      <c r="B469" s="529"/>
      <c r="C469" s="529"/>
      <c r="D469" s="529"/>
      <c r="E469" s="529"/>
      <c r="F469" s="529"/>
      <c r="G469" s="529"/>
      <c r="H469" s="529"/>
    </row>
    <row r="470" spans="1:9">
      <c r="A470" s="513"/>
      <c r="B470" s="513"/>
      <c r="C470" s="513"/>
      <c r="D470" s="513"/>
      <c r="E470" s="513"/>
      <c r="F470" s="513"/>
      <c r="G470" s="513"/>
      <c r="H470" s="513"/>
    </row>
    <row r="471" spans="1:9">
      <c r="A471" s="513" t="s">
        <v>546</v>
      </c>
      <c r="B471" s="513"/>
      <c r="C471" s="513"/>
      <c r="D471" s="513"/>
      <c r="E471" s="513"/>
      <c r="F471" s="513"/>
      <c r="G471" s="513"/>
      <c r="H471" s="513"/>
    </row>
    <row r="472" spans="1:9">
      <c r="A472" s="513" t="s">
        <v>513</v>
      </c>
      <c r="B472" s="513"/>
      <c r="C472" s="513"/>
      <c r="D472" s="513"/>
      <c r="E472" s="513"/>
      <c r="F472" s="513"/>
      <c r="G472" s="513"/>
      <c r="H472" s="513"/>
    </row>
    <row r="473" spans="1:9">
      <c r="A473" s="513" t="s">
        <v>307</v>
      </c>
      <c r="B473" s="513"/>
      <c r="C473" s="513"/>
      <c r="D473" s="513"/>
      <c r="E473" s="513"/>
      <c r="F473" s="513"/>
      <c r="G473" s="513"/>
      <c r="H473" s="513"/>
    </row>
    <row r="474" spans="1:9">
      <c r="A474" s="513" t="s">
        <v>463</v>
      </c>
      <c r="B474" s="513"/>
      <c r="C474" s="513"/>
      <c r="D474" s="513"/>
      <c r="E474" s="513"/>
      <c r="F474" s="513"/>
      <c r="G474" s="513"/>
      <c r="H474" s="513"/>
    </row>
    <row r="475" spans="1:9">
      <c r="A475" s="513"/>
      <c r="B475" s="513"/>
      <c r="C475" s="513"/>
      <c r="D475" s="513"/>
      <c r="E475" s="513"/>
      <c r="F475" s="513"/>
      <c r="G475" s="513"/>
      <c r="H475" s="513"/>
    </row>
    <row r="476" spans="1:9">
      <c r="A476" s="513" t="s">
        <v>34</v>
      </c>
      <c r="B476" s="513"/>
      <c r="C476" s="513"/>
      <c r="D476" s="513"/>
      <c r="E476" s="513"/>
      <c r="F476" s="513"/>
      <c r="G476" s="513"/>
      <c r="H476" s="513"/>
    </row>
    <row r="477" spans="1:9" ht="12.75" customHeight="1" thickBot="1">
      <c r="A477" s="518" t="s">
        <v>326</v>
      </c>
      <c r="B477" s="518"/>
      <c r="C477" s="518"/>
      <c r="D477" s="518"/>
      <c r="E477" s="518"/>
      <c r="F477" s="518"/>
      <c r="G477" s="518"/>
      <c r="H477" s="518"/>
    </row>
    <row r="478" spans="1:9">
      <c r="A478" s="365"/>
      <c r="B478" s="366"/>
      <c r="C478" s="367" t="s">
        <v>464</v>
      </c>
      <c r="D478" s="368" t="s">
        <v>465</v>
      </c>
      <c r="E478" s="368" t="s">
        <v>466</v>
      </c>
      <c r="F478" s="369" t="s">
        <v>467</v>
      </c>
      <c r="G478" s="369" t="s">
        <v>468</v>
      </c>
      <c r="H478" s="225" t="s">
        <v>469</v>
      </c>
      <c r="I478" s="370"/>
    </row>
    <row r="479" spans="1:9">
      <c r="A479" s="371"/>
      <c r="B479" s="372"/>
      <c r="C479" s="519" t="s">
        <v>472</v>
      </c>
      <c r="D479" s="520"/>
      <c r="E479" s="521"/>
      <c r="F479" s="515" t="s">
        <v>514</v>
      </c>
      <c r="G479" s="515" t="s">
        <v>515</v>
      </c>
      <c r="H479" s="523" t="s">
        <v>516</v>
      </c>
      <c r="I479" s="370"/>
    </row>
    <row r="480" spans="1:9">
      <c r="A480" s="371"/>
      <c r="B480" s="373" t="s">
        <v>517</v>
      </c>
      <c r="C480" s="526"/>
      <c r="D480" s="527"/>
      <c r="E480" s="528"/>
      <c r="F480" s="522"/>
      <c r="G480" s="522"/>
      <c r="H480" s="524"/>
      <c r="I480" s="370"/>
    </row>
    <row r="481" spans="1:9">
      <c r="A481" s="371"/>
      <c r="B481" s="229"/>
      <c r="C481" s="515" t="s">
        <v>518</v>
      </c>
      <c r="D481" s="515" t="s">
        <v>519</v>
      </c>
      <c r="E481" s="515" t="s">
        <v>520</v>
      </c>
      <c r="F481" s="522"/>
      <c r="G481" s="522"/>
      <c r="H481" s="524"/>
      <c r="I481" s="370"/>
    </row>
    <row r="482" spans="1:9" ht="19.5" customHeight="1">
      <c r="A482" s="374"/>
      <c r="B482" s="375"/>
      <c r="C482" s="516"/>
      <c r="D482" s="516"/>
      <c r="E482" s="516"/>
      <c r="F482" s="516"/>
      <c r="G482" s="516"/>
      <c r="H482" s="525"/>
      <c r="I482" s="370"/>
    </row>
    <row r="483" spans="1:9" hidden="1" outlineLevel="1">
      <c r="A483" s="380"/>
      <c r="B483" s="326" t="s">
        <v>181</v>
      </c>
      <c r="C483" s="315">
        <v>0</v>
      </c>
      <c r="D483" s="314"/>
      <c r="E483" s="314"/>
      <c r="F483" s="314"/>
      <c r="G483" s="314"/>
      <c r="H483" s="381">
        <v>0</v>
      </c>
      <c r="I483" s="379"/>
    </row>
    <row r="484" spans="1:9" hidden="1" outlineLevel="1">
      <c r="A484" s="380"/>
      <c r="B484" s="326" t="s">
        <v>182</v>
      </c>
      <c r="C484" s="315">
        <v>0</v>
      </c>
      <c r="D484" s="314"/>
      <c r="E484" s="314"/>
      <c r="F484" s="314"/>
      <c r="G484" s="314"/>
      <c r="H484" s="381">
        <v>0</v>
      </c>
      <c r="I484" s="379"/>
    </row>
    <row r="485" spans="1:9" hidden="1" outlineLevel="1">
      <c r="A485" s="380"/>
      <c r="B485" s="326" t="s">
        <v>183</v>
      </c>
      <c r="C485" s="314"/>
      <c r="D485" s="315">
        <v>0</v>
      </c>
      <c r="E485" s="315">
        <v>0</v>
      </c>
      <c r="F485" s="314"/>
      <c r="G485" s="314"/>
      <c r="H485" s="381">
        <v>0</v>
      </c>
      <c r="I485" s="379"/>
    </row>
    <row r="486" spans="1:9" hidden="1" outlineLevel="1">
      <c r="A486" s="380"/>
      <c r="B486" s="326" t="s">
        <v>184</v>
      </c>
      <c r="C486" s="315">
        <v>0</v>
      </c>
      <c r="D486" s="314"/>
      <c r="E486" s="315">
        <v>0</v>
      </c>
      <c r="F486" s="314"/>
      <c r="G486" s="315">
        <v>0</v>
      </c>
      <c r="H486" s="381">
        <v>0</v>
      </c>
      <c r="I486" s="379"/>
    </row>
    <row r="487" spans="1:9" hidden="1" outlineLevel="1">
      <c r="A487" s="380"/>
      <c r="B487" s="326" t="s">
        <v>185</v>
      </c>
      <c r="C487" s="315">
        <v>0</v>
      </c>
      <c r="D487" s="314"/>
      <c r="E487" s="315">
        <v>0</v>
      </c>
      <c r="F487" s="314"/>
      <c r="G487" s="314"/>
      <c r="H487" s="381">
        <v>0</v>
      </c>
      <c r="I487" s="379"/>
    </row>
    <row r="488" spans="1:9" hidden="1" outlineLevel="1">
      <c r="A488" s="380"/>
      <c r="B488" s="326" t="s">
        <v>186</v>
      </c>
      <c r="C488" s="315">
        <v>0</v>
      </c>
      <c r="D488" s="315">
        <v>0</v>
      </c>
      <c r="E488" s="315">
        <v>0</v>
      </c>
      <c r="F488" s="315">
        <v>0</v>
      </c>
      <c r="G488" s="315">
        <v>0</v>
      </c>
      <c r="H488" s="381">
        <v>0</v>
      </c>
      <c r="I488" s="379"/>
    </row>
    <row r="489" spans="1:9" hidden="1" outlineLevel="1">
      <c r="A489" s="380"/>
      <c r="B489" s="326" t="s">
        <v>244</v>
      </c>
      <c r="C489" s="314"/>
      <c r="D489" s="314"/>
      <c r="E489" s="314"/>
      <c r="F489" s="314"/>
      <c r="G489" s="314"/>
      <c r="H489" s="381">
        <v>0</v>
      </c>
      <c r="I489" s="379"/>
    </row>
    <row r="490" spans="1:9" hidden="1" outlineLevel="1">
      <c r="A490" s="380"/>
      <c r="B490" s="326" t="s">
        <v>187</v>
      </c>
      <c r="C490" s="314"/>
      <c r="D490" s="314"/>
      <c r="E490" s="314"/>
      <c r="F490" s="314"/>
      <c r="G490" s="314"/>
      <c r="H490" s="381">
        <v>0</v>
      </c>
      <c r="I490" s="379"/>
    </row>
    <row r="491" spans="1:9" hidden="1" outlineLevel="1">
      <c r="A491" s="380"/>
      <c r="B491" s="326" t="s">
        <v>188</v>
      </c>
      <c r="C491" s="314"/>
      <c r="D491" s="314"/>
      <c r="E491" s="314"/>
      <c r="F491" s="314"/>
      <c r="G491" s="314"/>
      <c r="H491" s="381">
        <v>0</v>
      </c>
      <c r="I491" s="379"/>
    </row>
    <row r="492" spans="1:9" hidden="1" outlineLevel="1">
      <c r="A492" s="380"/>
      <c r="B492" s="326" t="s">
        <v>189</v>
      </c>
      <c r="C492" s="315">
        <v>0</v>
      </c>
      <c r="D492" s="315">
        <v>0</v>
      </c>
      <c r="E492" s="315">
        <v>0</v>
      </c>
      <c r="F492" s="314"/>
      <c r="G492" s="315">
        <v>0</v>
      </c>
      <c r="H492" s="381">
        <v>0</v>
      </c>
      <c r="I492" s="379"/>
    </row>
    <row r="493" spans="1:9" hidden="1" outlineLevel="1">
      <c r="A493" s="380"/>
      <c r="B493" s="326" t="s">
        <v>190</v>
      </c>
      <c r="C493" s="315">
        <v>0</v>
      </c>
      <c r="D493" s="315">
        <v>0</v>
      </c>
      <c r="E493" s="315">
        <v>1345</v>
      </c>
      <c r="F493" s="314"/>
      <c r="G493" s="315">
        <v>355</v>
      </c>
      <c r="H493" s="381">
        <v>1700</v>
      </c>
      <c r="I493" s="379"/>
    </row>
    <row r="494" spans="1:9" hidden="1" outlineLevel="1">
      <c r="A494" s="380"/>
      <c r="B494" s="326" t="s">
        <v>191</v>
      </c>
      <c r="C494" s="314"/>
      <c r="D494" s="314"/>
      <c r="E494" s="314"/>
      <c r="F494" s="314"/>
      <c r="G494" s="314"/>
      <c r="H494" s="381">
        <v>0</v>
      </c>
      <c r="I494" s="379"/>
    </row>
    <row r="495" spans="1:9" hidden="1" outlineLevel="1">
      <c r="A495" s="380"/>
      <c r="B495" s="326" t="s">
        <v>192</v>
      </c>
      <c r="C495" s="314"/>
      <c r="D495" s="314"/>
      <c r="E495" s="314"/>
      <c r="F495" s="314"/>
      <c r="G495" s="314"/>
      <c r="H495" s="381">
        <v>0</v>
      </c>
      <c r="I495" s="379"/>
    </row>
    <row r="496" spans="1:9" hidden="1" outlineLevel="1">
      <c r="A496" s="380"/>
      <c r="B496" s="326" t="s">
        <v>247</v>
      </c>
      <c r="C496" s="314"/>
      <c r="D496" s="314"/>
      <c r="E496" s="314"/>
      <c r="F496" s="314"/>
      <c r="G496" s="314"/>
      <c r="H496" s="381">
        <v>0</v>
      </c>
      <c r="I496" s="379"/>
    </row>
    <row r="497" spans="1:9" hidden="1" outlineLevel="1">
      <c r="A497" s="380"/>
      <c r="B497" s="326" t="s">
        <v>193</v>
      </c>
      <c r="C497" s="315">
        <v>4553</v>
      </c>
      <c r="D497" s="314"/>
      <c r="E497" s="315">
        <v>17530</v>
      </c>
      <c r="F497" s="314"/>
      <c r="G497" s="315">
        <v>3995</v>
      </c>
      <c r="H497" s="381">
        <v>26078</v>
      </c>
      <c r="I497" s="379"/>
    </row>
    <row r="498" spans="1:9" hidden="1" outlineLevel="1">
      <c r="A498" s="380"/>
      <c r="B498" s="326" t="s">
        <v>194</v>
      </c>
      <c r="C498" s="314"/>
      <c r="D498" s="314"/>
      <c r="E498" s="314"/>
      <c r="F498" s="314"/>
      <c r="G498" s="314"/>
      <c r="H498" s="381">
        <v>0</v>
      </c>
      <c r="I498" s="379"/>
    </row>
    <row r="499" spans="1:9" hidden="1" outlineLevel="1">
      <c r="A499" s="380"/>
      <c r="B499" s="326" t="s">
        <v>195</v>
      </c>
      <c r="C499" s="315">
        <v>0</v>
      </c>
      <c r="D499" s="314"/>
      <c r="E499" s="315">
        <v>0</v>
      </c>
      <c r="F499" s="314"/>
      <c r="G499" s="314"/>
      <c r="H499" s="381">
        <v>0</v>
      </c>
      <c r="I499" s="379"/>
    </row>
    <row r="500" spans="1:9" hidden="1" outlineLevel="1">
      <c r="A500" s="380"/>
      <c r="B500" s="326" t="s">
        <v>196</v>
      </c>
      <c r="C500" s="314"/>
      <c r="D500" s="314"/>
      <c r="E500" s="314"/>
      <c r="F500" s="314"/>
      <c r="G500" s="314"/>
      <c r="H500" s="381">
        <v>0</v>
      </c>
      <c r="I500" s="379"/>
    </row>
    <row r="501" spans="1:9" collapsed="1">
      <c r="A501" s="380">
        <v>21</v>
      </c>
      <c r="B501" s="330" t="s">
        <v>547</v>
      </c>
      <c r="C501" s="315">
        <f>SUM($C$483:$C$500)</f>
        <v>4553</v>
      </c>
      <c r="D501" s="315">
        <f>SUM($D$483:$D$500)</f>
        <v>0</v>
      </c>
      <c r="E501" s="315">
        <f>SUM($E$483:$E$500)</f>
        <v>18875</v>
      </c>
      <c r="F501" s="315">
        <f>SUM($F$483:$F$500)</f>
        <v>0</v>
      </c>
      <c r="G501" s="315">
        <f>SUM($G$483:$G$500)</f>
        <v>4350</v>
      </c>
      <c r="H501" s="381">
        <f>SUM($H$483:$H$500)</f>
        <v>27778</v>
      </c>
      <c r="I501" s="379"/>
    </row>
    <row r="502" spans="1:9" hidden="1" outlineLevel="1">
      <c r="A502" s="380"/>
      <c r="B502" s="326" t="s">
        <v>181</v>
      </c>
      <c r="C502" s="315">
        <v>21402.397757268402</v>
      </c>
      <c r="D502" s="314"/>
      <c r="E502" s="315">
        <v>136380</v>
      </c>
      <c r="F502" s="314"/>
      <c r="G502" s="315">
        <v>28024</v>
      </c>
      <c r="H502" s="381">
        <v>185806.39775726799</v>
      </c>
      <c r="I502" s="379"/>
    </row>
    <row r="503" spans="1:9" hidden="1" outlineLevel="1">
      <c r="A503" s="380"/>
      <c r="B503" s="326" t="s">
        <v>182</v>
      </c>
      <c r="C503" s="315">
        <v>0</v>
      </c>
      <c r="D503" s="314"/>
      <c r="E503" s="314"/>
      <c r="F503" s="314"/>
      <c r="G503" s="314"/>
      <c r="H503" s="381">
        <v>0</v>
      </c>
      <c r="I503" s="379"/>
    </row>
    <row r="504" spans="1:9" hidden="1" outlineLevel="1">
      <c r="A504" s="380"/>
      <c r="B504" s="326" t="s">
        <v>183</v>
      </c>
      <c r="C504" s="315">
        <v>83108</v>
      </c>
      <c r="D504" s="315">
        <v>190593</v>
      </c>
      <c r="E504" s="315">
        <v>170753</v>
      </c>
      <c r="F504" s="314"/>
      <c r="G504" s="315">
        <v>27038</v>
      </c>
      <c r="H504" s="381">
        <v>471492</v>
      </c>
      <c r="I504" s="379"/>
    </row>
    <row r="505" spans="1:9" hidden="1" outlineLevel="1">
      <c r="A505" s="380"/>
      <c r="B505" s="326" t="s">
        <v>184</v>
      </c>
      <c r="C505" s="315">
        <v>8316</v>
      </c>
      <c r="D505" s="314"/>
      <c r="E505" s="315">
        <v>88009</v>
      </c>
      <c r="F505" s="314"/>
      <c r="G505" s="315">
        <v>12426</v>
      </c>
      <c r="H505" s="381">
        <v>108751</v>
      </c>
      <c r="I505" s="379"/>
    </row>
    <row r="506" spans="1:9" hidden="1" outlineLevel="1">
      <c r="A506" s="380"/>
      <c r="B506" s="326" t="s">
        <v>185</v>
      </c>
      <c r="C506" s="315">
        <v>48008</v>
      </c>
      <c r="D506" s="314"/>
      <c r="E506" s="315">
        <v>425539</v>
      </c>
      <c r="F506" s="314"/>
      <c r="G506" s="315">
        <v>50409</v>
      </c>
      <c r="H506" s="381">
        <v>523956</v>
      </c>
      <c r="I506" s="379"/>
    </row>
    <row r="507" spans="1:9" hidden="1" outlineLevel="1">
      <c r="A507" s="380"/>
      <c r="B507" s="326" t="s">
        <v>186</v>
      </c>
      <c r="C507" s="315">
        <v>27385</v>
      </c>
      <c r="D507" s="315">
        <v>0</v>
      </c>
      <c r="E507" s="315">
        <v>123800</v>
      </c>
      <c r="F507" s="315">
        <v>0</v>
      </c>
      <c r="G507" s="315">
        <v>19287</v>
      </c>
      <c r="H507" s="381">
        <v>170472</v>
      </c>
      <c r="I507" s="379"/>
    </row>
    <row r="508" spans="1:9" hidden="1" outlineLevel="1">
      <c r="A508" s="380"/>
      <c r="B508" s="326" t="s">
        <v>244</v>
      </c>
      <c r="C508" s="315">
        <v>21499</v>
      </c>
      <c r="D508" s="314"/>
      <c r="E508" s="314"/>
      <c r="F508" s="315">
        <v>41</v>
      </c>
      <c r="G508" s="314"/>
      <c r="H508" s="381">
        <v>21540</v>
      </c>
      <c r="I508" s="379"/>
    </row>
    <row r="509" spans="1:9" hidden="1" outlineLevel="1">
      <c r="A509" s="380"/>
      <c r="B509" s="326" t="s">
        <v>187</v>
      </c>
      <c r="C509" s="315">
        <v>4850</v>
      </c>
      <c r="D509" s="314"/>
      <c r="E509" s="314"/>
      <c r="F509" s="314"/>
      <c r="G509" s="314"/>
      <c r="H509" s="381">
        <v>4850</v>
      </c>
      <c r="I509" s="379"/>
    </row>
    <row r="510" spans="1:9" hidden="1" outlineLevel="1">
      <c r="A510" s="380"/>
      <c r="B510" s="326" t="s">
        <v>188</v>
      </c>
      <c r="C510" s="315">
        <v>7377</v>
      </c>
      <c r="D510" s="314"/>
      <c r="E510" s="314"/>
      <c r="F510" s="314"/>
      <c r="G510" s="314"/>
      <c r="H510" s="381">
        <v>7377</v>
      </c>
      <c r="I510" s="379"/>
    </row>
    <row r="511" spans="1:9" hidden="1" outlineLevel="1">
      <c r="A511" s="380"/>
      <c r="B511" s="326" t="s">
        <v>189</v>
      </c>
      <c r="C511" s="315">
        <v>18211.668558910202</v>
      </c>
      <c r="D511" s="315">
        <v>0</v>
      </c>
      <c r="E511" s="315">
        <v>81216</v>
      </c>
      <c r="F511" s="314"/>
      <c r="G511" s="315">
        <v>21665</v>
      </c>
      <c r="H511" s="381">
        <v>121092.66855890999</v>
      </c>
      <c r="I511" s="379"/>
    </row>
    <row r="512" spans="1:9" hidden="1" outlineLevel="1">
      <c r="A512" s="380"/>
      <c r="B512" s="326" t="s">
        <v>190</v>
      </c>
      <c r="C512" s="315">
        <v>32783</v>
      </c>
      <c r="D512" s="315">
        <v>46253</v>
      </c>
      <c r="E512" s="315">
        <v>4432</v>
      </c>
      <c r="F512" s="314"/>
      <c r="G512" s="315">
        <v>0</v>
      </c>
      <c r="H512" s="381">
        <v>83468</v>
      </c>
      <c r="I512" s="379"/>
    </row>
    <row r="513" spans="1:9" hidden="1" outlineLevel="1">
      <c r="A513" s="380"/>
      <c r="B513" s="326" t="s">
        <v>191</v>
      </c>
      <c r="C513" s="315">
        <v>5876</v>
      </c>
      <c r="D513" s="314"/>
      <c r="E513" s="315">
        <v>4196</v>
      </c>
      <c r="F513" s="314"/>
      <c r="G513" s="315">
        <v>1060</v>
      </c>
      <c r="H513" s="381">
        <v>11132</v>
      </c>
      <c r="I513" s="379"/>
    </row>
    <row r="514" spans="1:9" hidden="1" outlineLevel="1">
      <c r="A514" s="380"/>
      <c r="B514" s="326" t="s">
        <v>192</v>
      </c>
      <c r="C514" s="315">
        <v>3012</v>
      </c>
      <c r="D514" s="314"/>
      <c r="E514" s="314"/>
      <c r="F514" s="314"/>
      <c r="G514" s="314"/>
      <c r="H514" s="381">
        <v>3012</v>
      </c>
      <c r="I514" s="379"/>
    </row>
    <row r="515" spans="1:9" hidden="1" outlineLevel="1">
      <c r="A515" s="380"/>
      <c r="B515" s="326" t="s">
        <v>247</v>
      </c>
      <c r="C515" s="314"/>
      <c r="D515" s="314"/>
      <c r="E515" s="314"/>
      <c r="F515" s="314"/>
      <c r="G515" s="314"/>
      <c r="H515" s="381">
        <v>0</v>
      </c>
      <c r="I515" s="379"/>
    </row>
    <row r="516" spans="1:9" hidden="1" outlineLevel="1">
      <c r="A516" s="380"/>
      <c r="B516" s="326" t="s">
        <v>193</v>
      </c>
      <c r="C516" s="315">
        <v>82727</v>
      </c>
      <c r="D516" s="314"/>
      <c r="E516" s="315">
        <v>176526</v>
      </c>
      <c r="F516" s="314"/>
      <c r="G516" s="315">
        <v>46089</v>
      </c>
      <c r="H516" s="381">
        <v>305342</v>
      </c>
      <c r="I516" s="379"/>
    </row>
    <row r="517" spans="1:9" hidden="1" outlineLevel="1">
      <c r="A517" s="380"/>
      <c r="B517" s="326" t="s">
        <v>194</v>
      </c>
      <c r="C517" s="315">
        <v>45001</v>
      </c>
      <c r="D517" s="314"/>
      <c r="E517" s="314"/>
      <c r="F517" s="314"/>
      <c r="G517" s="314"/>
      <c r="H517" s="381">
        <v>45001</v>
      </c>
      <c r="I517" s="379"/>
    </row>
    <row r="518" spans="1:9" hidden="1" outlineLevel="1">
      <c r="A518" s="380"/>
      <c r="B518" s="326" t="s">
        <v>195</v>
      </c>
      <c r="C518" s="315">
        <v>17241.268132130699</v>
      </c>
      <c r="D518" s="315">
        <v>2757</v>
      </c>
      <c r="E518" s="315">
        <v>32</v>
      </c>
      <c r="F518" s="314"/>
      <c r="G518" s="315">
        <v>21</v>
      </c>
      <c r="H518" s="381">
        <v>20051.268132130699</v>
      </c>
      <c r="I518" s="379"/>
    </row>
    <row r="519" spans="1:9" hidden="1" outlineLevel="1">
      <c r="A519" s="380"/>
      <c r="B519" s="326" t="s">
        <v>196</v>
      </c>
      <c r="C519" s="315">
        <v>38704</v>
      </c>
      <c r="D519" s="314"/>
      <c r="E519" s="315">
        <v>2261</v>
      </c>
      <c r="F519" s="314"/>
      <c r="G519" s="314"/>
      <c r="H519" s="381">
        <v>40965</v>
      </c>
      <c r="I519" s="379"/>
    </row>
    <row r="520" spans="1:9" collapsed="1">
      <c r="A520" s="380">
        <v>22</v>
      </c>
      <c r="B520" s="330" t="s">
        <v>548</v>
      </c>
      <c r="C520" s="315">
        <f>SUM($C$502:$C$519)</f>
        <v>465501.33444830927</v>
      </c>
      <c r="D520" s="315">
        <f>SUM($D$502:$D$519)</f>
        <v>239603</v>
      </c>
      <c r="E520" s="315">
        <f>SUM($E$502:$E$519)</f>
        <v>1213144</v>
      </c>
      <c r="F520" s="315">
        <f>SUM($F$502:$F$519)</f>
        <v>41</v>
      </c>
      <c r="G520" s="315">
        <f>SUM($G$502:$G$519)</f>
        <v>206019</v>
      </c>
      <c r="H520" s="381">
        <f>SUM($H$502:$H$519)</f>
        <v>2124308.3344483087</v>
      </c>
      <c r="I520" s="379"/>
    </row>
    <row r="521" spans="1:9" hidden="1" outlineLevel="1">
      <c r="A521" s="380"/>
      <c r="B521" s="326" t="s">
        <v>181</v>
      </c>
      <c r="C521" s="315">
        <v>-21986.85</v>
      </c>
      <c r="D521" s="314"/>
      <c r="E521" s="315">
        <v>1191</v>
      </c>
      <c r="F521" s="382"/>
      <c r="G521" s="351">
        <v>286</v>
      </c>
      <c r="H521" s="381">
        <v>-20509.849999999999</v>
      </c>
      <c r="I521" s="379"/>
    </row>
    <row r="522" spans="1:9" hidden="1" outlineLevel="1">
      <c r="A522" s="380"/>
      <c r="B522" s="326" t="s">
        <v>182</v>
      </c>
      <c r="C522" s="315">
        <v>47254</v>
      </c>
      <c r="D522" s="314"/>
      <c r="E522" s="314"/>
      <c r="F522" s="382"/>
      <c r="G522" s="382"/>
      <c r="H522" s="381">
        <v>47254</v>
      </c>
      <c r="I522" s="379"/>
    </row>
    <row r="523" spans="1:9" hidden="1" outlineLevel="1">
      <c r="A523" s="380"/>
      <c r="B523" s="326" t="s">
        <v>183</v>
      </c>
      <c r="C523" s="315">
        <v>133648</v>
      </c>
      <c r="D523" s="315">
        <v>0</v>
      </c>
      <c r="E523" s="315">
        <v>19857</v>
      </c>
      <c r="F523" s="382"/>
      <c r="G523" s="351">
        <v>6324</v>
      </c>
      <c r="H523" s="381">
        <v>159829</v>
      </c>
      <c r="I523" s="379"/>
    </row>
    <row r="524" spans="1:9" hidden="1" outlineLevel="1">
      <c r="A524" s="380"/>
      <c r="B524" s="326" t="s">
        <v>184</v>
      </c>
      <c r="C524" s="315">
        <v>380</v>
      </c>
      <c r="D524" s="314"/>
      <c r="E524" s="315">
        <v>-16</v>
      </c>
      <c r="F524" s="382"/>
      <c r="G524" s="351">
        <v>-3</v>
      </c>
      <c r="H524" s="381">
        <v>361</v>
      </c>
      <c r="I524" s="379"/>
    </row>
    <row r="525" spans="1:9" hidden="1" outlineLevel="1">
      <c r="A525" s="380"/>
      <c r="B525" s="326" t="s">
        <v>185</v>
      </c>
      <c r="C525" s="315">
        <v>94644</v>
      </c>
      <c r="D525" s="314"/>
      <c r="E525" s="315">
        <v>6122</v>
      </c>
      <c r="F525" s="382"/>
      <c r="G525" s="351">
        <v>1104</v>
      </c>
      <c r="H525" s="381">
        <v>101870</v>
      </c>
      <c r="I525" s="379"/>
    </row>
    <row r="526" spans="1:9" hidden="1" outlineLevel="1">
      <c r="A526" s="380"/>
      <c r="B526" s="326" t="s">
        <v>186</v>
      </c>
      <c r="C526" s="315">
        <v>11989</v>
      </c>
      <c r="D526" s="315">
        <v>0</v>
      </c>
      <c r="E526" s="315">
        <v>-10521</v>
      </c>
      <c r="F526" s="351">
        <v>0</v>
      </c>
      <c r="G526" s="351">
        <v>-2310</v>
      </c>
      <c r="H526" s="381">
        <v>-842</v>
      </c>
      <c r="I526" s="379"/>
    </row>
    <row r="527" spans="1:9" hidden="1" outlineLevel="1">
      <c r="A527" s="380"/>
      <c r="B527" s="326" t="s">
        <v>244</v>
      </c>
      <c r="C527" s="314"/>
      <c r="D527" s="314"/>
      <c r="E527" s="314"/>
      <c r="F527" s="382"/>
      <c r="G527" s="382"/>
      <c r="H527" s="381">
        <v>0</v>
      </c>
      <c r="I527" s="379"/>
    </row>
    <row r="528" spans="1:9" hidden="1" outlineLevel="1">
      <c r="A528" s="380"/>
      <c r="B528" s="326" t="s">
        <v>187</v>
      </c>
      <c r="C528" s="314"/>
      <c r="D528" s="314"/>
      <c r="E528" s="314"/>
      <c r="F528" s="382"/>
      <c r="G528" s="382"/>
      <c r="H528" s="381">
        <v>0</v>
      </c>
      <c r="I528" s="379"/>
    </row>
    <row r="529" spans="1:9" hidden="1" outlineLevel="1">
      <c r="A529" s="380"/>
      <c r="B529" s="326" t="s">
        <v>188</v>
      </c>
      <c r="C529" s="314"/>
      <c r="D529" s="314"/>
      <c r="E529" s="314"/>
      <c r="F529" s="382"/>
      <c r="G529" s="382"/>
      <c r="H529" s="381">
        <v>0</v>
      </c>
      <c r="I529" s="379"/>
    </row>
    <row r="530" spans="1:9" hidden="1" outlineLevel="1">
      <c r="A530" s="380"/>
      <c r="B530" s="326" t="s">
        <v>189</v>
      </c>
      <c r="C530" s="315">
        <v>2974.6332921672201</v>
      </c>
      <c r="D530" s="315">
        <v>0</v>
      </c>
      <c r="E530" s="315">
        <v>0</v>
      </c>
      <c r="F530" s="382"/>
      <c r="G530" s="351">
        <v>0</v>
      </c>
      <c r="H530" s="381">
        <v>2974.6332921672201</v>
      </c>
      <c r="I530" s="379"/>
    </row>
    <row r="531" spans="1:9" hidden="1" outlineLevel="1">
      <c r="A531" s="380"/>
      <c r="B531" s="326" t="s">
        <v>190</v>
      </c>
      <c r="C531" s="315">
        <v>-83244</v>
      </c>
      <c r="D531" s="315">
        <v>0</v>
      </c>
      <c r="E531" s="315">
        <v>0</v>
      </c>
      <c r="F531" s="382"/>
      <c r="G531" s="351">
        <v>0</v>
      </c>
      <c r="H531" s="381">
        <v>-83244</v>
      </c>
      <c r="I531" s="379"/>
    </row>
    <row r="532" spans="1:9" hidden="1" outlineLevel="1">
      <c r="A532" s="380"/>
      <c r="B532" s="326" t="s">
        <v>191</v>
      </c>
      <c r="C532" s="314"/>
      <c r="D532" s="314"/>
      <c r="E532" s="314"/>
      <c r="F532" s="382"/>
      <c r="G532" s="382"/>
      <c r="H532" s="381">
        <v>0</v>
      </c>
      <c r="I532" s="379"/>
    </row>
    <row r="533" spans="1:9" hidden="1" outlineLevel="1">
      <c r="A533" s="380"/>
      <c r="B533" s="326" t="s">
        <v>192</v>
      </c>
      <c r="C533" s="314"/>
      <c r="D533" s="314"/>
      <c r="E533" s="314"/>
      <c r="F533" s="382"/>
      <c r="G533" s="382"/>
      <c r="H533" s="381">
        <v>0</v>
      </c>
      <c r="I533" s="379"/>
    </row>
    <row r="534" spans="1:9" hidden="1" outlineLevel="1">
      <c r="A534" s="380"/>
      <c r="B534" s="326" t="s">
        <v>247</v>
      </c>
      <c r="C534" s="314"/>
      <c r="D534" s="314"/>
      <c r="E534" s="314"/>
      <c r="F534" s="382"/>
      <c r="G534" s="382"/>
      <c r="H534" s="381">
        <v>0</v>
      </c>
      <c r="I534" s="379"/>
    </row>
    <row r="535" spans="1:9" hidden="1" outlineLevel="1">
      <c r="A535" s="380"/>
      <c r="B535" s="326" t="s">
        <v>193</v>
      </c>
      <c r="C535" s="315">
        <v>214822</v>
      </c>
      <c r="D535" s="314"/>
      <c r="E535" s="315">
        <v>8266</v>
      </c>
      <c r="F535" s="382"/>
      <c r="G535" s="351">
        <v>-12614</v>
      </c>
      <c r="H535" s="381">
        <v>210474</v>
      </c>
      <c r="I535" s="379"/>
    </row>
    <row r="536" spans="1:9" hidden="1" outlineLevel="1">
      <c r="A536" s="380"/>
      <c r="B536" s="326" t="s">
        <v>194</v>
      </c>
      <c r="C536" s="314"/>
      <c r="D536" s="314"/>
      <c r="E536" s="314"/>
      <c r="F536" s="382"/>
      <c r="G536" s="382"/>
      <c r="H536" s="381">
        <v>0</v>
      </c>
      <c r="I536" s="379"/>
    </row>
    <row r="537" spans="1:9" hidden="1" outlineLevel="1">
      <c r="A537" s="380"/>
      <c r="B537" s="326" t="s">
        <v>195</v>
      </c>
      <c r="C537" s="315">
        <v>6.8036219060990604</v>
      </c>
      <c r="D537" s="314"/>
      <c r="E537" s="315">
        <v>0</v>
      </c>
      <c r="F537" s="382"/>
      <c r="G537" s="382"/>
      <c r="H537" s="381">
        <v>6.8036219060990604</v>
      </c>
      <c r="I537" s="379"/>
    </row>
    <row r="538" spans="1:9" hidden="1" outlineLevel="1">
      <c r="A538" s="380"/>
      <c r="B538" s="326" t="s">
        <v>196</v>
      </c>
      <c r="C538" s="315">
        <v>113025</v>
      </c>
      <c r="D538" s="314"/>
      <c r="E538" s="315">
        <v>2391</v>
      </c>
      <c r="F538" s="382"/>
      <c r="G538" s="382"/>
      <c r="H538" s="381">
        <v>115416</v>
      </c>
      <c r="I538" s="379"/>
    </row>
    <row r="539" spans="1:9" collapsed="1">
      <c r="A539" s="380">
        <v>23</v>
      </c>
      <c r="B539" s="330" t="s">
        <v>549</v>
      </c>
      <c r="C539" s="315">
        <f>SUM($C$521:$C$538)</f>
        <v>513512.58691407333</v>
      </c>
      <c r="D539" s="315">
        <f>SUM($D$521:$D$538)</f>
        <v>0</v>
      </c>
      <c r="E539" s="315">
        <f>SUM($E$521:$E$538)</f>
        <v>27290</v>
      </c>
      <c r="F539" s="351">
        <f>SUM($F$521:$F$538)</f>
        <v>0</v>
      </c>
      <c r="G539" s="351">
        <f>SUM($G$521:$G$538)</f>
        <v>-7213</v>
      </c>
      <c r="H539" s="381">
        <f>SUM($H$521:$H$538)</f>
        <v>533589.58691407333</v>
      </c>
      <c r="I539" s="379"/>
    </row>
    <row r="540" spans="1:9" hidden="1" outlineLevel="1">
      <c r="A540" s="380"/>
      <c r="B540" s="326" t="s">
        <v>181</v>
      </c>
      <c r="C540" s="315">
        <v>522761</v>
      </c>
      <c r="D540" s="314"/>
      <c r="E540" s="315">
        <v>-135500</v>
      </c>
      <c r="F540" s="297"/>
      <c r="G540" s="298"/>
      <c r="H540" s="385">
        <v>387261</v>
      </c>
      <c r="I540" s="379"/>
    </row>
    <row r="541" spans="1:9" hidden="1" outlineLevel="1">
      <c r="A541" s="380"/>
      <c r="B541" s="326" t="s">
        <v>182</v>
      </c>
      <c r="C541" s="315">
        <v>162350</v>
      </c>
      <c r="D541" s="314"/>
      <c r="E541" s="314"/>
      <c r="F541" s="297"/>
      <c r="G541" s="298"/>
      <c r="H541" s="385">
        <v>162350</v>
      </c>
      <c r="I541" s="379"/>
    </row>
    <row r="542" spans="1:9" hidden="1" outlineLevel="1">
      <c r="A542" s="380"/>
      <c r="B542" s="326" t="s">
        <v>183</v>
      </c>
      <c r="C542" s="315">
        <v>611678</v>
      </c>
      <c r="D542" s="315">
        <v>0</v>
      </c>
      <c r="E542" s="315">
        <v>-25</v>
      </c>
      <c r="F542" s="297"/>
      <c r="G542" s="298"/>
      <c r="H542" s="385">
        <v>611653</v>
      </c>
      <c r="I542" s="379"/>
    </row>
    <row r="543" spans="1:9" hidden="1" outlineLevel="1">
      <c r="A543" s="380"/>
      <c r="B543" s="326" t="s">
        <v>184</v>
      </c>
      <c r="C543" s="315">
        <v>592025</v>
      </c>
      <c r="D543" s="314"/>
      <c r="E543" s="315">
        <v>0</v>
      </c>
      <c r="F543" s="297"/>
      <c r="G543" s="298"/>
      <c r="H543" s="385">
        <v>592025</v>
      </c>
      <c r="I543" s="379"/>
    </row>
    <row r="544" spans="1:9" hidden="1" outlineLevel="1">
      <c r="A544" s="380"/>
      <c r="B544" s="326" t="s">
        <v>185</v>
      </c>
      <c r="C544" s="315">
        <v>2877015</v>
      </c>
      <c r="D544" s="314"/>
      <c r="E544" s="315">
        <v>28000</v>
      </c>
      <c r="F544" s="297"/>
      <c r="G544" s="298"/>
      <c r="H544" s="385">
        <v>2905015</v>
      </c>
      <c r="I544" s="379"/>
    </row>
    <row r="545" spans="1:9" hidden="1" outlineLevel="1">
      <c r="A545" s="380"/>
      <c r="B545" s="326" t="s">
        <v>186</v>
      </c>
      <c r="C545" s="315">
        <v>2193598</v>
      </c>
      <c r="D545" s="315">
        <v>0</v>
      </c>
      <c r="E545" s="315">
        <v>-8762</v>
      </c>
      <c r="F545" s="297"/>
      <c r="G545" s="298"/>
      <c r="H545" s="385">
        <v>2184836</v>
      </c>
      <c r="I545" s="379"/>
    </row>
    <row r="546" spans="1:9" hidden="1" outlineLevel="1">
      <c r="A546" s="380"/>
      <c r="B546" s="326" t="s">
        <v>244</v>
      </c>
      <c r="C546" s="315">
        <v>97832</v>
      </c>
      <c r="D546" s="314"/>
      <c r="E546" s="314"/>
      <c r="F546" s="297"/>
      <c r="G546" s="298"/>
      <c r="H546" s="385">
        <v>97832</v>
      </c>
      <c r="I546" s="379"/>
    </row>
    <row r="547" spans="1:9" hidden="1" outlineLevel="1">
      <c r="A547" s="380"/>
      <c r="B547" s="326" t="s">
        <v>187</v>
      </c>
      <c r="C547" s="315">
        <v>3947</v>
      </c>
      <c r="D547" s="314"/>
      <c r="E547" s="314"/>
      <c r="F547" s="297"/>
      <c r="G547" s="298"/>
      <c r="H547" s="385">
        <v>3947</v>
      </c>
      <c r="I547" s="379"/>
    </row>
    <row r="548" spans="1:9" hidden="1" outlineLevel="1">
      <c r="A548" s="380"/>
      <c r="B548" s="326" t="s">
        <v>188</v>
      </c>
      <c r="C548" s="315">
        <v>107985</v>
      </c>
      <c r="D548" s="314"/>
      <c r="E548" s="315">
        <v>14685</v>
      </c>
      <c r="F548" s="297"/>
      <c r="G548" s="298"/>
      <c r="H548" s="385">
        <v>122670</v>
      </c>
      <c r="I548" s="379"/>
    </row>
    <row r="549" spans="1:9" hidden="1" outlineLevel="1">
      <c r="A549" s="380"/>
      <c r="B549" s="326" t="s">
        <v>189</v>
      </c>
      <c r="C549" s="315">
        <v>140933.37</v>
      </c>
      <c r="D549" s="315">
        <v>0</v>
      </c>
      <c r="E549" s="315">
        <v>95000</v>
      </c>
      <c r="F549" s="297"/>
      <c r="G549" s="298"/>
      <c r="H549" s="385">
        <v>235933.37</v>
      </c>
      <c r="I549" s="379"/>
    </row>
    <row r="550" spans="1:9" hidden="1" outlineLevel="1">
      <c r="A550" s="380"/>
      <c r="B550" s="326" t="s">
        <v>190</v>
      </c>
      <c r="C550" s="315">
        <v>726408</v>
      </c>
      <c r="D550" s="315">
        <v>0</v>
      </c>
      <c r="E550" s="315">
        <v>0</v>
      </c>
      <c r="F550" s="297"/>
      <c r="G550" s="298"/>
      <c r="H550" s="385">
        <v>726408</v>
      </c>
      <c r="I550" s="379"/>
    </row>
    <row r="551" spans="1:9" hidden="1" outlineLevel="1">
      <c r="A551" s="380"/>
      <c r="B551" s="326" t="s">
        <v>191</v>
      </c>
      <c r="C551" s="315">
        <v>-1077</v>
      </c>
      <c r="D551" s="314"/>
      <c r="E551" s="314"/>
      <c r="F551" s="297"/>
      <c r="G551" s="298"/>
      <c r="H551" s="385">
        <v>-1077</v>
      </c>
      <c r="I551" s="379"/>
    </row>
    <row r="552" spans="1:9" hidden="1" outlineLevel="1">
      <c r="A552" s="380"/>
      <c r="B552" s="326" t="s">
        <v>192</v>
      </c>
      <c r="C552" s="314"/>
      <c r="D552" s="314"/>
      <c r="E552" s="314"/>
      <c r="F552" s="297"/>
      <c r="G552" s="298"/>
      <c r="H552" s="385">
        <v>0</v>
      </c>
      <c r="I552" s="379"/>
    </row>
    <row r="553" spans="1:9" hidden="1" outlineLevel="1">
      <c r="A553" s="380"/>
      <c r="B553" s="326" t="s">
        <v>247</v>
      </c>
      <c r="C553" s="314"/>
      <c r="D553" s="314"/>
      <c r="E553" s="314"/>
      <c r="F553" s="297"/>
      <c r="G553" s="298"/>
      <c r="H553" s="385">
        <v>0</v>
      </c>
      <c r="I553" s="379"/>
    </row>
    <row r="554" spans="1:9" hidden="1" outlineLevel="1">
      <c r="A554" s="380"/>
      <c r="B554" s="326" t="s">
        <v>193</v>
      </c>
      <c r="C554" s="315">
        <v>1129507</v>
      </c>
      <c r="D554" s="314"/>
      <c r="E554" s="315">
        <v>595358</v>
      </c>
      <c r="F554" s="297"/>
      <c r="G554" s="298"/>
      <c r="H554" s="385">
        <v>1724865</v>
      </c>
      <c r="I554" s="379"/>
    </row>
    <row r="555" spans="1:9" hidden="1" outlineLevel="1">
      <c r="A555" s="380"/>
      <c r="B555" s="326" t="s">
        <v>194</v>
      </c>
      <c r="C555" s="315">
        <v>932717</v>
      </c>
      <c r="D555" s="314"/>
      <c r="E555" s="314"/>
      <c r="F555" s="297"/>
      <c r="G555" s="298"/>
      <c r="H555" s="385">
        <v>932717</v>
      </c>
      <c r="I555" s="379"/>
    </row>
    <row r="556" spans="1:9" hidden="1" outlineLevel="1">
      <c r="A556" s="380"/>
      <c r="B556" s="326" t="s">
        <v>195</v>
      </c>
      <c r="C556" s="315">
        <v>33582</v>
      </c>
      <c r="D556" s="314"/>
      <c r="E556" s="315">
        <v>10269</v>
      </c>
      <c r="F556" s="297"/>
      <c r="G556" s="298"/>
      <c r="H556" s="385">
        <v>43851</v>
      </c>
      <c r="I556" s="379"/>
    </row>
    <row r="557" spans="1:9" hidden="1" outlineLevel="1">
      <c r="A557" s="380"/>
      <c r="B557" s="326" t="s">
        <v>196</v>
      </c>
      <c r="C557" s="315">
        <v>98058</v>
      </c>
      <c r="D557" s="314"/>
      <c r="E557" s="314"/>
      <c r="F557" s="297"/>
      <c r="G557" s="298"/>
      <c r="H557" s="385">
        <v>98058</v>
      </c>
      <c r="I557" s="379"/>
    </row>
    <row r="558" spans="1:9" collapsed="1">
      <c r="A558" s="380">
        <v>24</v>
      </c>
      <c r="B558" s="330" t="s">
        <v>550</v>
      </c>
      <c r="C558" s="315">
        <f>SUM($C$540:$C$557)</f>
        <v>10229319.370000001</v>
      </c>
      <c r="D558" s="315">
        <f>SUM($D$540:$D$557)</f>
        <v>0</v>
      </c>
      <c r="E558" s="315">
        <f>SUM($E$540:$E$557)</f>
        <v>599025</v>
      </c>
      <c r="F558" s="297"/>
      <c r="G558" s="298"/>
      <c r="H558" s="385">
        <f>SUM($H$540:$H$557)</f>
        <v>10828344.370000001</v>
      </c>
      <c r="I558" s="379"/>
    </row>
    <row r="559" spans="1:9" hidden="1" outlineLevel="1">
      <c r="A559" s="380"/>
      <c r="B559" s="326" t="s">
        <v>181</v>
      </c>
      <c r="C559" s="315">
        <v>1088489</v>
      </c>
      <c r="D559" s="314"/>
      <c r="E559" s="315">
        <v>0</v>
      </c>
      <c r="F559" s="304"/>
      <c r="G559" s="322"/>
      <c r="H559" s="385">
        <v>1088489</v>
      </c>
      <c r="I559" s="379"/>
    </row>
    <row r="560" spans="1:9" hidden="1" outlineLevel="1">
      <c r="A560" s="380"/>
      <c r="B560" s="326" t="s">
        <v>182</v>
      </c>
      <c r="C560" s="315">
        <v>1984</v>
      </c>
      <c r="D560" s="314"/>
      <c r="E560" s="314"/>
      <c r="F560" s="304"/>
      <c r="G560" s="322"/>
      <c r="H560" s="385">
        <v>1984</v>
      </c>
      <c r="I560" s="379"/>
    </row>
    <row r="561" spans="1:9" hidden="1" outlineLevel="1">
      <c r="A561" s="380"/>
      <c r="B561" s="326" t="s">
        <v>183</v>
      </c>
      <c r="C561" s="315">
        <v>2878931</v>
      </c>
      <c r="D561" s="314"/>
      <c r="E561" s="314"/>
      <c r="F561" s="304"/>
      <c r="G561" s="322"/>
      <c r="H561" s="385">
        <v>2878931</v>
      </c>
      <c r="I561" s="379"/>
    </row>
    <row r="562" spans="1:9" hidden="1" outlineLevel="1">
      <c r="A562" s="380"/>
      <c r="B562" s="326" t="s">
        <v>184</v>
      </c>
      <c r="C562" s="315">
        <v>598289</v>
      </c>
      <c r="D562" s="314"/>
      <c r="E562" s="315">
        <v>0</v>
      </c>
      <c r="F562" s="304"/>
      <c r="G562" s="322"/>
      <c r="H562" s="385">
        <v>598289</v>
      </c>
      <c r="I562" s="379"/>
    </row>
    <row r="563" spans="1:9" hidden="1" outlineLevel="1">
      <c r="A563" s="380"/>
      <c r="B563" s="326" t="s">
        <v>185</v>
      </c>
      <c r="C563" s="315">
        <v>15776870</v>
      </c>
      <c r="D563" s="314"/>
      <c r="E563" s="314"/>
      <c r="F563" s="304"/>
      <c r="G563" s="322"/>
      <c r="H563" s="385">
        <v>15776870</v>
      </c>
      <c r="I563" s="379"/>
    </row>
    <row r="564" spans="1:9" hidden="1" outlineLevel="1">
      <c r="A564" s="380"/>
      <c r="B564" s="326" t="s">
        <v>186</v>
      </c>
      <c r="C564" s="315">
        <v>2825811</v>
      </c>
      <c r="D564" s="315">
        <v>0</v>
      </c>
      <c r="E564" s="315">
        <v>0</v>
      </c>
      <c r="F564" s="304"/>
      <c r="G564" s="322"/>
      <c r="H564" s="385">
        <v>2825811</v>
      </c>
      <c r="I564" s="379"/>
    </row>
    <row r="565" spans="1:9" hidden="1" outlineLevel="1">
      <c r="A565" s="380"/>
      <c r="B565" s="326" t="s">
        <v>244</v>
      </c>
      <c r="C565" s="315">
        <v>40925</v>
      </c>
      <c r="D565" s="314"/>
      <c r="E565" s="314"/>
      <c r="F565" s="304"/>
      <c r="G565" s="322"/>
      <c r="H565" s="385">
        <v>40925</v>
      </c>
      <c r="I565" s="379"/>
    </row>
    <row r="566" spans="1:9" hidden="1" outlineLevel="1">
      <c r="A566" s="380"/>
      <c r="B566" s="326" t="s">
        <v>187</v>
      </c>
      <c r="C566" s="315">
        <v>41728</v>
      </c>
      <c r="D566" s="314"/>
      <c r="E566" s="314"/>
      <c r="F566" s="304"/>
      <c r="G566" s="322"/>
      <c r="H566" s="385">
        <v>41728</v>
      </c>
      <c r="I566" s="379"/>
    </row>
    <row r="567" spans="1:9" hidden="1" outlineLevel="1">
      <c r="A567" s="380"/>
      <c r="B567" s="326" t="s">
        <v>188</v>
      </c>
      <c r="C567" s="315">
        <v>58757</v>
      </c>
      <c r="D567" s="314"/>
      <c r="E567" s="314"/>
      <c r="F567" s="304"/>
      <c r="G567" s="322"/>
      <c r="H567" s="385">
        <v>58757</v>
      </c>
      <c r="I567" s="379"/>
    </row>
    <row r="568" spans="1:9" hidden="1" outlineLevel="1">
      <c r="A568" s="380"/>
      <c r="B568" s="326" t="s">
        <v>189</v>
      </c>
      <c r="C568" s="315">
        <v>16711.77</v>
      </c>
      <c r="D568" s="315">
        <v>0</v>
      </c>
      <c r="E568" s="314"/>
      <c r="F568" s="304"/>
      <c r="G568" s="322"/>
      <c r="H568" s="385">
        <v>16711.77</v>
      </c>
      <c r="I568" s="379"/>
    </row>
    <row r="569" spans="1:9" hidden="1" outlineLevel="1">
      <c r="A569" s="380"/>
      <c r="B569" s="326" t="s">
        <v>190</v>
      </c>
      <c r="C569" s="315">
        <v>507508</v>
      </c>
      <c r="D569" s="315">
        <v>0</v>
      </c>
      <c r="E569" s="315">
        <v>0</v>
      </c>
      <c r="F569" s="304"/>
      <c r="G569" s="322"/>
      <c r="H569" s="385">
        <v>507508</v>
      </c>
      <c r="I569" s="379"/>
    </row>
    <row r="570" spans="1:9" hidden="1" outlineLevel="1">
      <c r="A570" s="380"/>
      <c r="B570" s="326" t="s">
        <v>191</v>
      </c>
      <c r="C570" s="315">
        <v>4275</v>
      </c>
      <c r="D570" s="314"/>
      <c r="E570" s="314"/>
      <c r="F570" s="304"/>
      <c r="G570" s="322"/>
      <c r="H570" s="385">
        <v>4275</v>
      </c>
      <c r="I570" s="379"/>
    </row>
    <row r="571" spans="1:9" hidden="1" outlineLevel="1">
      <c r="A571" s="380"/>
      <c r="B571" s="326" t="s">
        <v>192</v>
      </c>
      <c r="C571" s="314"/>
      <c r="D571" s="314"/>
      <c r="E571" s="314"/>
      <c r="F571" s="304"/>
      <c r="G571" s="322"/>
      <c r="H571" s="385">
        <v>0</v>
      </c>
      <c r="I571" s="379"/>
    </row>
    <row r="572" spans="1:9" hidden="1" outlineLevel="1">
      <c r="A572" s="380"/>
      <c r="B572" s="326" t="s">
        <v>247</v>
      </c>
      <c r="C572" s="314"/>
      <c r="D572" s="314"/>
      <c r="E572" s="314"/>
      <c r="F572" s="304"/>
      <c r="G572" s="322"/>
      <c r="H572" s="385">
        <v>0</v>
      </c>
      <c r="I572" s="379"/>
    </row>
    <row r="573" spans="1:9" hidden="1" outlineLevel="1">
      <c r="A573" s="380"/>
      <c r="B573" s="326" t="s">
        <v>193</v>
      </c>
      <c r="C573" s="315">
        <v>2502568</v>
      </c>
      <c r="D573" s="314"/>
      <c r="E573" s="314"/>
      <c r="F573" s="304"/>
      <c r="G573" s="322"/>
      <c r="H573" s="385">
        <v>2502568</v>
      </c>
      <c r="I573" s="379"/>
    </row>
    <row r="574" spans="1:9" hidden="1" outlineLevel="1">
      <c r="A574" s="380"/>
      <c r="B574" s="326" t="s">
        <v>194</v>
      </c>
      <c r="C574" s="315">
        <v>1045249</v>
      </c>
      <c r="D574" s="314"/>
      <c r="E574" s="314"/>
      <c r="F574" s="304"/>
      <c r="G574" s="322"/>
      <c r="H574" s="385">
        <v>1045249</v>
      </c>
      <c r="I574" s="379"/>
    </row>
    <row r="575" spans="1:9" hidden="1" outlineLevel="1">
      <c r="A575" s="380"/>
      <c r="B575" s="326" t="s">
        <v>195</v>
      </c>
      <c r="C575" s="315">
        <v>49689</v>
      </c>
      <c r="D575" s="314"/>
      <c r="E575" s="314"/>
      <c r="F575" s="304"/>
      <c r="G575" s="322"/>
      <c r="H575" s="385">
        <v>49689</v>
      </c>
      <c r="I575" s="379"/>
    </row>
    <row r="576" spans="1:9" hidden="1" outlineLevel="1">
      <c r="A576" s="380"/>
      <c r="B576" s="326" t="s">
        <v>196</v>
      </c>
      <c r="C576" s="315">
        <v>209709</v>
      </c>
      <c r="D576" s="314"/>
      <c r="E576" s="314"/>
      <c r="F576" s="304"/>
      <c r="G576" s="322"/>
      <c r="H576" s="385">
        <v>209709</v>
      </c>
      <c r="I576" s="379"/>
    </row>
    <row r="577" spans="1:9" collapsed="1">
      <c r="A577" s="380">
        <v>25</v>
      </c>
      <c r="B577" s="330" t="s">
        <v>551</v>
      </c>
      <c r="C577" s="315">
        <f>SUM($C$559:$C$576)</f>
        <v>27647493.77</v>
      </c>
      <c r="D577" s="315">
        <f>SUM($D$559:$D$576)</f>
        <v>0</v>
      </c>
      <c r="E577" s="315">
        <f>SUM($E$559:$E$576)</f>
        <v>0</v>
      </c>
      <c r="F577" s="304"/>
      <c r="G577" s="322"/>
      <c r="H577" s="385">
        <f>SUM($H$559:$H$576)</f>
        <v>27647493.77</v>
      </c>
      <c r="I577" s="379"/>
    </row>
    <row r="578" spans="1:9" hidden="1" outlineLevel="1">
      <c r="A578" s="380"/>
      <c r="B578" s="326" t="s">
        <v>181</v>
      </c>
      <c r="C578" s="297"/>
      <c r="D578" s="314"/>
      <c r="E578" s="315">
        <v>0</v>
      </c>
      <c r="F578" s="301"/>
      <c r="G578" s="327">
        <v>201159</v>
      </c>
      <c r="H578" s="381">
        <v>201159</v>
      </c>
      <c r="I578" s="379"/>
    </row>
    <row r="579" spans="1:9" hidden="1" outlineLevel="1">
      <c r="A579" s="380"/>
      <c r="B579" s="326" t="s">
        <v>182</v>
      </c>
      <c r="C579" s="297"/>
      <c r="D579" s="314"/>
      <c r="E579" s="314"/>
      <c r="F579" s="301"/>
      <c r="G579" s="327">
        <v>272294</v>
      </c>
      <c r="H579" s="381">
        <v>272294</v>
      </c>
      <c r="I579" s="379"/>
    </row>
    <row r="580" spans="1:9" hidden="1" outlineLevel="1">
      <c r="A580" s="380"/>
      <c r="B580" s="326" t="s">
        <v>183</v>
      </c>
      <c r="C580" s="297"/>
      <c r="D580" s="314"/>
      <c r="E580" s="315">
        <v>0</v>
      </c>
      <c r="F580" s="301"/>
      <c r="G580" s="327">
        <v>566903</v>
      </c>
      <c r="H580" s="381">
        <v>566903</v>
      </c>
      <c r="I580" s="379"/>
    </row>
    <row r="581" spans="1:9" hidden="1" outlineLevel="1">
      <c r="A581" s="380"/>
      <c r="B581" s="326" t="s">
        <v>184</v>
      </c>
      <c r="C581" s="297"/>
      <c r="D581" s="314"/>
      <c r="E581" s="315">
        <v>0</v>
      </c>
      <c r="F581" s="301"/>
      <c r="G581" s="327">
        <v>56964</v>
      </c>
      <c r="H581" s="381">
        <v>56964</v>
      </c>
      <c r="I581" s="379"/>
    </row>
    <row r="582" spans="1:9" hidden="1" outlineLevel="1">
      <c r="A582" s="380"/>
      <c r="B582" s="326" t="s">
        <v>185</v>
      </c>
      <c r="C582" s="297"/>
      <c r="D582" s="314"/>
      <c r="E582" s="314"/>
      <c r="F582" s="301"/>
      <c r="G582" s="327">
        <v>675107</v>
      </c>
      <c r="H582" s="381">
        <v>675107</v>
      </c>
      <c r="I582" s="379"/>
    </row>
    <row r="583" spans="1:9" hidden="1" outlineLevel="1">
      <c r="A583" s="380"/>
      <c r="B583" s="326" t="s">
        <v>186</v>
      </c>
      <c r="C583" s="297"/>
      <c r="D583" s="315">
        <v>0</v>
      </c>
      <c r="E583" s="315">
        <v>0</v>
      </c>
      <c r="F583" s="301"/>
      <c r="G583" s="327">
        <v>657289</v>
      </c>
      <c r="H583" s="381">
        <v>657289</v>
      </c>
      <c r="I583" s="379"/>
    </row>
    <row r="584" spans="1:9" hidden="1" outlineLevel="1">
      <c r="A584" s="380"/>
      <c r="B584" s="326" t="s">
        <v>244</v>
      </c>
      <c r="C584" s="297"/>
      <c r="D584" s="314"/>
      <c r="E584" s="314"/>
      <c r="F584" s="301"/>
      <c r="G584" s="327">
        <v>78796</v>
      </c>
      <c r="H584" s="381">
        <v>78796</v>
      </c>
      <c r="I584" s="379"/>
    </row>
    <row r="585" spans="1:9" hidden="1" outlineLevel="1">
      <c r="A585" s="380"/>
      <c r="B585" s="326" t="s">
        <v>187</v>
      </c>
      <c r="C585" s="297"/>
      <c r="D585" s="315">
        <v>154934</v>
      </c>
      <c r="E585" s="314"/>
      <c r="F585" s="301"/>
      <c r="G585" s="329"/>
      <c r="H585" s="381">
        <v>154934</v>
      </c>
      <c r="I585" s="379"/>
    </row>
    <row r="586" spans="1:9" hidden="1" outlineLevel="1">
      <c r="A586" s="380"/>
      <c r="B586" s="326" t="s">
        <v>188</v>
      </c>
      <c r="C586" s="297"/>
      <c r="D586" s="314"/>
      <c r="E586" s="314"/>
      <c r="F586" s="301"/>
      <c r="G586" s="327">
        <v>179862</v>
      </c>
      <c r="H586" s="381">
        <v>179862</v>
      </c>
      <c r="I586" s="379"/>
    </row>
    <row r="587" spans="1:9" hidden="1" outlineLevel="1">
      <c r="A587" s="380"/>
      <c r="B587" s="326" t="s">
        <v>189</v>
      </c>
      <c r="C587" s="297"/>
      <c r="D587" s="315">
        <v>0</v>
      </c>
      <c r="E587" s="314"/>
      <c r="F587" s="301"/>
      <c r="G587" s="327">
        <v>0</v>
      </c>
      <c r="H587" s="381">
        <v>0</v>
      </c>
      <c r="I587" s="379"/>
    </row>
    <row r="588" spans="1:9" hidden="1" outlineLevel="1">
      <c r="A588" s="380"/>
      <c r="B588" s="326" t="s">
        <v>190</v>
      </c>
      <c r="C588" s="297"/>
      <c r="D588" s="315">
        <v>0</v>
      </c>
      <c r="E588" s="315">
        <v>0</v>
      </c>
      <c r="F588" s="301"/>
      <c r="G588" s="327">
        <v>0</v>
      </c>
      <c r="H588" s="381">
        <v>0</v>
      </c>
      <c r="I588" s="379"/>
    </row>
    <row r="589" spans="1:9" hidden="1" outlineLevel="1">
      <c r="A589" s="380"/>
      <c r="B589" s="326" t="s">
        <v>191</v>
      </c>
      <c r="C589" s="297"/>
      <c r="D589" s="314"/>
      <c r="E589" s="314"/>
      <c r="F589" s="301"/>
      <c r="G589" s="329"/>
      <c r="H589" s="381">
        <v>0</v>
      </c>
      <c r="I589" s="379"/>
    </row>
    <row r="590" spans="1:9" hidden="1" outlineLevel="1">
      <c r="A590" s="380"/>
      <c r="B590" s="326" t="s">
        <v>192</v>
      </c>
      <c r="C590" s="297"/>
      <c r="D590" s="314"/>
      <c r="E590" s="314"/>
      <c r="F590" s="301"/>
      <c r="G590" s="329"/>
      <c r="H590" s="381">
        <v>0</v>
      </c>
      <c r="I590" s="379"/>
    </row>
    <row r="591" spans="1:9" hidden="1" outlineLevel="1">
      <c r="A591" s="380"/>
      <c r="B591" s="326" t="s">
        <v>247</v>
      </c>
      <c r="C591" s="297"/>
      <c r="D591" s="314"/>
      <c r="E591" s="314"/>
      <c r="F591" s="301"/>
      <c r="G591" s="329"/>
      <c r="H591" s="381">
        <v>0</v>
      </c>
      <c r="I591" s="379"/>
    </row>
    <row r="592" spans="1:9" hidden="1" outlineLevel="1">
      <c r="A592" s="380"/>
      <c r="B592" s="326" t="s">
        <v>193</v>
      </c>
      <c r="C592" s="297"/>
      <c r="D592" s="314"/>
      <c r="E592" s="314"/>
      <c r="F592" s="301"/>
      <c r="G592" s="329"/>
      <c r="H592" s="381">
        <v>0</v>
      </c>
      <c r="I592" s="379"/>
    </row>
    <row r="593" spans="1:9" hidden="1" outlineLevel="1">
      <c r="A593" s="380"/>
      <c r="B593" s="326" t="s">
        <v>194</v>
      </c>
      <c r="C593" s="297"/>
      <c r="D593" s="314"/>
      <c r="E593" s="314"/>
      <c r="F593" s="301"/>
      <c r="G593" s="327">
        <v>242282</v>
      </c>
      <c r="H593" s="381">
        <v>242282</v>
      </c>
      <c r="I593" s="379"/>
    </row>
    <row r="594" spans="1:9" hidden="1" outlineLevel="1">
      <c r="A594" s="380"/>
      <c r="B594" s="326" t="s">
        <v>195</v>
      </c>
      <c r="C594" s="297"/>
      <c r="D594" s="314"/>
      <c r="E594" s="314"/>
      <c r="F594" s="301"/>
      <c r="G594" s="329"/>
      <c r="H594" s="381">
        <v>0</v>
      </c>
      <c r="I594" s="379"/>
    </row>
    <row r="595" spans="1:9" hidden="1" outlineLevel="1">
      <c r="A595" s="380"/>
      <c r="B595" s="326" t="s">
        <v>196</v>
      </c>
      <c r="C595" s="297"/>
      <c r="D595" s="314"/>
      <c r="E595" s="314"/>
      <c r="F595" s="301"/>
      <c r="G595" s="327">
        <v>60960</v>
      </c>
      <c r="H595" s="381">
        <v>60960</v>
      </c>
      <c r="I595" s="379"/>
    </row>
    <row r="596" spans="1:9" collapsed="1">
      <c r="A596" s="380">
        <v>26</v>
      </c>
      <c r="B596" s="330" t="s">
        <v>552</v>
      </c>
      <c r="C596" s="297"/>
      <c r="D596" s="315">
        <f>SUM($D$578:$D$595)</f>
        <v>154934</v>
      </c>
      <c r="E596" s="315">
        <f>SUM($E$578:$E$595)</f>
        <v>0</v>
      </c>
      <c r="F596" s="301"/>
      <c r="G596" s="327">
        <f>SUM($G$578:$G$595)</f>
        <v>2991616</v>
      </c>
      <c r="H596" s="381">
        <f>SUM($H$578:$H$595)</f>
        <v>3146550</v>
      </c>
      <c r="I596" s="379"/>
    </row>
    <row r="597" spans="1:9" hidden="1" outlineLevel="1">
      <c r="A597" s="380"/>
      <c r="B597" s="326" t="s">
        <v>181</v>
      </c>
      <c r="C597" s="351">
        <v>5762</v>
      </c>
      <c r="D597" s="314"/>
      <c r="E597" s="315">
        <v>598756</v>
      </c>
      <c r="F597" s="394">
        <v>27030.908576371199</v>
      </c>
      <c r="G597" s="315">
        <v>461852</v>
      </c>
      <c r="H597" s="381">
        <v>1093400.90857637</v>
      </c>
      <c r="I597" s="379"/>
    </row>
    <row r="598" spans="1:9" hidden="1" outlineLevel="1">
      <c r="A598" s="380"/>
      <c r="B598" s="326" t="s">
        <v>182</v>
      </c>
      <c r="C598" s="351">
        <v>211688</v>
      </c>
      <c r="D598" s="314"/>
      <c r="E598" s="314"/>
      <c r="F598" s="395"/>
      <c r="G598" s="314"/>
      <c r="H598" s="381">
        <v>211688</v>
      </c>
      <c r="I598" s="379"/>
    </row>
    <row r="599" spans="1:9" hidden="1" outlineLevel="1">
      <c r="A599" s="380"/>
      <c r="B599" s="326" t="s">
        <v>183</v>
      </c>
      <c r="C599" s="351">
        <v>216455</v>
      </c>
      <c r="D599" s="315">
        <v>163444</v>
      </c>
      <c r="E599" s="315">
        <v>3009111</v>
      </c>
      <c r="F599" s="394">
        <v>100318</v>
      </c>
      <c r="G599" s="315">
        <v>674223</v>
      </c>
      <c r="H599" s="381">
        <v>4163551</v>
      </c>
      <c r="I599" s="379"/>
    </row>
    <row r="600" spans="1:9" hidden="1" outlineLevel="1">
      <c r="A600" s="380"/>
      <c r="B600" s="326" t="s">
        <v>184</v>
      </c>
      <c r="C600" s="351">
        <v>44811</v>
      </c>
      <c r="D600" s="314"/>
      <c r="E600" s="315">
        <v>111505</v>
      </c>
      <c r="F600" s="394">
        <v>14402</v>
      </c>
      <c r="G600" s="315">
        <v>20395</v>
      </c>
      <c r="H600" s="381">
        <v>191113</v>
      </c>
      <c r="I600" s="379"/>
    </row>
    <row r="601" spans="1:9" hidden="1" outlineLevel="1">
      <c r="A601" s="380"/>
      <c r="B601" s="326" t="s">
        <v>185</v>
      </c>
      <c r="C601" s="351">
        <v>438184</v>
      </c>
      <c r="D601" s="314"/>
      <c r="E601" s="315">
        <v>1998852</v>
      </c>
      <c r="F601" s="394">
        <v>85699</v>
      </c>
      <c r="G601" s="315">
        <v>504531</v>
      </c>
      <c r="H601" s="381">
        <v>3027266</v>
      </c>
      <c r="I601" s="379"/>
    </row>
    <row r="602" spans="1:9" hidden="1" outlineLevel="1">
      <c r="A602" s="380"/>
      <c r="B602" s="326" t="s">
        <v>186</v>
      </c>
      <c r="C602" s="351">
        <v>995945</v>
      </c>
      <c r="D602" s="315">
        <v>0</v>
      </c>
      <c r="E602" s="315">
        <v>4550481</v>
      </c>
      <c r="F602" s="394">
        <v>2090688</v>
      </c>
      <c r="G602" s="315">
        <v>966782</v>
      </c>
      <c r="H602" s="381">
        <v>8603896</v>
      </c>
      <c r="I602" s="379"/>
    </row>
    <row r="603" spans="1:9" hidden="1" outlineLevel="1">
      <c r="A603" s="380"/>
      <c r="B603" s="326" t="s">
        <v>244</v>
      </c>
      <c r="C603" s="351">
        <v>43552</v>
      </c>
      <c r="D603" s="314"/>
      <c r="E603" s="314"/>
      <c r="F603" s="395"/>
      <c r="G603" s="314"/>
      <c r="H603" s="381">
        <v>43552</v>
      </c>
      <c r="I603" s="379"/>
    </row>
    <row r="604" spans="1:9" hidden="1" outlineLevel="1">
      <c r="A604" s="380"/>
      <c r="B604" s="326" t="s">
        <v>187</v>
      </c>
      <c r="C604" s="351">
        <v>93673</v>
      </c>
      <c r="D604" s="314"/>
      <c r="E604" s="314"/>
      <c r="F604" s="395"/>
      <c r="G604" s="314"/>
      <c r="H604" s="381">
        <v>93673</v>
      </c>
      <c r="I604" s="379"/>
    </row>
    <row r="605" spans="1:9" hidden="1" outlineLevel="1">
      <c r="A605" s="380"/>
      <c r="B605" s="326" t="s">
        <v>188</v>
      </c>
      <c r="C605" s="351">
        <v>80100</v>
      </c>
      <c r="D605" s="314"/>
      <c r="E605" s="315">
        <v>3219932</v>
      </c>
      <c r="F605" s="395"/>
      <c r="G605" s="315">
        <v>5609</v>
      </c>
      <c r="H605" s="381">
        <v>3305641</v>
      </c>
      <c r="I605" s="379"/>
    </row>
    <row r="606" spans="1:9" hidden="1" outlineLevel="1">
      <c r="A606" s="380"/>
      <c r="B606" s="326" t="s">
        <v>189</v>
      </c>
      <c r="C606" s="351">
        <v>32237.854955409101</v>
      </c>
      <c r="D606" s="315">
        <v>0</v>
      </c>
      <c r="E606" s="315">
        <v>810318</v>
      </c>
      <c r="F606" s="395"/>
      <c r="G606" s="315">
        <v>216161</v>
      </c>
      <c r="H606" s="381">
        <v>1058716.8549554099</v>
      </c>
      <c r="I606" s="379"/>
    </row>
    <row r="607" spans="1:9" hidden="1" outlineLevel="1">
      <c r="A607" s="380"/>
      <c r="B607" s="326" t="s">
        <v>190</v>
      </c>
      <c r="C607" s="351">
        <v>6505185</v>
      </c>
      <c r="D607" s="315">
        <v>2877465</v>
      </c>
      <c r="E607" s="315">
        <v>79794</v>
      </c>
      <c r="F607" s="394">
        <v>426120</v>
      </c>
      <c r="G607" s="315">
        <v>520767</v>
      </c>
      <c r="H607" s="381">
        <v>10409331</v>
      </c>
      <c r="I607" s="379"/>
    </row>
    <row r="608" spans="1:9" hidden="1" outlineLevel="1">
      <c r="A608" s="380"/>
      <c r="B608" s="326" t="s">
        <v>191</v>
      </c>
      <c r="C608" s="351">
        <v>233727</v>
      </c>
      <c r="D608" s="314"/>
      <c r="E608" s="315">
        <v>4421</v>
      </c>
      <c r="F608" s="395"/>
      <c r="G608" s="314"/>
      <c r="H608" s="381">
        <v>238148</v>
      </c>
      <c r="I608" s="379"/>
    </row>
    <row r="609" spans="1:9" hidden="1" outlineLevel="1">
      <c r="A609" s="380"/>
      <c r="B609" s="326" t="s">
        <v>192</v>
      </c>
      <c r="C609" s="351">
        <v>68538</v>
      </c>
      <c r="D609" s="314"/>
      <c r="E609" s="314"/>
      <c r="F609" s="395"/>
      <c r="G609" s="314"/>
      <c r="H609" s="381">
        <v>68538</v>
      </c>
      <c r="I609" s="379"/>
    </row>
    <row r="610" spans="1:9" hidden="1" outlineLevel="1">
      <c r="A610" s="380"/>
      <c r="B610" s="326" t="s">
        <v>247</v>
      </c>
      <c r="C610" s="351">
        <v>13051</v>
      </c>
      <c r="D610" s="314"/>
      <c r="E610" s="314"/>
      <c r="F610" s="395"/>
      <c r="G610" s="314"/>
      <c r="H610" s="381">
        <v>13051</v>
      </c>
      <c r="I610" s="379"/>
    </row>
    <row r="611" spans="1:9" hidden="1" outlineLevel="1">
      <c r="A611" s="380"/>
      <c r="B611" s="326" t="s">
        <v>193</v>
      </c>
      <c r="C611" s="351">
        <v>3495510</v>
      </c>
      <c r="D611" s="315">
        <v>1357</v>
      </c>
      <c r="E611" s="315">
        <v>6656566</v>
      </c>
      <c r="F611" s="395"/>
      <c r="G611" s="315">
        <v>15755574</v>
      </c>
      <c r="H611" s="381">
        <v>25909007</v>
      </c>
      <c r="I611" s="379"/>
    </row>
    <row r="612" spans="1:9" hidden="1" outlineLevel="1">
      <c r="A612" s="380"/>
      <c r="B612" s="326" t="s">
        <v>194</v>
      </c>
      <c r="C612" s="351">
        <v>322908</v>
      </c>
      <c r="D612" s="314"/>
      <c r="E612" s="314"/>
      <c r="F612" s="395"/>
      <c r="G612" s="314"/>
      <c r="H612" s="381">
        <v>322908</v>
      </c>
      <c r="I612" s="379"/>
    </row>
    <row r="613" spans="1:9" hidden="1" outlineLevel="1">
      <c r="A613" s="380"/>
      <c r="B613" s="326" t="s">
        <v>195</v>
      </c>
      <c r="C613" s="351">
        <v>25328.649052537101</v>
      </c>
      <c r="D613" s="315">
        <v>5931</v>
      </c>
      <c r="E613" s="315">
        <v>82981</v>
      </c>
      <c r="F613" s="395"/>
      <c r="G613" s="315">
        <v>52890</v>
      </c>
      <c r="H613" s="381">
        <v>167130.64905253699</v>
      </c>
      <c r="I613" s="379"/>
    </row>
    <row r="614" spans="1:9" hidden="1" outlineLevel="1">
      <c r="A614" s="380"/>
      <c r="B614" s="326" t="s">
        <v>196</v>
      </c>
      <c r="C614" s="351">
        <v>338228</v>
      </c>
      <c r="D614" s="314"/>
      <c r="E614" s="315">
        <v>368967</v>
      </c>
      <c r="F614" s="394">
        <v>2333</v>
      </c>
      <c r="G614" s="314"/>
      <c r="H614" s="381">
        <v>709528</v>
      </c>
      <c r="I614" s="379"/>
    </row>
    <row r="615" spans="1:9" collapsed="1">
      <c r="A615" s="380">
        <v>27</v>
      </c>
      <c r="B615" s="330" t="s">
        <v>100</v>
      </c>
      <c r="C615" s="351">
        <f>SUM($C$597:$C$614)</f>
        <v>13164883.504007947</v>
      </c>
      <c r="D615" s="315">
        <f>SUM($D$597:$D$614)</f>
        <v>3048197</v>
      </c>
      <c r="E615" s="315">
        <f>SUM($E$597:$E$614)</f>
        <v>21491684</v>
      </c>
      <c r="F615" s="394">
        <f>SUM($F$597:$F$614)</f>
        <v>2746590.9085763711</v>
      </c>
      <c r="G615" s="315">
        <f>SUM($G$597:$G$614)</f>
        <v>19178784</v>
      </c>
      <c r="H615" s="381">
        <f>SUM($H$597:$H$614)</f>
        <v>59630139.412584312</v>
      </c>
      <c r="I615" s="379"/>
    </row>
    <row r="616" spans="1:9" hidden="1" outlineLevel="1">
      <c r="A616" s="380"/>
      <c r="B616" s="326" t="s">
        <v>181</v>
      </c>
      <c r="C616" s="294"/>
      <c r="D616" s="333"/>
      <c r="E616" s="315">
        <v>1178138</v>
      </c>
      <c r="F616" s="294"/>
      <c r="G616" s="332">
        <v>-59.274522797451901</v>
      </c>
      <c r="H616" s="381">
        <v>1178078.7254772</v>
      </c>
      <c r="I616" s="379"/>
    </row>
    <row r="617" spans="1:9" hidden="1" outlineLevel="1">
      <c r="A617" s="380"/>
      <c r="B617" s="326" t="s">
        <v>182</v>
      </c>
      <c r="C617" s="294"/>
      <c r="D617" s="333"/>
      <c r="E617" s="314"/>
      <c r="F617" s="294"/>
      <c r="G617" s="333"/>
      <c r="H617" s="381">
        <v>0</v>
      </c>
      <c r="I617" s="379"/>
    </row>
    <row r="618" spans="1:9" hidden="1" outlineLevel="1">
      <c r="A618" s="380"/>
      <c r="B618" s="326" t="s">
        <v>183</v>
      </c>
      <c r="C618" s="294"/>
      <c r="D618" s="332">
        <v>159344</v>
      </c>
      <c r="E618" s="315">
        <v>1473183</v>
      </c>
      <c r="F618" s="294"/>
      <c r="G618" s="332">
        <v>122</v>
      </c>
      <c r="H618" s="381">
        <v>1632649</v>
      </c>
      <c r="I618" s="379"/>
    </row>
    <row r="619" spans="1:9" hidden="1" outlineLevel="1">
      <c r="A619" s="380"/>
      <c r="B619" s="326" t="s">
        <v>184</v>
      </c>
      <c r="C619" s="294"/>
      <c r="D619" s="333"/>
      <c r="E619" s="315">
        <v>215155</v>
      </c>
      <c r="F619" s="294"/>
      <c r="G619" s="332">
        <v>561</v>
      </c>
      <c r="H619" s="381">
        <v>215716</v>
      </c>
      <c r="I619" s="379"/>
    </row>
    <row r="620" spans="1:9" hidden="1" outlineLevel="1">
      <c r="A620" s="380"/>
      <c r="B620" s="326" t="s">
        <v>185</v>
      </c>
      <c r="C620" s="294"/>
      <c r="D620" s="333"/>
      <c r="E620" s="315">
        <v>2313835</v>
      </c>
      <c r="F620" s="294"/>
      <c r="G620" s="333"/>
      <c r="H620" s="381">
        <v>2313835</v>
      </c>
      <c r="I620" s="379"/>
    </row>
    <row r="621" spans="1:9" hidden="1" outlineLevel="1">
      <c r="A621" s="380"/>
      <c r="B621" s="326" t="s">
        <v>186</v>
      </c>
      <c r="C621" s="294"/>
      <c r="D621" s="332">
        <v>0</v>
      </c>
      <c r="E621" s="315">
        <v>3429818</v>
      </c>
      <c r="F621" s="294"/>
      <c r="G621" s="332">
        <v>0</v>
      </c>
      <c r="H621" s="381">
        <v>3429818</v>
      </c>
      <c r="I621" s="379"/>
    </row>
    <row r="622" spans="1:9" hidden="1" outlineLevel="1">
      <c r="A622" s="380"/>
      <c r="B622" s="326" t="s">
        <v>244</v>
      </c>
      <c r="C622" s="294"/>
      <c r="D622" s="333"/>
      <c r="E622" s="314"/>
      <c r="F622" s="294"/>
      <c r="G622" s="333"/>
      <c r="H622" s="381">
        <v>0</v>
      </c>
      <c r="I622" s="379"/>
    </row>
    <row r="623" spans="1:9" hidden="1" outlineLevel="1">
      <c r="A623" s="380"/>
      <c r="B623" s="326" t="s">
        <v>187</v>
      </c>
      <c r="C623" s="294"/>
      <c r="D623" s="333"/>
      <c r="E623" s="314"/>
      <c r="F623" s="294"/>
      <c r="G623" s="333"/>
      <c r="H623" s="381">
        <v>0</v>
      </c>
      <c r="I623" s="379"/>
    </row>
    <row r="624" spans="1:9" hidden="1" outlineLevel="1">
      <c r="A624" s="380"/>
      <c r="B624" s="326" t="s">
        <v>188</v>
      </c>
      <c r="C624" s="294"/>
      <c r="D624" s="333"/>
      <c r="E624" s="315">
        <v>769162</v>
      </c>
      <c r="F624" s="294"/>
      <c r="G624" s="333"/>
      <c r="H624" s="381">
        <v>769162</v>
      </c>
      <c r="I624" s="379"/>
    </row>
    <row r="625" spans="1:9" hidden="1" outlineLevel="1">
      <c r="A625" s="380"/>
      <c r="B625" s="326" t="s">
        <v>189</v>
      </c>
      <c r="C625" s="294"/>
      <c r="D625" s="332">
        <v>0</v>
      </c>
      <c r="E625" s="315">
        <v>606828</v>
      </c>
      <c r="F625" s="294"/>
      <c r="G625" s="332">
        <v>0</v>
      </c>
      <c r="H625" s="381">
        <v>606828</v>
      </c>
      <c r="I625" s="379"/>
    </row>
    <row r="626" spans="1:9" hidden="1" outlineLevel="1">
      <c r="A626" s="380"/>
      <c r="B626" s="326" t="s">
        <v>190</v>
      </c>
      <c r="C626" s="294"/>
      <c r="D626" s="332">
        <v>741970</v>
      </c>
      <c r="E626" s="315">
        <v>135546</v>
      </c>
      <c r="F626" s="294"/>
      <c r="G626" s="332">
        <v>0</v>
      </c>
      <c r="H626" s="381">
        <v>877516</v>
      </c>
      <c r="I626" s="379"/>
    </row>
    <row r="627" spans="1:9" hidden="1" outlineLevel="1">
      <c r="A627" s="380"/>
      <c r="B627" s="326" t="s">
        <v>191</v>
      </c>
      <c r="C627" s="294"/>
      <c r="D627" s="333"/>
      <c r="E627" s="315">
        <v>70847</v>
      </c>
      <c r="F627" s="294"/>
      <c r="G627" s="333"/>
      <c r="H627" s="381">
        <v>70847</v>
      </c>
      <c r="I627" s="379"/>
    </row>
    <row r="628" spans="1:9" hidden="1" outlineLevel="1">
      <c r="A628" s="380"/>
      <c r="B628" s="326" t="s">
        <v>192</v>
      </c>
      <c r="C628" s="294"/>
      <c r="D628" s="333"/>
      <c r="E628" s="314"/>
      <c r="F628" s="294"/>
      <c r="G628" s="333"/>
      <c r="H628" s="381">
        <v>0</v>
      </c>
      <c r="I628" s="379"/>
    </row>
    <row r="629" spans="1:9" hidden="1" outlineLevel="1">
      <c r="A629" s="380"/>
      <c r="B629" s="326" t="s">
        <v>247</v>
      </c>
      <c r="C629" s="294"/>
      <c r="D629" s="333"/>
      <c r="E629" s="314"/>
      <c r="F629" s="294"/>
      <c r="G629" s="333"/>
      <c r="H629" s="381">
        <v>0</v>
      </c>
      <c r="I629" s="379"/>
    </row>
    <row r="630" spans="1:9" hidden="1" outlineLevel="1">
      <c r="A630" s="380"/>
      <c r="B630" s="326" t="s">
        <v>193</v>
      </c>
      <c r="C630" s="294"/>
      <c r="D630" s="333"/>
      <c r="E630" s="315">
        <v>3749834</v>
      </c>
      <c r="F630" s="294"/>
      <c r="G630" s="333"/>
      <c r="H630" s="381">
        <v>3749834</v>
      </c>
      <c r="I630" s="379"/>
    </row>
    <row r="631" spans="1:9" hidden="1" outlineLevel="1">
      <c r="A631" s="380"/>
      <c r="B631" s="326" t="s">
        <v>194</v>
      </c>
      <c r="C631" s="294"/>
      <c r="D631" s="333"/>
      <c r="E631" s="314"/>
      <c r="F631" s="294"/>
      <c r="G631" s="333"/>
      <c r="H631" s="381">
        <v>0</v>
      </c>
      <c r="I631" s="379"/>
    </row>
    <row r="632" spans="1:9" hidden="1" outlineLevel="1">
      <c r="A632" s="380"/>
      <c r="B632" s="326" t="s">
        <v>195</v>
      </c>
      <c r="C632" s="294"/>
      <c r="D632" s="333"/>
      <c r="E632" s="315">
        <v>13720</v>
      </c>
      <c r="F632" s="294"/>
      <c r="G632" s="333"/>
      <c r="H632" s="381">
        <v>13720</v>
      </c>
      <c r="I632" s="379"/>
    </row>
    <row r="633" spans="1:9" hidden="1" outlineLevel="1">
      <c r="A633" s="380"/>
      <c r="B633" s="326" t="s">
        <v>196</v>
      </c>
      <c r="C633" s="294"/>
      <c r="D633" s="333"/>
      <c r="E633" s="314"/>
      <c r="F633" s="294"/>
      <c r="G633" s="333"/>
      <c r="H633" s="381">
        <v>0</v>
      </c>
      <c r="I633" s="379"/>
    </row>
    <row r="634" spans="1:9" collapsed="1">
      <c r="A634" s="380">
        <v>28</v>
      </c>
      <c r="B634" s="330" t="s">
        <v>553</v>
      </c>
      <c r="C634" s="294"/>
      <c r="D634" s="332">
        <f>SUM($D$616:$D$633)</f>
        <v>901314</v>
      </c>
      <c r="E634" s="315">
        <f>SUM($E$616:$E$633)</f>
        <v>13956066</v>
      </c>
      <c r="F634" s="294"/>
      <c r="G634" s="332">
        <f>SUM($G$616:$G$633)</f>
        <v>623.72547720254806</v>
      </c>
      <c r="H634" s="381">
        <f>SUM($H$616:$H$633)</f>
        <v>14858003.7254772</v>
      </c>
      <c r="I634" s="379"/>
    </row>
    <row r="635" spans="1:9" hidden="1" outlineLevel="1">
      <c r="A635" s="380"/>
      <c r="B635" s="326" t="s">
        <v>181</v>
      </c>
      <c r="C635" s="319"/>
      <c r="D635" s="333"/>
      <c r="E635" s="315">
        <v>3389659</v>
      </c>
      <c r="F635" s="319"/>
      <c r="G635" s="332">
        <v>3777.25</v>
      </c>
      <c r="H635" s="381">
        <v>3393436.25</v>
      </c>
      <c r="I635" s="379"/>
    </row>
    <row r="636" spans="1:9" hidden="1" outlineLevel="1">
      <c r="A636" s="380"/>
      <c r="B636" s="326" t="s">
        <v>182</v>
      </c>
      <c r="C636" s="319"/>
      <c r="D636" s="333"/>
      <c r="E636" s="314"/>
      <c r="F636" s="319"/>
      <c r="G636" s="333"/>
      <c r="H636" s="381">
        <v>0</v>
      </c>
      <c r="I636" s="379"/>
    </row>
    <row r="637" spans="1:9" hidden="1" outlineLevel="1">
      <c r="A637" s="380"/>
      <c r="B637" s="326" t="s">
        <v>183</v>
      </c>
      <c r="C637" s="319"/>
      <c r="D637" s="332">
        <v>413054</v>
      </c>
      <c r="E637" s="315">
        <v>3923116</v>
      </c>
      <c r="F637" s="319"/>
      <c r="G637" s="332">
        <v>-1401827</v>
      </c>
      <c r="H637" s="381">
        <v>2934343</v>
      </c>
      <c r="I637" s="379"/>
    </row>
    <row r="638" spans="1:9" hidden="1" outlineLevel="1">
      <c r="A638" s="380"/>
      <c r="B638" s="326" t="s">
        <v>184</v>
      </c>
      <c r="C638" s="319"/>
      <c r="D638" s="333"/>
      <c r="E638" s="315">
        <v>443515</v>
      </c>
      <c r="F638" s="319"/>
      <c r="G638" s="332">
        <v>2824</v>
      </c>
      <c r="H638" s="381">
        <v>446339</v>
      </c>
      <c r="I638" s="379"/>
    </row>
    <row r="639" spans="1:9" hidden="1" outlineLevel="1">
      <c r="A639" s="380"/>
      <c r="B639" s="326" t="s">
        <v>185</v>
      </c>
      <c r="C639" s="319"/>
      <c r="D639" s="333"/>
      <c r="E639" s="315">
        <v>5673936</v>
      </c>
      <c r="F639" s="319"/>
      <c r="G639" s="332">
        <v>14910</v>
      </c>
      <c r="H639" s="381">
        <v>5688846</v>
      </c>
      <c r="I639" s="379"/>
    </row>
    <row r="640" spans="1:9" hidden="1" outlineLevel="1">
      <c r="A640" s="380"/>
      <c r="B640" s="326" t="s">
        <v>186</v>
      </c>
      <c r="C640" s="319"/>
      <c r="D640" s="332">
        <v>0</v>
      </c>
      <c r="E640" s="315">
        <v>8416825</v>
      </c>
      <c r="F640" s="319"/>
      <c r="G640" s="332">
        <v>0</v>
      </c>
      <c r="H640" s="381">
        <v>8416825</v>
      </c>
      <c r="I640" s="379"/>
    </row>
    <row r="641" spans="1:9" hidden="1" outlineLevel="1">
      <c r="A641" s="380"/>
      <c r="B641" s="326" t="s">
        <v>244</v>
      </c>
      <c r="C641" s="319"/>
      <c r="D641" s="333"/>
      <c r="E641" s="314"/>
      <c r="F641" s="319"/>
      <c r="G641" s="333"/>
      <c r="H641" s="381">
        <v>0</v>
      </c>
      <c r="I641" s="379"/>
    </row>
    <row r="642" spans="1:9" hidden="1" outlineLevel="1">
      <c r="A642" s="380"/>
      <c r="B642" s="326" t="s">
        <v>187</v>
      </c>
      <c r="C642" s="319"/>
      <c r="D642" s="333"/>
      <c r="E642" s="314"/>
      <c r="F642" s="319"/>
      <c r="G642" s="333"/>
      <c r="H642" s="381">
        <v>0</v>
      </c>
      <c r="I642" s="379"/>
    </row>
    <row r="643" spans="1:9" hidden="1" outlineLevel="1">
      <c r="A643" s="380"/>
      <c r="B643" s="326" t="s">
        <v>188</v>
      </c>
      <c r="C643" s="319"/>
      <c r="D643" s="333"/>
      <c r="E643" s="315">
        <v>2462281</v>
      </c>
      <c r="F643" s="319"/>
      <c r="G643" s="333"/>
      <c r="H643" s="381">
        <v>2462281</v>
      </c>
      <c r="I643" s="379"/>
    </row>
    <row r="644" spans="1:9" hidden="1" outlineLevel="1">
      <c r="A644" s="380"/>
      <c r="B644" s="326" t="s">
        <v>189</v>
      </c>
      <c r="C644" s="319"/>
      <c r="D644" s="332">
        <v>0</v>
      </c>
      <c r="E644" s="315">
        <v>1676324</v>
      </c>
      <c r="F644" s="319"/>
      <c r="G644" s="332">
        <v>0</v>
      </c>
      <c r="H644" s="381">
        <v>1676324</v>
      </c>
      <c r="I644" s="379"/>
    </row>
    <row r="645" spans="1:9" hidden="1" outlineLevel="1">
      <c r="A645" s="380"/>
      <c r="B645" s="326" t="s">
        <v>190</v>
      </c>
      <c r="C645" s="319"/>
      <c r="D645" s="332">
        <v>1287580</v>
      </c>
      <c r="E645" s="315">
        <v>167451</v>
      </c>
      <c r="F645" s="319"/>
      <c r="G645" s="332">
        <v>0</v>
      </c>
      <c r="H645" s="381">
        <v>1455031</v>
      </c>
      <c r="I645" s="379"/>
    </row>
    <row r="646" spans="1:9" hidden="1" outlineLevel="1">
      <c r="A646" s="380"/>
      <c r="B646" s="326" t="s">
        <v>191</v>
      </c>
      <c r="C646" s="319"/>
      <c r="D646" s="333"/>
      <c r="E646" s="315">
        <v>473297</v>
      </c>
      <c r="F646" s="319"/>
      <c r="G646" s="333"/>
      <c r="H646" s="381">
        <v>473297</v>
      </c>
      <c r="I646" s="379"/>
    </row>
    <row r="647" spans="1:9" hidden="1" outlineLevel="1">
      <c r="A647" s="380"/>
      <c r="B647" s="326" t="s">
        <v>192</v>
      </c>
      <c r="C647" s="319"/>
      <c r="D647" s="333"/>
      <c r="E647" s="314"/>
      <c r="F647" s="319"/>
      <c r="G647" s="333"/>
      <c r="H647" s="381">
        <v>0</v>
      </c>
      <c r="I647" s="379"/>
    </row>
    <row r="648" spans="1:9" hidden="1" outlineLevel="1">
      <c r="A648" s="380"/>
      <c r="B648" s="326" t="s">
        <v>247</v>
      </c>
      <c r="C648" s="319"/>
      <c r="D648" s="333"/>
      <c r="E648" s="314"/>
      <c r="F648" s="319"/>
      <c r="G648" s="333"/>
      <c r="H648" s="381">
        <v>0</v>
      </c>
      <c r="I648" s="379"/>
    </row>
    <row r="649" spans="1:9" hidden="1" outlineLevel="1">
      <c r="A649" s="380"/>
      <c r="B649" s="326" t="s">
        <v>193</v>
      </c>
      <c r="C649" s="319"/>
      <c r="D649" s="333"/>
      <c r="E649" s="315">
        <v>9785630</v>
      </c>
      <c r="F649" s="319"/>
      <c r="G649" s="333"/>
      <c r="H649" s="381">
        <v>9785630</v>
      </c>
      <c r="I649" s="379"/>
    </row>
    <row r="650" spans="1:9" hidden="1" outlineLevel="1">
      <c r="A650" s="380"/>
      <c r="B650" s="326" t="s">
        <v>194</v>
      </c>
      <c r="C650" s="319"/>
      <c r="D650" s="333"/>
      <c r="E650" s="314"/>
      <c r="F650" s="319"/>
      <c r="G650" s="333"/>
      <c r="H650" s="381">
        <v>0</v>
      </c>
      <c r="I650" s="379"/>
    </row>
    <row r="651" spans="1:9" hidden="1" outlineLevel="1">
      <c r="A651" s="380"/>
      <c r="B651" s="326" t="s">
        <v>195</v>
      </c>
      <c r="C651" s="319"/>
      <c r="D651" s="333"/>
      <c r="E651" s="315">
        <v>160750</v>
      </c>
      <c r="F651" s="319"/>
      <c r="G651" s="333"/>
      <c r="H651" s="381">
        <v>160750</v>
      </c>
      <c r="I651" s="379"/>
    </row>
    <row r="652" spans="1:9" hidden="1" outlineLevel="1">
      <c r="A652" s="380"/>
      <c r="B652" s="326" t="s">
        <v>196</v>
      </c>
      <c r="C652" s="319"/>
      <c r="D652" s="333"/>
      <c r="E652" s="315">
        <v>737828</v>
      </c>
      <c r="F652" s="319"/>
      <c r="G652" s="333"/>
      <c r="H652" s="381">
        <v>737828</v>
      </c>
      <c r="I652" s="379"/>
    </row>
    <row r="653" spans="1:9" collapsed="1">
      <c r="A653" s="380">
        <v>29</v>
      </c>
      <c r="B653" s="330" t="s">
        <v>554</v>
      </c>
      <c r="C653" s="319"/>
      <c r="D653" s="332">
        <f>SUM($D$635:$D$652)</f>
        <v>1700634</v>
      </c>
      <c r="E653" s="315">
        <f>SUM($E$635:$E$652)</f>
        <v>37310612</v>
      </c>
      <c r="F653" s="319"/>
      <c r="G653" s="332">
        <f>SUM($G$635:$G$652)</f>
        <v>-1380315.75</v>
      </c>
      <c r="H653" s="381">
        <f>SUM($H$635:$H$652)</f>
        <v>37630930.25</v>
      </c>
      <c r="I653" s="379"/>
    </row>
    <row r="654" spans="1:9" hidden="1" outlineLevel="1">
      <c r="A654" s="380"/>
      <c r="B654" s="326" t="s">
        <v>181</v>
      </c>
      <c r="C654" s="301"/>
      <c r="D654" s="333"/>
      <c r="E654" s="315">
        <v>730619</v>
      </c>
      <c r="F654" s="301"/>
      <c r="G654" s="332">
        <v>47823.758750790803</v>
      </c>
      <c r="H654" s="381">
        <v>778442.75875079096</v>
      </c>
      <c r="I654" s="379"/>
    </row>
    <row r="655" spans="1:9" hidden="1" outlineLevel="1">
      <c r="A655" s="380"/>
      <c r="B655" s="326" t="s">
        <v>182</v>
      </c>
      <c r="C655" s="301"/>
      <c r="D655" s="333"/>
      <c r="E655" s="314"/>
      <c r="F655" s="301"/>
      <c r="G655" s="333"/>
      <c r="H655" s="381">
        <v>0</v>
      </c>
      <c r="I655" s="379"/>
    </row>
    <row r="656" spans="1:9" hidden="1" outlineLevel="1">
      <c r="A656" s="380"/>
      <c r="B656" s="326" t="s">
        <v>183</v>
      </c>
      <c r="C656" s="301"/>
      <c r="D656" s="332">
        <v>472583</v>
      </c>
      <c r="E656" s="315">
        <v>5049601</v>
      </c>
      <c r="F656" s="301"/>
      <c r="G656" s="332">
        <v>424381</v>
      </c>
      <c r="H656" s="381">
        <v>5946565</v>
      </c>
      <c r="I656" s="379"/>
    </row>
    <row r="657" spans="1:9" hidden="1" outlineLevel="1">
      <c r="A657" s="380"/>
      <c r="B657" s="326" t="s">
        <v>184</v>
      </c>
      <c r="C657" s="301"/>
      <c r="D657" s="333"/>
      <c r="E657" s="315">
        <v>124675</v>
      </c>
      <c r="F657" s="301"/>
      <c r="G657" s="332">
        <v>59008</v>
      </c>
      <c r="H657" s="381">
        <v>183683</v>
      </c>
      <c r="I657" s="379"/>
    </row>
    <row r="658" spans="1:9" hidden="1" outlineLevel="1">
      <c r="A658" s="380"/>
      <c r="B658" s="326" t="s">
        <v>185</v>
      </c>
      <c r="C658" s="301"/>
      <c r="D658" s="333"/>
      <c r="E658" s="315">
        <v>2329459</v>
      </c>
      <c r="F658" s="301"/>
      <c r="G658" s="332">
        <v>169403</v>
      </c>
      <c r="H658" s="381">
        <v>2498862</v>
      </c>
      <c r="I658" s="379"/>
    </row>
    <row r="659" spans="1:9" hidden="1" outlineLevel="1">
      <c r="A659" s="380"/>
      <c r="B659" s="326" t="s">
        <v>186</v>
      </c>
      <c r="C659" s="301"/>
      <c r="D659" s="332">
        <v>0</v>
      </c>
      <c r="E659" s="315">
        <v>20078369</v>
      </c>
      <c r="F659" s="301"/>
      <c r="G659" s="332">
        <v>143054</v>
      </c>
      <c r="H659" s="381">
        <v>20221423</v>
      </c>
      <c r="I659" s="379"/>
    </row>
    <row r="660" spans="1:9" hidden="1" outlineLevel="1">
      <c r="A660" s="380"/>
      <c r="B660" s="326" t="s">
        <v>244</v>
      </c>
      <c r="C660" s="301"/>
      <c r="D660" s="333"/>
      <c r="E660" s="314"/>
      <c r="F660" s="301"/>
      <c r="G660" s="333"/>
      <c r="H660" s="381">
        <v>0</v>
      </c>
      <c r="I660" s="379"/>
    </row>
    <row r="661" spans="1:9" hidden="1" outlineLevel="1">
      <c r="A661" s="380"/>
      <c r="B661" s="326" t="s">
        <v>187</v>
      </c>
      <c r="C661" s="301"/>
      <c r="D661" s="333"/>
      <c r="E661" s="314"/>
      <c r="F661" s="301"/>
      <c r="G661" s="333"/>
      <c r="H661" s="381">
        <v>0</v>
      </c>
      <c r="I661" s="379"/>
    </row>
    <row r="662" spans="1:9" hidden="1" outlineLevel="1">
      <c r="A662" s="380"/>
      <c r="B662" s="326" t="s">
        <v>188</v>
      </c>
      <c r="C662" s="301"/>
      <c r="D662" s="333"/>
      <c r="E662" s="315">
        <v>1818027</v>
      </c>
      <c r="F662" s="301"/>
      <c r="G662" s="332">
        <v>305</v>
      </c>
      <c r="H662" s="381">
        <v>1818332</v>
      </c>
      <c r="I662" s="379"/>
    </row>
    <row r="663" spans="1:9" hidden="1" outlineLevel="1">
      <c r="A663" s="380"/>
      <c r="B663" s="326" t="s">
        <v>189</v>
      </c>
      <c r="C663" s="301"/>
      <c r="D663" s="332">
        <v>0</v>
      </c>
      <c r="E663" s="315">
        <v>545419</v>
      </c>
      <c r="F663" s="301"/>
      <c r="G663" s="332">
        <v>3188</v>
      </c>
      <c r="H663" s="381">
        <v>548607</v>
      </c>
      <c r="I663" s="379"/>
    </row>
    <row r="664" spans="1:9" hidden="1" outlineLevel="1">
      <c r="A664" s="380"/>
      <c r="B664" s="326" t="s">
        <v>190</v>
      </c>
      <c r="C664" s="301"/>
      <c r="D664" s="332">
        <v>476615</v>
      </c>
      <c r="E664" s="315">
        <v>129935</v>
      </c>
      <c r="F664" s="301"/>
      <c r="G664" s="332">
        <v>8598</v>
      </c>
      <c r="H664" s="381">
        <v>615148</v>
      </c>
      <c r="I664" s="379"/>
    </row>
    <row r="665" spans="1:9" hidden="1" outlineLevel="1">
      <c r="A665" s="380"/>
      <c r="B665" s="326" t="s">
        <v>191</v>
      </c>
      <c r="C665" s="301"/>
      <c r="D665" s="333"/>
      <c r="E665" s="315">
        <v>291139</v>
      </c>
      <c r="F665" s="301"/>
      <c r="G665" s="332">
        <v>1343</v>
      </c>
      <c r="H665" s="381">
        <v>292482</v>
      </c>
      <c r="I665" s="379"/>
    </row>
    <row r="666" spans="1:9" hidden="1" outlineLevel="1">
      <c r="A666" s="380"/>
      <c r="B666" s="326" t="s">
        <v>192</v>
      </c>
      <c r="C666" s="301"/>
      <c r="D666" s="333"/>
      <c r="E666" s="314"/>
      <c r="F666" s="301"/>
      <c r="G666" s="333"/>
      <c r="H666" s="381">
        <v>0</v>
      </c>
      <c r="I666" s="379"/>
    </row>
    <row r="667" spans="1:9" hidden="1" outlineLevel="1">
      <c r="A667" s="380"/>
      <c r="B667" s="326" t="s">
        <v>247</v>
      </c>
      <c r="C667" s="301"/>
      <c r="D667" s="333"/>
      <c r="E667" s="314"/>
      <c r="F667" s="301"/>
      <c r="G667" s="333"/>
      <c r="H667" s="381">
        <v>0</v>
      </c>
      <c r="I667" s="379"/>
    </row>
    <row r="668" spans="1:9" hidden="1" outlineLevel="1">
      <c r="A668" s="380"/>
      <c r="B668" s="326" t="s">
        <v>193</v>
      </c>
      <c r="C668" s="301"/>
      <c r="D668" s="332">
        <v>23831</v>
      </c>
      <c r="E668" s="315">
        <v>13599588</v>
      </c>
      <c r="F668" s="301"/>
      <c r="G668" s="332">
        <v>-894</v>
      </c>
      <c r="H668" s="381">
        <v>13622525</v>
      </c>
      <c r="I668" s="379"/>
    </row>
    <row r="669" spans="1:9" hidden="1" outlineLevel="1">
      <c r="A669" s="380"/>
      <c r="B669" s="326" t="s">
        <v>194</v>
      </c>
      <c r="C669" s="301"/>
      <c r="D669" s="333"/>
      <c r="E669" s="314"/>
      <c r="F669" s="301"/>
      <c r="G669" s="333"/>
      <c r="H669" s="381">
        <v>0</v>
      </c>
      <c r="I669" s="379"/>
    </row>
    <row r="670" spans="1:9" hidden="1" outlineLevel="1">
      <c r="A670" s="380"/>
      <c r="B670" s="326" t="s">
        <v>195</v>
      </c>
      <c r="C670" s="301"/>
      <c r="D670" s="333"/>
      <c r="E670" s="315">
        <v>32328</v>
      </c>
      <c r="F670" s="301"/>
      <c r="G670" s="333"/>
      <c r="H670" s="381">
        <v>32328</v>
      </c>
      <c r="I670" s="379"/>
    </row>
    <row r="671" spans="1:9" hidden="1" outlineLevel="1">
      <c r="A671" s="380"/>
      <c r="B671" s="326" t="s">
        <v>196</v>
      </c>
      <c r="C671" s="301"/>
      <c r="D671" s="333"/>
      <c r="E671" s="315">
        <v>1745632</v>
      </c>
      <c r="F671" s="301"/>
      <c r="G671" s="333"/>
      <c r="H671" s="381">
        <v>1745632</v>
      </c>
      <c r="I671" s="379"/>
    </row>
    <row r="672" spans="1:9" collapsed="1">
      <c r="A672" s="380">
        <v>30</v>
      </c>
      <c r="B672" s="330" t="s">
        <v>555</v>
      </c>
      <c r="C672" s="301"/>
      <c r="D672" s="332">
        <f>SUM($D$654:$D$671)</f>
        <v>973029</v>
      </c>
      <c r="E672" s="315">
        <f>SUM($E$654:$E$671)</f>
        <v>46474791</v>
      </c>
      <c r="F672" s="301"/>
      <c r="G672" s="332">
        <f>SUM($G$654:$G$671)</f>
        <v>856209.75875079073</v>
      </c>
      <c r="H672" s="381">
        <f>SUM($H$654:$H$671)</f>
        <v>48304029.758750789</v>
      </c>
      <c r="I672" s="379"/>
    </row>
    <row r="673" spans="1:9" hidden="1" outlineLevel="1">
      <c r="A673" s="380"/>
      <c r="B673" s="326" t="s">
        <v>181</v>
      </c>
      <c r="C673" s="376"/>
      <c r="D673" s="314"/>
      <c r="E673" s="382"/>
      <c r="F673" s="395"/>
      <c r="G673" s="314"/>
      <c r="H673" s="381">
        <v>0</v>
      </c>
      <c r="I673" s="379"/>
    </row>
    <row r="674" spans="1:9" hidden="1" outlineLevel="1">
      <c r="A674" s="380"/>
      <c r="B674" s="326" t="s">
        <v>182</v>
      </c>
      <c r="C674" s="376"/>
      <c r="D674" s="314"/>
      <c r="E674" s="382"/>
      <c r="F674" s="395"/>
      <c r="G674" s="314"/>
      <c r="H674" s="381">
        <v>0</v>
      </c>
      <c r="I674" s="379"/>
    </row>
    <row r="675" spans="1:9" hidden="1" outlineLevel="1">
      <c r="A675" s="380"/>
      <c r="B675" s="326" t="s">
        <v>183</v>
      </c>
      <c r="C675" s="376"/>
      <c r="D675" s="314"/>
      <c r="E675" s="382"/>
      <c r="F675" s="395"/>
      <c r="G675" s="314"/>
      <c r="H675" s="381">
        <v>0</v>
      </c>
      <c r="I675" s="379"/>
    </row>
    <row r="676" spans="1:9" hidden="1" outlineLevel="1">
      <c r="A676" s="380"/>
      <c r="B676" s="326" t="s">
        <v>184</v>
      </c>
      <c r="C676" s="377">
        <v>0</v>
      </c>
      <c r="D676" s="314"/>
      <c r="E676" s="382"/>
      <c r="F676" s="395"/>
      <c r="G676" s="314"/>
      <c r="H676" s="381">
        <v>0</v>
      </c>
      <c r="I676" s="379"/>
    </row>
    <row r="677" spans="1:9" hidden="1" outlineLevel="1">
      <c r="A677" s="380"/>
      <c r="B677" s="326" t="s">
        <v>185</v>
      </c>
      <c r="C677" s="376"/>
      <c r="D677" s="314"/>
      <c r="E677" s="382"/>
      <c r="F677" s="395"/>
      <c r="G677" s="314"/>
      <c r="H677" s="381">
        <v>0</v>
      </c>
      <c r="I677" s="379"/>
    </row>
    <row r="678" spans="1:9" hidden="1" outlineLevel="1">
      <c r="A678" s="380"/>
      <c r="B678" s="326" t="s">
        <v>186</v>
      </c>
      <c r="C678" s="377">
        <v>0</v>
      </c>
      <c r="D678" s="315">
        <v>0</v>
      </c>
      <c r="E678" s="351">
        <v>0</v>
      </c>
      <c r="F678" s="394">
        <v>0</v>
      </c>
      <c r="G678" s="315">
        <v>0</v>
      </c>
      <c r="H678" s="381">
        <v>0</v>
      </c>
      <c r="I678" s="379"/>
    </row>
    <row r="679" spans="1:9" hidden="1" outlineLevel="1">
      <c r="A679" s="380"/>
      <c r="B679" s="326" t="s">
        <v>244</v>
      </c>
      <c r="C679" s="376"/>
      <c r="D679" s="314"/>
      <c r="E679" s="382"/>
      <c r="F679" s="395"/>
      <c r="G679" s="314"/>
      <c r="H679" s="381">
        <v>0</v>
      </c>
      <c r="I679" s="379"/>
    </row>
    <row r="680" spans="1:9" hidden="1" outlineLevel="1">
      <c r="A680" s="380"/>
      <c r="B680" s="326" t="s">
        <v>187</v>
      </c>
      <c r="C680" s="376"/>
      <c r="D680" s="314"/>
      <c r="E680" s="382"/>
      <c r="F680" s="395"/>
      <c r="G680" s="314"/>
      <c r="H680" s="381">
        <v>0</v>
      </c>
      <c r="I680" s="379"/>
    </row>
    <row r="681" spans="1:9" hidden="1" outlineLevel="1">
      <c r="A681" s="380"/>
      <c r="B681" s="326" t="s">
        <v>188</v>
      </c>
      <c r="C681" s="376"/>
      <c r="D681" s="314"/>
      <c r="E681" s="382"/>
      <c r="F681" s="395"/>
      <c r="G681" s="314"/>
      <c r="H681" s="381">
        <v>0</v>
      </c>
      <c r="I681" s="379"/>
    </row>
    <row r="682" spans="1:9" hidden="1" outlineLevel="1">
      <c r="A682" s="380"/>
      <c r="B682" s="326" t="s">
        <v>189</v>
      </c>
      <c r="C682" s="377">
        <v>0</v>
      </c>
      <c r="D682" s="315">
        <v>0</v>
      </c>
      <c r="E682" s="351">
        <v>0</v>
      </c>
      <c r="F682" s="395"/>
      <c r="G682" s="315">
        <v>0</v>
      </c>
      <c r="H682" s="381">
        <v>0</v>
      </c>
      <c r="I682" s="379"/>
    </row>
    <row r="683" spans="1:9" hidden="1" outlineLevel="1">
      <c r="A683" s="380"/>
      <c r="B683" s="326" t="s">
        <v>190</v>
      </c>
      <c r="C683" s="377">
        <v>0</v>
      </c>
      <c r="D683" s="315">
        <v>0</v>
      </c>
      <c r="E683" s="351">
        <v>0</v>
      </c>
      <c r="F683" s="395"/>
      <c r="G683" s="315">
        <v>0</v>
      </c>
      <c r="H683" s="381">
        <v>0</v>
      </c>
      <c r="I683" s="379"/>
    </row>
    <row r="684" spans="1:9" hidden="1" outlineLevel="1">
      <c r="A684" s="380"/>
      <c r="B684" s="326" t="s">
        <v>191</v>
      </c>
      <c r="C684" s="376"/>
      <c r="D684" s="314"/>
      <c r="E684" s="382"/>
      <c r="F684" s="395"/>
      <c r="G684" s="314"/>
      <c r="H684" s="381">
        <v>0</v>
      </c>
      <c r="I684" s="379"/>
    </row>
    <row r="685" spans="1:9" hidden="1" outlineLevel="1">
      <c r="A685" s="380"/>
      <c r="B685" s="326" t="s">
        <v>192</v>
      </c>
      <c r="C685" s="376"/>
      <c r="D685" s="314"/>
      <c r="E685" s="382"/>
      <c r="F685" s="395"/>
      <c r="G685" s="314"/>
      <c r="H685" s="381">
        <v>0</v>
      </c>
      <c r="I685" s="379"/>
    </row>
    <row r="686" spans="1:9" hidden="1" outlineLevel="1">
      <c r="A686" s="380"/>
      <c r="B686" s="326" t="s">
        <v>247</v>
      </c>
      <c r="C686" s="376"/>
      <c r="D686" s="314"/>
      <c r="E686" s="382"/>
      <c r="F686" s="395"/>
      <c r="G686" s="314"/>
      <c r="H686" s="381">
        <v>0</v>
      </c>
      <c r="I686" s="379"/>
    </row>
    <row r="687" spans="1:9" hidden="1" outlineLevel="1">
      <c r="A687" s="380"/>
      <c r="B687" s="326" t="s">
        <v>193</v>
      </c>
      <c r="C687" s="376"/>
      <c r="D687" s="314"/>
      <c r="E687" s="382"/>
      <c r="F687" s="395"/>
      <c r="G687" s="314"/>
      <c r="H687" s="381">
        <v>0</v>
      </c>
      <c r="I687" s="379"/>
    </row>
    <row r="688" spans="1:9" hidden="1" outlineLevel="1">
      <c r="A688" s="380"/>
      <c r="B688" s="326" t="s">
        <v>194</v>
      </c>
      <c r="C688" s="376"/>
      <c r="D688" s="314"/>
      <c r="E688" s="382"/>
      <c r="F688" s="395"/>
      <c r="G688" s="314"/>
      <c r="H688" s="381">
        <v>0</v>
      </c>
      <c r="I688" s="379"/>
    </row>
    <row r="689" spans="1:9" hidden="1" outlineLevel="1">
      <c r="A689" s="380"/>
      <c r="B689" s="326" t="s">
        <v>195</v>
      </c>
      <c r="C689" s="376"/>
      <c r="D689" s="314"/>
      <c r="E689" s="382"/>
      <c r="F689" s="395"/>
      <c r="G689" s="314"/>
      <c r="H689" s="381">
        <v>0</v>
      </c>
      <c r="I689" s="379"/>
    </row>
    <row r="690" spans="1:9" hidden="1" outlineLevel="1">
      <c r="A690" s="380"/>
      <c r="B690" s="326" t="s">
        <v>196</v>
      </c>
      <c r="C690" s="376"/>
      <c r="D690" s="314"/>
      <c r="E690" s="382"/>
      <c r="F690" s="395"/>
      <c r="G690" s="314"/>
      <c r="H690" s="381">
        <v>0</v>
      </c>
      <c r="I690" s="379"/>
    </row>
    <row r="691" spans="1:9" collapsed="1">
      <c r="A691" s="380">
        <v>31</v>
      </c>
      <c r="B691" s="330" t="s">
        <v>556</v>
      </c>
      <c r="C691" s="377">
        <f>SUM($C$673:$C$690)</f>
        <v>0</v>
      </c>
      <c r="D691" s="315">
        <f>SUM($D$673:$D$690)</f>
        <v>0</v>
      </c>
      <c r="E691" s="351">
        <f>SUM($E$673:$E$690)</f>
        <v>0</v>
      </c>
      <c r="F691" s="394">
        <f>SUM($F$673:$F$690)</f>
        <v>0</v>
      </c>
      <c r="G691" s="315">
        <f>SUM($G$673:$G$690)</f>
        <v>0</v>
      </c>
      <c r="H691" s="381">
        <f>SUM($H$673:$H$690)</f>
        <v>0</v>
      </c>
      <c r="I691" s="379"/>
    </row>
    <row r="692" spans="1:9" hidden="1" outlineLevel="1">
      <c r="A692" s="380"/>
      <c r="B692" s="326" t="s">
        <v>181</v>
      </c>
      <c r="C692" s="351">
        <v>-497278</v>
      </c>
      <c r="D692" s="297"/>
      <c r="E692" s="308"/>
      <c r="F692" s="308"/>
      <c r="G692" s="308"/>
      <c r="H692" s="381">
        <v>-497278</v>
      </c>
      <c r="I692" s="379"/>
    </row>
    <row r="693" spans="1:9" hidden="1" outlineLevel="1">
      <c r="A693" s="380"/>
      <c r="B693" s="326" t="s">
        <v>182</v>
      </c>
      <c r="C693" s="351">
        <v>453505</v>
      </c>
      <c r="D693" s="297"/>
      <c r="E693" s="308"/>
      <c r="F693" s="308"/>
      <c r="G693" s="308"/>
      <c r="H693" s="381">
        <v>453505</v>
      </c>
      <c r="I693" s="379"/>
    </row>
    <row r="694" spans="1:9" hidden="1" outlineLevel="1">
      <c r="A694" s="380"/>
      <c r="B694" s="326" t="s">
        <v>183</v>
      </c>
      <c r="C694" s="351">
        <v>1174520</v>
      </c>
      <c r="D694" s="297"/>
      <c r="E694" s="308"/>
      <c r="F694" s="308"/>
      <c r="G694" s="308"/>
      <c r="H694" s="381">
        <v>1174520</v>
      </c>
      <c r="I694" s="379"/>
    </row>
    <row r="695" spans="1:9" hidden="1" outlineLevel="1">
      <c r="A695" s="380"/>
      <c r="B695" s="326" t="s">
        <v>184</v>
      </c>
      <c r="C695" s="351">
        <v>-283369</v>
      </c>
      <c r="D695" s="297"/>
      <c r="E695" s="308"/>
      <c r="F695" s="308"/>
      <c r="G695" s="308"/>
      <c r="H695" s="381">
        <v>-283369</v>
      </c>
      <c r="I695" s="379"/>
    </row>
    <row r="696" spans="1:9" hidden="1" outlineLevel="1">
      <c r="A696" s="380"/>
      <c r="B696" s="326" t="s">
        <v>185</v>
      </c>
      <c r="C696" s="351">
        <v>823224</v>
      </c>
      <c r="D696" s="297"/>
      <c r="E696" s="308"/>
      <c r="F696" s="308"/>
      <c r="G696" s="308"/>
      <c r="H696" s="381">
        <v>823224</v>
      </c>
      <c r="I696" s="379"/>
    </row>
    <row r="697" spans="1:9" hidden="1" outlineLevel="1">
      <c r="A697" s="380"/>
      <c r="B697" s="326" t="s">
        <v>186</v>
      </c>
      <c r="C697" s="351">
        <v>962877</v>
      </c>
      <c r="D697" s="297"/>
      <c r="E697" s="308"/>
      <c r="F697" s="308"/>
      <c r="G697" s="308"/>
      <c r="H697" s="381">
        <v>962877</v>
      </c>
      <c r="I697" s="379"/>
    </row>
    <row r="698" spans="1:9" hidden="1" outlineLevel="1">
      <c r="A698" s="380"/>
      <c r="B698" s="326" t="s">
        <v>244</v>
      </c>
      <c r="C698" s="351">
        <v>579265</v>
      </c>
      <c r="D698" s="297"/>
      <c r="E698" s="308"/>
      <c r="F698" s="308"/>
      <c r="G698" s="308"/>
      <c r="H698" s="381">
        <v>579265</v>
      </c>
      <c r="I698" s="379"/>
    </row>
    <row r="699" spans="1:9" hidden="1" outlineLevel="1">
      <c r="A699" s="380"/>
      <c r="B699" s="326" t="s">
        <v>187</v>
      </c>
      <c r="C699" s="351">
        <v>301588</v>
      </c>
      <c r="D699" s="297"/>
      <c r="E699" s="308"/>
      <c r="F699" s="308"/>
      <c r="G699" s="308"/>
      <c r="H699" s="381">
        <v>301588</v>
      </c>
      <c r="I699" s="379"/>
    </row>
    <row r="700" spans="1:9" hidden="1" outlineLevel="1">
      <c r="A700" s="380"/>
      <c r="B700" s="326" t="s">
        <v>188</v>
      </c>
      <c r="C700" s="351">
        <v>142846</v>
      </c>
      <c r="D700" s="297"/>
      <c r="E700" s="308"/>
      <c r="F700" s="308"/>
      <c r="G700" s="308"/>
      <c r="H700" s="381">
        <v>142846</v>
      </c>
      <c r="I700" s="379"/>
    </row>
    <row r="701" spans="1:9" hidden="1" outlineLevel="1">
      <c r="A701" s="380"/>
      <c r="B701" s="326" t="s">
        <v>189</v>
      </c>
      <c r="C701" s="351">
        <v>199071.51502525</v>
      </c>
      <c r="D701" s="297"/>
      <c r="E701" s="308"/>
      <c r="F701" s="308"/>
      <c r="G701" s="308"/>
      <c r="H701" s="381">
        <v>199071.51502525</v>
      </c>
      <c r="I701" s="379"/>
    </row>
    <row r="702" spans="1:9" hidden="1" outlineLevel="1">
      <c r="A702" s="380"/>
      <c r="B702" s="326" t="s">
        <v>190</v>
      </c>
      <c r="C702" s="351">
        <v>1687445</v>
      </c>
      <c r="D702" s="297"/>
      <c r="E702" s="308"/>
      <c r="F702" s="308"/>
      <c r="G702" s="308"/>
      <c r="H702" s="381">
        <v>1687445</v>
      </c>
      <c r="I702" s="379"/>
    </row>
    <row r="703" spans="1:9" hidden="1" outlineLevel="1">
      <c r="A703" s="380"/>
      <c r="B703" s="326" t="s">
        <v>191</v>
      </c>
      <c r="C703" s="351">
        <v>-160230</v>
      </c>
      <c r="D703" s="297"/>
      <c r="E703" s="308"/>
      <c r="F703" s="308"/>
      <c r="G703" s="308"/>
      <c r="H703" s="381">
        <v>-160230</v>
      </c>
      <c r="I703" s="379"/>
    </row>
    <row r="704" spans="1:9" hidden="1" outlineLevel="1">
      <c r="A704" s="380"/>
      <c r="B704" s="326" t="s">
        <v>192</v>
      </c>
      <c r="C704" s="351">
        <v>35242</v>
      </c>
      <c r="D704" s="297"/>
      <c r="E704" s="308"/>
      <c r="F704" s="308"/>
      <c r="G704" s="308"/>
      <c r="H704" s="381">
        <v>35242</v>
      </c>
      <c r="I704" s="379"/>
    </row>
    <row r="705" spans="1:9" hidden="1" outlineLevel="1">
      <c r="A705" s="380"/>
      <c r="B705" s="326" t="s">
        <v>247</v>
      </c>
      <c r="C705" s="351">
        <v>32</v>
      </c>
      <c r="D705" s="297"/>
      <c r="E705" s="308"/>
      <c r="F705" s="308"/>
      <c r="G705" s="308"/>
      <c r="H705" s="381">
        <v>32</v>
      </c>
      <c r="I705" s="379"/>
    </row>
    <row r="706" spans="1:9" hidden="1" outlineLevel="1">
      <c r="A706" s="380"/>
      <c r="B706" s="326" t="s">
        <v>193</v>
      </c>
      <c r="C706" s="351">
        <v>2106950</v>
      </c>
      <c r="D706" s="297"/>
      <c r="E706" s="308"/>
      <c r="F706" s="308"/>
      <c r="G706" s="308"/>
      <c r="H706" s="381">
        <v>2106950</v>
      </c>
      <c r="I706" s="379"/>
    </row>
    <row r="707" spans="1:9" hidden="1" outlineLevel="1">
      <c r="A707" s="380"/>
      <c r="B707" s="326" t="s">
        <v>194</v>
      </c>
      <c r="C707" s="351">
        <v>409500</v>
      </c>
      <c r="D707" s="297"/>
      <c r="E707" s="308"/>
      <c r="F707" s="308"/>
      <c r="G707" s="308"/>
      <c r="H707" s="381">
        <v>409500</v>
      </c>
      <c r="I707" s="379"/>
    </row>
    <row r="708" spans="1:9" hidden="1" outlineLevel="1">
      <c r="A708" s="380"/>
      <c r="B708" s="326" t="s">
        <v>195</v>
      </c>
      <c r="C708" s="351">
        <v>1089601.31</v>
      </c>
      <c r="D708" s="297"/>
      <c r="E708" s="308"/>
      <c r="F708" s="308"/>
      <c r="G708" s="308"/>
      <c r="H708" s="381">
        <v>1089601.31</v>
      </c>
      <c r="I708" s="379"/>
    </row>
    <row r="709" spans="1:9" hidden="1" outlineLevel="1">
      <c r="A709" s="380"/>
      <c r="B709" s="326" t="s">
        <v>196</v>
      </c>
      <c r="C709" s="351">
        <v>1065747</v>
      </c>
      <c r="D709" s="297"/>
      <c r="E709" s="308"/>
      <c r="F709" s="308"/>
      <c r="G709" s="308"/>
      <c r="H709" s="381">
        <v>1065747</v>
      </c>
      <c r="I709" s="379"/>
    </row>
    <row r="710" spans="1:9" collapsed="1">
      <c r="A710" s="380">
        <v>32</v>
      </c>
      <c r="B710" s="330" t="s">
        <v>557</v>
      </c>
      <c r="C710" s="351">
        <f>SUM($C$692:$C$709)</f>
        <v>10090536.825025251</v>
      </c>
      <c r="D710" s="297"/>
      <c r="E710" s="308"/>
      <c r="F710" s="308"/>
      <c r="G710" s="308"/>
      <c r="H710" s="381">
        <f>SUM($H$692:$H$709)</f>
        <v>10090536.825025251</v>
      </c>
      <c r="I710" s="379"/>
    </row>
    <row r="711" spans="1:9" hidden="1" outlineLevel="1">
      <c r="A711" s="380"/>
      <c r="B711" s="326" t="s">
        <v>181</v>
      </c>
      <c r="C711" s="297"/>
      <c r="D711" s="310"/>
      <c r="E711" s="310"/>
      <c r="F711" s="310"/>
      <c r="G711" s="315">
        <v>885</v>
      </c>
      <c r="H711" s="381">
        <v>885</v>
      </c>
      <c r="I711" s="379"/>
    </row>
    <row r="712" spans="1:9" hidden="1" outlineLevel="1">
      <c r="A712" s="380"/>
      <c r="B712" s="326" t="s">
        <v>182</v>
      </c>
      <c r="C712" s="297"/>
      <c r="D712" s="310"/>
      <c r="E712" s="310"/>
      <c r="F712" s="310"/>
      <c r="G712" s="314"/>
      <c r="H712" s="381">
        <v>0</v>
      </c>
      <c r="I712" s="379"/>
    </row>
    <row r="713" spans="1:9" hidden="1" outlineLevel="1">
      <c r="A713" s="380"/>
      <c r="B713" s="326" t="s">
        <v>183</v>
      </c>
      <c r="C713" s="297"/>
      <c r="D713" s="310"/>
      <c r="E713" s="310"/>
      <c r="F713" s="310"/>
      <c r="G713" s="315">
        <v>22255</v>
      </c>
      <c r="H713" s="381">
        <v>22255</v>
      </c>
      <c r="I713" s="379"/>
    </row>
    <row r="714" spans="1:9" hidden="1" outlineLevel="1">
      <c r="A714" s="380"/>
      <c r="B714" s="326" t="s">
        <v>184</v>
      </c>
      <c r="C714" s="297"/>
      <c r="D714" s="310"/>
      <c r="E714" s="310"/>
      <c r="F714" s="310"/>
      <c r="G714" s="315">
        <v>24151</v>
      </c>
      <c r="H714" s="381">
        <v>24151</v>
      </c>
      <c r="I714" s="379"/>
    </row>
    <row r="715" spans="1:9" hidden="1" outlineLevel="1">
      <c r="A715" s="380"/>
      <c r="B715" s="326" t="s">
        <v>185</v>
      </c>
      <c r="C715" s="297"/>
      <c r="D715" s="310"/>
      <c r="E715" s="310"/>
      <c r="F715" s="310"/>
      <c r="G715" s="315">
        <v>92974</v>
      </c>
      <c r="H715" s="381">
        <v>92974</v>
      </c>
      <c r="I715" s="379"/>
    </row>
    <row r="716" spans="1:9" hidden="1" outlineLevel="1">
      <c r="A716" s="380"/>
      <c r="B716" s="326" t="s">
        <v>186</v>
      </c>
      <c r="C716" s="297"/>
      <c r="D716" s="310"/>
      <c r="E716" s="310"/>
      <c r="F716" s="310"/>
      <c r="G716" s="315">
        <v>0</v>
      </c>
      <c r="H716" s="381">
        <v>0</v>
      </c>
      <c r="I716" s="379"/>
    </row>
    <row r="717" spans="1:9" hidden="1" outlineLevel="1">
      <c r="A717" s="380"/>
      <c r="B717" s="326" t="s">
        <v>244</v>
      </c>
      <c r="C717" s="297"/>
      <c r="D717" s="310"/>
      <c r="E717" s="310"/>
      <c r="F717" s="310"/>
      <c r="G717" s="314"/>
      <c r="H717" s="381">
        <v>0</v>
      </c>
      <c r="I717" s="379"/>
    </row>
    <row r="718" spans="1:9" hidden="1" outlineLevel="1">
      <c r="A718" s="380"/>
      <c r="B718" s="326" t="s">
        <v>187</v>
      </c>
      <c r="C718" s="297"/>
      <c r="D718" s="310"/>
      <c r="E718" s="310"/>
      <c r="F718" s="310"/>
      <c r="G718" s="314"/>
      <c r="H718" s="381">
        <v>0</v>
      </c>
      <c r="I718" s="379"/>
    </row>
    <row r="719" spans="1:9" hidden="1" outlineLevel="1">
      <c r="A719" s="380"/>
      <c r="B719" s="326" t="s">
        <v>188</v>
      </c>
      <c r="C719" s="297"/>
      <c r="D719" s="310"/>
      <c r="E719" s="310"/>
      <c r="F719" s="310"/>
      <c r="G719" s="314"/>
      <c r="H719" s="381">
        <v>0</v>
      </c>
      <c r="I719" s="379"/>
    </row>
    <row r="720" spans="1:9" hidden="1" outlineLevel="1">
      <c r="A720" s="380"/>
      <c r="B720" s="326" t="s">
        <v>189</v>
      </c>
      <c r="C720" s="297"/>
      <c r="D720" s="310"/>
      <c r="E720" s="310"/>
      <c r="F720" s="310"/>
      <c r="G720" s="315">
        <v>0</v>
      </c>
      <c r="H720" s="381">
        <v>0</v>
      </c>
      <c r="I720" s="379"/>
    </row>
    <row r="721" spans="1:9" hidden="1" outlineLevel="1">
      <c r="A721" s="380"/>
      <c r="B721" s="326" t="s">
        <v>190</v>
      </c>
      <c r="C721" s="297"/>
      <c r="D721" s="310"/>
      <c r="E721" s="310"/>
      <c r="F721" s="310"/>
      <c r="G721" s="315">
        <v>0</v>
      </c>
      <c r="H721" s="381">
        <v>0</v>
      </c>
      <c r="I721" s="379"/>
    </row>
    <row r="722" spans="1:9" hidden="1" outlineLevel="1">
      <c r="A722" s="380"/>
      <c r="B722" s="326" t="s">
        <v>191</v>
      </c>
      <c r="C722" s="297"/>
      <c r="D722" s="310"/>
      <c r="E722" s="310"/>
      <c r="F722" s="310"/>
      <c r="G722" s="314"/>
      <c r="H722" s="381">
        <v>0</v>
      </c>
      <c r="I722" s="379"/>
    </row>
    <row r="723" spans="1:9" hidden="1" outlineLevel="1">
      <c r="A723" s="380"/>
      <c r="B723" s="326" t="s">
        <v>192</v>
      </c>
      <c r="C723" s="297"/>
      <c r="D723" s="310"/>
      <c r="E723" s="310"/>
      <c r="F723" s="310"/>
      <c r="G723" s="314"/>
      <c r="H723" s="381">
        <v>0</v>
      </c>
      <c r="I723" s="379"/>
    </row>
    <row r="724" spans="1:9" hidden="1" outlineLevel="1">
      <c r="A724" s="380"/>
      <c r="B724" s="326" t="s">
        <v>247</v>
      </c>
      <c r="C724" s="297"/>
      <c r="D724" s="310"/>
      <c r="E724" s="310"/>
      <c r="F724" s="310"/>
      <c r="G724" s="314"/>
      <c r="H724" s="381">
        <v>0</v>
      </c>
      <c r="I724" s="379"/>
    </row>
    <row r="725" spans="1:9" hidden="1" outlineLevel="1">
      <c r="A725" s="380"/>
      <c r="B725" s="326" t="s">
        <v>193</v>
      </c>
      <c r="C725" s="297"/>
      <c r="D725" s="310"/>
      <c r="E725" s="310"/>
      <c r="F725" s="310"/>
      <c r="G725" s="314"/>
      <c r="H725" s="381">
        <v>0</v>
      </c>
      <c r="I725" s="379"/>
    </row>
    <row r="726" spans="1:9" hidden="1" outlineLevel="1">
      <c r="A726" s="380"/>
      <c r="B726" s="326" t="s">
        <v>194</v>
      </c>
      <c r="C726" s="297"/>
      <c r="D726" s="310"/>
      <c r="E726" s="310"/>
      <c r="F726" s="310"/>
      <c r="G726" s="314"/>
      <c r="H726" s="381">
        <v>0</v>
      </c>
      <c r="I726" s="379"/>
    </row>
    <row r="727" spans="1:9" hidden="1" outlineLevel="1">
      <c r="A727" s="380"/>
      <c r="B727" s="326" t="s">
        <v>195</v>
      </c>
      <c r="C727" s="297"/>
      <c r="D727" s="310"/>
      <c r="E727" s="310"/>
      <c r="F727" s="310"/>
      <c r="G727" s="314"/>
      <c r="H727" s="381">
        <v>0</v>
      </c>
      <c r="I727" s="379"/>
    </row>
    <row r="728" spans="1:9" hidden="1" outlineLevel="1">
      <c r="A728" s="380"/>
      <c r="B728" s="326" t="s">
        <v>196</v>
      </c>
      <c r="C728" s="297"/>
      <c r="D728" s="310"/>
      <c r="E728" s="310"/>
      <c r="F728" s="310"/>
      <c r="G728" s="314"/>
      <c r="H728" s="381">
        <v>0</v>
      </c>
      <c r="I728" s="379"/>
    </row>
    <row r="729" spans="1:9" collapsed="1">
      <c r="A729" s="380">
        <v>33</v>
      </c>
      <c r="B729" s="330" t="s">
        <v>558</v>
      </c>
      <c r="C729" s="297"/>
      <c r="D729" s="310"/>
      <c r="E729" s="310"/>
      <c r="F729" s="310"/>
      <c r="G729" s="315">
        <f>SUM($G$711:$G$728)</f>
        <v>140265</v>
      </c>
      <c r="H729" s="381">
        <f>SUM($H$711:$H$728)</f>
        <v>140265</v>
      </c>
      <c r="I729" s="379"/>
    </row>
    <row r="730" spans="1:9" hidden="1" outlineLevel="1">
      <c r="A730" s="380"/>
      <c r="B730" s="326" t="s">
        <v>181</v>
      </c>
      <c r="C730" s="304"/>
      <c r="D730" s="310"/>
      <c r="E730" s="305"/>
      <c r="F730" s="333"/>
      <c r="G730" s="294"/>
      <c r="H730" s="381">
        <v>0</v>
      </c>
      <c r="I730" s="379"/>
    </row>
    <row r="731" spans="1:9" hidden="1" outlineLevel="1">
      <c r="A731" s="380"/>
      <c r="B731" s="326" t="s">
        <v>182</v>
      </c>
      <c r="C731" s="304"/>
      <c r="D731" s="310"/>
      <c r="E731" s="305"/>
      <c r="F731" s="333"/>
      <c r="G731" s="294"/>
      <c r="H731" s="381">
        <v>0</v>
      </c>
      <c r="I731" s="379"/>
    </row>
    <row r="732" spans="1:9" hidden="1" outlineLevel="1">
      <c r="A732" s="380"/>
      <c r="B732" s="326" t="s">
        <v>183</v>
      </c>
      <c r="C732" s="304"/>
      <c r="D732" s="310"/>
      <c r="E732" s="305"/>
      <c r="F732" s="333"/>
      <c r="G732" s="294"/>
      <c r="H732" s="381">
        <v>0</v>
      </c>
      <c r="I732" s="379"/>
    </row>
    <row r="733" spans="1:9" hidden="1" outlineLevel="1">
      <c r="A733" s="380"/>
      <c r="B733" s="326" t="s">
        <v>184</v>
      </c>
      <c r="C733" s="304"/>
      <c r="D733" s="310"/>
      <c r="E733" s="305"/>
      <c r="F733" s="332">
        <v>41</v>
      </c>
      <c r="G733" s="294"/>
      <c r="H733" s="381">
        <v>41</v>
      </c>
      <c r="I733" s="379"/>
    </row>
    <row r="734" spans="1:9" hidden="1" outlineLevel="1">
      <c r="A734" s="380"/>
      <c r="B734" s="326" t="s">
        <v>185</v>
      </c>
      <c r="C734" s="304"/>
      <c r="D734" s="310"/>
      <c r="E734" s="305"/>
      <c r="F734" s="333"/>
      <c r="G734" s="294"/>
      <c r="H734" s="381">
        <v>0</v>
      </c>
      <c r="I734" s="379"/>
    </row>
    <row r="735" spans="1:9" hidden="1" outlineLevel="1">
      <c r="A735" s="380"/>
      <c r="B735" s="326" t="s">
        <v>186</v>
      </c>
      <c r="C735" s="304"/>
      <c r="D735" s="310"/>
      <c r="E735" s="305"/>
      <c r="F735" s="332">
        <v>0</v>
      </c>
      <c r="G735" s="294"/>
      <c r="H735" s="381">
        <v>0</v>
      </c>
      <c r="I735" s="379"/>
    </row>
    <row r="736" spans="1:9" hidden="1" outlineLevel="1">
      <c r="A736" s="380"/>
      <c r="B736" s="326" t="s">
        <v>244</v>
      </c>
      <c r="C736" s="304"/>
      <c r="D736" s="310"/>
      <c r="E736" s="305"/>
      <c r="F736" s="333"/>
      <c r="G736" s="294"/>
      <c r="H736" s="381">
        <v>0</v>
      </c>
      <c r="I736" s="379"/>
    </row>
    <row r="737" spans="1:9" hidden="1" outlineLevel="1">
      <c r="A737" s="380"/>
      <c r="B737" s="326" t="s">
        <v>187</v>
      </c>
      <c r="C737" s="304"/>
      <c r="D737" s="310"/>
      <c r="E737" s="305"/>
      <c r="F737" s="333"/>
      <c r="G737" s="294"/>
      <c r="H737" s="381">
        <v>0</v>
      </c>
      <c r="I737" s="379"/>
    </row>
    <row r="738" spans="1:9" hidden="1" outlineLevel="1">
      <c r="A738" s="380"/>
      <c r="B738" s="326" t="s">
        <v>188</v>
      </c>
      <c r="C738" s="304"/>
      <c r="D738" s="310"/>
      <c r="E738" s="305"/>
      <c r="F738" s="333"/>
      <c r="G738" s="294"/>
      <c r="H738" s="381">
        <v>0</v>
      </c>
      <c r="I738" s="379"/>
    </row>
    <row r="739" spans="1:9" hidden="1" outlineLevel="1">
      <c r="A739" s="380"/>
      <c r="B739" s="326" t="s">
        <v>189</v>
      </c>
      <c r="C739" s="304"/>
      <c r="D739" s="310"/>
      <c r="E739" s="305"/>
      <c r="F739" s="333"/>
      <c r="G739" s="294"/>
      <c r="H739" s="381">
        <v>0</v>
      </c>
      <c r="I739" s="379"/>
    </row>
    <row r="740" spans="1:9" hidden="1" outlineLevel="1">
      <c r="A740" s="380"/>
      <c r="B740" s="326" t="s">
        <v>190</v>
      </c>
      <c r="C740" s="304"/>
      <c r="D740" s="310"/>
      <c r="E740" s="305"/>
      <c r="F740" s="333"/>
      <c r="G740" s="294"/>
      <c r="H740" s="381">
        <v>0</v>
      </c>
      <c r="I740" s="379"/>
    </row>
    <row r="741" spans="1:9" hidden="1" outlineLevel="1">
      <c r="A741" s="380"/>
      <c r="B741" s="326" t="s">
        <v>191</v>
      </c>
      <c r="C741" s="304"/>
      <c r="D741" s="310"/>
      <c r="E741" s="305"/>
      <c r="F741" s="333"/>
      <c r="G741" s="294"/>
      <c r="H741" s="381">
        <v>0</v>
      </c>
      <c r="I741" s="379"/>
    </row>
    <row r="742" spans="1:9" hidden="1" outlineLevel="1">
      <c r="A742" s="380"/>
      <c r="B742" s="326" t="s">
        <v>192</v>
      </c>
      <c r="C742" s="304"/>
      <c r="D742" s="310"/>
      <c r="E742" s="305"/>
      <c r="F742" s="332">
        <v>10282</v>
      </c>
      <c r="G742" s="294"/>
      <c r="H742" s="381">
        <v>10282</v>
      </c>
      <c r="I742" s="379"/>
    </row>
    <row r="743" spans="1:9" hidden="1" outlineLevel="1">
      <c r="A743" s="380"/>
      <c r="B743" s="326" t="s">
        <v>247</v>
      </c>
      <c r="C743" s="304"/>
      <c r="D743" s="310"/>
      <c r="E743" s="305"/>
      <c r="F743" s="333"/>
      <c r="G743" s="294"/>
      <c r="H743" s="381">
        <v>0</v>
      </c>
      <c r="I743" s="379"/>
    </row>
    <row r="744" spans="1:9" hidden="1" outlineLevel="1">
      <c r="A744" s="380"/>
      <c r="B744" s="326" t="s">
        <v>193</v>
      </c>
      <c r="C744" s="304"/>
      <c r="D744" s="310"/>
      <c r="E744" s="305"/>
      <c r="F744" s="332">
        <v>5965</v>
      </c>
      <c r="G744" s="294"/>
      <c r="H744" s="381">
        <v>5965</v>
      </c>
      <c r="I744" s="379"/>
    </row>
    <row r="745" spans="1:9" hidden="1" outlineLevel="1">
      <c r="A745" s="380"/>
      <c r="B745" s="326" t="s">
        <v>194</v>
      </c>
      <c r="C745" s="304"/>
      <c r="D745" s="310"/>
      <c r="E745" s="305"/>
      <c r="F745" s="333"/>
      <c r="G745" s="294"/>
      <c r="H745" s="381">
        <v>0</v>
      </c>
      <c r="I745" s="379"/>
    </row>
    <row r="746" spans="1:9" hidden="1" outlineLevel="1">
      <c r="A746" s="380"/>
      <c r="B746" s="326" t="s">
        <v>195</v>
      </c>
      <c r="C746" s="304"/>
      <c r="D746" s="310"/>
      <c r="E746" s="305"/>
      <c r="F746" s="333"/>
      <c r="G746" s="294"/>
      <c r="H746" s="381">
        <v>0</v>
      </c>
      <c r="I746" s="379"/>
    </row>
    <row r="747" spans="1:9" hidden="1" outlineLevel="1">
      <c r="A747" s="380"/>
      <c r="B747" s="326" t="s">
        <v>196</v>
      </c>
      <c r="C747" s="304"/>
      <c r="D747" s="310"/>
      <c r="E747" s="305"/>
      <c r="F747" s="333"/>
      <c r="G747" s="294"/>
      <c r="H747" s="381">
        <v>0</v>
      </c>
      <c r="I747" s="379"/>
    </row>
    <row r="748" spans="1:9" collapsed="1">
      <c r="A748" s="380">
        <v>34</v>
      </c>
      <c r="B748" s="330" t="s">
        <v>559</v>
      </c>
      <c r="C748" s="304"/>
      <c r="D748" s="310"/>
      <c r="E748" s="305"/>
      <c r="F748" s="332">
        <f>SUM($F$730:$F$747)</f>
        <v>16288</v>
      </c>
      <c r="G748" s="294"/>
      <c r="H748" s="381">
        <f>SUM($H$730:$H$747)</f>
        <v>16288</v>
      </c>
      <c r="I748" s="379"/>
    </row>
    <row r="749" spans="1:9" hidden="1" outlineLevel="1">
      <c r="A749" s="380"/>
      <c r="B749" s="326" t="s">
        <v>181</v>
      </c>
      <c r="C749" s="307"/>
      <c r="D749" s="309"/>
      <c r="E749" s="322"/>
      <c r="F749" s="332">
        <v>1498.54</v>
      </c>
      <c r="G749" s="304"/>
      <c r="H749" s="381">
        <v>1498.54</v>
      </c>
      <c r="I749" s="379"/>
    </row>
    <row r="750" spans="1:9" hidden="1" outlineLevel="1">
      <c r="A750" s="380"/>
      <c r="B750" s="326" t="s">
        <v>182</v>
      </c>
      <c r="C750" s="307"/>
      <c r="D750" s="309"/>
      <c r="E750" s="322"/>
      <c r="F750" s="333"/>
      <c r="G750" s="304"/>
      <c r="H750" s="381">
        <v>0</v>
      </c>
      <c r="I750" s="379"/>
    </row>
    <row r="751" spans="1:9" hidden="1" outlineLevel="1">
      <c r="A751" s="380"/>
      <c r="B751" s="326" t="s">
        <v>183</v>
      </c>
      <c r="C751" s="307"/>
      <c r="D751" s="309"/>
      <c r="E751" s="322"/>
      <c r="F751" s="332">
        <v>37800</v>
      </c>
      <c r="G751" s="304"/>
      <c r="H751" s="381">
        <v>37800</v>
      </c>
      <c r="I751" s="379"/>
    </row>
    <row r="752" spans="1:9" hidden="1" outlineLevel="1">
      <c r="A752" s="380"/>
      <c r="B752" s="326" t="s">
        <v>184</v>
      </c>
      <c r="C752" s="307"/>
      <c r="D752" s="309"/>
      <c r="E752" s="322"/>
      <c r="F752" s="332">
        <v>2220</v>
      </c>
      <c r="G752" s="304"/>
      <c r="H752" s="381">
        <v>2220</v>
      </c>
      <c r="I752" s="379"/>
    </row>
    <row r="753" spans="1:9" hidden="1" outlineLevel="1">
      <c r="A753" s="380"/>
      <c r="B753" s="326" t="s">
        <v>185</v>
      </c>
      <c r="C753" s="307"/>
      <c r="D753" s="309"/>
      <c r="E753" s="322"/>
      <c r="F753" s="332">
        <v>6927</v>
      </c>
      <c r="G753" s="304"/>
      <c r="H753" s="381">
        <v>6927</v>
      </c>
      <c r="I753" s="379"/>
    </row>
    <row r="754" spans="1:9" hidden="1" outlineLevel="1">
      <c r="A754" s="380"/>
      <c r="B754" s="326" t="s">
        <v>186</v>
      </c>
      <c r="C754" s="307"/>
      <c r="D754" s="309"/>
      <c r="E754" s="322"/>
      <c r="F754" s="332">
        <v>0</v>
      </c>
      <c r="G754" s="304"/>
      <c r="H754" s="381">
        <v>0</v>
      </c>
      <c r="I754" s="379"/>
    </row>
    <row r="755" spans="1:9" hidden="1" outlineLevel="1">
      <c r="A755" s="380"/>
      <c r="B755" s="326" t="s">
        <v>244</v>
      </c>
      <c r="C755" s="307"/>
      <c r="D755" s="309"/>
      <c r="E755" s="322"/>
      <c r="F755" s="333"/>
      <c r="G755" s="304"/>
      <c r="H755" s="381">
        <v>0</v>
      </c>
      <c r="I755" s="379"/>
    </row>
    <row r="756" spans="1:9" hidden="1" outlineLevel="1">
      <c r="A756" s="380"/>
      <c r="B756" s="326" t="s">
        <v>187</v>
      </c>
      <c r="C756" s="307"/>
      <c r="D756" s="309"/>
      <c r="E756" s="322"/>
      <c r="F756" s="333"/>
      <c r="G756" s="304"/>
      <c r="H756" s="381">
        <v>0</v>
      </c>
      <c r="I756" s="379"/>
    </row>
    <row r="757" spans="1:9" hidden="1" outlineLevel="1">
      <c r="A757" s="380"/>
      <c r="B757" s="326" t="s">
        <v>188</v>
      </c>
      <c r="C757" s="307"/>
      <c r="D757" s="309"/>
      <c r="E757" s="322"/>
      <c r="F757" s="333"/>
      <c r="G757" s="304"/>
      <c r="H757" s="381">
        <v>0</v>
      </c>
      <c r="I757" s="379"/>
    </row>
    <row r="758" spans="1:9" hidden="1" outlineLevel="1">
      <c r="A758" s="380"/>
      <c r="B758" s="326" t="s">
        <v>189</v>
      </c>
      <c r="C758" s="307"/>
      <c r="D758" s="309"/>
      <c r="E758" s="322"/>
      <c r="F758" s="333"/>
      <c r="G758" s="304"/>
      <c r="H758" s="381">
        <v>0</v>
      </c>
      <c r="I758" s="379"/>
    </row>
    <row r="759" spans="1:9" hidden="1" outlineLevel="1">
      <c r="A759" s="380"/>
      <c r="B759" s="326" t="s">
        <v>190</v>
      </c>
      <c r="C759" s="307"/>
      <c r="D759" s="309"/>
      <c r="E759" s="322"/>
      <c r="F759" s="333"/>
      <c r="G759" s="304"/>
      <c r="H759" s="381">
        <v>0</v>
      </c>
      <c r="I759" s="379"/>
    </row>
    <row r="760" spans="1:9" hidden="1" outlineLevel="1">
      <c r="A760" s="380"/>
      <c r="B760" s="326" t="s">
        <v>191</v>
      </c>
      <c r="C760" s="307"/>
      <c r="D760" s="309"/>
      <c r="E760" s="322"/>
      <c r="F760" s="333"/>
      <c r="G760" s="304"/>
      <c r="H760" s="381">
        <v>0</v>
      </c>
      <c r="I760" s="379"/>
    </row>
    <row r="761" spans="1:9" hidden="1" outlineLevel="1">
      <c r="A761" s="380"/>
      <c r="B761" s="326" t="s">
        <v>192</v>
      </c>
      <c r="C761" s="307"/>
      <c r="D761" s="309"/>
      <c r="E761" s="322"/>
      <c r="F761" s="332">
        <v>3645</v>
      </c>
      <c r="G761" s="304"/>
      <c r="H761" s="381">
        <v>3645</v>
      </c>
      <c r="I761" s="379"/>
    </row>
    <row r="762" spans="1:9" hidden="1" outlineLevel="1">
      <c r="A762" s="380"/>
      <c r="B762" s="326" t="s">
        <v>247</v>
      </c>
      <c r="C762" s="307"/>
      <c r="D762" s="309"/>
      <c r="E762" s="322"/>
      <c r="F762" s="333"/>
      <c r="G762" s="304"/>
      <c r="H762" s="381">
        <v>0</v>
      </c>
      <c r="I762" s="379"/>
    </row>
    <row r="763" spans="1:9" hidden="1" outlineLevel="1">
      <c r="A763" s="380"/>
      <c r="B763" s="326" t="s">
        <v>193</v>
      </c>
      <c r="C763" s="307"/>
      <c r="D763" s="309"/>
      <c r="E763" s="322"/>
      <c r="F763" s="332">
        <v>972</v>
      </c>
      <c r="G763" s="304"/>
      <c r="H763" s="381">
        <v>972</v>
      </c>
      <c r="I763" s="379"/>
    </row>
    <row r="764" spans="1:9" hidden="1" outlineLevel="1">
      <c r="A764" s="380"/>
      <c r="B764" s="326" t="s">
        <v>194</v>
      </c>
      <c r="C764" s="307"/>
      <c r="D764" s="309"/>
      <c r="E764" s="322"/>
      <c r="F764" s="333"/>
      <c r="G764" s="304"/>
      <c r="H764" s="381">
        <v>0</v>
      </c>
      <c r="I764" s="379"/>
    </row>
    <row r="765" spans="1:9" hidden="1" outlineLevel="1">
      <c r="A765" s="380"/>
      <c r="B765" s="326" t="s">
        <v>195</v>
      </c>
      <c r="C765" s="307"/>
      <c r="D765" s="309"/>
      <c r="E765" s="322"/>
      <c r="F765" s="333"/>
      <c r="G765" s="304"/>
      <c r="H765" s="381">
        <v>0</v>
      </c>
      <c r="I765" s="379"/>
    </row>
    <row r="766" spans="1:9" hidden="1" outlineLevel="1">
      <c r="A766" s="380"/>
      <c r="B766" s="326" t="s">
        <v>196</v>
      </c>
      <c r="C766" s="307"/>
      <c r="D766" s="309"/>
      <c r="E766" s="322"/>
      <c r="F766" s="333"/>
      <c r="G766" s="304"/>
      <c r="H766" s="381">
        <v>0</v>
      </c>
      <c r="I766" s="379"/>
    </row>
    <row r="767" spans="1:9" collapsed="1">
      <c r="A767" s="380">
        <v>35</v>
      </c>
      <c r="B767" s="330" t="s">
        <v>560</v>
      </c>
      <c r="C767" s="307"/>
      <c r="D767" s="309"/>
      <c r="E767" s="322"/>
      <c r="F767" s="332">
        <f>SUM($F$749:$F$766)</f>
        <v>53062.54</v>
      </c>
      <c r="G767" s="304"/>
      <c r="H767" s="381">
        <f>SUM($H$749:$H$766)</f>
        <v>53062.54</v>
      </c>
      <c r="I767" s="379"/>
    </row>
    <row r="768" spans="1:9" hidden="1" outlineLevel="1">
      <c r="A768" s="380"/>
      <c r="B768" s="326" t="s">
        <v>181</v>
      </c>
      <c r="C768" s="376"/>
      <c r="D768" s="376"/>
      <c r="E768" s="376"/>
      <c r="F768" s="314"/>
      <c r="G768" s="314"/>
      <c r="H768" s="381">
        <v>0</v>
      </c>
      <c r="I768" s="379"/>
    </row>
    <row r="769" spans="1:9" hidden="1" outlineLevel="1">
      <c r="A769" s="380"/>
      <c r="B769" s="326" t="s">
        <v>182</v>
      </c>
      <c r="C769" s="376"/>
      <c r="D769" s="376"/>
      <c r="E769" s="376"/>
      <c r="F769" s="314"/>
      <c r="G769" s="314"/>
      <c r="H769" s="381">
        <v>0</v>
      </c>
      <c r="I769" s="379"/>
    </row>
    <row r="770" spans="1:9" hidden="1" outlineLevel="1">
      <c r="A770" s="380"/>
      <c r="B770" s="326" t="s">
        <v>183</v>
      </c>
      <c r="C770" s="376"/>
      <c r="D770" s="376"/>
      <c r="E770" s="376"/>
      <c r="F770" s="314"/>
      <c r="G770" s="314"/>
      <c r="H770" s="381">
        <v>0</v>
      </c>
      <c r="I770" s="379"/>
    </row>
    <row r="771" spans="1:9" hidden="1" outlineLevel="1">
      <c r="A771" s="380"/>
      <c r="B771" s="326" t="s">
        <v>184</v>
      </c>
      <c r="C771" s="377">
        <v>0</v>
      </c>
      <c r="D771" s="376"/>
      <c r="E771" s="376"/>
      <c r="F771" s="314"/>
      <c r="G771" s="315">
        <v>19</v>
      </c>
      <c r="H771" s="381">
        <v>19</v>
      </c>
      <c r="I771" s="379"/>
    </row>
    <row r="772" spans="1:9" hidden="1" outlineLevel="1">
      <c r="A772" s="380"/>
      <c r="B772" s="326" t="s">
        <v>185</v>
      </c>
      <c r="C772" s="377">
        <v>0</v>
      </c>
      <c r="D772" s="376"/>
      <c r="E772" s="376"/>
      <c r="F772" s="314"/>
      <c r="G772" s="314"/>
      <c r="H772" s="381">
        <v>0</v>
      </c>
      <c r="I772" s="379"/>
    </row>
    <row r="773" spans="1:9" hidden="1" outlineLevel="1">
      <c r="A773" s="380"/>
      <c r="B773" s="326" t="s">
        <v>186</v>
      </c>
      <c r="C773" s="377">
        <v>0</v>
      </c>
      <c r="D773" s="377">
        <v>0</v>
      </c>
      <c r="E773" s="377">
        <v>0</v>
      </c>
      <c r="F773" s="315">
        <v>0</v>
      </c>
      <c r="G773" s="315">
        <v>0</v>
      </c>
      <c r="H773" s="381">
        <v>0</v>
      </c>
      <c r="I773" s="379"/>
    </row>
    <row r="774" spans="1:9" hidden="1" outlineLevel="1">
      <c r="A774" s="380"/>
      <c r="B774" s="326" t="s">
        <v>244</v>
      </c>
      <c r="C774" s="376"/>
      <c r="D774" s="376"/>
      <c r="E774" s="376"/>
      <c r="F774" s="314"/>
      <c r="G774" s="314"/>
      <c r="H774" s="381">
        <v>0</v>
      </c>
      <c r="I774" s="379"/>
    </row>
    <row r="775" spans="1:9" hidden="1" outlineLevel="1">
      <c r="A775" s="380"/>
      <c r="B775" s="326" t="s">
        <v>187</v>
      </c>
      <c r="C775" s="376"/>
      <c r="D775" s="376"/>
      <c r="E775" s="376"/>
      <c r="F775" s="314"/>
      <c r="G775" s="314"/>
      <c r="H775" s="381">
        <v>0</v>
      </c>
      <c r="I775" s="379"/>
    </row>
    <row r="776" spans="1:9" hidden="1" outlineLevel="1">
      <c r="A776" s="380"/>
      <c r="B776" s="326" t="s">
        <v>188</v>
      </c>
      <c r="C776" s="376"/>
      <c r="D776" s="376"/>
      <c r="E776" s="376"/>
      <c r="F776" s="314"/>
      <c r="G776" s="314"/>
      <c r="H776" s="381">
        <v>0</v>
      </c>
      <c r="I776" s="379"/>
    </row>
    <row r="777" spans="1:9" hidden="1" outlineLevel="1">
      <c r="A777" s="380"/>
      <c r="B777" s="326" t="s">
        <v>189</v>
      </c>
      <c r="C777" s="377">
        <v>0</v>
      </c>
      <c r="D777" s="377">
        <v>0</v>
      </c>
      <c r="E777" s="377">
        <v>0</v>
      </c>
      <c r="F777" s="314"/>
      <c r="G777" s="315">
        <v>0</v>
      </c>
      <c r="H777" s="381">
        <v>0</v>
      </c>
      <c r="I777" s="379"/>
    </row>
    <row r="778" spans="1:9" hidden="1" outlineLevel="1">
      <c r="A778" s="380"/>
      <c r="B778" s="326" t="s">
        <v>190</v>
      </c>
      <c r="C778" s="377">
        <v>0</v>
      </c>
      <c r="D778" s="377">
        <v>0</v>
      </c>
      <c r="E778" s="377">
        <v>0</v>
      </c>
      <c r="F778" s="314"/>
      <c r="G778" s="315">
        <v>0</v>
      </c>
      <c r="H778" s="381">
        <v>0</v>
      </c>
      <c r="I778" s="379"/>
    </row>
    <row r="779" spans="1:9" hidden="1" outlineLevel="1">
      <c r="A779" s="380"/>
      <c r="B779" s="326" t="s">
        <v>191</v>
      </c>
      <c r="C779" s="376"/>
      <c r="D779" s="376"/>
      <c r="E779" s="376"/>
      <c r="F779" s="314"/>
      <c r="G779" s="314"/>
      <c r="H779" s="381">
        <v>0</v>
      </c>
      <c r="I779" s="379"/>
    </row>
    <row r="780" spans="1:9" hidden="1" outlineLevel="1">
      <c r="A780" s="380"/>
      <c r="B780" s="326" t="s">
        <v>192</v>
      </c>
      <c r="C780" s="376"/>
      <c r="D780" s="376"/>
      <c r="E780" s="376"/>
      <c r="F780" s="314"/>
      <c r="G780" s="314"/>
      <c r="H780" s="381">
        <v>0</v>
      </c>
      <c r="I780" s="379"/>
    </row>
    <row r="781" spans="1:9" hidden="1" outlineLevel="1">
      <c r="A781" s="380"/>
      <c r="B781" s="326" t="s">
        <v>247</v>
      </c>
      <c r="C781" s="376"/>
      <c r="D781" s="376"/>
      <c r="E781" s="376"/>
      <c r="F781" s="314"/>
      <c r="G781" s="314"/>
      <c r="H781" s="381">
        <v>0</v>
      </c>
      <c r="I781" s="379"/>
    </row>
    <row r="782" spans="1:9" hidden="1" outlineLevel="1">
      <c r="A782" s="380"/>
      <c r="B782" s="326" t="s">
        <v>193</v>
      </c>
      <c r="C782" s="376"/>
      <c r="D782" s="376"/>
      <c r="E782" s="376"/>
      <c r="F782" s="314"/>
      <c r="G782" s="314"/>
      <c r="H782" s="381">
        <v>0</v>
      </c>
      <c r="I782" s="379"/>
    </row>
    <row r="783" spans="1:9" hidden="1" outlineLevel="1">
      <c r="A783" s="380"/>
      <c r="B783" s="326" t="s">
        <v>194</v>
      </c>
      <c r="C783" s="376"/>
      <c r="D783" s="376"/>
      <c r="E783" s="376"/>
      <c r="F783" s="314"/>
      <c r="G783" s="314"/>
      <c r="H783" s="381">
        <v>0</v>
      </c>
      <c r="I783" s="379"/>
    </row>
    <row r="784" spans="1:9" hidden="1" outlineLevel="1">
      <c r="A784" s="380"/>
      <c r="B784" s="326" t="s">
        <v>195</v>
      </c>
      <c r="C784" s="377">
        <v>0</v>
      </c>
      <c r="D784" s="376"/>
      <c r="E784" s="376"/>
      <c r="F784" s="314"/>
      <c r="G784" s="314"/>
      <c r="H784" s="381">
        <v>0</v>
      </c>
      <c r="I784" s="379"/>
    </row>
    <row r="785" spans="1:9" hidden="1" outlineLevel="1">
      <c r="A785" s="380"/>
      <c r="B785" s="326" t="s">
        <v>196</v>
      </c>
      <c r="C785" s="376"/>
      <c r="D785" s="376"/>
      <c r="E785" s="376"/>
      <c r="F785" s="314"/>
      <c r="G785" s="314"/>
      <c r="H785" s="381">
        <v>0</v>
      </c>
      <c r="I785" s="379"/>
    </row>
    <row r="786" spans="1:9" collapsed="1">
      <c r="A786" s="380">
        <v>36</v>
      </c>
      <c r="B786" s="330" t="s">
        <v>561</v>
      </c>
      <c r="C786" s="377">
        <f>SUM($C$768:$C$785)</f>
        <v>0</v>
      </c>
      <c r="D786" s="377">
        <f>SUM($D$768:$D$785)</f>
        <v>0</v>
      </c>
      <c r="E786" s="377">
        <f>SUM($E$768:$E$785)</f>
        <v>0</v>
      </c>
      <c r="F786" s="315">
        <f>SUM($F$768:$F$785)</f>
        <v>0</v>
      </c>
      <c r="G786" s="315">
        <f>SUM($G$768:$G$785)</f>
        <v>19</v>
      </c>
      <c r="H786" s="381">
        <f>SUM($H$768:$H$785)</f>
        <v>19</v>
      </c>
      <c r="I786" s="379"/>
    </row>
    <row r="787" spans="1:9" hidden="1" outlineLevel="1">
      <c r="A787" s="380"/>
      <c r="B787" s="326" t="s">
        <v>181</v>
      </c>
      <c r="C787" s="315">
        <v>1213.8699999999999</v>
      </c>
      <c r="D787" s="314"/>
      <c r="E787" s="315">
        <v>1656</v>
      </c>
      <c r="F787" s="314"/>
      <c r="G787" s="315">
        <v>383</v>
      </c>
      <c r="H787" s="381">
        <v>3252.87</v>
      </c>
      <c r="I787" s="379"/>
    </row>
    <row r="788" spans="1:9" hidden="1" outlineLevel="1">
      <c r="A788" s="380"/>
      <c r="B788" s="326" t="s">
        <v>182</v>
      </c>
      <c r="C788" s="314"/>
      <c r="D788" s="314"/>
      <c r="E788" s="314"/>
      <c r="F788" s="314"/>
      <c r="G788" s="314"/>
      <c r="H788" s="381">
        <v>0</v>
      </c>
      <c r="I788" s="379"/>
    </row>
    <row r="789" spans="1:9" hidden="1" outlineLevel="1">
      <c r="A789" s="380"/>
      <c r="B789" s="326" t="s">
        <v>183</v>
      </c>
      <c r="C789" s="315">
        <v>18935</v>
      </c>
      <c r="D789" s="314"/>
      <c r="E789" s="315">
        <v>108</v>
      </c>
      <c r="F789" s="314"/>
      <c r="G789" s="315">
        <v>35</v>
      </c>
      <c r="H789" s="381">
        <v>19078</v>
      </c>
      <c r="I789" s="379"/>
    </row>
    <row r="790" spans="1:9" hidden="1" outlineLevel="1">
      <c r="A790" s="380"/>
      <c r="B790" s="326" t="s">
        <v>184</v>
      </c>
      <c r="C790" s="315">
        <v>1022</v>
      </c>
      <c r="D790" s="314"/>
      <c r="E790" s="315">
        <v>1981</v>
      </c>
      <c r="F790" s="314"/>
      <c r="G790" s="315">
        <v>1168</v>
      </c>
      <c r="H790" s="381">
        <v>4171</v>
      </c>
      <c r="I790" s="379"/>
    </row>
    <row r="791" spans="1:9" hidden="1" outlineLevel="1">
      <c r="A791" s="380"/>
      <c r="B791" s="326" t="s">
        <v>185</v>
      </c>
      <c r="C791" s="315">
        <v>10711</v>
      </c>
      <c r="D791" s="314"/>
      <c r="E791" s="315">
        <v>4266</v>
      </c>
      <c r="F791" s="314"/>
      <c r="G791" s="315">
        <v>393</v>
      </c>
      <c r="H791" s="381">
        <v>15370</v>
      </c>
      <c r="I791" s="379"/>
    </row>
    <row r="792" spans="1:9" hidden="1" outlineLevel="1">
      <c r="A792" s="380"/>
      <c r="B792" s="326" t="s">
        <v>186</v>
      </c>
      <c r="C792" s="315">
        <v>6416</v>
      </c>
      <c r="D792" s="315">
        <v>0</v>
      </c>
      <c r="E792" s="315">
        <v>32390</v>
      </c>
      <c r="F792" s="315">
        <v>0</v>
      </c>
      <c r="G792" s="315">
        <v>7110</v>
      </c>
      <c r="H792" s="381">
        <v>45916</v>
      </c>
      <c r="I792" s="379"/>
    </row>
    <row r="793" spans="1:9" hidden="1" outlineLevel="1">
      <c r="A793" s="380"/>
      <c r="B793" s="326" t="s">
        <v>244</v>
      </c>
      <c r="C793" s="314"/>
      <c r="D793" s="314"/>
      <c r="E793" s="314"/>
      <c r="F793" s="314"/>
      <c r="G793" s="314"/>
      <c r="H793" s="381">
        <v>0</v>
      </c>
      <c r="I793" s="379"/>
    </row>
    <row r="794" spans="1:9" hidden="1" outlineLevel="1">
      <c r="A794" s="380"/>
      <c r="B794" s="326" t="s">
        <v>187</v>
      </c>
      <c r="C794" s="314"/>
      <c r="D794" s="314"/>
      <c r="E794" s="314"/>
      <c r="F794" s="314"/>
      <c r="G794" s="314"/>
      <c r="H794" s="381">
        <v>0</v>
      </c>
      <c r="I794" s="379"/>
    </row>
    <row r="795" spans="1:9" hidden="1" outlineLevel="1">
      <c r="A795" s="380"/>
      <c r="B795" s="326" t="s">
        <v>188</v>
      </c>
      <c r="C795" s="314"/>
      <c r="D795" s="314"/>
      <c r="E795" s="314"/>
      <c r="F795" s="314"/>
      <c r="G795" s="314"/>
      <c r="H795" s="381">
        <v>0</v>
      </c>
      <c r="I795" s="379"/>
    </row>
    <row r="796" spans="1:9" hidden="1" outlineLevel="1">
      <c r="A796" s="380"/>
      <c r="B796" s="326" t="s">
        <v>189</v>
      </c>
      <c r="C796" s="315">
        <v>0</v>
      </c>
      <c r="D796" s="315">
        <v>0</v>
      </c>
      <c r="E796" s="315">
        <v>0</v>
      </c>
      <c r="F796" s="314"/>
      <c r="G796" s="315">
        <v>0</v>
      </c>
      <c r="H796" s="381">
        <v>0</v>
      </c>
      <c r="I796" s="379"/>
    </row>
    <row r="797" spans="1:9" hidden="1" outlineLevel="1">
      <c r="A797" s="380"/>
      <c r="B797" s="326" t="s">
        <v>190</v>
      </c>
      <c r="C797" s="315">
        <v>0</v>
      </c>
      <c r="D797" s="315">
        <v>0</v>
      </c>
      <c r="E797" s="315">
        <v>0</v>
      </c>
      <c r="F797" s="314"/>
      <c r="G797" s="315">
        <v>0</v>
      </c>
      <c r="H797" s="381">
        <v>0</v>
      </c>
      <c r="I797" s="379"/>
    </row>
    <row r="798" spans="1:9" hidden="1" outlineLevel="1">
      <c r="A798" s="380"/>
      <c r="B798" s="326" t="s">
        <v>191</v>
      </c>
      <c r="C798" s="314"/>
      <c r="D798" s="314"/>
      <c r="E798" s="314"/>
      <c r="F798" s="314"/>
      <c r="G798" s="314"/>
      <c r="H798" s="381">
        <v>0</v>
      </c>
      <c r="I798" s="379"/>
    </row>
    <row r="799" spans="1:9" hidden="1" outlineLevel="1">
      <c r="A799" s="380"/>
      <c r="B799" s="326" t="s">
        <v>192</v>
      </c>
      <c r="C799" s="314"/>
      <c r="D799" s="314"/>
      <c r="E799" s="314"/>
      <c r="F799" s="314"/>
      <c r="G799" s="314"/>
      <c r="H799" s="381">
        <v>0</v>
      </c>
      <c r="I799" s="379"/>
    </row>
    <row r="800" spans="1:9" hidden="1" outlineLevel="1">
      <c r="A800" s="380"/>
      <c r="B800" s="326" t="s">
        <v>247</v>
      </c>
      <c r="C800" s="314"/>
      <c r="D800" s="314"/>
      <c r="E800" s="314"/>
      <c r="F800" s="314"/>
      <c r="G800" s="314"/>
      <c r="H800" s="381">
        <v>0</v>
      </c>
      <c r="I800" s="379"/>
    </row>
    <row r="801" spans="1:9" hidden="1" outlineLevel="1">
      <c r="A801" s="380"/>
      <c r="B801" s="326" t="s">
        <v>193</v>
      </c>
      <c r="C801" s="314"/>
      <c r="D801" s="314"/>
      <c r="E801" s="315">
        <v>25415</v>
      </c>
      <c r="F801" s="314"/>
      <c r="G801" s="315">
        <v>4416</v>
      </c>
      <c r="H801" s="381">
        <v>29831</v>
      </c>
      <c r="I801" s="379"/>
    </row>
    <row r="802" spans="1:9" hidden="1" outlineLevel="1">
      <c r="A802" s="380"/>
      <c r="B802" s="326" t="s">
        <v>194</v>
      </c>
      <c r="C802" s="314"/>
      <c r="D802" s="314"/>
      <c r="E802" s="314"/>
      <c r="F802" s="314"/>
      <c r="G802" s="314"/>
      <c r="H802" s="381">
        <v>0</v>
      </c>
      <c r="I802" s="379"/>
    </row>
    <row r="803" spans="1:9" hidden="1" outlineLevel="1">
      <c r="A803" s="380"/>
      <c r="B803" s="326" t="s">
        <v>195</v>
      </c>
      <c r="C803" s="315">
        <v>0</v>
      </c>
      <c r="D803" s="314"/>
      <c r="E803" s="315">
        <v>56</v>
      </c>
      <c r="F803" s="314"/>
      <c r="G803" s="315">
        <v>36</v>
      </c>
      <c r="H803" s="381">
        <v>92</v>
      </c>
      <c r="I803" s="379"/>
    </row>
    <row r="804" spans="1:9" hidden="1" outlineLevel="1">
      <c r="A804" s="380"/>
      <c r="B804" s="326" t="s">
        <v>196</v>
      </c>
      <c r="C804" s="314"/>
      <c r="D804" s="314"/>
      <c r="E804" s="315">
        <v>171</v>
      </c>
      <c r="F804" s="314"/>
      <c r="G804" s="314"/>
      <c r="H804" s="381">
        <v>171</v>
      </c>
      <c r="I804" s="379"/>
    </row>
    <row r="805" spans="1:9" collapsed="1">
      <c r="A805" s="380">
        <v>37</v>
      </c>
      <c r="B805" s="330" t="s">
        <v>562</v>
      </c>
      <c r="C805" s="315">
        <f>SUM($C$787:$C$804)</f>
        <v>38297.869999999995</v>
      </c>
      <c r="D805" s="315">
        <f>SUM($D$787:$D$804)</f>
        <v>0</v>
      </c>
      <c r="E805" s="315">
        <f>SUM($E$787:$E$804)</f>
        <v>66043</v>
      </c>
      <c r="F805" s="315">
        <f>SUM($F$787:$F$804)</f>
        <v>0</v>
      </c>
      <c r="G805" s="315">
        <f>SUM($G$787:$G$804)</f>
        <v>13541</v>
      </c>
      <c r="H805" s="381">
        <f>SUM($H$787:$H$804)</f>
        <v>117881.87</v>
      </c>
      <c r="I805" s="379"/>
    </row>
    <row r="806" spans="1:9" hidden="1" outlineLevel="1">
      <c r="A806" s="380"/>
      <c r="B806" s="326" t="s">
        <v>181</v>
      </c>
      <c r="C806" s="315">
        <v>2820.74</v>
      </c>
      <c r="D806" s="314"/>
      <c r="E806" s="315">
        <v>32082</v>
      </c>
      <c r="F806" s="314"/>
      <c r="G806" s="315">
        <v>6818</v>
      </c>
      <c r="H806" s="381">
        <v>41720.74</v>
      </c>
      <c r="I806" s="379"/>
    </row>
    <row r="807" spans="1:9" hidden="1" outlineLevel="1">
      <c r="A807" s="380"/>
      <c r="B807" s="326" t="s">
        <v>182</v>
      </c>
      <c r="C807" s="314"/>
      <c r="D807" s="314"/>
      <c r="E807" s="314"/>
      <c r="F807" s="314"/>
      <c r="G807" s="314"/>
      <c r="H807" s="381">
        <v>0</v>
      </c>
      <c r="I807" s="379"/>
    </row>
    <row r="808" spans="1:9" hidden="1" outlineLevel="1">
      <c r="A808" s="380"/>
      <c r="B808" s="326" t="s">
        <v>183</v>
      </c>
      <c r="C808" s="315">
        <v>37914</v>
      </c>
      <c r="D808" s="315">
        <v>222789</v>
      </c>
      <c r="E808" s="315">
        <v>54521</v>
      </c>
      <c r="F808" s="314"/>
      <c r="G808" s="315">
        <v>9541</v>
      </c>
      <c r="H808" s="381">
        <v>324765</v>
      </c>
      <c r="I808" s="379"/>
    </row>
    <row r="809" spans="1:9" hidden="1" outlineLevel="1">
      <c r="A809" s="380"/>
      <c r="B809" s="326" t="s">
        <v>184</v>
      </c>
      <c r="C809" s="315">
        <v>3548</v>
      </c>
      <c r="D809" s="314"/>
      <c r="E809" s="315">
        <v>6443</v>
      </c>
      <c r="F809" s="314"/>
      <c r="G809" s="315">
        <v>919</v>
      </c>
      <c r="H809" s="381">
        <v>10910</v>
      </c>
      <c r="I809" s="379"/>
    </row>
    <row r="810" spans="1:9" hidden="1" outlineLevel="1">
      <c r="A810" s="380"/>
      <c r="B810" s="326" t="s">
        <v>185</v>
      </c>
      <c r="C810" s="315">
        <v>28686</v>
      </c>
      <c r="D810" s="314"/>
      <c r="E810" s="315">
        <v>113385</v>
      </c>
      <c r="F810" s="314"/>
      <c r="G810" s="315">
        <v>13508</v>
      </c>
      <c r="H810" s="381">
        <v>155579</v>
      </c>
      <c r="I810" s="379"/>
    </row>
    <row r="811" spans="1:9" hidden="1" outlineLevel="1">
      <c r="A811" s="380"/>
      <c r="B811" s="326" t="s">
        <v>186</v>
      </c>
      <c r="C811" s="315">
        <v>23697</v>
      </c>
      <c r="D811" s="315">
        <v>0</v>
      </c>
      <c r="E811" s="315">
        <v>5907</v>
      </c>
      <c r="F811" s="315">
        <v>0</v>
      </c>
      <c r="G811" s="315">
        <v>1356</v>
      </c>
      <c r="H811" s="381">
        <v>30960</v>
      </c>
      <c r="I811" s="379"/>
    </row>
    <row r="812" spans="1:9" hidden="1" outlineLevel="1">
      <c r="A812" s="380"/>
      <c r="B812" s="326" t="s">
        <v>244</v>
      </c>
      <c r="C812" s="315">
        <v>3050</v>
      </c>
      <c r="D812" s="314"/>
      <c r="E812" s="314"/>
      <c r="F812" s="314"/>
      <c r="G812" s="314"/>
      <c r="H812" s="381">
        <v>3050</v>
      </c>
      <c r="I812" s="379"/>
    </row>
    <row r="813" spans="1:9" hidden="1" outlineLevel="1">
      <c r="A813" s="380"/>
      <c r="B813" s="326" t="s">
        <v>187</v>
      </c>
      <c r="C813" s="315">
        <v>1675</v>
      </c>
      <c r="D813" s="314"/>
      <c r="E813" s="314"/>
      <c r="F813" s="314"/>
      <c r="G813" s="314"/>
      <c r="H813" s="381">
        <v>1675</v>
      </c>
      <c r="I813" s="379"/>
    </row>
    <row r="814" spans="1:9" hidden="1" outlineLevel="1">
      <c r="A814" s="380"/>
      <c r="B814" s="326" t="s">
        <v>188</v>
      </c>
      <c r="C814" s="314"/>
      <c r="D814" s="314"/>
      <c r="E814" s="314"/>
      <c r="F814" s="314"/>
      <c r="G814" s="314"/>
      <c r="H814" s="381">
        <v>0</v>
      </c>
      <c r="I814" s="379"/>
    </row>
    <row r="815" spans="1:9" hidden="1" outlineLevel="1">
      <c r="A815" s="380"/>
      <c r="B815" s="326" t="s">
        <v>189</v>
      </c>
      <c r="C815" s="315">
        <v>0</v>
      </c>
      <c r="D815" s="315">
        <v>0</v>
      </c>
      <c r="E815" s="315">
        <v>7065</v>
      </c>
      <c r="F815" s="314"/>
      <c r="G815" s="315">
        <v>1884</v>
      </c>
      <c r="H815" s="381">
        <v>8949</v>
      </c>
      <c r="I815" s="379"/>
    </row>
    <row r="816" spans="1:9" hidden="1" outlineLevel="1">
      <c r="A816" s="380"/>
      <c r="B816" s="326" t="s">
        <v>190</v>
      </c>
      <c r="C816" s="315">
        <v>3150</v>
      </c>
      <c r="D816" s="315">
        <v>14166</v>
      </c>
      <c r="E816" s="315">
        <v>79</v>
      </c>
      <c r="F816" s="314"/>
      <c r="G816" s="315">
        <v>2191</v>
      </c>
      <c r="H816" s="381">
        <v>19586</v>
      </c>
      <c r="I816" s="379"/>
    </row>
    <row r="817" spans="1:9" hidden="1" outlineLevel="1">
      <c r="A817" s="380"/>
      <c r="B817" s="326" t="s">
        <v>191</v>
      </c>
      <c r="C817" s="314"/>
      <c r="D817" s="314"/>
      <c r="E817" s="314"/>
      <c r="F817" s="314"/>
      <c r="G817" s="314"/>
      <c r="H817" s="381">
        <v>0</v>
      </c>
      <c r="I817" s="379"/>
    </row>
    <row r="818" spans="1:9" hidden="1" outlineLevel="1">
      <c r="A818" s="380"/>
      <c r="B818" s="326" t="s">
        <v>192</v>
      </c>
      <c r="C818" s="315">
        <v>10000</v>
      </c>
      <c r="D818" s="314"/>
      <c r="E818" s="314"/>
      <c r="F818" s="314"/>
      <c r="G818" s="314"/>
      <c r="H818" s="381">
        <v>10000</v>
      </c>
      <c r="I818" s="379"/>
    </row>
    <row r="819" spans="1:9" hidden="1" outlineLevel="1">
      <c r="A819" s="380"/>
      <c r="B819" s="326" t="s">
        <v>247</v>
      </c>
      <c r="C819" s="314"/>
      <c r="D819" s="314"/>
      <c r="E819" s="314"/>
      <c r="F819" s="314"/>
      <c r="G819" s="314"/>
      <c r="H819" s="381">
        <v>0</v>
      </c>
      <c r="I819" s="379"/>
    </row>
    <row r="820" spans="1:9" hidden="1" outlineLevel="1">
      <c r="A820" s="380"/>
      <c r="B820" s="326" t="s">
        <v>193</v>
      </c>
      <c r="C820" s="315">
        <v>66744</v>
      </c>
      <c r="D820" s="314"/>
      <c r="E820" s="315">
        <v>252692</v>
      </c>
      <c r="F820" s="314"/>
      <c r="G820" s="315">
        <v>79410</v>
      </c>
      <c r="H820" s="381">
        <v>398846</v>
      </c>
      <c r="I820" s="379"/>
    </row>
    <row r="821" spans="1:9" hidden="1" outlineLevel="1">
      <c r="A821" s="380"/>
      <c r="B821" s="326" t="s">
        <v>194</v>
      </c>
      <c r="C821" s="314"/>
      <c r="D821" s="314"/>
      <c r="E821" s="314"/>
      <c r="F821" s="314"/>
      <c r="G821" s="314"/>
      <c r="H821" s="381">
        <v>0</v>
      </c>
      <c r="I821" s="379"/>
    </row>
    <row r="822" spans="1:9" hidden="1" outlineLevel="1">
      <c r="A822" s="380"/>
      <c r="B822" s="326" t="s">
        <v>195</v>
      </c>
      <c r="C822" s="315">
        <v>0</v>
      </c>
      <c r="D822" s="314"/>
      <c r="E822" s="315">
        <v>246</v>
      </c>
      <c r="F822" s="314"/>
      <c r="G822" s="315">
        <v>157</v>
      </c>
      <c r="H822" s="381">
        <v>403</v>
      </c>
      <c r="I822" s="379"/>
    </row>
    <row r="823" spans="1:9" hidden="1" outlineLevel="1">
      <c r="A823" s="380"/>
      <c r="B823" s="326" t="s">
        <v>196</v>
      </c>
      <c r="C823" s="314"/>
      <c r="D823" s="314"/>
      <c r="E823" s="314"/>
      <c r="F823" s="314"/>
      <c r="G823" s="314"/>
      <c r="H823" s="381">
        <v>0</v>
      </c>
      <c r="I823" s="379"/>
    </row>
    <row r="824" spans="1:9" collapsed="1">
      <c r="A824" s="380">
        <v>38</v>
      </c>
      <c r="B824" s="330" t="s">
        <v>563</v>
      </c>
      <c r="C824" s="315">
        <f>SUM($C$806:$C$823)</f>
        <v>181284.74</v>
      </c>
      <c r="D824" s="315">
        <f>SUM($D$806:$D$823)</f>
        <v>236955</v>
      </c>
      <c r="E824" s="315">
        <f>SUM($E$806:$E$823)</f>
        <v>472420</v>
      </c>
      <c r="F824" s="315">
        <f>SUM($F$806:$F$823)</f>
        <v>0</v>
      </c>
      <c r="G824" s="315">
        <f>SUM($G$806:$G$823)</f>
        <v>115784</v>
      </c>
      <c r="H824" s="381">
        <f>SUM($H$806:$H$823)</f>
        <v>1006443.74</v>
      </c>
      <c r="I824" s="379"/>
    </row>
    <row r="825" spans="1:9" hidden="1" outlineLevel="1">
      <c r="A825" s="396"/>
      <c r="B825" s="397" t="s">
        <v>181</v>
      </c>
      <c r="C825" s="351">
        <v>9384.23</v>
      </c>
      <c r="D825" s="382"/>
      <c r="E825" s="351">
        <v>28241</v>
      </c>
      <c r="F825" s="382"/>
      <c r="G825" s="351">
        <v>6101</v>
      </c>
      <c r="H825" s="398">
        <v>43726.23</v>
      </c>
      <c r="I825" s="379"/>
    </row>
    <row r="826" spans="1:9" hidden="1" outlineLevel="1">
      <c r="A826" s="396"/>
      <c r="B826" s="397" t="s">
        <v>182</v>
      </c>
      <c r="C826" s="351">
        <v>6695</v>
      </c>
      <c r="D826" s="382"/>
      <c r="E826" s="382"/>
      <c r="F826" s="382"/>
      <c r="G826" s="382"/>
      <c r="H826" s="398">
        <v>6695</v>
      </c>
      <c r="I826" s="379"/>
    </row>
    <row r="827" spans="1:9" hidden="1" outlineLevel="1">
      <c r="A827" s="396"/>
      <c r="B827" s="397" t="s">
        <v>183</v>
      </c>
      <c r="C827" s="351">
        <v>29196</v>
      </c>
      <c r="D827" s="351">
        <v>13916</v>
      </c>
      <c r="E827" s="351">
        <v>49057</v>
      </c>
      <c r="F827" s="382"/>
      <c r="G827" s="351">
        <v>7381</v>
      </c>
      <c r="H827" s="398">
        <v>99550</v>
      </c>
      <c r="I827" s="379"/>
    </row>
    <row r="828" spans="1:9" hidden="1" outlineLevel="1">
      <c r="A828" s="396"/>
      <c r="B828" s="397" t="s">
        <v>184</v>
      </c>
      <c r="C828" s="351">
        <v>12003</v>
      </c>
      <c r="D828" s="382"/>
      <c r="E828" s="351">
        <v>13868</v>
      </c>
      <c r="F828" s="382"/>
      <c r="G828" s="382"/>
      <c r="H828" s="398">
        <v>25871</v>
      </c>
      <c r="I828" s="379"/>
    </row>
    <row r="829" spans="1:9" hidden="1" outlineLevel="1">
      <c r="A829" s="396"/>
      <c r="B829" s="397" t="s">
        <v>185</v>
      </c>
      <c r="C829" s="351">
        <v>54973</v>
      </c>
      <c r="D829" s="382"/>
      <c r="E829" s="351">
        <v>75229</v>
      </c>
      <c r="F829" s="382"/>
      <c r="G829" s="351">
        <v>9195</v>
      </c>
      <c r="H829" s="398">
        <v>139397</v>
      </c>
      <c r="I829" s="379"/>
    </row>
    <row r="830" spans="1:9" hidden="1" outlineLevel="1">
      <c r="A830" s="396"/>
      <c r="B830" s="397" t="s">
        <v>186</v>
      </c>
      <c r="C830" s="351">
        <v>36503</v>
      </c>
      <c r="D830" s="351">
        <v>0</v>
      </c>
      <c r="E830" s="351">
        <v>90976</v>
      </c>
      <c r="F830" s="351">
        <v>0</v>
      </c>
      <c r="G830" s="351">
        <v>21159</v>
      </c>
      <c r="H830" s="398">
        <v>148638</v>
      </c>
      <c r="I830" s="379"/>
    </row>
    <row r="831" spans="1:9" hidden="1" outlineLevel="1">
      <c r="A831" s="396"/>
      <c r="B831" s="397" t="s">
        <v>244</v>
      </c>
      <c r="C831" s="351">
        <v>2375</v>
      </c>
      <c r="D831" s="382"/>
      <c r="E831" s="382"/>
      <c r="F831" s="382"/>
      <c r="G831" s="382"/>
      <c r="H831" s="398">
        <v>2375</v>
      </c>
      <c r="I831" s="379"/>
    </row>
    <row r="832" spans="1:9" hidden="1" outlineLevel="1">
      <c r="A832" s="396"/>
      <c r="B832" s="397" t="s">
        <v>187</v>
      </c>
      <c r="C832" s="382"/>
      <c r="D832" s="382"/>
      <c r="E832" s="382"/>
      <c r="F832" s="382"/>
      <c r="G832" s="382"/>
      <c r="H832" s="398">
        <v>0</v>
      </c>
      <c r="I832" s="379"/>
    </row>
    <row r="833" spans="1:9" hidden="1" outlineLevel="1">
      <c r="A833" s="396"/>
      <c r="B833" s="397" t="s">
        <v>188</v>
      </c>
      <c r="C833" s="382"/>
      <c r="D833" s="382"/>
      <c r="E833" s="351">
        <v>23757</v>
      </c>
      <c r="F833" s="382"/>
      <c r="G833" s="351">
        <v>10673</v>
      </c>
      <c r="H833" s="398">
        <v>34430</v>
      </c>
      <c r="I833" s="379"/>
    </row>
    <row r="834" spans="1:9" hidden="1" outlineLevel="1">
      <c r="A834" s="396"/>
      <c r="B834" s="397" t="s">
        <v>189</v>
      </c>
      <c r="C834" s="351">
        <v>16282.7064602668</v>
      </c>
      <c r="D834" s="351">
        <v>0</v>
      </c>
      <c r="E834" s="351">
        <v>13855</v>
      </c>
      <c r="F834" s="382"/>
      <c r="G834" s="351">
        <v>3696</v>
      </c>
      <c r="H834" s="398">
        <v>33833.706460266803</v>
      </c>
      <c r="I834" s="379"/>
    </row>
    <row r="835" spans="1:9" hidden="1" outlineLevel="1">
      <c r="A835" s="396"/>
      <c r="B835" s="397" t="s">
        <v>190</v>
      </c>
      <c r="C835" s="351">
        <v>0</v>
      </c>
      <c r="D835" s="351">
        <v>0</v>
      </c>
      <c r="E835" s="351">
        <v>0</v>
      </c>
      <c r="F835" s="382"/>
      <c r="G835" s="382"/>
      <c r="H835" s="398">
        <v>0</v>
      </c>
      <c r="I835" s="379"/>
    </row>
    <row r="836" spans="1:9" hidden="1" outlineLevel="1">
      <c r="A836" s="396"/>
      <c r="B836" s="397" t="s">
        <v>191</v>
      </c>
      <c r="C836" s="382"/>
      <c r="D836" s="382"/>
      <c r="E836" s="382"/>
      <c r="F836" s="382"/>
      <c r="G836" s="382"/>
      <c r="H836" s="398">
        <v>0</v>
      </c>
      <c r="I836" s="379"/>
    </row>
    <row r="837" spans="1:9" hidden="1" outlineLevel="1">
      <c r="A837" s="396"/>
      <c r="B837" s="397" t="s">
        <v>192</v>
      </c>
      <c r="C837" s="382"/>
      <c r="D837" s="382"/>
      <c r="E837" s="382"/>
      <c r="F837" s="382"/>
      <c r="G837" s="382"/>
      <c r="H837" s="398">
        <v>0</v>
      </c>
      <c r="I837" s="379"/>
    </row>
    <row r="838" spans="1:9" hidden="1" outlineLevel="1">
      <c r="A838" s="396"/>
      <c r="B838" s="397" t="s">
        <v>247</v>
      </c>
      <c r="C838" s="382"/>
      <c r="D838" s="382"/>
      <c r="E838" s="382"/>
      <c r="F838" s="382"/>
      <c r="G838" s="382"/>
      <c r="H838" s="398">
        <v>0</v>
      </c>
      <c r="I838" s="379"/>
    </row>
    <row r="839" spans="1:9" hidden="1" outlineLevel="1">
      <c r="A839" s="396"/>
      <c r="B839" s="397" t="s">
        <v>193</v>
      </c>
      <c r="C839" s="351">
        <v>38377</v>
      </c>
      <c r="D839" s="382"/>
      <c r="E839" s="351">
        <v>330249</v>
      </c>
      <c r="F839" s="382"/>
      <c r="G839" s="351">
        <v>60450</v>
      </c>
      <c r="H839" s="398">
        <v>429076</v>
      </c>
      <c r="I839" s="379"/>
    </row>
    <row r="840" spans="1:9" hidden="1" outlineLevel="1">
      <c r="A840" s="396"/>
      <c r="B840" s="397" t="s">
        <v>194</v>
      </c>
      <c r="C840" s="382"/>
      <c r="D840" s="382"/>
      <c r="E840" s="382"/>
      <c r="F840" s="382"/>
      <c r="G840" s="382"/>
      <c r="H840" s="398">
        <v>0</v>
      </c>
      <c r="I840" s="379"/>
    </row>
    <row r="841" spans="1:9" hidden="1" outlineLevel="1">
      <c r="A841" s="396"/>
      <c r="B841" s="397" t="s">
        <v>195</v>
      </c>
      <c r="C841" s="351">
        <v>0</v>
      </c>
      <c r="D841" s="382"/>
      <c r="E841" s="351">
        <v>312</v>
      </c>
      <c r="F841" s="382"/>
      <c r="G841" s="351">
        <v>200</v>
      </c>
      <c r="H841" s="398">
        <v>512</v>
      </c>
      <c r="I841" s="379"/>
    </row>
    <row r="842" spans="1:9" hidden="1" outlineLevel="1">
      <c r="A842" s="396"/>
      <c r="B842" s="397" t="s">
        <v>196</v>
      </c>
      <c r="C842" s="382"/>
      <c r="D842" s="382"/>
      <c r="E842" s="382"/>
      <c r="F842" s="382"/>
      <c r="G842" s="382"/>
      <c r="H842" s="398">
        <v>0</v>
      </c>
      <c r="I842" s="379"/>
    </row>
    <row r="843" spans="1:9" ht="13.5" collapsed="1" thickBot="1">
      <c r="A843" s="396">
        <v>39</v>
      </c>
      <c r="B843" s="399" t="s">
        <v>564</v>
      </c>
      <c r="C843" s="351">
        <f>SUM($C$825:$C$842)</f>
        <v>205788.93646026679</v>
      </c>
      <c r="D843" s="351">
        <f>SUM($D$825:$D$842)</f>
        <v>13916</v>
      </c>
      <c r="E843" s="351">
        <f>SUM($E$825:$E$842)</f>
        <v>625544</v>
      </c>
      <c r="F843" s="351">
        <f>SUM($F$825:$F$842)</f>
        <v>0</v>
      </c>
      <c r="G843" s="351">
        <f>SUM($G$825:$G$842)</f>
        <v>118855</v>
      </c>
      <c r="H843" s="398">
        <f>SUM($H$825:$H$842)</f>
        <v>964103.93646026682</v>
      </c>
      <c r="I843" s="379"/>
    </row>
    <row r="844" spans="1:9" ht="15.75" hidden="1" customHeight="1" outlineLevel="1" thickBot="1">
      <c r="A844" s="400"/>
      <c r="B844" s="401" t="s">
        <v>181</v>
      </c>
      <c r="C844" s="214">
        <v>3916344.2924187402</v>
      </c>
      <c r="D844" s="214">
        <v>0</v>
      </c>
      <c r="E844" s="214">
        <v>38428752</v>
      </c>
      <c r="F844" s="214">
        <v>28529.4485763712</v>
      </c>
      <c r="G844" s="214">
        <v>6905953.7342279898</v>
      </c>
      <c r="H844" s="214">
        <v>49279579.475223102</v>
      </c>
      <c r="I844" s="379"/>
    </row>
    <row r="845" spans="1:9" ht="15.75" hidden="1" customHeight="1" outlineLevel="1" thickBot="1">
      <c r="A845" s="400"/>
      <c r="B845" s="401" t="s">
        <v>182</v>
      </c>
      <c r="C845" s="214">
        <v>4238833.8</v>
      </c>
      <c r="D845" s="214">
        <v>0</v>
      </c>
      <c r="E845" s="214">
        <v>0</v>
      </c>
      <c r="F845" s="214">
        <v>0</v>
      </c>
      <c r="G845" s="214">
        <v>272294</v>
      </c>
      <c r="H845" s="214">
        <v>4511127.8</v>
      </c>
      <c r="I845" s="379"/>
    </row>
    <row r="846" spans="1:9" ht="15.75" hidden="1" customHeight="1" outlineLevel="1" thickBot="1">
      <c r="A846" s="400"/>
      <c r="B846" s="401" t="s">
        <v>183</v>
      </c>
      <c r="C846" s="214">
        <v>27089341.204014398</v>
      </c>
      <c r="D846" s="214">
        <v>21562606</v>
      </c>
      <c r="E846" s="214">
        <v>77836727</v>
      </c>
      <c r="F846" s="214">
        <v>138118</v>
      </c>
      <c r="G846" s="214">
        <v>9619979</v>
      </c>
      <c r="H846" s="214">
        <v>136246771.204014</v>
      </c>
      <c r="I846" s="379"/>
    </row>
    <row r="847" spans="1:9" ht="15.75" hidden="1" customHeight="1" outlineLevel="1" thickBot="1">
      <c r="A847" s="400"/>
      <c r="B847" s="401" t="s">
        <v>184</v>
      </c>
      <c r="C847" s="214">
        <v>3518662</v>
      </c>
      <c r="D847" s="214">
        <v>0</v>
      </c>
      <c r="E847" s="214">
        <v>11032741</v>
      </c>
      <c r="F847" s="214">
        <v>16663</v>
      </c>
      <c r="G847" s="214">
        <v>647304</v>
      </c>
      <c r="H847" s="214">
        <v>15215370</v>
      </c>
      <c r="I847" s="379"/>
    </row>
    <row r="848" spans="1:9" ht="15.75" hidden="1" customHeight="1" outlineLevel="1" thickBot="1">
      <c r="A848" s="400"/>
      <c r="B848" s="401" t="s">
        <v>185</v>
      </c>
      <c r="C848" s="214">
        <v>34658037</v>
      </c>
      <c r="D848" s="214">
        <v>0</v>
      </c>
      <c r="E848" s="214">
        <v>89071068</v>
      </c>
      <c r="F848" s="214">
        <v>92626</v>
      </c>
      <c r="G848" s="214">
        <v>8418111</v>
      </c>
      <c r="H848" s="214">
        <v>132239842</v>
      </c>
      <c r="I848" s="379"/>
    </row>
    <row r="849" spans="1:9" ht="15.75" hidden="1" customHeight="1" outlineLevel="1" thickBot="1">
      <c r="A849" s="400"/>
      <c r="B849" s="401" t="s">
        <v>186</v>
      </c>
      <c r="C849" s="214">
        <v>38237756.405599996</v>
      </c>
      <c r="D849" s="214">
        <v>0</v>
      </c>
      <c r="E849" s="214">
        <v>174876118</v>
      </c>
      <c r="F849" s="214">
        <v>2090688</v>
      </c>
      <c r="G849" s="214">
        <v>22646019</v>
      </c>
      <c r="H849" s="214">
        <v>237850581.40560001</v>
      </c>
      <c r="I849" s="379"/>
    </row>
    <row r="850" spans="1:9" ht="15.75" hidden="1" customHeight="1" outlineLevel="1" thickBot="1">
      <c r="A850" s="400"/>
      <c r="B850" s="401" t="s">
        <v>244</v>
      </c>
      <c r="C850" s="214">
        <v>2605664</v>
      </c>
      <c r="D850" s="214">
        <v>0</v>
      </c>
      <c r="E850" s="214">
        <v>0</v>
      </c>
      <c r="F850" s="214">
        <v>1591</v>
      </c>
      <c r="G850" s="214">
        <v>78796</v>
      </c>
      <c r="H850" s="214">
        <v>2686051</v>
      </c>
      <c r="I850" s="379"/>
    </row>
    <row r="851" spans="1:9" ht="15.75" hidden="1" customHeight="1" outlineLevel="1" thickBot="1">
      <c r="A851" s="400"/>
      <c r="B851" s="401" t="s">
        <v>187</v>
      </c>
      <c r="C851" s="214">
        <v>3485862</v>
      </c>
      <c r="D851" s="214">
        <v>154934</v>
      </c>
      <c r="E851" s="214">
        <v>0</v>
      </c>
      <c r="F851" s="214">
        <v>0</v>
      </c>
      <c r="G851" s="214">
        <v>0</v>
      </c>
      <c r="H851" s="214">
        <v>3640796</v>
      </c>
      <c r="I851" s="379"/>
    </row>
    <row r="852" spans="1:9" ht="15.75" hidden="1" customHeight="1" outlineLevel="1" thickBot="1">
      <c r="A852" s="400"/>
      <c r="B852" s="401" t="s">
        <v>188</v>
      </c>
      <c r="C852" s="214">
        <v>1383498.3496689899</v>
      </c>
      <c r="D852" s="214">
        <v>0</v>
      </c>
      <c r="E852" s="214">
        <v>15399064</v>
      </c>
      <c r="F852" s="214">
        <v>0</v>
      </c>
      <c r="G852" s="214">
        <v>3099441</v>
      </c>
      <c r="H852" s="214">
        <v>19882003.349668998</v>
      </c>
      <c r="I852" s="379"/>
    </row>
    <row r="853" spans="1:9" ht="15.75" hidden="1" customHeight="1" outlineLevel="1" thickBot="1">
      <c r="A853" s="400"/>
      <c r="B853" s="401" t="s">
        <v>189</v>
      </c>
      <c r="C853" s="214">
        <v>1724699.18445331</v>
      </c>
      <c r="D853" s="214">
        <v>0</v>
      </c>
      <c r="E853" s="214">
        <v>21083729</v>
      </c>
      <c r="F853" s="214">
        <v>0</v>
      </c>
      <c r="G853" s="214">
        <v>4470690</v>
      </c>
      <c r="H853" s="214">
        <v>27279118.184453301</v>
      </c>
      <c r="I853" s="379"/>
    </row>
    <row r="854" spans="1:9" ht="15.75" hidden="1" customHeight="1" outlineLevel="1" thickBot="1">
      <c r="A854" s="400"/>
      <c r="B854" s="401" t="s">
        <v>190</v>
      </c>
      <c r="C854" s="214">
        <v>22276981</v>
      </c>
      <c r="D854" s="214">
        <v>33144236</v>
      </c>
      <c r="E854" s="214">
        <v>2887789</v>
      </c>
      <c r="F854" s="214">
        <v>426120</v>
      </c>
      <c r="G854" s="214">
        <v>4868531</v>
      </c>
      <c r="H854" s="214">
        <v>63603657</v>
      </c>
      <c r="I854" s="379"/>
    </row>
    <row r="855" spans="1:9" ht="15.75" hidden="1" customHeight="1" outlineLevel="1" thickBot="1">
      <c r="A855" s="400"/>
      <c r="B855" s="401" t="s">
        <v>191</v>
      </c>
      <c r="C855" s="214">
        <v>313788</v>
      </c>
      <c r="D855" s="214">
        <v>0</v>
      </c>
      <c r="E855" s="214">
        <v>2767981</v>
      </c>
      <c r="F855" s="214">
        <v>0</v>
      </c>
      <c r="G855" s="214">
        <v>498289</v>
      </c>
      <c r="H855" s="214">
        <v>3580058</v>
      </c>
      <c r="I855" s="379"/>
    </row>
    <row r="856" spans="1:9" ht="15.75" hidden="1" customHeight="1" outlineLevel="1" thickBot="1">
      <c r="A856" s="400"/>
      <c r="B856" s="401" t="s">
        <v>192</v>
      </c>
      <c r="C856" s="214">
        <v>314846</v>
      </c>
      <c r="D856" s="214">
        <v>0</v>
      </c>
      <c r="E856" s="214">
        <v>0</v>
      </c>
      <c r="F856" s="214">
        <v>25693</v>
      </c>
      <c r="G856" s="214">
        <v>0</v>
      </c>
      <c r="H856" s="214">
        <v>340539</v>
      </c>
      <c r="I856" s="379"/>
    </row>
    <row r="857" spans="1:9" ht="15.75" hidden="1" customHeight="1" outlineLevel="1" thickBot="1">
      <c r="A857" s="400"/>
      <c r="B857" s="401" t="s">
        <v>247</v>
      </c>
      <c r="C857" s="214">
        <v>127461.5</v>
      </c>
      <c r="D857" s="214">
        <v>0</v>
      </c>
      <c r="E857" s="214">
        <v>0</v>
      </c>
      <c r="F857" s="214">
        <v>0</v>
      </c>
      <c r="G857" s="214">
        <v>0</v>
      </c>
      <c r="H857" s="214">
        <v>127461.5</v>
      </c>
      <c r="I857" s="379"/>
    </row>
    <row r="858" spans="1:9" ht="15.75" hidden="1" customHeight="1" outlineLevel="1" thickBot="1">
      <c r="A858" s="400"/>
      <c r="B858" s="401" t="s">
        <v>193</v>
      </c>
      <c r="C858" s="214">
        <v>35891374</v>
      </c>
      <c r="D858" s="214">
        <v>152929</v>
      </c>
      <c r="E858" s="214">
        <v>140347801</v>
      </c>
      <c r="F858" s="214">
        <v>58879</v>
      </c>
      <c r="G858" s="214">
        <v>39564328</v>
      </c>
      <c r="H858" s="214">
        <v>216015311</v>
      </c>
      <c r="I858" s="379"/>
    </row>
    <row r="859" spans="1:9" ht="15.75" hidden="1" customHeight="1" outlineLevel="1" thickBot="1">
      <c r="A859" s="400"/>
      <c r="B859" s="401" t="s">
        <v>194</v>
      </c>
      <c r="C859" s="214">
        <v>7610661.8399999999</v>
      </c>
      <c r="D859" s="214">
        <v>0</v>
      </c>
      <c r="E859" s="214">
        <v>0</v>
      </c>
      <c r="F859" s="214">
        <v>45003.16</v>
      </c>
      <c r="G859" s="214">
        <v>242282</v>
      </c>
      <c r="H859" s="214">
        <v>7897947</v>
      </c>
      <c r="I859" s="379"/>
    </row>
    <row r="860" spans="1:9" ht="15.75" hidden="1" customHeight="1" outlineLevel="1" thickBot="1">
      <c r="A860" s="400"/>
      <c r="B860" s="401" t="s">
        <v>195</v>
      </c>
      <c r="C860" s="214">
        <v>4151688.80511685</v>
      </c>
      <c r="D860" s="214">
        <v>609396</v>
      </c>
      <c r="E860" s="214">
        <v>852566</v>
      </c>
      <c r="F860" s="214">
        <v>0</v>
      </c>
      <c r="G860" s="214">
        <v>352024</v>
      </c>
      <c r="H860" s="214">
        <v>5965674.80511685</v>
      </c>
      <c r="I860" s="379"/>
    </row>
    <row r="861" spans="1:9" ht="15.75" hidden="1" customHeight="1" outlineLevel="1" thickBot="1">
      <c r="A861" s="400"/>
      <c r="B861" s="401" t="s">
        <v>196</v>
      </c>
      <c r="C861" s="214">
        <v>6803263</v>
      </c>
      <c r="D861" s="214">
        <v>0</v>
      </c>
      <c r="E861" s="214">
        <v>6131830</v>
      </c>
      <c r="F861" s="214">
        <v>2333</v>
      </c>
      <c r="G861" s="214">
        <v>60960</v>
      </c>
      <c r="H861" s="214">
        <v>12998386</v>
      </c>
      <c r="I861" s="379"/>
    </row>
    <row r="862" spans="1:9" ht="15.75" customHeight="1" collapsed="1" thickBot="1">
      <c r="A862" s="400">
        <v>40</v>
      </c>
      <c r="B862" s="402" t="s">
        <v>575</v>
      </c>
      <c r="C862" s="214">
        <f>SUM($C$844:$C$861)</f>
        <v>198348762.38127232</v>
      </c>
      <c r="D862" s="214">
        <f>SUM($D$844:$D$861)</f>
        <v>55624101</v>
      </c>
      <c r="E862" s="214">
        <f>SUM($E$844:$E$861)</f>
        <v>580716166</v>
      </c>
      <c r="F862" s="214">
        <f>SUM($F$844:$F$861)</f>
        <v>2926243.6085763713</v>
      </c>
      <c r="G862" s="214">
        <f>SUM($G$844:$G$861)</f>
        <v>101745001.73422799</v>
      </c>
      <c r="H862" s="214">
        <f>SUM($H$844:$H$861)</f>
        <v>939360274.72407627</v>
      </c>
      <c r="I862" s="379"/>
    </row>
    <row r="863" spans="1:9" ht="13.5" hidden="1" outlineLevel="1" thickBot="1">
      <c r="A863" s="403"/>
      <c r="B863" s="404" t="s">
        <v>181</v>
      </c>
      <c r="C863" s="405">
        <v>5559129.7075812602</v>
      </c>
      <c r="D863" s="405">
        <v>0</v>
      </c>
      <c r="E863" s="405">
        <v>9837583</v>
      </c>
      <c r="F863" s="405">
        <v>795075.55142362905</v>
      </c>
      <c r="G863" s="405">
        <v>3278752.2657720102</v>
      </c>
      <c r="H863" s="214">
        <v>19470540.524776898</v>
      </c>
      <c r="I863" s="379"/>
    </row>
    <row r="864" spans="1:9" ht="13.5" hidden="1" outlineLevel="1" thickBot="1">
      <c r="A864" s="403"/>
      <c r="B864" s="404" t="s">
        <v>182</v>
      </c>
      <c r="C864" s="405">
        <v>1680401.2</v>
      </c>
      <c r="D864" s="405">
        <v>0</v>
      </c>
      <c r="E864" s="405">
        <v>0</v>
      </c>
      <c r="F864" s="405">
        <v>8125</v>
      </c>
      <c r="G864" s="405">
        <v>-272294</v>
      </c>
      <c r="H864" s="214">
        <v>1416232.2</v>
      </c>
      <c r="I864" s="379"/>
    </row>
    <row r="865" spans="1:9" ht="13.5" hidden="1" outlineLevel="1" thickBot="1">
      <c r="A865" s="403"/>
      <c r="B865" s="404" t="s">
        <v>183</v>
      </c>
      <c r="C865" s="405">
        <v>10834882.7959856</v>
      </c>
      <c r="D865" s="405">
        <v>21772821</v>
      </c>
      <c r="E865" s="405">
        <v>27114130</v>
      </c>
      <c r="F865" s="405">
        <v>11087813</v>
      </c>
      <c r="G865" s="405">
        <v>11626516</v>
      </c>
      <c r="H865" s="214">
        <v>82436162.795985594</v>
      </c>
      <c r="I865" s="379"/>
    </row>
    <row r="866" spans="1:9" ht="13.5" hidden="1" outlineLevel="1" thickBot="1">
      <c r="A866" s="403"/>
      <c r="B866" s="404" t="s">
        <v>184</v>
      </c>
      <c r="C866" s="405">
        <v>4107839</v>
      </c>
      <c r="D866" s="405">
        <v>0</v>
      </c>
      <c r="E866" s="405">
        <v>5458748</v>
      </c>
      <c r="F866" s="405">
        <v>684519</v>
      </c>
      <c r="G866" s="405">
        <v>644123</v>
      </c>
      <c r="H866" s="214">
        <v>10895229</v>
      </c>
      <c r="I866" s="379"/>
    </row>
    <row r="867" spans="1:9" ht="13.5" hidden="1" outlineLevel="1" thickBot="1">
      <c r="A867" s="403"/>
      <c r="B867" s="404" t="s">
        <v>185</v>
      </c>
      <c r="C867" s="405">
        <v>3768905.2500000098</v>
      </c>
      <c r="D867" s="405">
        <v>0</v>
      </c>
      <c r="E867" s="405">
        <v>29972482</v>
      </c>
      <c r="F867" s="405">
        <v>4065695</v>
      </c>
      <c r="G867" s="405">
        <v>5196576</v>
      </c>
      <c r="H867" s="214">
        <v>43003658.25</v>
      </c>
      <c r="I867" s="379"/>
    </row>
    <row r="868" spans="1:9" ht="13.5" hidden="1" outlineLevel="1" thickBot="1">
      <c r="A868" s="403"/>
      <c r="B868" s="404" t="s">
        <v>186</v>
      </c>
      <c r="C868" s="405">
        <v>15234105.5944</v>
      </c>
      <c r="D868" s="405">
        <v>0</v>
      </c>
      <c r="E868" s="405">
        <v>77292252</v>
      </c>
      <c r="F868" s="405">
        <v>10897093</v>
      </c>
      <c r="G868" s="405">
        <v>19366825</v>
      </c>
      <c r="H868" s="214">
        <v>122790275.5944</v>
      </c>
      <c r="I868" s="379"/>
    </row>
    <row r="869" spans="1:9" ht="13.5" hidden="1" outlineLevel="1" thickBot="1">
      <c r="A869" s="403"/>
      <c r="B869" s="404" t="s">
        <v>244</v>
      </c>
      <c r="C869" s="405">
        <v>1294929</v>
      </c>
      <c r="D869" s="405">
        <v>0</v>
      </c>
      <c r="E869" s="405">
        <v>0</v>
      </c>
      <c r="F869" s="405">
        <v>17692</v>
      </c>
      <c r="G869" s="405">
        <v>-78796</v>
      </c>
      <c r="H869" s="214">
        <v>1233825</v>
      </c>
      <c r="I869" s="379"/>
    </row>
    <row r="870" spans="1:9" ht="13.5" hidden="1" outlineLevel="1" thickBot="1">
      <c r="A870" s="403"/>
      <c r="B870" s="404" t="s">
        <v>187</v>
      </c>
      <c r="C870" s="405">
        <v>1106937</v>
      </c>
      <c r="D870" s="405">
        <v>-154934</v>
      </c>
      <c r="E870" s="405">
        <v>0</v>
      </c>
      <c r="F870" s="405">
        <v>465739</v>
      </c>
      <c r="G870" s="405">
        <v>0</v>
      </c>
      <c r="H870" s="214">
        <v>1417742</v>
      </c>
      <c r="I870" s="379"/>
    </row>
    <row r="871" spans="1:9" ht="13.5" hidden="1" outlineLevel="1" thickBot="1">
      <c r="A871" s="403"/>
      <c r="B871" s="404" t="s">
        <v>188</v>
      </c>
      <c r="C871" s="405">
        <v>2358236.6503310101</v>
      </c>
      <c r="D871" s="405">
        <v>0</v>
      </c>
      <c r="E871" s="405">
        <v>8923093</v>
      </c>
      <c r="F871" s="405">
        <v>128208</v>
      </c>
      <c r="G871" s="405">
        <v>6835059</v>
      </c>
      <c r="H871" s="214">
        <v>18244596.650331002</v>
      </c>
      <c r="I871" s="379"/>
    </row>
    <row r="872" spans="1:9" ht="13.5" hidden="1" outlineLevel="1" thickBot="1">
      <c r="A872" s="403"/>
      <c r="B872" s="404" t="s">
        <v>189</v>
      </c>
      <c r="C872" s="405">
        <v>885496.745546686</v>
      </c>
      <c r="D872" s="405">
        <v>0</v>
      </c>
      <c r="E872" s="405">
        <v>2701778.3314999999</v>
      </c>
      <c r="F872" s="405">
        <v>25068.089007597198</v>
      </c>
      <c r="G872" s="405">
        <v>1827206</v>
      </c>
      <c r="H872" s="214">
        <v>5439549.1660542795</v>
      </c>
      <c r="I872" s="379"/>
    </row>
    <row r="873" spans="1:9" ht="13.5" hidden="1" outlineLevel="1" thickBot="1">
      <c r="A873" s="403"/>
      <c r="B873" s="404" t="s">
        <v>190</v>
      </c>
      <c r="C873" s="405">
        <v>518394</v>
      </c>
      <c r="D873" s="405">
        <v>1596278</v>
      </c>
      <c r="E873" s="405">
        <v>925296</v>
      </c>
      <c r="F873" s="405">
        <v>705460</v>
      </c>
      <c r="G873" s="405">
        <v>3116640</v>
      </c>
      <c r="H873" s="214">
        <v>6862068</v>
      </c>
      <c r="I873" s="379"/>
    </row>
    <row r="874" spans="1:9" ht="13.5" hidden="1" outlineLevel="1" thickBot="1">
      <c r="A874" s="403"/>
      <c r="B874" s="404" t="s">
        <v>191</v>
      </c>
      <c r="C874" s="405">
        <v>706461</v>
      </c>
      <c r="D874" s="405">
        <v>0</v>
      </c>
      <c r="E874" s="405">
        <v>3956401</v>
      </c>
      <c r="F874" s="405">
        <v>0</v>
      </c>
      <c r="G874" s="405">
        <v>1250138</v>
      </c>
      <c r="H874" s="214">
        <v>5913000</v>
      </c>
      <c r="I874" s="379"/>
    </row>
    <row r="875" spans="1:9" ht="13.5" hidden="1" outlineLevel="1" thickBot="1">
      <c r="A875" s="403"/>
      <c r="B875" s="404" t="s">
        <v>192</v>
      </c>
      <c r="C875" s="405">
        <v>164814</v>
      </c>
      <c r="D875" s="405">
        <v>0</v>
      </c>
      <c r="E875" s="405">
        <v>0</v>
      </c>
      <c r="F875" s="405">
        <v>8928</v>
      </c>
      <c r="G875" s="405">
        <v>0</v>
      </c>
      <c r="H875" s="214">
        <v>173742</v>
      </c>
      <c r="I875" s="379"/>
    </row>
    <row r="876" spans="1:9" ht="13.5" hidden="1" outlineLevel="1" thickBot="1">
      <c r="A876" s="403"/>
      <c r="B876" s="404" t="s">
        <v>247</v>
      </c>
      <c r="C876" s="405">
        <v>-127268.5</v>
      </c>
      <c r="D876" s="405">
        <v>0</v>
      </c>
      <c r="E876" s="405">
        <v>0</v>
      </c>
      <c r="F876" s="405">
        <v>2434.4</v>
      </c>
      <c r="G876" s="405">
        <v>0</v>
      </c>
      <c r="H876" s="214">
        <v>-124834.1</v>
      </c>
      <c r="I876" s="379"/>
    </row>
    <row r="877" spans="1:9" ht="13.5" hidden="1" outlineLevel="1" thickBot="1">
      <c r="A877" s="403"/>
      <c r="B877" s="404" t="s">
        <v>193</v>
      </c>
      <c r="C877" s="405">
        <v>15923761</v>
      </c>
      <c r="D877" s="405">
        <v>37754</v>
      </c>
      <c r="E877" s="405">
        <v>43264860</v>
      </c>
      <c r="F877" s="405">
        <v>13388947</v>
      </c>
      <c r="G877" s="405">
        <v>-7527137</v>
      </c>
      <c r="H877" s="214">
        <v>65088185</v>
      </c>
      <c r="I877" s="379"/>
    </row>
    <row r="878" spans="1:9" ht="13.5" hidden="1" outlineLevel="1" thickBot="1">
      <c r="A878" s="403"/>
      <c r="B878" s="404" t="s">
        <v>194</v>
      </c>
      <c r="C878" s="405">
        <v>7094834.1600000001</v>
      </c>
      <c r="D878" s="405">
        <v>0</v>
      </c>
      <c r="E878" s="405">
        <v>0</v>
      </c>
      <c r="F878" s="405">
        <v>-39278.160000000003</v>
      </c>
      <c r="G878" s="405">
        <v>-242282</v>
      </c>
      <c r="H878" s="214">
        <v>6813274</v>
      </c>
      <c r="I878" s="379"/>
    </row>
    <row r="879" spans="1:9" ht="13.5" hidden="1" outlineLevel="1" thickBot="1">
      <c r="A879" s="403"/>
      <c r="B879" s="404" t="s">
        <v>195</v>
      </c>
      <c r="C879" s="405">
        <v>-22173.555116849999</v>
      </c>
      <c r="D879" s="405">
        <v>-331475</v>
      </c>
      <c r="E879" s="405">
        <v>86368</v>
      </c>
      <c r="F879" s="405">
        <v>74317.434945937697</v>
      </c>
      <c r="G879" s="405">
        <v>233687</v>
      </c>
      <c r="H879" s="214">
        <v>40723.879829088197</v>
      </c>
      <c r="I879" s="379"/>
    </row>
    <row r="880" spans="1:9" ht="13.5" hidden="1" outlineLevel="1" thickBot="1">
      <c r="A880" s="403"/>
      <c r="B880" s="404" t="s">
        <v>196</v>
      </c>
      <c r="C880" s="405">
        <v>1398097.4</v>
      </c>
      <c r="D880" s="405">
        <v>0</v>
      </c>
      <c r="E880" s="405">
        <v>1822807.85</v>
      </c>
      <c r="F880" s="405">
        <v>94872</v>
      </c>
      <c r="G880" s="405">
        <v>-59680</v>
      </c>
      <c r="H880" s="214">
        <v>3256097.25</v>
      </c>
      <c r="I880" s="379"/>
    </row>
    <row r="881" spans="1:9" ht="26.25" collapsed="1" thickBot="1">
      <c r="A881" s="403">
        <v>41</v>
      </c>
      <c r="B881" s="406" t="s">
        <v>565</v>
      </c>
      <c r="C881" s="405">
        <f>SUM($C$863:$C$880)</f>
        <v>72487782.448727727</v>
      </c>
      <c r="D881" s="405">
        <f>SUM($D$863:$D$880)</f>
        <v>22920444</v>
      </c>
      <c r="E881" s="405">
        <f>SUM($E$863:$E$880)</f>
        <v>211355799.18149999</v>
      </c>
      <c r="F881" s="405">
        <f>SUM($F$863:$F$880)</f>
        <v>42410708.315377176</v>
      </c>
      <c r="G881" s="405">
        <f>SUM($G$863:$G$880)</f>
        <v>45195333.265772015</v>
      </c>
      <c r="H881" s="214">
        <f>SUM($H$863:$H$880)</f>
        <v>394370067.21137691</v>
      </c>
      <c r="I881" s="379"/>
    </row>
    <row r="882" spans="1:9">
      <c r="A882" s="517"/>
      <c r="B882" s="517"/>
      <c r="C882" s="517"/>
      <c r="D882" s="517"/>
      <c r="E882" s="517"/>
      <c r="F882" s="517"/>
      <c r="G882" s="517"/>
      <c r="H882" s="517"/>
    </row>
    <row r="883" spans="1:9">
      <c r="A883" s="229"/>
      <c r="C883" s="407"/>
      <c r="D883" s="407"/>
      <c r="E883" s="407"/>
      <c r="F883" s="407"/>
      <c r="G883" s="407"/>
      <c r="H883" s="407"/>
    </row>
  </sheetData>
  <sheetProtection selectLockedCells="1"/>
  <mergeCells count="33">
    <mergeCell ref="A6:H6"/>
    <mergeCell ref="A1:H1"/>
    <mergeCell ref="A2:H2"/>
    <mergeCell ref="A3:H3"/>
    <mergeCell ref="A4:H4"/>
    <mergeCell ref="A5:H5"/>
    <mergeCell ref="A474:H474"/>
    <mergeCell ref="A7:H7"/>
    <mergeCell ref="C9:E9"/>
    <mergeCell ref="F9:F12"/>
    <mergeCell ref="G9:G12"/>
    <mergeCell ref="H9:H12"/>
    <mergeCell ref="C10:E10"/>
    <mergeCell ref="C11:C12"/>
    <mergeCell ref="D11:D12"/>
    <mergeCell ref="E11:E12"/>
    <mergeCell ref="A469:H469"/>
    <mergeCell ref="A470:H470"/>
    <mergeCell ref="A471:H471"/>
    <mergeCell ref="A472:H472"/>
    <mergeCell ref="A473:H473"/>
    <mergeCell ref="E481:E482"/>
    <mergeCell ref="A882:H882"/>
    <mergeCell ref="A475:H475"/>
    <mergeCell ref="A476:H476"/>
    <mergeCell ref="A477:H477"/>
    <mergeCell ref="C479:E479"/>
    <mergeCell ref="F479:F482"/>
    <mergeCell ref="G479:G482"/>
    <mergeCell ref="H479:H482"/>
    <mergeCell ref="C480:E480"/>
    <mergeCell ref="C481:C482"/>
    <mergeCell ref="D481:D482"/>
  </mergeCells>
  <printOptions gridLinesSet="0"/>
  <pageMargins left="0.4" right="0" top="0.69" bottom="0.64" header="0.64" footer="0.2"/>
  <pageSetup firstPageNumber="65" orientation="landscape" useFirstPageNumber="1" verticalDpi="300" r:id="rId1"/>
  <headerFooter alignWithMargins="0">
    <oddFooter>&amp;C&amp;"-,Regular"&amp;P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22"/>
  <sheetViews>
    <sheetView showGridLines="0" zoomScaleNormal="100" workbookViewId="0">
      <selection sqref="A1:I1"/>
    </sheetView>
  </sheetViews>
  <sheetFormatPr defaultRowHeight="12.75" outlineLevelRow="1"/>
  <cols>
    <col min="1" max="1" width="3.85546875" style="22" customWidth="1"/>
    <col min="2" max="2" width="44.7109375" style="22" bestFit="1" customWidth="1"/>
    <col min="3" max="6" width="12.5703125" style="22" customWidth="1"/>
    <col min="7" max="7" width="10.7109375" style="22" customWidth="1"/>
    <col min="8" max="8" width="11.28515625" style="22" customWidth="1"/>
    <col min="9" max="9" width="12.7109375" style="22" customWidth="1"/>
    <col min="10" max="10" width="10.140625" style="22" bestFit="1" customWidth="1"/>
    <col min="11" max="256" width="9.140625" style="22"/>
    <col min="257" max="257" width="3.85546875" style="22" customWidth="1"/>
    <col min="258" max="258" width="43" style="22" customWidth="1"/>
    <col min="259" max="259" width="12.5703125" style="22" customWidth="1"/>
    <col min="260" max="260" width="12" style="22" customWidth="1"/>
    <col min="261" max="261" width="13.42578125" style="22" customWidth="1"/>
    <col min="262" max="262" width="10.42578125" style="22" customWidth="1"/>
    <col min="263" max="263" width="9.7109375" style="22" customWidth="1"/>
    <col min="264" max="264" width="11.140625" style="22" customWidth="1"/>
    <col min="265" max="265" width="12.7109375" style="22" customWidth="1"/>
    <col min="266" max="266" width="10.140625" style="22" bestFit="1" customWidth="1"/>
    <col min="267" max="512" width="9.140625" style="22"/>
    <col min="513" max="513" width="3.85546875" style="22" customWidth="1"/>
    <col min="514" max="514" width="43" style="22" customWidth="1"/>
    <col min="515" max="515" width="12.5703125" style="22" customWidth="1"/>
    <col min="516" max="516" width="12" style="22" customWidth="1"/>
    <col min="517" max="517" width="13.42578125" style="22" customWidth="1"/>
    <col min="518" max="518" width="10.42578125" style="22" customWidth="1"/>
    <col min="519" max="519" width="9.7109375" style="22" customWidth="1"/>
    <col min="520" max="520" width="11.140625" style="22" customWidth="1"/>
    <col min="521" max="521" width="12.7109375" style="22" customWidth="1"/>
    <col min="522" max="522" width="10.140625" style="22" bestFit="1" customWidth="1"/>
    <col min="523" max="768" width="9.140625" style="22"/>
    <col min="769" max="769" width="3.85546875" style="22" customWidth="1"/>
    <col min="770" max="770" width="43" style="22" customWidth="1"/>
    <col min="771" max="771" width="12.5703125" style="22" customWidth="1"/>
    <col min="772" max="772" width="12" style="22" customWidth="1"/>
    <col min="773" max="773" width="13.42578125" style="22" customWidth="1"/>
    <col min="774" max="774" width="10.42578125" style="22" customWidth="1"/>
    <col min="775" max="775" width="9.7109375" style="22" customWidth="1"/>
    <col min="776" max="776" width="11.140625" style="22" customWidth="1"/>
    <col min="777" max="777" width="12.7109375" style="22" customWidth="1"/>
    <col min="778" max="778" width="10.140625" style="22" bestFit="1" customWidth="1"/>
    <col min="779" max="1024" width="9.140625" style="22"/>
    <col min="1025" max="1025" width="3.85546875" style="22" customWidth="1"/>
    <col min="1026" max="1026" width="43" style="22" customWidth="1"/>
    <col min="1027" max="1027" width="12.5703125" style="22" customWidth="1"/>
    <col min="1028" max="1028" width="12" style="22" customWidth="1"/>
    <col min="1029" max="1029" width="13.42578125" style="22" customWidth="1"/>
    <col min="1030" max="1030" width="10.42578125" style="22" customWidth="1"/>
    <col min="1031" max="1031" width="9.7109375" style="22" customWidth="1"/>
    <col min="1032" max="1032" width="11.140625" style="22" customWidth="1"/>
    <col min="1033" max="1033" width="12.7109375" style="22" customWidth="1"/>
    <col min="1034" max="1034" width="10.140625" style="22" bestFit="1" customWidth="1"/>
    <col min="1035" max="1280" width="9.140625" style="22"/>
    <col min="1281" max="1281" width="3.85546875" style="22" customWidth="1"/>
    <col min="1282" max="1282" width="43" style="22" customWidth="1"/>
    <col min="1283" max="1283" width="12.5703125" style="22" customWidth="1"/>
    <col min="1284" max="1284" width="12" style="22" customWidth="1"/>
    <col min="1285" max="1285" width="13.42578125" style="22" customWidth="1"/>
    <col min="1286" max="1286" width="10.42578125" style="22" customWidth="1"/>
    <col min="1287" max="1287" width="9.7109375" style="22" customWidth="1"/>
    <col min="1288" max="1288" width="11.140625" style="22" customWidth="1"/>
    <col min="1289" max="1289" width="12.7109375" style="22" customWidth="1"/>
    <col min="1290" max="1290" width="10.140625" style="22" bestFit="1" customWidth="1"/>
    <col min="1291" max="1536" width="9.140625" style="22"/>
    <col min="1537" max="1537" width="3.85546875" style="22" customWidth="1"/>
    <col min="1538" max="1538" width="43" style="22" customWidth="1"/>
    <col min="1539" max="1539" width="12.5703125" style="22" customWidth="1"/>
    <col min="1540" max="1540" width="12" style="22" customWidth="1"/>
    <col min="1541" max="1541" width="13.42578125" style="22" customWidth="1"/>
    <col min="1542" max="1542" width="10.42578125" style="22" customWidth="1"/>
    <col min="1543" max="1543" width="9.7109375" style="22" customWidth="1"/>
    <col min="1544" max="1544" width="11.140625" style="22" customWidth="1"/>
    <col min="1545" max="1545" width="12.7109375" style="22" customWidth="1"/>
    <col min="1546" max="1546" width="10.140625" style="22" bestFit="1" customWidth="1"/>
    <col min="1547" max="1792" width="9.140625" style="22"/>
    <col min="1793" max="1793" width="3.85546875" style="22" customWidth="1"/>
    <col min="1794" max="1794" width="43" style="22" customWidth="1"/>
    <col min="1795" max="1795" width="12.5703125" style="22" customWidth="1"/>
    <col min="1796" max="1796" width="12" style="22" customWidth="1"/>
    <col min="1797" max="1797" width="13.42578125" style="22" customWidth="1"/>
    <col min="1798" max="1798" width="10.42578125" style="22" customWidth="1"/>
    <col min="1799" max="1799" width="9.7109375" style="22" customWidth="1"/>
    <col min="1800" max="1800" width="11.140625" style="22" customWidth="1"/>
    <col min="1801" max="1801" width="12.7109375" style="22" customWidth="1"/>
    <col min="1802" max="1802" width="10.140625" style="22" bestFit="1" customWidth="1"/>
    <col min="1803" max="2048" width="9.140625" style="22"/>
    <col min="2049" max="2049" width="3.85546875" style="22" customWidth="1"/>
    <col min="2050" max="2050" width="43" style="22" customWidth="1"/>
    <col min="2051" max="2051" width="12.5703125" style="22" customWidth="1"/>
    <col min="2052" max="2052" width="12" style="22" customWidth="1"/>
    <col min="2053" max="2053" width="13.42578125" style="22" customWidth="1"/>
    <col min="2054" max="2054" width="10.42578125" style="22" customWidth="1"/>
    <col min="2055" max="2055" width="9.7109375" style="22" customWidth="1"/>
    <col min="2056" max="2056" width="11.140625" style="22" customWidth="1"/>
    <col min="2057" max="2057" width="12.7109375" style="22" customWidth="1"/>
    <col min="2058" max="2058" width="10.140625" style="22" bestFit="1" customWidth="1"/>
    <col min="2059" max="2304" width="9.140625" style="22"/>
    <col min="2305" max="2305" width="3.85546875" style="22" customWidth="1"/>
    <col min="2306" max="2306" width="43" style="22" customWidth="1"/>
    <col min="2307" max="2307" width="12.5703125" style="22" customWidth="1"/>
    <col min="2308" max="2308" width="12" style="22" customWidth="1"/>
    <col min="2309" max="2309" width="13.42578125" style="22" customWidth="1"/>
    <col min="2310" max="2310" width="10.42578125" style="22" customWidth="1"/>
    <col min="2311" max="2311" width="9.7109375" style="22" customWidth="1"/>
    <col min="2312" max="2312" width="11.140625" style="22" customWidth="1"/>
    <col min="2313" max="2313" width="12.7109375" style="22" customWidth="1"/>
    <col min="2314" max="2314" width="10.140625" style="22" bestFit="1" customWidth="1"/>
    <col min="2315" max="2560" width="9.140625" style="22"/>
    <col min="2561" max="2561" width="3.85546875" style="22" customWidth="1"/>
    <col min="2562" max="2562" width="43" style="22" customWidth="1"/>
    <col min="2563" max="2563" width="12.5703125" style="22" customWidth="1"/>
    <col min="2564" max="2564" width="12" style="22" customWidth="1"/>
    <col min="2565" max="2565" width="13.42578125" style="22" customWidth="1"/>
    <col min="2566" max="2566" width="10.42578125" style="22" customWidth="1"/>
    <col min="2567" max="2567" width="9.7109375" style="22" customWidth="1"/>
    <col min="2568" max="2568" width="11.140625" style="22" customWidth="1"/>
    <col min="2569" max="2569" width="12.7109375" style="22" customWidth="1"/>
    <col min="2570" max="2570" width="10.140625" style="22" bestFit="1" customWidth="1"/>
    <col min="2571" max="2816" width="9.140625" style="22"/>
    <col min="2817" max="2817" width="3.85546875" style="22" customWidth="1"/>
    <col min="2818" max="2818" width="43" style="22" customWidth="1"/>
    <col min="2819" max="2819" width="12.5703125" style="22" customWidth="1"/>
    <col min="2820" max="2820" width="12" style="22" customWidth="1"/>
    <col min="2821" max="2821" width="13.42578125" style="22" customWidth="1"/>
    <col min="2822" max="2822" width="10.42578125" style="22" customWidth="1"/>
    <col min="2823" max="2823" width="9.7109375" style="22" customWidth="1"/>
    <col min="2824" max="2824" width="11.140625" style="22" customWidth="1"/>
    <col min="2825" max="2825" width="12.7109375" style="22" customWidth="1"/>
    <col min="2826" max="2826" width="10.140625" style="22" bestFit="1" customWidth="1"/>
    <col min="2827" max="3072" width="9.140625" style="22"/>
    <col min="3073" max="3073" width="3.85546875" style="22" customWidth="1"/>
    <col min="3074" max="3074" width="43" style="22" customWidth="1"/>
    <col min="3075" max="3075" width="12.5703125" style="22" customWidth="1"/>
    <col min="3076" max="3076" width="12" style="22" customWidth="1"/>
    <col min="3077" max="3077" width="13.42578125" style="22" customWidth="1"/>
    <col min="3078" max="3078" width="10.42578125" style="22" customWidth="1"/>
    <col min="3079" max="3079" width="9.7109375" style="22" customWidth="1"/>
    <col min="3080" max="3080" width="11.140625" style="22" customWidth="1"/>
    <col min="3081" max="3081" width="12.7109375" style="22" customWidth="1"/>
    <col min="3082" max="3082" width="10.140625" style="22" bestFit="1" customWidth="1"/>
    <col min="3083" max="3328" width="9.140625" style="22"/>
    <col min="3329" max="3329" width="3.85546875" style="22" customWidth="1"/>
    <col min="3330" max="3330" width="43" style="22" customWidth="1"/>
    <col min="3331" max="3331" width="12.5703125" style="22" customWidth="1"/>
    <col min="3332" max="3332" width="12" style="22" customWidth="1"/>
    <col min="3333" max="3333" width="13.42578125" style="22" customWidth="1"/>
    <col min="3334" max="3334" width="10.42578125" style="22" customWidth="1"/>
    <col min="3335" max="3335" width="9.7109375" style="22" customWidth="1"/>
    <col min="3336" max="3336" width="11.140625" style="22" customWidth="1"/>
    <col min="3337" max="3337" width="12.7109375" style="22" customWidth="1"/>
    <col min="3338" max="3338" width="10.140625" style="22" bestFit="1" customWidth="1"/>
    <col min="3339" max="3584" width="9.140625" style="22"/>
    <col min="3585" max="3585" width="3.85546875" style="22" customWidth="1"/>
    <col min="3586" max="3586" width="43" style="22" customWidth="1"/>
    <col min="3587" max="3587" width="12.5703125" style="22" customWidth="1"/>
    <col min="3588" max="3588" width="12" style="22" customWidth="1"/>
    <col min="3589" max="3589" width="13.42578125" style="22" customWidth="1"/>
    <col min="3590" max="3590" width="10.42578125" style="22" customWidth="1"/>
    <col min="3591" max="3591" width="9.7109375" style="22" customWidth="1"/>
    <col min="3592" max="3592" width="11.140625" style="22" customWidth="1"/>
    <col min="3593" max="3593" width="12.7109375" style="22" customWidth="1"/>
    <col min="3594" max="3594" width="10.140625" style="22" bestFit="1" customWidth="1"/>
    <col min="3595" max="3840" width="9.140625" style="22"/>
    <col min="3841" max="3841" width="3.85546875" style="22" customWidth="1"/>
    <col min="3842" max="3842" width="43" style="22" customWidth="1"/>
    <col min="3843" max="3843" width="12.5703125" style="22" customWidth="1"/>
    <col min="3844" max="3844" width="12" style="22" customWidth="1"/>
    <col min="3845" max="3845" width="13.42578125" style="22" customWidth="1"/>
    <col min="3846" max="3846" width="10.42578125" style="22" customWidth="1"/>
    <col min="3847" max="3847" width="9.7109375" style="22" customWidth="1"/>
    <col min="3848" max="3848" width="11.140625" style="22" customWidth="1"/>
    <col min="3849" max="3849" width="12.7109375" style="22" customWidth="1"/>
    <col min="3850" max="3850" width="10.140625" style="22" bestFit="1" customWidth="1"/>
    <col min="3851" max="4096" width="9.140625" style="22"/>
    <col min="4097" max="4097" width="3.85546875" style="22" customWidth="1"/>
    <col min="4098" max="4098" width="43" style="22" customWidth="1"/>
    <col min="4099" max="4099" width="12.5703125" style="22" customWidth="1"/>
    <col min="4100" max="4100" width="12" style="22" customWidth="1"/>
    <col min="4101" max="4101" width="13.42578125" style="22" customWidth="1"/>
    <col min="4102" max="4102" width="10.42578125" style="22" customWidth="1"/>
    <col min="4103" max="4103" width="9.7109375" style="22" customWidth="1"/>
    <col min="4104" max="4104" width="11.140625" style="22" customWidth="1"/>
    <col min="4105" max="4105" width="12.7109375" style="22" customWidth="1"/>
    <col min="4106" max="4106" width="10.140625" style="22" bestFit="1" customWidth="1"/>
    <col min="4107" max="4352" width="9.140625" style="22"/>
    <col min="4353" max="4353" width="3.85546875" style="22" customWidth="1"/>
    <col min="4354" max="4354" width="43" style="22" customWidth="1"/>
    <col min="4355" max="4355" width="12.5703125" style="22" customWidth="1"/>
    <col min="4356" max="4356" width="12" style="22" customWidth="1"/>
    <col min="4357" max="4357" width="13.42578125" style="22" customWidth="1"/>
    <col min="4358" max="4358" width="10.42578125" style="22" customWidth="1"/>
    <col min="4359" max="4359" width="9.7109375" style="22" customWidth="1"/>
    <col min="4360" max="4360" width="11.140625" style="22" customWidth="1"/>
    <col min="4361" max="4361" width="12.7109375" style="22" customWidth="1"/>
    <col min="4362" max="4362" width="10.140625" style="22" bestFit="1" customWidth="1"/>
    <col min="4363" max="4608" width="9.140625" style="22"/>
    <col min="4609" max="4609" width="3.85546875" style="22" customWidth="1"/>
    <col min="4610" max="4610" width="43" style="22" customWidth="1"/>
    <col min="4611" max="4611" width="12.5703125" style="22" customWidth="1"/>
    <col min="4612" max="4612" width="12" style="22" customWidth="1"/>
    <col min="4613" max="4613" width="13.42578125" style="22" customWidth="1"/>
    <col min="4614" max="4614" width="10.42578125" style="22" customWidth="1"/>
    <col min="4615" max="4615" width="9.7109375" style="22" customWidth="1"/>
    <col min="4616" max="4616" width="11.140625" style="22" customWidth="1"/>
    <col min="4617" max="4617" width="12.7109375" style="22" customWidth="1"/>
    <col min="4618" max="4618" width="10.140625" style="22" bestFit="1" customWidth="1"/>
    <col min="4619" max="4864" width="9.140625" style="22"/>
    <col min="4865" max="4865" width="3.85546875" style="22" customWidth="1"/>
    <col min="4866" max="4866" width="43" style="22" customWidth="1"/>
    <col min="4867" max="4867" width="12.5703125" style="22" customWidth="1"/>
    <col min="4868" max="4868" width="12" style="22" customWidth="1"/>
    <col min="4869" max="4869" width="13.42578125" style="22" customWidth="1"/>
    <col min="4870" max="4870" width="10.42578125" style="22" customWidth="1"/>
    <col min="4871" max="4871" width="9.7109375" style="22" customWidth="1"/>
    <col min="4872" max="4872" width="11.140625" style="22" customWidth="1"/>
    <col min="4873" max="4873" width="12.7109375" style="22" customWidth="1"/>
    <col min="4874" max="4874" width="10.140625" style="22" bestFit="1" customWidth="1"/>
    <col min="4875" max="5120" width="9.140625" style="22"/>
    <col min="5121" max="5121" width="3.85546875" style="22" customWidth="1"/>
    <col min="5122" max="5122" width="43" style="22" customWidth="1"/>
    <col min="5123" max="5123" width="12.5703125" style="22" customWidth="1"/>
    <col min="5124" max="5124" width="12" style="22" customWidth="1"/>
    <col min="5125" max="5125" width="13.42578125" style="22" customWidth="1"/>
    <col min="5126" max="5126" width="10.42578125" style="22" customWidth="1"/>
    <col min="5127" max="5127" width="9.7109375" style="22" customWidth="1"/>
    <col min="5128" max="5128" width="11.140625" style="22" customWidth="1"/>
    <col min="5129" max="5129" width="12.7109375" style="22" customWidth="1"/>
    <col min="5130" max="5130" width="10.140625" style="22" bestFit="1" customWidth="1"/>
    <col min="5131" max="5376" width="9.140625" style="22"/>
    <col min="5377" max="5377" width="3.85546875" style="22" customWidth="1"/>
    <col min="5378" max="5378" width="43" style="22" customWidth="1"/>
    <col min="5379" max="5379" width="12.5703125" style="22" customWidth="1"/>
    <col min="5380" max="5380" width="12" style="22" customWidth="1"/>
    <col min="5381" max="5381" width="13.42578125" style="22" customWidth="1"/>
    <col min="5382" max="5382" width="10.42578125" style="22" customWidth="1"/>
    <col min="5383" max="5383" width="9.7109375" style="22" customWidth="1"/>
    <col min="5384" max="5384" width="11.140625" style="22" customWidth="1"/>
    <col min="5385" max="5385" width="12.7109375" style="22" customWidth="1"/>
    <col min="5386" max="5386" width="10.140625" style="22" bestFit="1" customWidth="1"/>
    <col min="5387" max="5632" width="9.140625" style="22"/>
    <col min="5633" max="5633" width="3.85546875" style="22" customWidth="1"/>
    <col min="5634" max="5634" width="43" style="22" customWidth="1"/>
    <col min="5635" max="5635" width="12.5703125" style="22" customWidth="1"/>
    <col min="5636" max="5636" width="12" style="22" customWidth="1"/>
    <col min="5637" max="5637" width="13.42578125" style="22" customWidth="1"/>
    <col min="5638" max="5638" width="10.42578125" style="22" customWidth="1"/>
    <col min="5639" max="5639" width="9.7109375" style="22" customWidth="1"/>
    <col min="5640" max="5640" width="11.140625" style="22" customWidth="1"/>
    <col min="5641" max="5641" width="12.7109375" style="22" customWidth="1"/>
    <col min="5642" max="5642" width="10.140625" style="22" bestFit="1" customWidth="1"/>
    <col min="5643" max="5888" width="9.140625" style="22"/>
    <col min="5889" max="5889" width="3.85546875" style="22" customWidth="1"/>
    <col min="5890" max="5890" width="43" style="22" customWidth="1"/>
    <col min="5891" max="5891" width="12.5703125" style="22" customWidth="1"/>
    <col min="5892" max="5892" width="12" style="22" customWidth="1"/>
    <col min="5893" max="5893" width="13.42578125" style="22" customWidth="1"/>
    <col min="5894" max="5894" width="10.42578125" style="22" customWidth="1"/>
    <col min="5895" max="5895" width="9.7109375" style="22" customWidth="1"/>
    <col min="5896" max="5896" width="11.140625" style="22" customWidth="1"/>
    <col min="5897" max="5897" width="12.7109375" style="22" customWidth="1"/>
    <col min="5898" max="5898" width="10.140625" style="22" bestFit="1" customWidth="1"/>
    <col min="5899" max="6144" width="9.140625" style="22"/>
    <col min="6145" max="6145" width="3.85546875" style="22" customWidth="1"/>
    <col min="6146" max="6146" width="43" style="22" customWidth="1"/>
    <col min="6147" max="6147" width="12.5703125" style="22" customWidth="1"/>
    <col min="6148" max="6148" width="12" style="22" customWidth="1"/>
    <col min="6149" max="6149" width="13.42578125" style="22" customWidth="1"/>
    <col min="6150" max="6150" width="10.42578125" style="22" customWidth="1"/>
    <col min="6151" max="6151" width="9.7109375" style="22" customWidth="1"/>
    <col min="6152" max="6152" width="11.140625" style="22" customWidth="1"/>
    <col min="6153" max="6153" width="12.7109375" style="22" customWidth="1"/>
    <col min="6154" max="6154" width="10.140625" style="22" bestFit="1" customWidth="1"/>
    <col min="6155" max="6400" width="9.140625" style="22"/>
    <col min="6401" max="6401" width="3.85546875" style="22" customWidth="1"/>
    <col min="6402" max="6402" width="43" style="22" customWidth="1"/>
    <col min="6403" max="6403" width="12.5703125" style="22" customWidth="1"/>
    <col min="6404" max="6404" width="12" style="22" customWidth="1"/>
    <col min="6405" max="6405" width="13.42578125" style="22" customWidth="1"/>
    <col min="6406" max="6406" width="10.42578125" style="22" customWidth="1"/>
    <col min="6407" max="6407" width="9.7109375" style="22" customWidth="1"/>
    <col min="6408" max="6408" width="11.140625" style="22" customWidth="1"/>
    <col min="6409" max="6409" width="12.7109375" style="22" customWidth="1"/>
    <col min="6410" max="6410" width="10.140625" style="22" bestFit="1" customWidth="1"/>
    <col min="6411" max="6656" width="9.140625" style="22"/>
    <col min="6657" max="6657" width="3.85546875" style="22" customWidth="1"/>
    <col min="6658" max="6658" width="43" style="22" customWidth="1"/>
    <col min="6659" max="6659" width="12.5703125" style="22" customWidth="1"/>
    <col min="6660" max="6660" width="12" style="22" customWidth="1"/>
    <col min="6661" max="6661" width="13.42578125" style="22" customWidth="1"/>
    <col min="6662" max="6662" width="10.42578125" style="22" customWidth="1"/>
    <col min="6663" max="6663" width="9.7109375" style="22" customWidth="1"/>
    <col min="6664" max="6664" width="11.140625" style="22" customWidth="1"/>
    <col min="6665" max="6665" width="12.7109375" style="22" customWidth="1"/>
    <col min="6666" max="6666" width="10.140625" style="22" bestFit="1" customWidth="1"/>
    <col min="6667" max="6912" width="9.140625" style="22"/>
    <col min="6913" max="6913" width="3.85546875" style="22" customWidth="1"/>
    <col min="6914" max="6914" width="43" style="22" customWidth="1"/>
    <col min="6915" max="6915" width="12.5703125" style="22" customWidth="1"/>
    <col min="6916" max="6916" width="12" style="22" customWidth="1"/>
    <col min="6917" max="6917" width="13.42578125" style="22" customWidth="1"/>
    <col min="6918" max="6918" width="10.42578125" style="22" customWidth="1"/>
    <col min="6919" max="6919" width="9.7109375" style="22" customWidth="1"/>
    <col min="6920" max="6920" width="11.140625" style="22" customWidth="1"/>
    <col min="6921" max="6921" width="12.7109375" style="22" customWidth="1"/>
    <col min="6922" max="6922" width="10.140625" style="22" bestFit="1" customWidth="1"/>
    <col min="6923" max="7168" width="9.140625" style="22"/>
    <col min="7169" max="7169" width="3.85546875" style="22" customWidth="1"/>
    <col min="7170" max="7170" width="43" style="22" customWidth="1"/>
    <col min="7171" max="7171" width="12.5703125" style="22" customWidth="1"/>
    <col min="7172" max="7172" width="12" style="22" customWidth="1"/>
    <col min="7173" max="7173" width="13.42578125" style="22" customWidth="1"/>
    <col min="7174" max="7174" width="10.42578125" style="22" customWidth="1"/>
    <col min="7175" max="7175" width="9.7109375" style="22" customWidth="1"/>
    <col min="7176" max="7176" width="11.140625" style="22" customWidth="1"/>
    <col min="7177" max="7177" width="12.7109375" style="22" customWidth="1"/>
    <col min="7178" max="7178" width="10.140625" style="22" bestFit="1" customWidth="1"/>
    <col min="7179" max="7424" width="9.140625" style="22"/>
    <col min="7425" max="7425" width="3.85546875" style="22" customWidth="1"/>
    <col min="7426" max="7426" width="43" style="22" customWidth="1"/>
    <col min="7427" max="7427" width="12.5703125" style="22" customWidth="1"/>
    <col min="7428" max="7428" width="12" style="22" customWidth="1"/>
    <col min="7429" max="7429" width="13.42578125" style="22" customWidth="1"/>
    <col min="7430" max="7430" width="10.42578125" style="22" customWidth="1"/>
    <col min="7431" max="7431" width="9.7109375" style="22" customWidth="1"/>
    <col min="7432" max="7432" width="11.140625" style="22" customWidth="1"/>
    <col min="7433" max="7433" width="12.7109375" style="22" customWidth="1"/>
    <col min="7434" max="7434" width="10.140625" style="22" bestFit="1" customWidth="1"/>
    <col min="7435" max="7680" width="9.140625" style="22"/>
    <col min="7681" max="7681" width="3.85546875" style="22" customWidth="1"/>
    <col min="7682" max="7682" width="43" style="22" customWidth="1"/>
    <col min="7683" max="7683" width="12.5703125" style="22" customWidth="1"/>
    <col min="7684" max="7684" width="12" style="22" customWidth="1"/>
    <col min="7685" max="7685" width="13.42578125" style="22" customWidth="1"/>
    <col min="7686" max="7686" width="10.42578125" style="22" customWidth="1"/>
    <col min="7687" max="7687" width="9.7109375" style="22" customWidth="1"/>
    <col min="7688" max="7688" width="11.140625" style="22" customWidth="1"/>
    <col min="7689" max="7689" width="12.7109375" style="22" customWidth="1"/>
    <col min="7690" max="7690" width="10.140625" style="22" bestFit="1" customWidth="1"/>
    <col min="7691" max="7936" width="9.140625" style="22"/>
    <col min="7937" max="7937" width="3.85546875" style="22" customWidth="1"/>
    <col min="7938" max="7938" width="43" style="22" customWidth="1"/>
    <col min="7939" max="7939" width="12.5703125" style="22" customWidth="1"/>
    <col min="7940" max="7940" width="12" style="22" customWidth="1"/>
    <col min="7941" max="7941" width="13.42578125" style="22" customWidth="1"/>
    <col min="7942" max="7942" width="10.42578125" style="22" customWidth="1"/>
    <col min="7943" max="7943" width="9.7109375" style="22" customWidth="1"/>
    <col min="7944" max="7944" width="11.140625" style="22" customWidth="1"/>
    <col min="7945" max="7945" width="12.7109375" style="22" customWidth="1"/>
    <col min="7946" max="7946" width="10.140625" style="22" bestFit="1" customWidth="1"/>
    <col min="7947" max="8192" width="9.140625" style="22"/>
    <col min="8193" max="8193" width="3.85546875" style="22" customWidth="1"/>
    <col min="8194" max="8194" width="43" style="22" customWidth="1"/>
    <col min="8195" max="8195" width="12.5703125" style="22" customWidth="1"/>
    <col min="8196" max="8196" width="12" style="22" customWidth="1"/>
    <col min="8197" max="8197" width="13.42578125" style="22" customWidth="1"/>
    <col min="8198" max="8198" width="10.42578125" style="22" customWidth="1"/>
    <col min="8199" max="8199" width="9.7109375" style="22" customWidth="1"/>
    <col min="8200" max="8200" width="11.140625" style="22" customWidth="1"/>
    <col min="8201" max="8201" width="12.7109375" style="22" customWidth="1"/>
    <col min="8202" max="8202" width="10.140625" style="22" bestFit="1" customWidth="1"/>
    <col min="8203" max="8448" width="9.140625" style="22"/>
    <col min="8449" max="8449" width="3.85546875" style="22" customWidth="1"/>
    <col min="8450" max="8450" width="43" style="22" customWidth="1"/>
    <col min="8451" max="8451" width="12.5703125" style="22" customWidth="1"/>
    <col min="8452" max="8452" width="12" style="22" customWidth="1"/>
    <col min="8453" max="8453" width="13.42578125" style="22" customWidth="1"/>
    <col min="8454" max="8454" width="10.42578125" style="22" customWidth="1"/>
    <col min="8455" max="8455" width="9.7109375" style="22" customWidth="1"/>
    <col min="8456" max="8456" width="11.140625" style="22" customWidth="1"/>
    <col min="8457" max="8457" width="12.7109375" style="22" customWidth="1"/>
    <col min="8458" max="8458" width="10.140625" style="22" bestFit="1" customWidth="1"/>
    <col min="8459" max="8704" width="9.140625" style="22"/>
    <col min="8705" max="8705" width="3.85546875" style="22" customWidth="1"/>
    <col min="8706" max="8706" width="43" style="22" customWidth="1"/>
    <col min="8707" max="8707" width="12.5703125" style="22" customWidth="1"/>
    <col min="8708" max="8708" width="12" style="22" customWidth="1"/>
    <col min="8709" max="8709" width="13.42578125" style="22" customWidth="1"/>
    <col min="8710" max="8710" width="10.42578125" style="22" customWidth="1"/>
    <col min="8711" max="8711" width="9.7109375" style="22" customWidth="1"/>
    <col min="8712" max="8712" width="11.140625" style="22" customWidth="1"/>
    <col min="8713" max="8713" width="12.7109375" style="22" customWidth="1"/>
    <col min="8714" max="8714" width="10.140625" style="22" bestFit="1" customWidth="1"/>
    <col min="8715" max="8960" width="9.140625" style="22"/>
    <col min="8961" max="8961" width="3.85546875" style="22" customWidth="1"/>
    <col min="8962" max="8962" width="43" style="22" customWidth="1"/>
    <col min="8963" max="8963" width="12.5703125" style="22" customWidth="1"/>
    <col min="8964" max="8964" width="12" style="22" customWidth="1"/>
    <col min="8965" max="8965" width="13.42578125" style="22" customWidth="1"/>
    <col min="8966" max="8966" width="10.42578125" style="22" customWidth="1"/>
    <col min="8967" max="8967" width="9.7109375" style="22" customWidth="1"/>
    <col min="8968" max="8968" width="11.140625" style="22" customWidth="1"/>
    <col min="8969" max="8969" width="12.7109375" style="22" customWidth="1"/>
    <col min="8970" max="8970" width="10.140625" style="22" bestFit="1" customWidth="1"/>
    <col min="8971" max="9216" width="9.140625" style="22"/>
    <col min="9217" max="9217" width="3.85546875" style="22" customWidth="1"/>
    <col min="9218" max="9218" width="43" style="22" customWidth="1"/>
    <col min="9219" max="9219" width="12.5703125" style="22" customWidth="1"/>
    <col min="9220" max="9220" width="12" style="22" customWidth="1"/>
    <col min="9221" max="9221" width="13.42578125" style="22" customWidth="1"/>
    <col min="9222" max="9222" width="10.42578125" style="22" customWidth="1"/>
    <col min="9223" max="9223" width="9.7109375" style="22" customWidth="1"/>
    <col min="9224" max="9224" width="11.140625" style="22" customWidth="1"/>
    <col min="9225" max="9225" width="12.7109375" style="22" customWidth="1"/>
    <col min="9226" max="9226" width="10.140625" style="22" bestFit="1" customWidth="1"/>
    <col min="9227" max="9472" width="9.140625" style="22"/>
    <col min="9473" max="9473" width="3.85546875" style="22" customWidth="1"/>
    <col min="9474" max="9474" width="43" style="22" customWidth="1"/>
    <col min="9475" max="9475" width="12.5703125" style="22" customWidth="1"/>
    <col min="9476" max="9476" width="12" style="22" customWidth="1"/>
    <col min="9477" max="9477" width="13.42578125" style="22" customWidth="1"/>
    <col min="9478" max="9478" width="10.42578125" style="22" customWidth="1"/>
    <col min="9479" max="9479" width="9.7109375" style="22" customWidth="1"/>
    <col min="9480" max="9480" width="11.140625" style="22" customWidth="1"/>
    <col min="9481" max="9481" width="12.7109375" style="22" customWidth="1"/>
    <col min="9482" max="9482" width="10.140625" style="22" bestFit="1" customWidth="1"/>
    <col min="9483" max="9728" width="9.140625" style="22"/>
    <col min="9729" max="9729" width="3.85546875" style="22" customWidth="1"/>
    <col min="9730" max="9730" width="43" style="22" customWidth="1"/>
    <col min="9731" max="9731" width="12.5703125" style="22" customWidth="1"/>
    <col min="9732" max="9732" width="12" style="22" customWidth="1"/>
    <col min="9733" max="9733" width="13.42578125" style="22" customWidth="1"/>
    <col min="9734" max="9734" width="10.42578125" style="22" customWidth="1"/>
    <col min="9735" max="9735" width="9.7109375" style="22" customWidth="1"/>
    <col min="9736" max="9736" width="11.140625" style="22" customWidth="1"/>
    <col min="9737" max="9737" width="12.7109375" style="22" customWidth="1"/>
    <col min="9738" max="9738" width="10.140625" style="22" bestFit="1" customWidth="1"/>
    <col min="9739" max="9984" width="9.140625" style="22"/>
    <col min="9985" max="9985" width="3.85546875" style="22" customWidth="1"/>
    <col min="9986" max="9986" width="43" style="22" customWidth="1"/>
    <col min="9987" max="9987" width="12.5703125" style="22" customWidth="1"/>
    <col min="9988" max="9988" width="12" style="22" customWidth="1"/>
    <col min="9989" max="9989" width="13.42578125" style="22" customWidth="1"/>
    <col min="9990" max="9990" width="10.42578125" style="22" customWidth="1"/>
    <col min="9991" max="9991" width="9.7109375" style="22" customWidth="1"/>
    <col min="9992" max="9992" width="11.140625" style="22" customWidth="1"/>
    <col min="9993" max="9993" width="12.7109375" style="22" customWidth="1"/>
    <col min="9994" max="9994" width="10.140625" style="22" bestFit="1" customWidth="1"/>
    <col min="9995" max="10240" width="9.140625" style="22"/>
    <col min="10241" max="10241" width="3.85546875" style="22" customWidth="1"/>
    <col min="10242" max="10242" width="43" style="22" customWidth="1"/>
    <col min="10243" max="10243" width="12.5703125" style="22" customWidth="1"/>
    <col min="10244" max="10244" width="12" style="22" customWidth="1"/>
    <col min="10245" max="10245" width="13.42578125" style="22" customWidth="1"/>
    <col min="10246" max="10246" width="10.42578125" style="22" customWidth="1"/>
    <col min="10247" max="10247" width="9.7109375" style="22" customWidth="1"/>
    <col min="10248" max="10248" width="11.140625" style="22" customWidth="1"/>
    <col min="10249" max="10249" width="12.7109375" style="22" customWidth="1"/>
    <col min="10250" max="10250" width="10.140625" style="22" bestFit="1" customWidth="1"/>
    <col min="10251" max="10496" width="9.140625" style="22"/>
    <col min="10497" max="10497" width="3.85546875" style="22" customWidth="1"/>
    <col min="10498" max="10498" width="43" style="22" customWidth="1"/>
    <col min="10499" max="10499" width="12.5703125" style="22" customWidth="1"/>
    <col min="10500" max="10500" width="12" style="22" customWidth="1"/>
    <col min="10501" max="10501" width="13.42578125" style="22" customWidth="1"/>
    <col min="10502" max="10502" width="10.42578125" style="22" customWidth="1"/>
    <col min="10503" max="10503" width="9.7109375" style="22" customWidth="1"/>
    <col min="10504" max="10504" width="11.140625" style="22" customWidth="1"/>
    <col min="10505" max="10505" width="12.7109375" style="22" customWidth="1"/>
    <col min="10506" max="10506" width="10.140625" style="22" bestFit="1" customWidth="1"/>
    <col min="10507" max="10752" width="9.140625" style="22"/>
    <col min="10753" max="10753" width="3.85546875" style="22" customWidth="1"/>
    <col min="10754" max="10754" width="43" style="22" customWidth="1"/>
    <col min="10755" max="10755" width="12.5703125" style="22" customWidth="1"/>
    <col min="10756" max="10756" width="12" style="22" customWidth="1"/>
    <col min="10757" max="10757" width="13.42578125" style="22" customWidth="1"/>
    <col min="10758" max="10758" width="10.42578125" style="22" customWidth="1"/>
    <col min="10759" max="10759" width="9.7109375" style="22" customWidth="1"/>
    <col min="10760" max="10760" width="11.140625" style="22" customWidth="1"/>
    <col min="10761" max="10761" width="12.7109375" style="22" customWidth="1"/>
    <col min="10762" max="10762" width="10.140625" style="22" bestFit="1" customWidth="1"/>
    <col min="10763" max="11008" width="9.140625" style="22"/>
    <col min="11009" max="11009" width="3.85546875" style="22" customWidth="1"/>
    <col min="11010" max="11010" width="43" style="22" customWidth="1"/>
    <col min="11011" max="11011" width="12.5703125" style="22" customWidth="1"/>
    <col min="11012" max="11012" width="12" style="22" customWidth="1"/>
    <col min="11013" max="11013" width="13.42578125" style="22" customWidth="1"/>
    <col min="11014" max="11014" width="10.42578125" style="22" customWidth="1"/>
    <col min="11015" max="11015" width="9.7109375" style="22" customWidth="1"/>
    <col min="11016" max="11016" width="11.140625" style="22" customWidth="1"/>
    <col min="11017" max="11017" width="12.7109375" style="22" customWidth="1"/>
    <col min="11018" max="11018" width="10.140625" style="22" bestFit="1" customWidth="1"/>
    <col min="11019" max="11264" width="9.140625" style="22"/>
    <col min="11265" max="11265" width="3.85546875" style="22" customWidth="1"/>
    <col min="11266" max="11266" width="43" style="22" customWidth="1"/>
    <col min="11267" max="11267" width="12.5703125" style="22" customWidth="1"/>
    <col min="11268" max="11268" width="12" style="22" customWidth="1"/>
    <col min="11269" max="11269" width="13.42578125" style="22" customWidth="1"/>
    <col min="11270" max="11270" width="10.42578125" style="22" customWidth="1"/>
    <col min="11271" max="11271" width="9.7109375" style="22" customWidth="1"/>
    <col min="11272" max="11272" width="11.140625" style="22" customWidth="1"/>
    <col min="11273" max="11273" width="12.7109375" style="22" customWidth="1"/>
    <col min="11274" max="11274" width="10.140625" style="22" bestFit="1" customWidth="1"/>
    <col min="11275" max="11520" width="9.140625" style="22"/>
    <col min="11521" max="11521" width="3.85546875" style="22" customWidth="1"/>
    <col min="11522" max="11522" width="43" style="22" customWidth="1"/>
    <col min="11523" max="11523" width="12.5703125" style="22" customWidth="1"/>
    <col min="11524" max="11524" width="12" style="22" customWidth="1"/>
    <col min="11525" max="11525" width="13.42578125" style="22" customWidth="1"/>
    <col min="11526" max="11526" width="10.42578125" style="22" customWidth="1"/>
    <col min="11527" max="11527" width="9.7109375" style="22" customWidth="1"/>
    <col min="11528" max="11528" width="11.140625" style="22" customWidth="1"/>
    <col min="11529" max="11529" width="12.7109375" style="22" customWidth="1"/>
    <col min="11530" max="11530" width="10.140625" style="22" bestFit="1" customWidth="1"/>
    <col min="11531" max="11776" width="9.140625" style="22"/>
    <col min="11777" max="11777" width="3.85546875" style="22" customWidth="1"/>
    <col min="11778" max="11778" width="43" style="22" customWidth="1"/>
    <col min="11779" max="11779" width="12.5703125" style="22" customWidth="1"/>
    <col min="11780" max="11780" width="12" style="22" customWidth="1"/>
    <col min="11781" max="11781" width="13.42578125" style="22" customWidth="1"/>
    <col min="11782" max="11782" width="10.42578125" style="22" customWidth="1"/>
    <col min="11783" max="11783" width="9.7109375" style="22" customWidth="1"/>
    <col min="11784" max="11784" width="11.140625" style="22" customWidth="1"/>
    <col min="11785" max="11785" width="12.7109375" style="22" customWidth="1"/>
    <col min="11786" max="11786" width="10.140625" style="22" bestFit="1" customWidth="1"/>
    <col min="11787" max="12032" width="9.140625" style="22"/>
    <col min="12033" max="12033" width="3.85546875" style="22" customWidth="1"/>
    <col min="12034" max="12034" width="43" style="22" customWidth="1"/>
    <col min="12035" max="12035" width="12.5703125" style="22" customWidth="1"/>
    <col min="12036" max="12036" width="12" style="22" customWidth="1"/>
    <col min="12037" max="12037" width="13.42578125" style="22" customWidth="1"/>
    <col min="12038" max="12038" width="10.42578125" style="22" customWidth="1"/>
    <col min="12039" max="12039" width="9.7109375" style="22" customWidth="1"/>
    <col min="12040" max="12040" width="11.140625" style="22" customWidth="1"/>
    <col min="12041" max="12041" width="12.7109375" style="22" customWidth="1"/>
    <col min="12042" max="12042" width="10.140625" style="22" bestFit="1" customWidth="1"/>
    <col min="12043" max="12288" width="9.140625" style="22"/>
    <col min="12289" max="12289" width="3.85546875" style="22" customWidth="1"/>
    <col min="12290" max="12290" width="43" style="22" customWidth="1"/>
    <col min="12291" max="12291" width="12.5703125" style="22" customWidth="1"/>
    <col min="12292" max="12292" width="12" style="22" customWidth="1"/>
    <col min="12293" max="12293" width="13.42578125" style="22" customWidth="1"/>
    <col min="12294" max="12294" width="10.42578125" style="22" customWidth="1"/>
    <col min="12295" max="12295" width="9.7109375" style="22" customWidth="1"/>
    <col min="12296" max="12296" width="11.140625" style="22" customWidth="1"/>
    <col min="12297" max="12297" width="12.7109375" style="22" customWidth="1"/>
    <col min="12298" max="12298" width="10.140625" style="22" bestFit="1" customWidth="1"/>
    <col min="12299" max="12544" width="9.140625" style="22"/>
    <col min="12545" max="12545" width="3.85546875" style="22" customWidth="1"/>
    <col min="12546" max="12546" width="43" style="22" customWidth="1"/>
    <col min="12547" max="12547" width="12.5703125" style="22" customWidth="1"/>
    <col min="12548" max="12548" width="12" style="22" customWidth="1"/>
    <col min="12549" max="12549" width="13.42578125" style="22" customWidth="1"/>
    <col min="12550" max="12550" width="10.42578125" style="22" customWidth="1"/>
    <col min="12551" max="12551" width="9.7109375" style="22" customWidth="1"/>
    <col min="12552" max="12552" width="11.140625" style="22" customWidth="1"/>
    <col min="12553" max="12553" width="12.7109375" style="22" customWidth="1"/>
    <col min="12554" max="12554" width="10.140625" style="22" bestFit="1" customWidth="1"/>
    <col min="12555" max="12800" width="9.140625" style="22"/>
    <col min="12801" max="12801" width="3.85546875" style="22" customWidth="1"/>
    <col min="12802" max="12802" width="43" style="22" customWidth="1"/>
    <col min="12803" max="12803" width="12.5703125" style="22" customWidth="1"/>
    <col min="12804" max="12804" width="12" style="22" customWidth="1"/>
    <col min="12805" max="12805" width="13.42578125" style="22" customWidth="1"/>
    <col min="12806" max="12806" width="10.42578125" style="22" customWidth="1"/>
    <col min="12807" max="12807" width="9.7109375" style="22" customWidth="1"/>
    <col min="12808" max="12808" width="11.140625" style="22" customWidth="1"/>
    <col min="12809" max="12809" width="12.7109375" style="22" customWidth="1"/>
    <col min="12810" max="12810" width="10.140625" style="22" bestFit="1" customWidth="1"/>
    <col min="12811" max="13056" width="9.140625" style="22"/>
    <col min="13057" max="13057" width="3.85546875" style="22" customWidth="1"/>
    <col min="13058" max="13058" width="43" style="22" customWidth="1"/>
    <col min="13059" max="13059" width="12.5703125" style="22" customWidth="1"/>
    <col min="13060" max="13060" width="12" style="22" customWidth="1"/>
    <col min="13061" max="13061" width="13.42578125" style="22" customWidth="1"/>
    <col min="13062" max="13062" width="10.42578125" style="22" customWidth="1"/>
    <col min="13063" max="13063" width="9.7109375" style="22" customWidth="1"/>
    <col min="13064" max="13064" width="11.140625" style="22" customWidth="1"/>
    <col min="13065" max="13065" width="12.7109375" style="22" customWidth="1"/>
    <col min="13066" max="13066" width="10.140625" style="22" bestFit="1" customWidth="1"/>
    <col min="13067" max="13312" width="9.140625" style="22"/>
    <col min="13313" max="13313" width="3.85546875" style="22" customWidth="1"/>
    <col min="13314" max="13314" width="43" style="22" customWidth="1"/>
    <col min="13315" max="13315" width="12.5703125" style="22" customWidth="1"/>
    <col min="13316" max="13316" width="12" style="22" customWidth="1"/>
    <col min="13317" max="13317" width="13.42578125" style="22" customWidth="1"/>
    <col min="13318" max="13318" width="10.42578125" style="22" customWidth="1"/>
    <col min="13319" max="13319" width="9.7109375" style="22" customWidth="1"/>
    <col min="13320" max="13320" width="11.140625" style="22" customWidth="1"/>
    <col min="13321" max="13321" width="12.7109375" style="22" customWidth="1"/>
    <col min="13322" max="13322" width="10.140625" style="22" bestFit="1" customWidth="1"/>
    <col min="13323" max="13568" width="9.140625" style="22"/>
    <col min="13569" max="13569" width="3.85546875" style="22" customWidth="1"/>
    <col min="13570" max="13570" width="43" style="22" customWidth="1"/>
    <col min="13571" max="13571" width="12.5703125" style="22" customWidth="1"/>
    <col min="13572" max="13572" width="12" style="22" customWidth="1"/>
    <col min="13573" max="13573" width="13.42578125" style="22" customWidth="1"/>
    <col min="13574" max="13574" width="10.42578125" style="22" customWidth="1"/>
    <col min="13575" max="13575" width="9.7109375" style="22" customWidth="1"/>
    <col min="13576" max="13576" width="11.140625" style="22" customWidth="1"/>
    <col min="13577" max="13577" width="12.7109375" style="22" customWidth="1"/>
    <col min="13578" max="13578" width="10.140625" style="22" bestFit="1" customWidth="1"/>
    <col min="13579" max="13824" width="9.140625" style="22"/>
    <col min="13825" max="13825" width="3.85546875" style="22" customWidth="1"/>
    <col min="13826" max="13826" width="43" style="22" customWidth="1"/>
    <col min="13827" max="13827" width="12.5703125" style="22" customWidth="1"/>
    <col min="13828" max="13828" width="12" style="22" customWidth="1"/>
    <col min="13829" max="13829" width="13.42578125" style="22" customWidth="1"/>
    <col min="13830" max="13830" width="10.42578125" style="22" customWidth="1"/>
    <col min="13831" max="13831" width="9.7109375" style="22" customWidth="1"/>
    <col min="13832" max="13832" width="11.140625" style="22" customWidth="1"/>
    <col min="13833" max="13833" width="12.7109375" style="22" customWidth="1"/>
    <col min="13834" max="13834" width="10.140625" style="22" bestFit="1" customWidth="1"/>
    <col min="13835" max="14080" width="9.140625" style="22"/>
    <col min="14081" max="14081" width="3.85546875" style="22" customWidth="1"/>
    <col min="14082" max="14082" width="43" style="22" customWidth="1"/>
    <col min="14083" max="14083" width="12.5703125" style="22" customWidth="1"/>
    <col min="14084" max="14084" width="12" style="22" customWidth="1"/>
    <col min="14085" max="14085" width="13.42578125" style="22" customWidth="1"/>
    <col min="14086" max="14086" width="10.42578125" style="22" customWidth="1"/>
    <col min="14087" max="14087" width="9.7109375" style="22" customWidth="1"/>
    <col min="14088" max="14088" width="11.140625" style="22" customWidth="1"/>
    <col min="14089" max="14089" width="12.7109375" style="22" customWidth="1"/>
    <col min="14090" max="14090" width="10.140625" style="22" bestFit="1" customWidth="1"/>
    <col min="14091" max="14336" width="9.140625" style="22"/>
    <col min="14337" max="14337" width="3.85546875" style="22" customWidth="1"/>
    <col min="14338" max="14338" width="43" style="22" customWidth="1"/>
    <col min="14339" max="14339" width="12.5703125" style="22" customWidth="1"/>
    <col min="14340" max="14340" width="12" style="22" customWidth="1"/>
    <col min="14341" max="14341" width="13.42578125" style="22" customWidth="1"/>
    <col min="14342" max="14342" width="10.42578125" style="22" customWidth="1"/>
    <col min="14343" max="14343" width="9.7109375" style="22" customWidth="1"/>
    <col min="14344" max="14344" width="11.140625" style="22" customWidth="1"/>
    <col min="14345" max="14345" width="12.7109375" style="22" customWidth="1"/>
    <col min="14346" max="14346" width="10.140625" style="22" bestFit="1" customWidth="1"/>
    <col min="14347" max="14592" width="9.140625" style="22"/>
    <col min="14593" max="14593" width="3.85546875" style="22" customWidth="1"/>
    <col min="14594" max="14594" width="43" style="22" customWidth="1"/>
    <col min="14595" max="14595" width="12.5703125" style="22" customWidth="1"/>
    <col min="14596" max="14596" width="12" style="22" customWidth="1"/>
    <col min="14597" max="14597" width="13.42578125" style="22" customWidth="1"/>
    <col min="14598" max="14598" width="10.42578125" style="22" customWidth="1"/>
    <col min="14599" max="14599" width="9.7109375" style="22" customWidth="1"/>
    <col min="14600" max="14600" width="11.140625" style="22" customWidth="1"/>
    <col min="14601" max="14601" width="12.7109375" style="22" customWidth="1"/>
    <col min="14602" max="14602" width="10.140625" style="22" bestFit="1" customWidth="1"/>
    <col min="14603" max="14848" width="9.140625" style="22"/>
    <col min="14849" max="14849" width="3.85546875" style="22" customWidth="1"/>
    <col min="14850" max="14850" width="43" style="22" customWidth="1"/>
    <col min="14851" max="14851" width="12.5703125" style="22" customWidth="1"/>
    <col min="14852" max="14852" width="12" style="22" customWidth="1"/>
    <col min="14853" max="14853" width="13.42578125" style="22" customWidth="1"/>
    <col min="14854" max="14854" width="10.42578125" style="22" customWidth="1"/>
    <col min="14855" max="14855" width="9.7109375" style="22" customWidth="1"/>
    <col min="14856" max="14856" width="11.140625" style="22" customWidth="1"/>
    <col min="14857" max="14857" width="12.7109375" style="22" customWidth="1"/>
    <col min="14858" max="14858" width="10.140625" style="22" bestFit="1" customWidth="1"/>
    <col min="14859" max="15104" width="9.140625" style="22"/>
    <col min="15105" max="15105" width="3.85546875" style="22" customWidth="1"/>
    <col min="15106" max="15106" width="43" style="22" customWidth="1"/>
    <col min="15107" max="15107" width="12.5703125" style="22" customWidth="1"/>
    <col min="15108" max="15108" width="12" style="22" customWidth="1"/>
    <col min="15109" max="15109" width="13.42578125" style="22" customWidth="1"/>
    <col min="15110" max="15110" width="10.42578125" style="22" customWidth="1"/>
    <col min="15111" max="15111" width="9.7109375" style="22" customWidth="1"/>
    <col min="15112" max="15112" width="11.140625" style="22" customWidth="1"/>
    <col min="15113" max="15113" width="12.7109375" style="22" customWidth="1"/>
    <col min="15114" max="15114" width="10.140625" style="22" bestFit="1" customWidth="1"/>
    <col min="15115" max="15360" width="9.140625" style="22"/>
    <col min="15361" max="15361" width="3.85546875" style="22" customWidth="1"/>
    <col min="15362" max="15362" width="43" style="22" customWidth="1"/>
    <col min="15363" max="15363" width="12.5703125" style="22" customWidth="1"/>
    <col min="15364" max="15364" width="12" style="22" customWidth="1"/>
    <col min="15365" max="15365" width="13.42578125" style="22" customWidth="1"/>
    <col min="15366" max="15366" width="10.42578125" style="22" customWidth="1"/>
    <col min="15367" max="15367" width="9.7109375" style="22" customWidth="1"/>
    <col min="15368" max="15368" width="11.140625" style="22" customWidth="1"/>
    <col min="15369" max="15369" width="12.7109375" style="22" customWidth="1"/>
    <col min="15370" max="15370" width="10.140625" style="22" bestFit="1" customWidth="1"/>
    <col min="15371" max="15616" width="9.140625" style="22"/>
    <col min="15617" max="15617" width="3.85546875" style="22" customWidth="1"/>
    <col min="15618" max="15618" width="43" style="22" customWidth="1"/>
    <col min="15619" max="15619" width="12.5703125" style="22" customWidth="1"/>
    <col min="15620" max="15620" width="12" style="22" customWidth="1"/>
    <col min="15621" max="15621" width="13.42578125" style="22" customWidth="1"/>
    <col min="15622" max="15622" width="10.42578125" style="22" customWidth="1"/>
    <col min="15623" max="15623" width="9.7109375" style="22" customWidth="1"/>
    <col min="15624" max="15624" width="11.140625" style="22" customWidth="1"/>
    <col min="15625" max="15625" width="12.7109375" style="22" customWidth="1"/>
    <col min="15626" max="15626" width="10.140625" style="22" bestFit="1" customWidth="1"/>
    <col min="15627" max="15872" width="9.140625" style="22"/>
    <col min="15873" max="15873" width="3.85546875" style="22" customWidth="1"/>
    <col min="15874" max="15874" width="43" style="22" customWidth="1"/>
    <col min="15875" max="15875" width="12.5703125" style="22" customWidth="1"/>
    <col min="15876" max="15876" width="12" style="22" customWidth="1"/>
    <col min="15877" max="15877" width="13.42578125" style="22" customWidth="1"/>
    <col min="15878" max="15878" width="10.42578125" style="22" customWidth="1"/>
    <col min="15879" max="15879" width="9.7109375" style="22" customWidth="1"/>
    <col min="15880" max="15880" width="11.140625" style="22" customWidth="1"/>
    <col min="15881" max="15881" width="12.7109375" style="22" customWidth="1"/>
    <col min="15882" max="15882" width="10.140625" style="22" bestFit="1" customWidth="1"/>
    <col min="15883" max="16128" width="9.140625" style="22"/>
    <col min="16129" max="16129" width="3.85546875" style="22" customWidth="1"/>
    <col min="16130" max="16130" width="43" style="22" customWidth="1"/>
    <col min="16131" max="16131" width="12.5703125" style="22" customWidth="1"/>
    <col min="16132" max="16132" width="12" style="22" customWidth="1"/>
    <col min="16133" max="16133" width="13.42578125" style="22" customWidth="1"/>
    <col min="16134" max="16134" width="10.42578125" style="22" customWidth="1"/>
    <col min="16135" max="16135" width="9.7109375" style="22" customWidth="1"/>
    <col min="16136" max="16136" width="11.140625" style="22" customWidth="1"/>
    <col min="16137" max="16137" width="12.7109375" style="22" customWidth="1"/>
    <col min="16138" max="16138" width="10.140625" style="22" bestFit="1" customWidth="1"/>
    <col min="16139" max="16384" width="9.140625" style="22"/>
  </cols>
  <sheetData>
    <row r="1" spans="1:9" ht="12.75" customHeight="1">
      <c r="A1" s="513" t="s">
        <v>461</v>
      </c>
      <c r="B1" s="513"/>
      <c r="C1" s="513"/>
      <c r="D1" s="513"/>
      <c r="E1" s="513"/>
      <c r="F1" s="513"/>
      <c r="G1" s="513"/>
      <c r="H1" s="513"/>
      <c r="I1" s="513"/>
    </row>
    <row r="2" spans="1:9" ht="12.75" customHeight="1">
      <c r="A2" s="513" t="s">
        <v>462</v>
      </c>
      <c r="B2" s="513"/>
      <c r="C2" s="513"/>
      <c r="D2" s="513"/>
      <c r="E2" s="513"/>
      <c r="F2" s="513"/>
      <c r="G2" s="513"/>
      <c r="H2" s="513"/>
      <c r="I2" s="513"/>
    </row>
    <row r="3" spans="1:9" ht="12.75" customHeight="1">
      <c r="A3" s="513" t="s">
        <v>308</v>
      </c>
      <c r="B3" s="513"/>
      <c r="C3" s="513"/>
      <c r="D3" s="513"/>
      <c r="E3" s="513"/>
      <c r="F3" s="513"/>
      <c r="G3" s="513"/>
      <c r="H3" s="513"/>
      <c r="I3" s="513"/>
    </row>
    <row r="4" spans="1:9" ht="12.75" customHeight="1">
      <c r="A4" s="513" t="s">
        <v>463</v>
      </c>
      <c r="B4" s="513"/>
      <c r="C4" s="513"/>
      <c r="D4" s="513"/>
      <c r="E4" s="513"/>
      <c r="F4" s="513"/>
      <c r="G4" s="513"/>
      <c r="H4" s="513"/>
      <c r="I4" s="513"/>
    </row>
    <row r="5" spans="1:9" ht="11.45" customHeight="1">
      <c r="A5" s="266"/>
      <c r="B5" s="267"/>
      <c r="C5" s="268"/>
      <c r="D5" s="268"/>
      <c r="E5" s="268"/>
      <c r="F5" s="268"/>
      <c r="G5" s="269"/>
      <c r="H5" s="270"/>
      <c r="I5" s="271"/>
    </row>
    <row r="6" spans="1:9" ht="18" customHeight="1">
      <c r="A6" s="514" t="s">
        <v>34</v>
      </c>
      <c r="B6" s="514"/>
      <c r="C6" s="514"/>
      <c r="D6" s="514"/>
      <c r="E6" s="514"/>
      <c r="F6" s="514"/>
      <c r="G6" s="514"/>
      <c r="H6" s="514"/>
      <c r="I6" s="514"/>
    </row>
    <row r="7" spans="1:9" ht="12" customHeight="1">
      <c r="A7" s="272"/>
      <c r="B7" s="273"/>
      <c r="C7" s="274" t="s">
        <v>464</v>
      </c>
      <c r="D7" s="275" t="s">
        <v>465</v>
      </c>
      <c r="E7" s="275" t="s">
        <v>466</v>
      </c>
      <c r="F7" s="275" t="s">
        <v>467</v>
      </c>
      <c r="G7" s="276" t="s">
        <v>468</v>
      </c>
      <c r="H7" s="277" t="s">
        <v>469</v>
      </c>
      <c r="I7" s="274" t="s">
        <v>470</v>
      </c>
    </row>
    <row r="8" spans="1:9" ht="12" customHeight="1">
      <c r="A8" s="278"/>
      <c r="B8" s="279" t="s">
        <v>471</v>
      </c>
      <c r="C8" s="280" t="s">
        <v>472</v>
      </c>
      <c r="D8" s="280"/>
      <c r="E8" s="280"/>
      <c r="F8" s="281"/>
      <c r="G8" s="282"/>
      <c r="H8" s="283" t="s">
        <v>473</v>
      </c>
      <c r="I8" s="276" t="s">
        <v>474</v>
      </c>
    </row>
    <row r="9" spans="1:9" ht="12" customHeight="1">
      <c r="A9" s="284"/>
      <c r="B9" s="285"/>
      <c r="C9" s="283"/>
      <c r="D9" s="284"/>
      <c r="E9" s="284"/>
      <c r="F9" s="284"/>
      <c r="G9" s="276"/>
      <c r="H9" s="268" t="s">
        <v>475</v>
      </c>
      <c r="I9" s="276" t="s">
        <v>476</v>
      </c>
    </row>
    <row r="10" spans="1:9" ht="12" customHeight="1">
      <c r="A10" s="277" t="s">
        <v>326</v>
      </c>
      <c r="B10" s="286"/>
      <c r="C10" s="268"/>
      <c r="D10" s="277" t="s">
        <v>477</v>
      </c>
      <c r="E10" s="277" t="s">
        <v>478</v>
      </c>
      <c r="F10" s="277" t="s">
        <v>479</v>
      </c>
      <c r="G10" s="276"/>
      <c r="H10" s="268" t="s">
        <v>480</v>
      </c>
      <c r="I10" s="276" t="s">
        <v>481</v>
      </c>
    </row>
    <row r="11" spans="1:9" ht="12.75" customHeight="1">
      <c r="A11" s="287" t="s">
        <v>326</v>
      </c>
      <c r="B11" s="288"/>
      <c r="C11" s="289" t="s">
        <v>164</v>
      </c>
      <c r="D11" s="287" t="s">
        <v>482</v>
      </c>
      <c r="E11" s="287" t="s">
        <v>483</v>
      </c>
      <c r="F11" s="287" t="s">
        <v>483</v>
      </c>
      <c r="G11" s="275" t="s">
        <v>484</v>
      </c>
      <c r="H11" s="289" t="s">
        <v>485</v>
      </c>
      <c r="I11" s="275" t="s">
        <v>486</v>
      </c>
    </row>
    <row r="12" spans="1:9" ht="12" customHeight="1">
      <c r="A12" s="290" t="s">
        <v>487</v>
      </c>
      <c r="B12" s="291" t="s">
        <v>488</v>
      </c>
      <c r="C12" s="509"/>
      <c r="D12" s="509"/>
      <c r="E12" s="509"/>
      <c r="F12" s="509"/>
      <c r="G12" s="509"/>
      <c r="H12" s="509"/>
      <c r="I12" s="509"/>
    </row>
    <row r="13" spans="1:9" hidden="1" outlineLevel="1">
      <c r="A13" s="292"/>
      <c r="B13" s="293" t="s">
        <v>181</v>
      </c>
      <c r="C13" s="294"/>
      <c r="D13" s="295"/>
      <c r="E13" s="296">
        <v>21222145</v>
      </c>
      <c r="F13" s="296">
        <v>38572497</v>
      </c>
      <c r="G13" s="297"/>
      <c r="H13" s="298"/>
      <c r="I13" s="296">
        <v>59794642</v>
      </c>
    </row>
    <row r="14" spans="1:9" hidden="1" outlineLevel="1">
      <c r="A14" s="292"/>
      <c r="B14" s="293" t="s">
        <v>182</v>
      </c>
      <c r="C14" s="294"/>
      <c r="D14" s="295"/>
      <c r="E14" s="296">
        <v>36063441</v>
      </c>
      <c r="F14" s="295"/>
      <c r="G14" s="297"/>
      <c r="H14" s="298"/>
      <c r="I14" s="296">
        <v>36063441</v>
      </c>
    </row>
    <row r="15" spans="1:9" hidden="1" outlineLevel="1">
      <c r="A15" s="292"/>
      <c r="B15" s="293" t="s">
        <v>250</v>
      </c>
      <c r="C15" s="294"/>
      <c r="D15" s="296">
        <v>0</v>
      </c>
      <c r="E15" s="296">
        <v>0</v>
      </c>
      <c r="F15" s="296">
        <v>0</v>
      </c>
      <c r="G15" s="297"/>
      <c r="H15" s="298"/>
      <c r="I15" s="296">
        <v>0</v>
      </c>
    </row>
    <row r="16" spans="1:9" hidden="1" outlineLevel="1">
      <c r="A16" s="292"/>
      <c r="B16" s="293" t="s">
        <v>183</v>
      </c>
      <c r="C16" s="294"/>
      <c r="D16" s="296">
        <v>33893305</v>
      </c>
      <c r="E16" s="296">
        <v>69032131</v>
      </c>
      <c r="F16" s="296">
        <v>81785984</v>
      </c>
      <c r="G16" s="297"/>
      <c r="H16" s="298"/>
      <c r="I16" s="296">
        <v>184711420</v>
      </c>
    </row>
    <row r="17" spans="1:9" hidden="1" outlineLevel="1">
      <c r="A17" s="292"/>
      <c r="B17" s="293" t="s">
        <v>184</v>
      </c>
      <c r="C17" s="294"/>
      <c r="D17" s="295"/>
      <c r="E17" s="296">
        <v>24642363</v>
      </c>
      <c r="F17" s="296">
        <v>10136345</v>
      </c>
      <c r="G17" s="297"/>
      <c r="H17" s="298"/>
      <c r="I17" s="296">
        <v>34778708</v>
      </c>
    </row>
    <row r="18" spans="1:9" hidden="1" outlineLevel="1">
      <c r="A18" s="292"/>
      <c r="B18" s="293" t="s">
        <v>251</v>
      </c>
      <c r="C18" s="294"/>
      <c r="D18" s="296">
        <v>32598</v>
      </c>
      <c r="E18" s="296">
        <v>0</v>
      </c>
      <c r="F18" s="296">
        <v>0</v>
      </c>
      <c r="G18" s="297"/>
      <c r="H18" s="298"/>
      <c r="I18" s="296">
        <v>32598</v>
      </c>
    </row>
    <row r="19" spans="1:9" hidden="1" outlineLevel="1">
      <c r="A19" s="292"/>
      <c r="B19" s="293" t="s">
        <v>185</v>
      </c>
      <c r="C19" s="294"/>
      <c r="D19" s="295"/>
      <c r="E19" s="296">
        <v>105540433.95999999</v>
      </c>
      <c r="F19" s="296">
        <v>96951639</v>
      </c>
      <c r="G19" s="297"/>
      <c r="H19" s="298"/>
      <c r="I19" s="296">
        <v>202492072.96000001</v>
      </c>
    </row>
    <row r="20" spans="1:9" hidden="1" outlineLevel="1">
      <c r="A20" s="292"/>
      <c r="B20" s="293" t="s">
        <v>186</v>
      </c>
      <c r="C20" s="294"/>
      <c r="D20" s="295"/>
      <c r="E20" s="296">
        <v>132910612</v>
      </c>
      <c r="F20" s="296">
        <v>195704805</v>
      </c>
      <c r="G20" s="297"/>
      <c r="H20" s="298"/>
      <c r="I20" s="296">
        <v>328615417</v>
      </c>
    </row>
    <row r="21" spans="1:9" hidden="1" outlineLevel="1">
      <c r="A21" s="292"/>
      <c r="B21" s="293" t="s">
        <v>244</v>
      </c>
      <c r="C21" s="294"/>
      <c r="D21" s="295"/>
      <c r="E21" s="296">
        <v>33323102</v>
      </c>
      <c r="F21" s="295"/>
      <c r="G21" s="297"/>
      <c r="H21" s="298"/>
      <c r="I21" s="296">
        <v>33323102</v>
      </c>
    </row>
    <row r="22" spans="1:9" hidden="1" outlineLevel="1">
      <c r="A22" s="292"/>
      <c r="B22" s="293" t="s">
        <v>187</v>
      </c>
      <c r="C22" s="294"/>
      <c r="D22" s="295"/>
      <c r="E22" s="296">
        <v>40139496</v>
      </c>
      <c r="F22" s="295"/>
      <c r="G22" s="297"/>
      <c r="H22" s="298"/>
      <c r="I22" s="296">
        <v>40139496</v>
      </c>
    </row>
    <row r="23" spans="1:9" hidden="1" outlineLevel="1">
      <c r="A23" s="292"/>
      <c r="B23" s="293" t="s">
        <v>188</v>
      </c>
      <c r="C23" s="294"/>
      <c r="D23" s="296">
        <v>0</v>
      </c>
      <c r="E23" s="296">
        <v>-1952</v>
      </c>
      <c r="F23" s="296">
        <v>5378795</v>
      </c>
      <c r="G23" s="297"/>
      <c r="H23" s="298"/>
      <c r="I23" s="296">
        <v>5376843</v>
      </c>
    </row>
    <row r="24" spans="1:9" hidden="1" outlineLevel="1">
      <c r="A24" s="292"/>
      <c r="B24" s="293" t="s">
        <v>189</v>
      </c>
      <c r="C24" s="294"/>
      <c r="D24" s="296">
        <v>0</v>
      </c>
      <c r="E24" s="296">
        <v>7550077.8796124198</v>
      </c>
      <c r="F24" s="296">
        <v>19286613.262145299</v>
      </c>
      <c r="G24" s="297"/>
      <c r="H24" s="298"/>
      <c r="I24" s="296">
        <v>26836691.141757701</v>
      </c>
    </row>
    <row r="25" spans="1:9" hidden="1" outlineLevel="1">
      <c r="A25" s="292"/>
      <c r="B25" s="293" t="s">
        <v>190</v>
      </c>
      <c r="C25" s="294"/>
      <c r="D25" s="296">
        <v>36142505</v>
      </c>
      <c r="E25" s="296">
        <v>85307572</v>
      </c>
      <c r="F25" s="296">
        <v>3093849</v>
      </c>
      <c r="G25" s="297"/>
      <c r="H25" s="298"/>
      <c r="I25" s="296">
        <v>124543926</v>
      </c>
    </row>
    <row r="26" spans="1:9" hidden="1" outlineLevel="1">
      <c r="A26" s="292"/>
      <c r="B26" s="293" t="s">
        <v>191</v>
      </c>
      <c r="C26" s="294"/>
      <c r="D26" s="295"/>
      <c r="E26" s="295"/>
      <c r="F26" s="296">
        <v>7177898</v>
      </c>
      <c r="G26" s="297"/>
      <c r="H26" s="298"/>
      <c r="I26" s="296">
        <v>7177898</v>
      </c>
    </row>
    <row r="27" spans="1:9" hidden="1" outlineLevel="1">
      <c r="A27" s="292"/>
      <c r="B27" s="293" t="s">
        <v>252</v>
      </c>
      <c r="C27" s="294"/>
      <c r="D27" s="295"/>
      <c r="E27" s="295"/>
      <c r="F27" s="296">
        <v>855222</v>
      </c>
      <c r="G27" s="297"/>
      <c r="H27" s="298"/>
      <c r="I27" s="296">
        <v>855222</v>
      </c>
    </row>
    <row r="28" spans="1:9" hidden="1" outlineLevel="1">
      <c r="A28" s="292"/>
      <c r="B28" s="293" t="s">
        <v>192</v>
      </c>
      <c r="C28" s="294"/>
      <c r="D28" s="295"/>
      <c r="E28" s="296">
        <v>3722384</v>
      </c>
      <c r="F28" s="295"/>
      <c r="G28" s="297"/>
      <c r="H28" s="298"/>
      <c r="I28" s="296">
        <v>3722384</v>
      </c>
    </row>
    <row r="29" spans="1:9" hidden="1" outlineLevel="1">
      <c r="A29" s="292"/>
      <c r="B29" s="293" t="s">
        <v>247</v>
      </c>
      <c r="C29" s="294"/>
      <c r="D29" s="295"/>
      <c r="E29" s="296">
        <v>1257391</v>
      </c>
      <c r="F29" s="295"/>
      <c r="G29" s="297"/>
      <c r="H29" s="298"/>
      <c r="I29" s="296">
        <v>1257391</v>
      </c>
    </row>
    <row r="30" spans="1:9" hidden="1" outlineLevel="1">
      <c r="A30" s="292"/>
      <c r="B30" s="293" t="s">
        <v>193</v>
      </c>
      <c r="C30" s="294"/>
      <c r="D30" s="296">
        <v>6676802</v>
      </c>
      <c r="E30" s="296">
        <v>107719825</v>
      </c>
      <c r="F30" s="296">
        <v>171818158</v>
      </c>
      <c r="G30" s="297"/>
      <c r="H30" s="298"/>
      <c r="I30" s="296">
        <v>286214785</v>
      </c>
    </row>
    <row r="31" spans="1:9" hidden="1" outlineLevel="1">
      <c r="A31" s="292"/>
      <c r="B31" s="293" t="s">
        <v>194</v>
      </c>
      <c r="C31" s="294"/>
      <c r="D31" s="295"/>
      <c r="E31" s="296">
        <v>83465366</v>
      </c>
      <c r="F31" s="295"/>
      <c r="G31" s="297"/>
      <c r="H31" s="298"/>
      <c r="I31" s="296">
        <v>83465366</v>
      </c>
    </row>
    <row r="32" spans="1:9" hidden="1" outlineLevel="1">
      <c r="A32" s="292"/>
      <c r="B32" s="293" t="s">
        <v>195</v>
      </c>
      <c r="C32" s="294"/>
      <c r="D32" s="296">
        <v>4661</v>
      </c>
      <c r="E32" s="296">
        <v>26068625</v>
      </c>
      <c r="F32" s="296">
        <v>73771</v>
      </c>
      <c r="G32" s="297"/>
      <c r="H32" s="298"/>
      <c r="I32" s="296">
        <v>26147057</v>
      </c>
    </row>
    <row r="33" spans="1:9" hidden="1" outlineLevel="1">
      <c r="A33" s="292"/>
      <c r="B33" s="293" t="s">
        <v>196</v>
      </c>
      <c r="C33" s="294"/>
      <c r="D33" s="295"/>
      <c r="E33" s="296">
        <v>40752463</v>
      </c>
      <c r="F33" s="296">
        <v>5385351</v>
      </c>
      <c r="G33" s="297"/>
      <c r="H33" s="298"/>
      <c r="I33" s="296">
        <v>46137814</v>
      </c>
    </row>
    <row r="34" spans="1:9" hidden="1" outlineLevel="1">
      <c r="A34" s="292"/>
      <c r="B34" s="293" t="s">
        <v>253</v>
      </c>
      <c r="C34" s="294"/>
      <c r="D34" s="295"/>
      <c r="E34" s="295"/>
      <c r="F34" s="296">
        <v>2987320</v>
      </c>
      <c r="G34" s="297"/>
      <c r="H34" s="298"/>
      <c r="I34" s="296">
        <v>2987320</v>
      </c>
    </row>
    <row r="35" spans="1:9" collapsed="1">
      <c r="A35" s="292">
        <v>1</v>
      </c>
      <c r="B35" s="299" t="s">
        <v>489</v>
      </c>
      <c r="C35" s="294"/>
      <c r="D35" s="296">
        <f>SUM($D$13:$D$34)</f>
        <v>76749871</v>
      </c>
      <c r="E35" s="296">
        <f>SUM($E$13:$E$34)</f>
        <v>818715475.83961248</v>
      </c>
      <c r="F35" s="296">
        <f>SUM($F$13:$F$34)</f>
        <v>639208247.26214528</v>
      </c>
      <c r="G35" s="297"/>
      <c r="H35" s="298"/>
      <c r="I35" s="296">
        <f>SUM($I$13:$I$34)</f>
        <v>1534673594.1017578</v>
      </c>
    </row>
    <row r="36" spans="1:9" hidden="1" outlineLevel="1">
      <c r="A36" s="292"/>
      <c r="B36" s="300" t="s">
        <v>181</v>
      </c>
      <c r="C36" s="301"/>
      <c r="D36" s="302"/>
      <c r="E36" s="303">
        <v>18038823</v>
      </c>
      <c r="F36" s="303">
        <v>32786622</v>
      </c>
      <c r="G36" s="304"/>
      <c r="H36" s="305"/>
      <c r="I36" s="303">
        <v>50825445</v>
      </c>
    </row>
    <row r="37" spans="1:9" hidden="1" outlineLevel="1">
      <c r="A37" s="292"/>
      <c r="B37" s="300" t="s">
        <v>182</v>
      </c>
      <c r="C37" s="301"/>
      <c r="D37" s="302"/>
      <c r="E37" s="303">
        <v>30653924.850000001</v>
      </c>
      <c r="F37" s="302"/>
      <c r="G37" s="304"/>
      <c r="H37" s="305"/>
      <c r="I37" s="303">
        <v>30653924.850000001</v>
      </c>
    </row>
    <row r="38" spans="1:9" hidden="1" outlineLevel="1">
      <c r="A38" s="292"/>
      <c r="B38" s="300" t="s">
        <v>250</v>
      </c>
      <c r="C38" s="301"/>
      <c r="D38" s="303">
        <v>0</v>
      </c>
      <c r="E38" s="303">
        <v>0</v>
      </c>
      <c r="F38" s="303">
        <v>0</v>
      </c>
      <c r="G38" s="304"/>
      <c r="H38" s="305"/>
      <c r="I38" s="303">
        <v>0</v>
      </c>
    </row>
    <row r="39" spans="1:9" hidden="1" outlineLevel="1">
      <c r="A39" s="292"/>
      <c r="B39" s="300" t="s">
        <v>183</v>
      </c>
      <c r="C39" s="301"/>
      <c r="D39" s="303">
        <v>28809309</v>
      </c>
      <c r="E39" s="303">
        <v>58677311</v>
      </c>
      <c r="F39" s="303">
        <v>69518086</v>
      </c>
      <c r="G39" s="304"/>
      <c r="H39" s="305"/>
      <c r="I39" s="303">
        <v>157004706</v>
      </c>
    </row>
    <row r="40" spans="1:9" hidden="1" outlineLevel="1">
      <c r="A40" s="292"/>
      <c r="B40" s="300" t="s">
        <v>184</v>
      </c>
      <c r="C40" s="301"/>
      <c r="D40" s="302"/>
      <c r="E40" s="303">
        <v>20946008</v>
      </c>
      <c r="F40" s="303">
        <v>8615893.3434999995</v>
      </c>
      <c r="G40" s="304"/>
      <c r="H40" s="305"/>
      <c r="I40" s="303">
        <v>29561901.343499999</v>
      </c>
    </row>
    <row r="41" spans="1:9" hidden="1" outlineLevel="1">
      <c r="A41" s="292"/>
      <c r="B41" s="300" t="s">
        <v>251</v>
      </c>
      <c r="C41" s="301"/>
      <c r="D41" s="303">
        <v>27708</v>
      </c>
      <c r="E41" s="303">
        <v>0</v>
      </c>
      <c r="F41" s="303">
        <v>0</v>
      </c>
      <c r="G41" s="304"/>
      <c r="H41" s="305"/>
      <c r="I41" s="303">
        <v>27708</v>
      </c>
    </row>
    <row r="42" spans="1:9" hidden="1" outlineLevel="1">
      <c r="A42" s="292"/>
      <c r="B42" s="300" t="s">
        <v>185</v>
      </c>
      <c r="C42" s="301"/>
      <c r="D42" s="302"/>
      <c r="E42" s="303">
        <v>89709369.480000004</v>
      </c>
      <c r="F42" s="303">
        <v>82408893</v>
      </c>
      <c r="G42" s="304"/>
      <c r="H42" s="305"/>
      <c r="I42" s="303">
        <v>172118262.47999999</v>
      </c>
    </row>
    <row r="43" spans="1:9" hidden="1" outlineLevel="1">
      <c r="A43" s="292"/>
      <c r="B43" s="300" t="s">
        <v>186</v>
      </c>
      <c r="C43" s="301"/>
      <c r="D43" s="302"/>
      <c r="E43" s="303">
        <v>112974020</v>
      </c>
      <c r="F43" s="303">
        <v>166349084</v>
      </c>
      <c r="G43" s="304"/>
      <c r="H43" s="305"/>
      <c r="I43" s="303">
        <v>279323104</v>
      </c>
    </row>
    <row r="44" spans="1:9" hidden="1" outlineLevel="1">
      <c r="A44" s="292"/>
      <c r="B44" s="300" t="s">
        <v>244</v>
      </c>
      <c r="C44" s="301"/>
      <c r="D44" s="302"/>
      <c r="E44" s="303">
        <v>28324579</v>
      </c>
      <c r="F44" s="302"/>
      <c r="G44" s="304"/>
      <c r="H44" s="305"/>
      <c r="I44" s="303">
        <v>28324579</v>
      </c>
    </row>
    <row r="45" spans="1:9" hidden="1" outlineLevel="1">
      <c r="A45" s="292"/>
      <c r="B45" s="300" t="s">
        <v>187</v>
      </c>
      <c r="C45" s="301"/>
      <c r="D45" s="302"/>
      <c r="E45" s="303">
        <v>34118543</v>
      </c>
      <c r="F45" s="302"/>
      <c r="G45" s="304"/>
      <c r="H45" s="305"/>
      <c r="I45" s="303">
        <v>34118543</v>
      </c>
    </row>
    <row r="46" spans="1:9" hidden="1" outlineLevel="1">
      <c r="A46" s="292"/>
      <c r="B46" s="300" t="s">
        <v>188</v>
      </c>
      <c r="C46" s="301"/>
      <c r="D46" s="303">
        <v>0</v>
      </c>
      <c r="E46" s="303">
        <v>-1659.2</v>
      </c>
      <c r="F46" s="303">
        <v>4571975.75</v>
      </c>
      <c r="G46" s="304"/>
      <c r="H46" s="305"/>
      <c r="I46" s="303">
        <v>4570316.55</v>
      </c>
    </row>
    <row r="47" spans="1:9" hidden="1" outlineLevel="1">
      <c r="A47" s="292"/>
      <c r="B47" s="300" t="s">
        <v>189</v>
      </c>
      <c r="C47" s="301"/>
      <c r="D47" s="303">
        <v>0</v>
      </c>
      <c r="E47" s="303">
        <v>6400128.4018807895</v>
      </c>
      <c r="F47" s="303">
        <v>16393391.5307103</v>
      </c>
      <c r="G47" s="304"/>
      <c r="H47" s="305"/>
      <c r="I47" s="303">
        <v>22793519.932591099</v>
      </c>
    </row>
    <row r="48" spans="1:9" hidden="1" outlineLevel="1">
      <c r="A48" s="292"/>
      <c r="B48" s="300" t="s">
        <v>190</v>
      </c>
      <c r="C48" s="301"/>
      <c r="D48" s="303">
        <v>30721130</v>
      </c>
      <c r="E48" s="303">
        <v>72510993</v>
      </c>
      <c r="F48" s="303">
        <v>2629772</v>
      </c>
      <c r="G48" s="304"/>
      <c r="H48" s="305"/>
      <c r="I48" s="303">
        <v>105861895</v>
      </c>
    </row>
    <row r="49" spans="1:9" hidden="1" outlineLevel="1">
      <c r="A49" s="292"/>
      <c r="B49" s="300" t="s">
        <v>191</v>
      </c>
      <c r="C49" s="301"/>
      <c r="D49" s="302"/>
      <c r="E49" s="302"/>
      <c r="F49" s="303">
        <v>6103151</v>
      </c>
      <c r="G49" s="304"/>
      <c r="H49" s="305"/>
      <c r="I49" s="303">
        <v>6103151</v>
      </c>
    </row>
    <row r="50" spans="1:9" hidden="1" outlineLevel="1">
      <c r="A50" s="292"/>
      <c r="B50" s="300" t="s">
        <v>252</v>
      </c>
      <c r="C50" s="301"/>
      <c r="D50" s="302"/>
      <c r="E50" s="302"/>
      <c r="F50" s="303">
        <v>726938.7</v>
      </c>
      <c r="G50" s="304"/>
      <c r="H50" s="305"/>
      <c r="I50" s="303">
        <v>726938.7</v>
      </c>
    </row>
    <row r="51" spans="1:9" hidden="1" outlineLevel="1">
      <c r="A51" s="292"/>
      <c r="B51" s="300" t="s">
        <v>192</v>
      </c>
      <c r="C51" s="301"/>
      <c r="D51" s="302"/>
      <c r="E51" s="303">
        <v>3164133</v>
      </c>
      <c r="F51" s="302"/>
      <c r="G51" s="304"/>
      <c r="H51" s="305"/>
      <c r="I51" s="303">
        <v>3164133</v>
      </c>
    </row>
    <row r="52" spans="1:9" hidden="1" outlineLevel="1">
      <c r="A52" s="292"/>
      <c r="B52" s="300" t="s">
        <v>247</v>
      </c>
      <c r="C52" s="301"/>
      <c r="D52" s="302"/>
      <c r="E52" s="303">
        <v>1068893</v>
      </c>
      <c r="F52" s="302"/>
      <c r="G52" s="304"/>
      <c r="H52" s="305"/>
      <c r="I52" s="303">
        <v>1068893</v>
      </c>
    </row>
    <row r="53" spans="1:9" hidden="1" outlineLevel="1">
      <c r="A53" s="292"/>
      <c r="B53" s="300" t="s">
        <v>193</v>
      </c>
      <c r="C53" s="301"/>
      <c r="D53" s="303">
        <v>5675282</v>
      </c>
      <c r="E53" s="303">
        <v>91561851</v>
      </c>
      <c r="F53" s="303">
        <v>146046569</v>
      </c>
      <c r="G53" s="304"/>
      <c r="H53" s="305"/>
      <c r="I53" s="303">
        <v>243283702</v>
      </c>
    </row>
    <row r="54" spans="1:9" hidden="1" outlineLevel="1">
      <c r="A54" s="292"/>
      <c r="B54" s="300" t="s">
        <v>194</v>
      </c>
      <c r="C54" s="301"/>
      <c r="D54" s="302"/>
      <c r="E54" s="303">
        <v>70945561</v>
      </c>
      <c r="F54" s="302"/>
      <c r="G54" s="304"/>
      <c r="H54" s="305"/>
      <c r="I54" s="303">
        <v>70945561</v>
      </c>
    </row>
    <row r="55" spans="1:9" hidden="1" outlineLevel="1">
      <c r="A55" s="292"/>
      <c r="B55" s="300" t="s">
        <v>195</v>
      </c>
      <c r="C55" s="301"/>
      <c r="D55" s="303">
        <v>3961.85</v>
      </c>
      <c r="E55" s="303">
        <v>22158331</v>
      </c>
      <c r="F55" s="303">
        <v>62705.35</v>
      </c>
      <c r="G55" s="304"/>
      <c r="H55" s="305"/>
      <c r="I55" s="303">
        <v>22224998.199999999</v>
      </c>
    </row>
    <row r="56" spans="1:9" hidden="1" outlineLevel="1">
      <c r="A56" s="292"/>
      <c r="B56" s="300" t="s">
        <v>196</v>
      </c>
      <c r="C56" s="301"/>
      <c r="D56" s="302"/>
      <c r="E56" s="303">
        <v>34639593.549999997</v>
      </c>
      <c r="F56" s="303">
        <v>4577548.3499999996</v>
      </c>
      <c r="G56" s="304"/>
      <c r="H56" s="305"/>
      <c r="I56" s="303">
        <v>39217141.899999999</v>
      </c>
    </row>
    <row r="57" spans="1:9" hidden="1" outlineLevel="1">
      <c r="A57" s="292"/>
      <c r="B57" s="300" t="s">
        <v>253</v>
      </c>
      <c r="C57" s="301"/>
      <c r="D57" s="302"/>
      <c r="E57" s="303">
        <v>0</v>
      </c>
      <c r="F57" s="303">
        <v>2539222</v>
      </c>
      <c r="G57" s="304"/>
      <c r="H57" s="305"/>
      <c r="I57" s="303">
        <v>2539222</v>
      </c>
    </row>
    <row r="58" spans="1:9" ht="25.5" collapsed="1">
      <c r="A58" s="292">
        <v>2</v>
      </c>
      <c r="B58" s="306" t="s">
        <v>490</v>
      </c>
      <c r="C58" s="301"/>
      <c r="D58" s="303">
        <f>SUM($D$36:$D$57)</f>
        <v>65237390.850000001</v>
      </c>
      <c r="E58" s="303">
        <f>SUM($E$36:$E$57)</f>
        <v>695890403.08188081</v>
      </c>
      <c r="F58" s="303">
        <f>SUM($F$36:$F$57)</f>
        <v>543329852.02421033</v>
      </c>
      <c r="G58" s="304"/>
      <c r="H58" s="305"/>
      <c r="I58" s="303">
        <f>SUM($I$36:$I$57)</f>
        <v>1304457645.9560912</v>
      </c>
    </row>
    <row r="59" spans="1:9" hidden="1" outlineLevel="1">
      <c r="A59" s="292"/>
      <c r="B59" s="300" t="s">
        <v>181</v>
      </c>
      <c r="C59" s="303">
        <v>8969197</v>
      </c>
      <c r="D59" s="307"/>
      <c r="E59" s="308"/>
      <c r="F59" s="309"/>
      <c r="G59" s="310"/>
      <c r="H59" s="305"/>
      <c r="I59" s="303">
        <v>8969197</v>
      </c>
    </row>
    <row r="60" spans="1:9" hidden="1" outlineLevel="1">
      <c r="A60" s="292"/>
      <c r="B60" s="300" t="s">
        <v>182</v>
      </c>
      <c r="C60" s="303">
        <v>5409516.1500000004</v>
      </c>
      <c r="D60" s="307"/>
      <c r="E60" s="308"/>
      <c r="F60" s="309"/>
      <c r="G60" s="310"/>
      <c r="H60" s="305"/>
      <c r="I60" s="303">
        <v>5409516.1500000004</v>
      </c>
    </row>
    <row r="61" spans="1:9" hidden="1" outlineLevel="1">
      <c r="A61" s="292"/>
      <c r="B61" s="300" t="s">
        <v>250</v>
      </c>
      <c r="C61" s="303">
        <v>0</v>
      </c>
      <c r="D61" s="307"/>
      <c r="E61" s="308"/>
      <c r="F61" s="309"/>
      <c r="G61" s="310"/>
      <c r="H61" s="305"/>
      <c r="I61" s="303">
        <v>0</v>
      </c>
    </row>
    <row r="62" spans="1:9" hidden="1" outlineLevel="1">
      <c r="A62" s="292"/>
      <c r="B62" s="300" t="s">
        <v>183</v>
      </c>
      <c r="C62" s="303">
        <v>27706714</v>
      </c>
      <c r="D62" s="307"/>
      <c r="E62" s="308"/>
      <c r="F62" s="309"/>
      <c r="G62" s="310"/>
      <c r="H62" s="305"/>
      <c r="I62" s="303">
        <v>27706714</v>
      </c>
    </row>
    <row r="63" spans="1:9" hidden="1" outlineLevel="1">
      <c r="A63" s="292"/>
      <c r="B63" s="300" t="s">
        <v>184</v>
      </c>
      <c r="C63" s="303">
        <v>5216806.6564999996</v>
      </c>
      <c r="D63" s="307"/>
      <c r="E63" s="308"/>
      <c r="F63" s="309"/>
      <c r="G63" s="310"/>
      <c r="H63" s="305"/>
      <c r="I63" s="303">
        <v>5216806.6564999996</v>
      </c>
    </row>
    <row r="64" spans="1:9" hidden="1" outlineLevel="1">
      <c r="A64" s="292"/>
      <c r="B64" s="300" t="s">
        <v>251</v>
      </c>
      <c r="C64" s="303">
        <v>4890</v>
      </c>
      <c r="D64" s="307"/>
      <c r="E64" s="308"/>
      <c r="F64" s="309"/>
      <c r="G64" s="310"/>
      <c r="H64" s="305"/>
      <c r="I64" s="303">
        <v>4890</v>
      </c>
    </row>
    <row r="65" spans="1:9" hidden="1" outlineLevel="1">
      <c r="A65" s="292"/>
      <c r="B65" s="300" t="s">
        <v>185</v>
      </c>
      <c r="C65" s="303">
        <v>30373810.48</v>
      </c>
      <c r="D65" s="307"/>
      <c r="E65" s="308"/>
      <c r="F65" s="309"/>
      <c r="G65" s="310"/>
      <c r="H65" s="305"/>
      <c r="I65" s="303">
        <v>30373810.48</v>
      </c>
    </row>
    <row r="66" spans="1:9" hidden="1" outlineLevel="1">
      <c r="A66" s="292"/>
      <c r="B66" s="300" t="s">
        <v>186</v>
      </c>
      <c r="C66" s="303">
        <v>49292313</v>
      </c>
      <c r="D66" s="307"/>
      <c r="E66" s="308"/>
      <c r="F66" s="309"/>
      <c r="G66" s="310"/>
      <c r="H66" s="305"/>
      <c r="I66" s="303">
        <v>49292313</v>
      </c>
    </row>
    <row r="67" spans="1:9" hidden="1" outlineLevel="1">
      <c r="A67" s="292"/>
      <c r="B67" s="300" t="s">
        <v>244</v>
      </c>
      <c r="C67" s="303">
        <v>4998523</v>
      </c>
      <c r="D67" s="307"/>
      <c r="E67" s="308"/>
      <c r="F67" s="309"/>
      <c r="G67" s="310"/>
      <c r="H67" s="305"/>
      <c r="I67" s="303">
        <v>4998523</v>
      </c>
    </row>
    <row r="68" spans="1:9" hidden="1" outlineLevel="1">
      <c r="A68" s="292"/>
      <c r="B68" s="300" t="s">
        <v>187</v>
      </c>
      <c r="C68" s="303">
        <v>6020953</v>
      </c>
      <c r="D68" s="307"/>
      <c r="E68" s="308"/>
      <c r="F68" s="309"/>
      <c r="G68" s="310"/>
      <c r="H68" s="305"/>
      <c r="I68" s="303">
        <v>6020953</v>
      </c>
    </row>
    <row r="69" spans="1:9" hidden="1" outlineLevel="1">
      <c r="A69" s="292"/>
      <c r="B69" s="300" t="s">
        <v>188</v>
      </c>
      <c r="C69" s="303">
        <v>806526.45</v>
      </c>
      <c r="D69" s="307"/>
      <c r="E69" s="308"/>
      <c r="F69" s="309"/>
      <c r="G69" s="310"/>
      <c r="H69" s="305"/>
      <c r="I69" s="303">
        <v>806526.45</v>
      </c>
    </row>
    <row r="70" spans="1:9" hidden="1" outlineLevel="1">
      <c r="A70" s="292"/>
      <c r="B70" s="300" t="s">
        <v>189</v>
      </c>
      <c r="C70" s="303">
        <v>4043171.20916666</v>
      </c>
      <c r="D70" s="307"/>
      <c r="E70" s="308"/>
      <c r="F70" s="309"/>
      <c r="G70" s="310"/>
      <c r="H70" s="305"/>
      <c r="I70" s="303">
        <v>4043171.20916666</v>
      </c>
    </row>
    <row r="71" spans="1:9" hidden="1" outlineLevel="1">
      <c r="A71" s="292"/>
      <c r="B71" s="300" t="s">
        <v>190</v>
      </c>
      <c r="C71" s="303">
        <v>18682031</v>
      </c>
      <c r="D71" s="307"/>
      <c r="E71" s="308"/>
      <c r="F71" s="309"/>
      <c r="G71" s="310"/>
      <c r="H71" s="305"/>
      <c r="I71" s="303">
        <v>18682031</v>
      </c>
    </row>
    <row r="72" spans="1:9" hidden="1" outlineLevel="1">
      <c r="A72" s="292"/>
      <c r="B72" s="300" t="s">
        <v>191</v>
      </c>
      <c r="C72" s="303">
        <v>1074747</v>
      </c>
      <c r="D72" s="307"/>
      <c r="E72" s="308"/>
      <c r="F72" s="309"/>
      <c r="G72" s="310"/>
      <c r="H72" s="305"/>
      <c r="I72" s="303">
        <v>1074747</v>
      </c>
    </row>
    <row r="73" spans="1:9" hidden="1" outlineLevel="1">
      <c r="A73" s="292"/>
      <c r="B73" s="300" t="s">
        <v>252</v>
      </c>
      <c r="C73" s="303">
        <v>128283.3</v>
      </c>
      <c r="D73" s="307"/>
      <c r="E73" s="308"/>
      <c r="F73" s="309"/>
      <c r="G73" s="310"/>
      <c r="H73" s="305"/>
      <c r="I73" s="303">
        <v>128283.3</v>
      </c>
    </row>
    <row r="74" spans="1:9" hidden="1" outlineLevel="1">
      <c r="A74" s="292"/>
      <c r="B74" s="300" t="s">
        <v>192</v>
      </c>
      <c r="C74" s="303">
        <v>558251</v>
      </c>
      <c r="D74" s="307"/>
      <c r="E74" s="308"/>
      <c r="F74" s="309"/>
      <c r="G74" s="310"/>
      <c r="H74" s="305"/>
      <c r="I74" s="303">
        <v>558251</v>
      </c>
    </row>
    <row r="75" spans="1:9" hidden="1" outlineLevel="1">
      <c r="A75" s="292"/>
      <c r="B75" s="300" t="s">
        <v>247</v>
      </c>
      <c r="C75" s="303">
        <v>188498</v>
      </c>
      <c r="D75" s="307"/>
      <c r="E75" s="308"/>
      <c r="F75" s="309"/>
      <c r="G75" s="310"/>
      <c r="H75" s="305"/>
      <c r="I75" s="303">
        <v>188498</v>
      </c>
    </row>
    <row r="76" spans="1:9" hidden="1" outlineLevel="1">
      <c r="A76" s="292"/>
      <c r="B76" s="300" t="s">
        <v>193</v>
      </c>
      <c r="C76" s="303">
        <v>42931083</v>
      </c>
      <c r="D76" s="307"/>
      <c r="E76" s="308"/>
      <c r="F76" s="309"/>
      <c r="G76" s="310"/>
      <c r="H76" s="305"/>
      <c r="I76" s="303">
        <v>42931083</v>
      </c>
    </row>
    <row r="77" spans="1:9" hidden="1" outlineLevel="1">
      <c r="A77" s="292"/>
      <c r="B77" s="300" t="s">
        <v>194</v>
      </c>
      <c r="C77" s="303">
        <v>12519805</v>
      </c>
      <c r="D77" s="307"/>
      <c r="E77" s="308"/>
      <c r="F77" s="309"/>
      <c r="G77" s="310"/>
      <c r="H77" s="305"/>
      <c r="I77" s="303">
        <v>12519805</v>
      </c>
    </row>
    <row r="78" spans="1:9" hidden="1" outlineLevel="1">
      <c r="A78" s="292"/>
      <c r="B78" s="300" t="s">
        <v>195</v>
      </c>
      <c r="C78" s="303">
        <v>3922058.8</v>
      </c>
      <c r="D78" s="307"/>
      <c r="E78" s="308"/>
      <c r="F78" s="309"/>
      <c r="G78" s="310"/>
      <c r="H78" s="305"/>
      <c r="I78" s="303">
        <v>3922058.8</v>
      </c>
    </row>
    <row r="79" spans="1:9" hidden="1" outlineLevel="1">
      <c r="A79" s="292"/>
      <c r="B79" s="300" t="s">
        <v>196</v>
      </c>
      <c r="C79" s="303">
        <v>6920672.0999999996</v>
      </c>
      <c r="D79" s="307"/>
      <c r="E79" s="308"/>
      <c r="F79" s="309"/>
      <c r="G79" s="310"/>
      <c r="H79" s="305"/>
      <c r="I79" s="303">
        <v>6920672.0999999996</v>
      </c>
    </row>
    <row r="80" spans="1:9" hidden="1" outlineLevel="1">
      <c r="A80" s="292"/>
      <c r="B80" s="300" t="s">
        <v>253</v>
      </c>
      <c r="C80" s="303">
        <v>448098</v>
      </c>
      <c r="D80" s="307"/>
      <c r="E80" s="308"/>
      <c r="F80" s="309"/>
      <c r="G80" s="310"/>
      <c r="H80" s="305"/>
      <c r="I80" s="303">
        <v>448098</v>
      </c>
    </row>
    <row r="81" spans="1:9" ht="25.5" collapsed="1">
      <c r="A81" s="292">
        <v>3</v>
      </c>
      <c r="B81" s="306" t="s">
        <v>491</v>
      </c>
      <c r="C81" s="303">
        <f>SUM($C$59:$C$80)</f>
        <v>230215948.14566663</v>
      </c>
      <c r="D81" s="307"/>
      <c r="E81" s="308"/>
      <c r="F81" s="309"/>
      <c r="G81" s="310"/>
      <c r="H81" s="305"/>
      <c r="I81" s="303">
        <f>SUM($I$59:$I$80)</f>
        <v>230215948.14566663</v>
      </c>
    </row>
    <row r="82" spans="1:9" hidden="1" outlineLevel="1">
      <c r="A82" s="292"/>
      <c r="B82" s="311" t="s">
        <v>181</v>
      </c>
      <c r="C82" s="303">
        <v>3151584</v>
      </c>
      <c r="D82" s="302"/>
      <c r="E82" s="301"/>
      <c r="F82" s="302"/>
      <c r="G82" s="304"/>
      <c r="H82" s="305"/>
      <c r="I82" s="312">
        <v>3151584</v>
      </c>
    </row>
    <row r="83" spans="1:9" hidden="1" outlineLevel="1">
      <c r="A83" s="292"/>
      <c r="B83" s="311" t="s">
        <v>182</v>
      </c>
      <c r="C83" s="303">
        <v>3085184</v>
      </c>
      <c r="D83" s="302"/>
      <c r="E83" s="301"/>
      <c r="F83" s="302"/>
      <c r="G83" s="304"/>
      <c r="H83" s="305"/>
      <c r="I83" s="312">
        <v>3085184</v>
      </c>
    </row>
    <row r="84" spans="1:9" hidden="1" outlineLevel="1">
      <c r="A84" s="292"/>
      <c r="B84" s="311" t="s">
        <v>250</v>
      </c>
      <c r="C84" s="303">
        <v>0</v>
      </c>
      <c r="D84" s="303">
        <v>0</v>
      </c>
      <c r="E84" s="301"/>
      <c r="F84" s="303">
        <v>0</v>
      </c>
      <c r="G84" s="304"/>
      <c r="H84" s="305"/>
      <c r="I84" s="312">
        <v>0</v>
      </c>
    </row>
    <row r="85" spans="1:9" hidden="1" outlineLevel="1">
      <c r="A85" s="292"/>
      <c r="B85" s="311" t="s">
        <v>183</v>
      </c>
      <c r="C85" s="303">
        <v>34583102</v>
      </c>
      <c r="D85" s="303">
        <v>0</v>
      </c>
      <c r="E85" s="301"/>
      <c r="F85" s="303">
        <v>0</v>
      </c>
      <c r="G85" s="304"/>
      <c r="H85" s="305"/>
      <c r="I85" s="312">
        <v>34583102</v>
      </c>
    </row>
    <row r="86" spans="1:9" hidden="1" outlineLevel="1">
      <c r="A86" s="292"/>
      <c r="B86" s="311" t="s">
        <v>184</v>
      </c>
      <c r="C86" s="303">
        <v>12601693</v>
      </c>
      <c r="D86" s="302"/>
      <c r="E86" s="301"/>
      <c r="F86" s="302"/>
      <c r="G86" s="304"/>
      <c r="H86" s="305"/>
      <c r="I86" s="312">
        <v>12601693</v>
      </c>
    </row>
    <row r="87" spans="1:9" hidden="1" outlineLevel="1">
      <c r="A87" s="292"/>
      <c r="B87" s="311" t="s">
        <v>251</v>
      </c>
      <c r="C87" s="303">
        <v>545309</v>
      </c>
      <c r="D87" s="303">
        <v>0</v>
      </c>
      <c r="E87" s="301"/>
      <c r="F87" s="303">
        <v>0</v>
      </c>
      <c r="G87" s="304"/>
      <c r="H87" s="305"/>
      <c r="I87" s="312">
        <v>545309</v>
      </c>
    </row>
    <row r="88" spans="1:9" hidden="1" outlineLevel="1">
      <c r="A88" s="292"/>
      <c r="B88" s="311" t="s">
        <v>185</v>
      </c>
      <c r="C88" s="303">
        <v>33943161.720000997</v>
      </c>
      <c r="D88" s="302"/>
      <c r="E88" s="301"/>
      <c r="F88" s="302"/>
      <c r="G88" s="304"/>
      <c r="H88" s="305"/>
      <c r="I88" s="312">
        <v>33943161.720000997</v>
      </c>
    </row>
    <row r="89" spans="1:9" hidden="1" outlineLevel="1">
      <c r="A89" s="292"/>
      <c r="B89" s="311" t="s">
        <v>186</v>
      </c>
      <c r="C89" s="303">
        <v>18356338</v>
      </c>
      <c r="D89" s="302"/>
      <c r="E89" s="301"/>
      <c r="F89" s="303">
        <v>38620270</v>
      </c>
      <c r="G89" s="304"/>
      <c r="H89" s="305"/>
      <c r="I89" s="312">
        <v>56976608</v>
      </c>
    </row>
    <row r="90" spans="1:9" hidden="1" outlineLevel="1">
      <c r="A90" s="292"/>
      <c r="B90" s="311" t="s">
        <v>244</v>
      </c>
      <c r="C90" s="303">
        <v>1089648</v>
      </c>
      <c r="D90" s="302"/>
      <c r="E90" s="301"/>
      <c r="F90" s="302"/>
      <c r="G90" s="304"/>
      <c r="H90" s="305"/>
      <c r="I90" s="312">
        <v>1089648</v>
      </c>
    </row>
    <row r="91" spans="1:9" hidden="1" outlineLevel="1">
      <c r="A91" s="292"/>
      <c r="B91" s="311" t="s">
        <v>187</v>
      </c>
      <c r="C91" s="302"/>
      <c r="D91" s="302"/>
      <c r="E91" s="301"/>
      <c r="F91" s="302"/>
      <c r="G91" s="304"/>
      <c r="H91" s="305"/>
      <c r="I91" s="312">
        <v>0</v>
      </c>
    </row>
    <row r="92" spans="1:9" hidden="1" outlineLevel="1">
      <c r="A92" s="292"/>
      <c r="B92" s="311" t="s">
        <v>188</v>
      </c>
      <c r="C92" s="303">
        <v>1120774</v>
      </c>
      <c r="D92" s="303">
        <v>0</v>
      </c>
      <c r="E92" s="301"/>
      <c r="F92" s="303">
        <v>0</v>
      </c>
      <c r="G92" s="304"/>
      <c r="H92" s="305"/>
      <c r="I92" s="312">
        <v>1120774</v>
      </c>
    </row>
    <row r="93" spans="1:9" hidden="1" outlineLevel="1">
      <c r="A93" s="292"/>
      <c r="B93" s="311" t="s">
        <v>189</v>
      </c>
      <c r="C93" s="303">
        <v>0</v>
      </c>
      <c r="D93" s="303">
        <v>0</v>
      </c>
      <c r="E93" s="301"/>
      <c r="F93" s="303">
        <v>34328.449999999997</v>
      </c>
      <c r="G93" s="304"/>
      <c r="H93" s="305"/>
      <c r="I93" s="312">
        <v>34328.449999999997</v>
      </c>
    </row>
    <row r="94" spans="1:9" hidden="1" outlineLevel="1">
      <c r="A94" s="292"/>
      <c r="B94" s="311" t="s">
        <v>190</v>
      </c>
      <c r="C94" s="302"/>
      <c r="D94" s="303">
        <v>2835037</v>
      </c>
      <c r="E94" s="301"/>
      <c r="F94" s="303">
        <v>413856</v>
      </c>
      <c r="G94" s="304"/>
      <c r="H94" s="305"/>
      <c r="I94" s="312">
        <v>3248893</v>
      </c>
    </row>
    <row r="95" spans="1:9" hidden="1" outlineLevel="1">
      <c r="A95" s="292"/>
      <c r="B95" s="311" t="s">
        <v>191</v>
      </c>
      <c r="C95" s="302"/>
      <c r="D95" s="302"/>
      <c r="E95" s="301"/>
      <c r="F95" s="303">
        <v>0</v>
      </c>
      <c r="G95" s="304"/>
      <c r="H95" s="305"/>
      <c r="I95" s="312">
        <v>0</v>
      </c>
    </row>
    <row r="96" spans="1:9" hidden="1" outlineLevel="1">
      <c r="A96" s="292"/>
      <c r="B96" s="311" t="s">
        <v>252</v>
      </c>
      <c r="C96" s="302"/>
      <c r="D96" s="302"/>
      <c r="E96" s="301"/>
      <c r="F96" s="302"/>
      <c r="G96" s="304"/>
      <c r="H96" s="305"/>
      <c r="I96" s="312">
        <v>0</v>
      </c>
    </row>
    <row r="97" spans="1:9" hidden="1" outlineLevel="1">
      <c r="A97" s="292"/>
      <c r="B97" s="311" t="s">
        <v>192</v>
      </c>
      <c r="C97" s="302"/>
      <c r="D97" s="302"/>
      <c r="E97" s="301"/>
      <c r="F97" s="302"/>
      <c r="G97" s="304"/>
      <c r="H97" s="305"/>
      <c r="I97" s="312">
        <v>0</v>
      </c>
    </row>
    <row r="98" spans="1:9" hidden="1" outlineLevel="1">
      <c r="A98" s="292"/>
      <c r="B98" s="311" t="s">
        <v>247</v>
      </c>
      <c r="C98" s="302"/>
      <c r="D98" s="302"/>
      <c r="E98" s="301"/>
      <c r="F98" s="302"/>
      <c r="G98" s="304"/>
      <c r="H98" s="305"/>
      <c r="I98" s="312">
        <v>0</v>
      </c>
    </row>
    <row r="99" spans="1:9" hidden="1" outlineLevel="1">
      <c r="A99" s="292"/>
      <c r="B99" s="311" t="s">
        <v>193</v>
      </c>
      <c r="C99" s="303">
        <v>24826250</v>
      </c>
      <c r="D99" s="302"/>
      <c r="E99" s="301"/>
      <c r="F99" s="302"/>
      <c r="G99" s="304"/>
      <c r="H99" s="305"/>
      <c r="I99" s="312">
        <v>24826250</v>
      </c>
    </row>
    <row r="100" spans="1:9" hidden="1" outlineLevel="1">
      <c r="A100" s="292"/>
      <c r="B100" s="311" t="s">
        <v>194</v>
      </c>
      <c r="C100" s="303">
        <v>4060436</v>
      </c>
      <c r="D100" s="302"/>
      <c r="E100" s="301"/>
      <c r="F100" s="302"/>
      <c r="G100" s="304"/>
      <c r="H100" s="305"/>
      <c r="I100" s="312">
        <v>4060436</v>
      </c>
    </row>
    <row r="101" spans="1:9" hidden="1" outlineLevel="1">
      <c r="A101" s="292"/>
      <c r="B101" s="311" t="s">
        <v>195</v>
      </c>
      <c r="C101" s="302"/>
      <c r="D101" s="303">
        <v>0</v>
      </c>
      <c r="E101" s="301"/>
      <c r="F101" s="303">
        <v>0</v>
      </c>
      <c r="G101" s="304"/>
      <c r="H101" s="305"/>
      <c r="I101" s="312">
        <v>0</v>
      </c>
    </row>
    <row r="102" spans="1:9" hidden="1" outlineLevel="1">
      <c r="A102" s="292"/>
      <c r="B102" s="311" t="s">
        <v>196</v>
      </c>
      <c r="C102" s="303">
        <v>5370937</v>
      </c>
      <c r="D102" s="302"/>
      <c r="E102" s="301"/>
      <c r="F102" s="303">
        <v>702804</v>
      </c>
      <c r="G102" s="304"/>
      <c r="H102" s="305"/>
      <c r="I102" s="312">
        <v>6073741</v>
      </c>
    </row>
    <row r="103" spans="1:9" hidden="1" outlineLevel="1">
      <c r="A103" s="292"/>
      <c r="B103" s="311" t="s">
        <v>253</v>
      </c>
      <c r="C103" s="302"/>
      <c r="D103" s="302"/>
      <c r="E103" s="301"/>
      <c r="F103" s="303">
        <v>60471</v>
      </c>
      <c r="G103" s="304"/>
      <c r="H103" s="305"/>
      <c r="I103" s="312">
        <v>60471</v>
      </c>
    </row>
    <row r="104" spans="1:9" collapsed="1">
      <c r="A104" s="292">
        <v>4</v>
      </c>
      <c r="B104" s="259" t="s">
        <v>492</v>
      </c>
      <c r="C104" s="303">
        <f>SUM($C$82:$C$103)</f>
        <v>142734416.72000098</v>
      </c>
      <c r="D104" s="303">
        <f>SUM($D$82:$D$103)</f>
        <v>2835037</v>
      </c>
      <c r="E104" s="301"/>
      <c r="F104" s="303">
        <f>SUM($F$82:$F$103)</f>
        <v>39831729.450000003</v>
      </c>
      <c r="G104" s="304"/>
      <c r="H104" s="305"/>
      <c r="I104" s="312">
        <f>SUM($I$82:$I$103)</f>
        <v>185401183.17000097</v>
      </c>
    </row>
    <row r="105" spans="1:9" hidden="1" outlineLevel="1">
      <c r="A105" s="292"/>
      <c r="B105" s="300" t="s">
        <v>181</v>
      </c>
      <c r="C105" s="301"/>
      <c r="D105" s="302"/>
      <c r="E105" s="313">
        <v>2678847</v>
      </c>
      <c r="F105" s="314"/>
      <c r="G105" s="304"/>
      <c r="H105" s="305"/>
      <c r="I105" s="312">
        <v>2678847</v>
      </c>
    </row>
    <row r="106" spans="1:9" hidden="1" outlineLevel="1">
      <c r="A106" s="292"/>
      <c r="B106" s="300" t="s">
        <v>182</v>
      </c>
      <c r="C106" s="301"/>
      <c r="D106" s="302"/>
      <c r="E106" s="313">
        <v>2622406</v>
      </c>
      <c r="F106" s="314"/>
      <c r="G106" s="304"/>
      <c r="H106" s="305"/>
      <c r="I106" s="312">
        <v>2622406</v>
      </c>
    </row>
    <row r="107" spans="1:9" hidden="1" outlineLevel="1">
      <c r="A107" s="292"/>
      <c r="B107" s="300" t="s">
        <v>250</v>
      </c>
      <c r="C107" s="301"/>
      <c r="D107" s="303">
        <v>0</v>
      </c>
      <c r="E107" s="313">
        <v>0</v>
      </c>
      <c r="F107" s="315">
        <v>0</v>
      </c>
      <c r="G107" s="304"/>
      <c r="H107" s="305"/>
      <c r="I107" s="312">
        <v>0</v>
      </c>
    </row>
    <row r="108" spans="1:9" hidden="1" outlineLevel="1">
      <c r="A108" s="292"/>
      <c r="B108" s="300" t="s">
        <v>183</v>
      </c>
      <c r="C108" s="301"/>
      <c r="D108" s="303">
        <v>0</v>
      </c>
      <c r="E108" s="313">
        <v>29395637</v>
      </c>
      <c r="F108" s="315">
        <v>0</v>
      </c>
      <c r="G108" s="304"/>
      <c r="H108" s="305"/>
      <c r="I108" s="312">
        <v>29395637</v>
      </c>
    </row>
    <row r="109" spans="1:9" hidden="1" outlineLevel="1">
      <c r="A109" s="292"/>
      <c r="B109" s="300" t="s">
        <v>184</v>
      </c>
      <c r="C109" s="301"/>
      <c r="D109" s="302"/>
      <c r="E109" s="313">
        <v>10711439.050000001</v>
      </c>
      <c r="F109" s="314"/>
      <c r="G109" s="304"/>
      <c r="H109" s="305"/>
      <c r="I109" s="312">
        <v>10711439.050000001</v>
      </c>
    </row>
    <row r="110" spans="1:9" hidden="1" outlineLevel="1">
      <c r="A110" s="292"/>
      <c r="B110" s="300" t="s">
        <v>251</v>
      </c>
      <c r="C110" s="301"/>
      <c r="D110" s="303">
        <v>463513</v>
      </c>
      <c r="E110" s="313">
        <v>0</v>
      </c>
      <c r="F110" s="315">
        <v>0</v>
      </c>
      <c r="G110" s="304"/>
      <c r="H110" s="305"/>
      <c r="I110" s="312">
        <v>463513</v>
      </c>
    </row>
    <row r="111" spans="1:9" hidden="1" outlineLevel="1">
      <c r="A111" s="292"/>
      <c r="B111" s="300" t="s">
        <v>185</v>
      </c>
      <c r="C111" s="301"/>
      <c r="D111" s="302"/>
      <c r="E111" s="313">
        <v>28851687</v>
      </c>
      <c r="F111" s="314"/>
      <c r="G111" s="304"/>
      <c r="H111" s="305"/>
      <c r="I111" s="312">
        <v>28851687</v>
      </c>
    </row>
    <row r="112" spans="1:9" hidden="1" outlineLevel="1">
      <c r="A112" s="292"/>
      <c r="B112" s="300" t="s">
        <v>186</v>
      </c>
      <c r="C112" s="301"/>
      <c r="D112" s="302"/>
      <c r="E112" s="313">
        <v>15602887</v>
      </c>
      <c r="F112" s="315">
        <v>32827230</v>
      </c>
      <c r="G112" s="304"/>
      <c r="H112" s="305"/>
      <c r="I112" s="312">
        <v>48430117</v>
      </c>
    </row>
    <row r="113" spans="1:9" hidden="1" outlineLevel="1">
      <c r="A113" s="292"/>
      <c r="B113" s="300" t="s">
        <v>244</v>
      </c>
      <c r="C113" s="301"/>
      <c r="D113" s="302"/>
      <c r="E113" s="313">
        <v>926201</v>
      </c>
      <c r="F113" s="314"/>
      <c r="G113" s="304"/>
      <c r="H113" s="305"/>
      <c r="I113" s="312">
        <v>926201</v>
      </c>
    </row>
    <row r="114" spans="1:9" hidden="1" outlineLevel="1">
      <c r="A114" s="292"/>
      <c r="B114" s="300" t="s">
        <v>187</v>
      </c>
      <c r="C114" s="301"/>
      <c r="D114" s="302"/>
      <c r="E114" s="316"/>
      <c r="F114" s="314"/>
      <c r="G114" s="304"/>
      <c r="H114" s="305"/>
      <c r="I114" s="312">
        <v>0</v>
      </c>
    </row>
    <row r="115" spans="1:9" hidden="1" outlineLevel="1">
      <c r="A115" s="292"/>
      <c r="B115" s="300" t="s">
        <v>188</v>
      </c>
      <c r="C115" s="301"/>
      <c r="D115" s="303">
        <v>0</v>
      </c>
      <c r="E115" s="313">
        <v>952657.9</v>
      </c>
      <c r="F115" s="315">
        <v>0</v>
      </c>
      <c r="G115" s="304"/>
      <c r="H115" s="305"/>
      <c r="I115" s="312">
        <v>952657.9</v>
      </c>
    </row>
    <row r="116" spans="1:9" hidden="1" outlineLevel="1">
      <c r="A116" s="292"/>
      <c r="B116" s="300" t="s">
        <v>189</v>
      </c>
      <c r="C116" s="301"/>
      <c r="D116" s="303">
        <v>0</v>
      </c>
      <c r="E116" s="313">
        <v>0</v>
      </c>
      <c r="F116" s="315">
        <v>29179.182499999999</v>
      </c>
      <c r="G116" s="304"/>
      <c r="H116" s="305"/>
      <c r="I116" s="312">
        <v>29179.182499999999</v>
      </c>
    </row>
    <row r="117" spans="1:9" hidden="1" outlineLevel="1">
      <c r="A117" s="292"/>
      <c r="B117" s="300" t="s">
        <v>190</v>
      </c>
      <c r="C117" s="301"/>
      <c r="D117" s="303">
        <v>2409781</v>
      </c>
      <c r="E117" s="316"/>
      <c r="F117" s="315">
        <v>351778</v>
      </c>
      <c r="G117" s="304"/>
      <c r="H117" s="305"/>
      <c r="I117" s="312">
        <v>2761559</v>
      </c>
    </row>
    <row r="118" spans="1:9" hidden="1" outlineLevel="1">
      <c r="A118" s="292"/>
      <c r="B118" s="300" t="s">
        <v>191</v>
      </c>
      <c r="C118" s="301"/>
      <c r="D118" s="302"/>
      <c r="E118" s="316"/>
      <c r="F118" s="315">
        <v>0</v>
      </c>
      <c r="G118" s="304"/>
      <c r="H118" s="305"/>
      <c r="I118" s="312">
        <v>0</v>
      </c>
    </row>
    <row r="119" spans="1:9" hidden="1" outlineLevel="1">
      <c r="A119" s="292"/>
      <c r="B119" s="300" t="s">
        <v>252</v>
      </c>
      <c r="C119" s="301"/>
      <c r="D119" s="302"/>
      <c r="E119" s="316"/>
      <c r="F119" s="314"/>
      <c r="G119" s="304"/>
      <c r="H119" s="305"/>
      <c r="I119" s="312">
        <v>0</v>
      </c>
    </row>
    <row r="120" spans="1:9" hidden="1" outlineLevel="1">
      <c r="A120" s="292"/>
      <c r="B120" s="300" t="s">
        <v>192</v>
      </c>
      <c r="C120" s="301"/>
      <c r="D120" s="302"/>
      <c r="E120" s="316"/>
      <c r="F120" s="314"/>
      <c r="G120" s="304"/>
      <c r="H120" s="305"/>
      <c r="I120" s="312">
        <v>0</v>
      </c>
    </row>
    <row r="121" spans="1:9" hidden="1" outlineLevel="1">
      <c r="A121" s="292"/>
      <c r="B121" s="300" t="s">
        <v>247</v>
      </c>
      <c r="C121" s="301"/>
      <c r="D121" s="302"/>
      <c r="E121" s="316"/>
      <c r="F121" s="314"/>
      <c r="G121" s="304"/>
      <c r="H121" s="305"/>
      <c r="I121" s="312">
        <v>0</v>
      </c>
    </row>
    <row r="122" spans="1:9" hidden="1" outlineLevel="1">
      <c r="A122" s="292"/>
      <c r="B122" s="300" t="s">
        <v>193</v>
      </c>
      <c r="C122" s="301"/>
      <c r="D122" s="302"/>
      <c r="E122" s="313">
        <v>1496701</v>
      </c>
      <c r="F122" s="314"/>
      <c r="G122" s="304"/>
      <c r="H122" s="305"/>
      <c r="I122" s="312">
        <v>1496701</v>
      </c>
    </row>
    <row r="123" spans="1:9" hidden="1" outlineLevel="1">
      <c r="A123" s="292"/>
      <c r="B123" s="300" t="s">
        <v>194</v>
      </c>
      <c r="C123" s="301"/>
      <c r="D123" s="302"/>
      <c r="E123" s="313">
        <v>3451371</v>
      </c>
      <c r="F123" s="314"/>
      <c r="G123" s="304"/>
      <c r="H123" s="305"/>
      <c r="I123" s="312">
        <v>3451371</v>
      </c>
    </row>
    <row r="124" spans="1:9" hidden="1" outlineLevel="1">
      <c r="A124" s="292"/>
      <c r="B124" s="300" t="s">
        <v>195</v>
      </c>
      <c r="C124" s="301"/>
      <c r="D124" s="303">
        <v>0</v>
      </c>
      <c r="E124" s="313">
        <v>0</v>
      </c>
      <c r="F124" s="315">
        <v>0</v>
      </c>
      <c r="G124" s="304"/>
      <c r="H124" s="305"/>
      <c r="I124" s="312">
        <v>0</v>
      </c>
    </row>
    <row r="125" spans="1:9" hidden="1" outlineLevel="1">
      <c r="A125" s="292"/>
      <c r="B125" s="300" t="s">
        <v>196</v>
      </c>
      <c r="C125" s="301"/>
      <c r="D125" s="302"/>
      <c r="E125" s="313">
        <v>4565296.45</v>
      </c>
      <c r="F125" s="315">
        <v>597383.4</v>
      </c>
      <c r="G125" s="304"/>
      <c r="H125" s="305"/>
      <c r="I125" s="312">
        <v>5162679.8499999996</v>
      </c>
    </row>
    <row r="126" spans="1:9" hidden="1" outlineLevel="1">
      <c r="A126" s="292"/>
      <c r="B126" s="300" t="s">
        <v>253</v>
      </c>
      <c r="C126" s="301"/>
      <c r="D126" s="303">
        <v>0</v>
      </c>
      <c r="E126" s="313">
        <v>0</v>
      </c>
      <c r="F126" s="315">
        <v>51400</v>
      </c>
      <c r="G126" s="304"/>
      <c r="H126" s="305"/>
      <c r="I126" s="312">
        <v>51400</v>
      </c>
    </row>
    <row r="127" spans="1:9" ht="25.5" collapsed="1">
      <c r="A127" s="292">
        <v>5</v>
      </c>
      <c r="B127" s="306" t="s">
        <v>493</v>
      </c>
      <c r="C127" s="301"/>
      <c r="D127" s="303">
        <f>SUM($D$105:$D$126)</f>
        <v>2873294</v>
      </c>
      <c r="E127" s="313">
        <f>SUM($E$105:$E$126)</f>
        <v>101255130.40000001</v>
      </c>
      <c r="F127" s="315">
        <f>SUM($F$105:$F$126)</f>
        <v>33856970.582500003</v>
      </c>
      <c r="G127" s="304"/>
      <c r="H127" s="305"/>
      <c r="I127" s="312">
        <f>SUM($I$105:$I$126)</f>
        <v>137985394.98250002</v>
      </c>
    </row>
    <row r="128" spans="1:9" hidden="1" outlineLevel="1">
      <c r="A128" s="292"/>
      <c r="B128" s="300" t="s">
        <v>181</v>
      </c>
      <c r="C128" s="303">
        <v>472737</v>
      </c>
      <c r="D128" s="307"/>
      <c r="E128" s="317"/>
      <c r="F128" s="317"/>
      <c r="G128" s="310"/>
      <c r="H128" s="305"/>
      <c r="I128" s="312">
        <v>472737</v>
      </c>
    </row>
    <row r="129" spans="1:9" hidden="1" outlineLevel="1">
      <c r="A129" s="292"/>
      <c r="B129" s="300" t="s">
        <v>182</v>
      </c>
      <c r="C129" s="303">
        <v>462778</v>
      </c>
      <c r="D129" s="307"/>
      <c r="E129" s="317"/>
      <c r="F129" s="317"/>
      <c r="G129" s="310"/>
      <c r="H129" s="305"/>
      <c r="I129" s="312">
        <v>462778</v>
      </c>
    </row>
    <row r="130" spans="1:9" hidden="1" outlineLevel="1">
      <c r="A130" s="292"/>
      <c r="B130" s="300" t="s">
        <v>250</v>
      </c>
      <c r="C130" s="303">
        <v>0</v>
      </c>
      <c r="D130" s="307"/>
      <c r="E130" s="317"/>
      <c r="F130" s="317"/>
      <c r="G130" s="310"/>
      <c r="H130" s="305"/>
      <c r="I130" s="312">
        <v>0</v>
      </c>
    </row>
    <row r="131" spans="1:9" hidden="1" outlineLevel="1">
      <c r="A131" s="292"/>
      <c r="B131" s="300" t="s">
        <v>183</v>
      </c>
      <c r="C131" s="303">
        <v>5187465</v>
      </c>
      <c r="D131" s="307"/>
      <c r="E131" s="317"/>
      <c r="F131" s="317"/>
      <c r="G131" s="310"/>
      <c r="H131" s="305"/>
      <c r="I131" s="312">
        <v>5187465</v>
      </c>
    </row>
    <row r="132" spans="1:9" hidden="1" outlineLevel="1">
      <c r="A132" s="292"/>
      <c r="B132" s="300" t="s">
        <v>184</v>
      </c>
      <c r="C132" s="303">
        <v>1890253.95</v>
      </c>
      <c r="D132" s="307"/>
      <c r="E132" s="317"/>
      <c r="F132" s="317"/>
      <c r="G132" s="310"/>
      <c r="H132" s="305"/>
      <c r="I132" s="312">
        <v>1890253.95</v>
      </c>
    </row>
    <row r="133" spans="1:9" hidden="1" outlineLevel="1">
      <c r="A133" s="292"/>
      <c r="B133" s="300" t="s">
        <v>251</v>
      </c>
      <c r="C133" s="303">
        <v>81796</v>
      </c>
      <c r="D133" s="307"/>
      <c r="E133" s="317"/>
      <c r="F133" s="317"/>
      <c r="G133" s="310"/>
      <c r="H133" s="305"/>
      <c r="I133" s="312">
        <v>81796</v>
      </c>
    </row>
    <row r="134" spans="1:9" hidden="1" outlineLevel="1">
      <c r="A134" s="292"/>
      <c r="B134" s="300" t="s">
        <v>185</v>
      </c>
      <c r="C134" s="303">
        <v>5091474.7200009599</v>
      </c>
      <c r="D134" s="307"/>
      <c r="E134" s="317"/>
      <c r="F134" s="317"/>
      <c r="G134" s="310"/>
      <c r="H134" s="305"/>
      <c r="I134" s="312">
        <v>5091474.7200009599</v>
      </c>
    </row>
    <row r="135" spans="1:9" hidden="1" outlineLevel="1">
      <c r="A135" s="292"/>
      <c r="B135" s="300" t="s">
        <v>186</v>
      </c>
      <c r="C135" s="303">
        <v>8546491</v>
      </c>
      <c r="D135" s="307"/>
      <c r="E135" s="317"/>
      <c r="F135" s="317"/>
      <c r="G135" s="310"/>
      <c r="H135" s="305"/>
      <c r="I135" s="312">
        <v>8546491</v>
      </c>
    </row>
    <row r="136" spans="1:9" hidden="1" outlineLevel="1">
      <c r="A136" s="292"/>
      <c r="B136" s="300" t="s">
        <v>244</v>
      </c>
      <c r="C136" s="303">
        <v>163447</v>
      </c>
      <c r="D136" s="307"/>
      <c r="E136" s="317"/>
      <c r="F136" s="317"/>
      <c r="G136" s="310"/>
      <c r="H136" s="305"/>
      <c r="I136" s="312">
        <v>163447</v>
      </c>
    </row>
    <row r="137" spans="1:9" hidden="1" outlineLevel="1">
      <c r="A137" s="292"/>
      <c r="B137" s="300" t="s">
        <v>187</v>
      </c>
      <c r="C137" s="303">
        <v>0</v>
      </c>
      <c r="D137" s="307"/>
      <c r="E137" s="317"/>
      <c r="F137" s="317"/>
      <c r="G137" s="310"/>
      <c r="H137" s="305"/>
      <c r="I137" s="312">
        <v>0</v>
      </c>
    </row>
    <row r="138" spans="1:9" hidden="1" outlineLevel="1">
      <c r="A138" s="292"/>
      <c r="B138" s="300" t="s">
        <v>188</v>
      </c>
      <c r="C138" s="303">
        <v>168116.1</v>
      </c>
      <c r="D138" s="307"/>
      <c r="E138" s="317"/>
      <c r="F138" s="317"/>
      <c r="G138" s="310"/>
      <c r="H138" s="305"/>
      <c r="I138" s="312">
        <v>168116.1</v>
      </c>
    </row>
    <row r="139" spans="1:9" hidden="1" outlineLevel="1">
      <c r="A139" s="292"/>
      <c r="B139" s="300" t="s">
        <v>189</v>
      </c>
      <c r="C139" s="303">
        <v>5149.2674999999999</v>
      </c>
      <c r="D139" s="307"/>
      <c r="E139" s="317"/>
      <c r="F139" s="317"/>
      <c r="G139" s="310"/>
      <c r="H139" s="305"/>
      <c r="I139" s="312">
        <v>5149.2674999999999</v>
      </c>
    </row>
    <row r="140" spans="1:9" hidden="1" outlineLevel="1">
      <c r="A140" s="292"/>
      <c r="B140" s="300" t="s">
        <v>190</v>
      </c>
      <c r="C140" s="303">
        <v>487334</v>
      </c>
      <c r="D140" s="307"/>
      <c r="E140" s="317"/>
      <c r="F140" s="317"/>
      <c r="G140" s="310"/>
      <c r="H140" s="305"/>
      <c r="I140" s="312">
        <v>487334</v>
      </c>
    </row>
    <row r="141" spans="1:9" hidden="1" outlineLevel="1">
      <c r="A141" s="292"/>
      <c r="B141" s="300" t="s">
        <v>191</v>
      </c>
      <c r="C141" s="303">
        <v>0</v>
      </c>
      <c r="D141" s="307"/>
      <c r="E141" s="317"/>
      <c r="F141" s="317"/>
      <c r="G141" s="310"/>
      <c r="H141" s="305"/>
      <c r="I141" s="312">
        <v>0</v>
      </c>
    </row>
    <row r="142" spans="1:9" hidden="1" outlineLevel="1">
      <c r="A142" s="292"/>
      <c r="B142" s="300" t="s">
        <v>252</v>
      </c>
      <c r="C142" s="303">
        <v>0</v>
      </c>
      <c r="D142" s="307"/>
      <c r="E142" s="317"/>
      <c r="F142" s="317"/>
      <c r="G142" s="310"/>
      <c r="H142" s="305"/>
      <c r="I142" s="312">
        <v>0</v>
      </c>
    </row>
    <row r="143" spans="1:9" hidden="1" outlineLevel="1">
      <c r="A143" s="292"/>
      <c r="B143" s="300" t="s">
        <v>192</v>
      </c>
      <c r="C143" s="303">
        <v>0</v>
      </c>
      <c r="D143" s="307"/>
      <c r="E143" s="317"/>
      <c r="F143" s="317"/>
      <c r="G143" s="310"/>
      <c r="H143" s="305"/>
      <c r="I143" s="312">
        <v>0</v>
      </c>
    </row>
    <row r="144" spans="1:9" hidden="1" outlineLevel="1">
      <c r="A144" s="292"/>
      <c r="B144" s="300" t="s">
        <v>247</v>
      </c>
      <c r="C144" s="303">
        <v>0</v>
      </c>
      <c r="D144" s="307"/>
      <c r="E144" s="317"/>
      <c r="F144" s="317"/>
      <c r="G144" s="310"/>
      <c r="H144" s="305"/>
      <c r="I144" s="312">
        <v>0</v>
      </c>
    </row>
    <row r="145" spans="1:9" hidden="1" outlineLevel="1">
      <c r="A145" s="292"/>
      <c r="B145" s="300" t="s">
        <v>193</v>
      </c>
      <c r="C145" s="303">
        <v>23329549</v>
      </c>
      <c r="D145" s="307"/>
      <c r="E145" s="317"/>
      <c r="F145" s="317"/>
      <c r="G145" s="310"/>
      <c r="H145" s="305"/>
      <c r="I145" s="312">
        <v>23329549</v>
      </c>
    </row>
    <row r="146" spans="1:9" hidden="1" outlineLevel="1">
      <c r="A146" s="292"/>
      <c r="B146" s="300" t="s">
        <v>194</v>
      </c>
      <c r="C146" s="303">
        <v>609065</v>
      </c>
      <c r="D146" s="307"/>
      <c r="E146" s="317"/>
      <c r="F146" s="317"/>
      <c r="G146" s="310"/>
      <c r="H146" s="305"/>
      <c r="I146" s="312">
        <v>609065</v>
      </c>
    </row>
    <row r="147" spans="1:9" hidden="1" outlineLevel="1">
      <c r="A147" s="292"/>
      <c r="B147" s="300" t="s">
        <v>195</v>
      </c>
      <c r="C147" s="303">
        <v>0</v>
      </c>
      <c r="D147" s="307"/>
      <c r="E147" s="317"/>
      <c r="F147" s="317"/>
      <c r="G147" s="310"/>
      <c r="H147" s="305"/>
      <c r="I147" s="312">
        <v>0</v>
      </c>
    </row>
    <row r="148" spans="1:9" hidden="1" outlineLevel="1">
      <c r="A148" s="292"/>
      <c r="B148" s="300" t="s">
        <v>196</v>
      </c>
      <c r="C148" s="303">
        <v>911061.14999999898</v>
      </c>
      <c r="D148" s="307"/>
      <c r="E148" s="317"/>
      <c r="F148" s="317"/>
      <c r="G148" s="310"/>
      <c r="H148" s="305"/>
      <c r="I148" s="312">
        <v>911061.14999999898</v>
      </c>
    </row>
    <row r="149" spans="1:9" hidden="1" outlineLevel="1">
      <c r="A149" s="292"/>
      <c r="B149" s="300" t="s">
        <v>253</v>
      </c>
      <c r="C149" s="303">
        <v>9071</v>
      </c>
      <c r="D149" s="307"/>
      <c r="E149" s="317"/>
      <c r="F149" s="317"/>
      <c r="G149" s="310"/>
      <c r="H149" s="305"/>
      <c r="I149" s="312">
        <v>9071</v>
      </c>
    </row>
    <row r="150" spans="1:9" ht="25.5" collapsed="1">
      <c r="A150" s="292">
        <v>6</v>
      </c>
      <c r="B150" s="306" t="s">
        <v>494</v>
      </c>
      <c r="C150" s="303">
        <f>SUM($C$128:$C$149)</f>
        <v>47415788.187500961</v>
      </c>
      <c r="D150" s="307"/>
      <c r="E150" s="317"/>
      <c r="F150" s="317"/>
      <c r="G150" s="310"/>
      <c r="H150" s="305"/>
      <c r="I150" s="312">
        <f>SUM($I$128:$I$149)</f>
        <v>47415788.187500961</v>
      </c>
    </row>
    <row r="151" spans="1:9" hidden="1" outlineLevel="1">
      <c r="A151" s="292"/>
      <c r="B151" s="311" t="s">
        <v>181</v>
      </c>
      <c r="C151" s="303">
        <v>3151584</v>
      </c>
      <c r="D151" s="303">
        <v>0</v>
      </c>
      <c r="E151" s="296">
        <v>21222145</v>
      </c>
      <c r="F151" s="296">
        <v>38572497</v>
      </c>
      <c r="G151" s="304"/>
      <c r="H151" s="305"/>
      <c r="I151" s="312">
        <v>62946226</v>
      </c>
    </row>
    <row r="152" spans="1:9" hidden="1" outlineLevel="1">
      <c r="A152" s="292"/>
      <c r="B152" s="311" t="s">
        <v>182</v>
      </c>
      <c r="C152" s="303">
        <v>3085184</v>
      </c>
      <c r="D152" s="303">
        <v>0</v>
      </c>
      <c r="E152" s="296">
        <v>36063441</v>
      </c>
      <c r="F152" s="296">
        <v>0</v>
      </c>
      <c r="G152" s="304"/>
      <c r="H152" s="305"/>
      <c r="I152" s="312">
        <v>39148625</v>
      </c>
    </row>
    <row r="153" spans="1:9" hidden="1" outlineLevel="1">
      <c r="A153" s="292"/>
      <c r="B153" s="311" t="s">
        <v>250</v>
      </c>
      <c r="C153" s="303">
        <v>0</v>
      </c>
      <c r="D153" s="303">
        <v>0</v>
      </c>
      <c r="E153" s="296">
        <v>0</v>
      </c>
      <c r="F153" s="296">
        <v>0</v>
      </c>
      <c r="G153" s="304"/>
      <c r="H153" s="305"/>
      <c r="I153" s="312">
        <v>0</v>
      </c>
    </row>
    <row r="154" spans="1:9" hidden="1" outlineLevel="1">
      <c r="A154" s="292"/>
      <c r="B154" s="311" t="s">
        <v>183</v>
      </c>
      <c r="C154" s="303">
        <v>34583102</v>
      </c>
      <c r="D154" s="303">
        <v>33893305</v>
      </c>
      <c r="E154" s="296">
        <v>69032131</v>
      </c>
      <c r="F154" s="296">
        <v>81785984</v>
      </c>
      <c r="G154" s="304"/>
      <c r="H154" s="305"/>
      <c r="I154" s="312">
        <v>219294522</v>
      </c>
    </row>
    <row r="155" spans="1:9" hidden="1" outlineLevel="1">
      <c r="A155" s="292"/>
      <c r="B155" s="311" t="s">
        <v>184</v>
      </c>
      <c r="C155" s="303">
        <v>12601693</v>
      </c>
      <c r="D155" s="303">
        <v>0</v>
      </c>
      <c r="E155" s="296">
        <v>24642363</v>
      </c>
      <c r="F155" s="296">
        <v>10136345</v>
      </c>
      <c r="G155" s="304"/>
      <c r="H155" s="305"/>
      <c r="I155" s="312">
        <v>47380401</v>
      </c>
    </row>
    <row r="156" spans="1:9" hidden="1" outlineLevel="1">
      <c r="A156" s="292"/>
      <c r="B156" s="311" t="s">
        <v>251</v>
      </c>
      <c r="C156" s="303">
        <v>545309</v>
      </c>
      <c r="D156" s="303">
        <v>32598</v>
      </c>
      <c r="E156" s="296">
        <v>0</v>
      </c>
      <c r="F156" s="296">
        <v>0</v>
      </c>
      <c r="G156" s="304"/>
      <c r="H156" s="305"/>
      <c r="I156" s="312">
        <v>577907</v>
      </c>
    </row>
    <row r="157" spans="1:9" hidden="1" outlineLevel="1">
      <c r="A157" s="292"/>
      <c r="B157" s="311" t="s">
        <v>185</v>
      </c>
      <c r="C157" s="303">
        <v>33943161.720000997</v>
      </c>
      <c r="D157" s="303">
        <v>0</v>
      </c>
      <c r="E157" s="296">
        <v>105540433.95999999</v>
      </c>
      <c r="F157" s="296">
        <v>96951639</v>
      </c>
      <c r="G157" s="304"/>
      <c r="H157" s="305"/>
      <c r="I157" s="312">
        <v>236435234.68000099</v>
      </c>
    </row>
    <row r="158" spans="1:9" hidden="1" outlineLevel="1">
      <c r="A158" s="292"/>
      <c r="B158" s="311" t="s">
        <v>186</v>
      </c>
      <c r="C158" s="303">
        <v>18356338</v>
      </c>
      <c r="D158" s="303">
        <v>0</v>
      </c>
      <c r="E158" s="296">
        <v>132910612</v>
      </c>
      <c r="F158" s="296">
        <v>234325075</v>
      </c>
      <c r="G158" s="304"/>
      <c r="H158" s="305"/>
      <c r="I158" s="312">
        <v>385592025</v>
      </c>
    </row>
    <row r="159" spans="1:9" hidden="1" outlineLevel="1">
      <c r="A159" s="292"/>
      <c r="B159" s="311" t="s">
        <v>244</v>
      </c>
      <c r="C159" s="303">
        <v>1089648</v>
      </c>
      <c r="D159" s="303">
        <v>0</v>
      </c>
      <c r="E159" s="296">
        <v>33323102</v>
      </c>
      <c r="F159" s="296">
        <v>0</v>
      </c>
      <c r="G159" s="304"/>
      <c r="H159" s="305"/>
      <c r="I159" s="312">
        <v>34412750</v>
      </c>
    </row>
    <row r="160" spans="1:9" hidden="1" outlineLevel="1">
      <c r="A160" s="292"/>
      <c r="B160" s="311" t="s">
        <v>187</v>
      </c>
      <c r="C160" s="303">
        <v>0</v>
      </c>
      <c r="D160" s="303">
        <v>0</v>
      </c>
      <c r="E160" s="296">
        <v>40139496</v>
      </c>
      <c r="F160" s="296">
        <v>0</v>
      </c>
      <c r="G160" s="304"/>
      <c r="H160" s="305"/>
      <c r="I160" s="312">
        <v>40139496</v>
      </c>
    </row>
    <row r="161" spans="1:9" hidden="1" outlineLevel="1">
      <c r="A161" s="292"/>
      <c r="B161" s="311" t="s">
        <v>188</v>
      </c>
      <c r="C161" s="303">
        <v>1120774</v>
      </c>
      <c r="D161" s="303">
        <v>0</v>
      </c>
      <c r="E161" s="296">
        <v>-1952</v>
      </c>
      <c r="F161" s="296">
        <v>5378795</v>
      </c>
      <c r="G161" s="304"/>
      <c r="H161" s="305"/>
      <c r="I161" s="312">
        <v>6497617</v>
      </c>
    </row>
    <row r="162" spans="1:9" hidden="1" outlineLevel="1">
      <c r="A162" s="292"/>
      <c r="B162" s="311" t="s">
        <v>189</v>
      </c>
      <c r="C162" s="303">
        <v>0</v>
      </c>
      <c r="D162" s="303">
        <v>0</v>
      </c>
      <c r="E162" s="296">
        <v>7550077.8796124198</v>
      </c>
      <c r="F162" s="296">
        <v>19320941.712145299</v>
      </c>
      <c r="G162" s="304"/>
      <c r="H162" s="305"/>
      <c r="I162" s="312">
        <v>26871019.5917577</v>
      </c>
    </row>
    <row r="163" spans="1:9" hidden="1" outlineLevel="1">
      <c r="A163" s="292"/>
      <c r="B163" s="311" t="s">
        <v>190</v>
      </c>
      <c r="C163" s="303">
        <v>0</v>
      </c>
      <c r="D163" s="303">
        <v>38977542</v>
      </c>
      <c r="E163" s="296">
        <v>85307572</v>
      </c>
      <c r="F163" s="296">
        <v>3507705</v>
      </c>
      <c r="G163" s="304"/>
      <c r="H163" s="305"/>
      <c r="I163" s="312">
        <v>127792819</v>
      </c>
    </row>
    <row r="164" spans="1:9" hidden="1" outlineLevel="1">
      <c r="A164" s="292"/>
      <c r="B164" s="311" t="s">
        <v>191</v>
      </c>
      <c r="C164" s="303">
        <v>0</v>
      </c>
      <c r="D164" s="303">
        <v>0</v>
      </c>
      <c r="E164" s="296">
        <v>0</v>
      </c>
      <c r="F164" s="296">
        <v>7177898</v>
      </c>
      <c r="G164" s="304"/>
      <c r="H164" s="305"/>
      <c r="I164" s="312">
        <v>7177898</v>
      </c>
    </row>
    <row r="165" spans="1:9" hidden="1" outlineLevel="1">
      <c r="A165" s="292"/>
      <c r="B165" s="311" t="s">
        <v>252</v>
      </c>
      <c r="C165" s="303">
        <v>0</v>
      </c>
      <c r="D165" s="303">
        <v>0</v>
      </c>
      <c r="E165" s="296">
        <v>0</v>
      </c>
      <c r="F165" s="296">
        <v>855222</v>
      </c>
      <c r="G165" s="304"/>
      <c r="H165" s="305"/>
      <c r="I165" s="312">
        <v>855222</v>
      </c>
    </row>
    <row r="166" spans="1:9" hidden="1" outlineLevel="1">
      <c r="A166" s="292"/>
      <c r="B166" s="311" t="s">
        <v>192</v>
      </c>
      <c r="C166" s="303">
        <v>0</v>
      </c>
      <c r="D166" s="303">
        <v>0</v>
      </c>
      <c r="E166" s="296">
        <v>3722384</v>
      </c>
      <c r="F166" s="296">
        <v>0</v>
      </c>
      <c r="G166" s="304"/>
      <c r="H166" s="305"/>
      <c r="I166" s="312">
        <v>3722384</v>
      </c>
    </row>
    <row r="167" spans="1:9" hidden="1" outlineLevel="1">
      <c r="A167" s="292"/>
      <c r="B167" s="311" t="s">
        <v>247</v>
      </c>
      <c r="C167" s="303">
        <v>0</v>
      </c>
      <c r="D167" s="303">
        <v>0</v>
      </c>
      <c r="E167" s="296">
        <v>1257391</v>
      </c>
      <c r="F167" s="296">
        <v>0</v>
      </c>
      <c r="G167" s="304"/>
      <c r="H167" s="305"/>
      <c r="I167" s="312">
        <v>1257391</v>
      </c>
    </row>
    <row r="168" spans="1:9" hidden="1" outlineLevel="1">
      <c r="A168" s="292"/>
      <c r="B168" s="311" t="s">
        <v>193</v>
      </c>
      <c r="C168" s="303">
        <v>24826250</v>
      </c>
      <c r="D168" s="303">
        <v>6676802</v>
      </c>
      <c r="E168" s="296">
        <v>107719825</v>
      </c>
      <c r="F168" s="296">
        <v>171818158</v>
      </c>
      <c r="G168" s="304"/>
      <c r="H168" s="305"/>
      <c r="I168" s="312">
        <v>311041035</v>
      </c>
    </row>
    <row r="169" spans="1:9" hidden="1" outlineLevel="1">
      <c r="A169" s="292"/>
      <c r="B169" s="311" t="s">
        <v>194</v>
      </c>
      <c r="C169" s="303">
        <v>4060436</v>
      </c>
      <c r="D169" s="303">
        <v>0</v>
      </c>
      <c r="E169" s="296">
        <v>83465366</v>
      </c>
      <c r="F169" s="296">
        <v>0</v>
      </c>
      <c r="G169" s="304"/>
      <c r="H169" s="305"/>
      <c r="I169" s="312">
        <v>87525802</v>
      </c>
    </row>
    <row r="170" spans="1:9" hidden="1" outlineLevel="1">
      <c r="A170" s="292"/>
      <c r="B170" s="311" t="s">
        <v>195</v>
      </c>
      <c r="C170" s="303">
        <v>0</v>
      </c>
      <c r="D170" s="303">
        <v>4661</v>
      </c>
      <c r="E170" s="296">
        <v>26068625</v>
      </c>
      <c r="F170" s="296">
        <v>73771</v>
      </c>
      <c r="G170" s="304"/>
      <c r="H170" s="305"/>
      <c r="I170" s="312">
        <v>26147057</v>
      </c>
    </row>
    <row r="171" spans="1:9" hidden="1" outlineLevel="1">
      <c r="A171" s="292"/>
      <c r="B171" s="311" t="s">
        <v>196</v>
      </c>
      <c r="C171" s="303">
        <v>5370937</v>
      </c>
      <c r="D171" s="303">
        <v>0</v>
      </c>
      <c r="E171" s="296">
        <v>40752463</v>
      </c>
      <c r="F171" s="296">
        <v>6088155</v>
      </c>
      <c r="G171" s="304"/>
      <c r="H171" s="305"/>
      <c r="I171" s="312">
        <v>52211555</v>
      </c>
    </row>
    <row r="172" spans="1:9" hidden="1" outlineLevel="1">
      <c r="A172" s="292"/>
      <c r="B172" s="311" t="s">
        <v>253</v>
      </c>
      <c r="C172" s="303">
        <v>0</v>
      </c>
      <c r="D172" s="303">
        <v>0</v>
      </c>
      <c r="E172" s="296">
        <v>0</v>
      </c>
      <c r="F172" s="296">
        <v>3047791</v>
      </c>
      <c r="G172" s="304"/>
      <c r="H172" s="305"/>
      <c r="I172" s="312">
        <v>3047791</v>
      </c>
    </row>
    <row r="173" spans="1:9" collapsed="1">
      <c r="A173" s="292">
        <v>7</v>
      </c>
      <c r="B173" s="318" t="s">
        <v>568</v>
      </c>
      <c r="C173" s="303">
        <f>SUM($C$151:$C$172)</f>
        <v>142734416.72000098</v>
      </c>
      <c r="D173" s="303">
        <f>SUM($D$151:$D$172)</f>
        <v>79584908</v>
      </c>
      <c r="E173" s="296">
        <f>SUM($E$151:$E$172)</f>
        <v>818715475.83961248</v>
      </c>
      <c r="F173" s="296">
        <f>SUM($F$151:$F$172)</f>
        <v>679039976.71214533</v>
      </c>
      <c r="G173" s="304"/>
      <c r="H173" s="305"/>
      <c r="I173" s="312">
        <f>SUM($I$151:$I$172)</f>
        <v>1720074777.2717588</v>
      </c>
    </row>
    <row r="174" spans="1:9" hidden="1" outlineLevel="1">
      <c r="A174" s="292"/>
      <c r="B174" s="300" t="s">
        <v>181</v>
      </c>
      <c r="C174" s="301"/>
      <c r="D174" s="303">
        <v>0</v>
      </c>
      <c r="E174" s="319"/>
      <c r="F174" s="315">
        <v>32786622</v>
      </c>
      <c r="G174" s="304"/>
      <c r="H174" s="305"/>
      <c r="I174" s="312">
        <v>32786622</v>
      </c>
    </row>
    <row r="175" spans="1:9" hidden="1" outlineLevel="1">
      <c r="A175" s="292"/>
      <c r="B175" s="300" t="s">
        <v>182</v>
      </c>
      <c r="C175" s="301"/>
      <c r="D175" s="303">
        <v>0</v>
      </c>
      <c r="E175" s="319"/>
      <c r="F175" s="315">
        <v>0</v>
      </c>
      <c r="G175" s="304"/>
      <c r="H175" s="305"/>
      <c r="I175" s="312">
        <v>0</v>
      </c>
    </row>
    <row r="176" spans="1:9" hidden="1" outlineLevel="1">
      <c r="A176" s="292"/>
      <c r="B176" s="300" t="s">
        <v>250</v>
      </c>
      <c r="C176" s="301"/>
      <c r="D176" s="303">
        <v>0</v>
      </c>
      <c r="E176" s="319"/>
      <c r="F176" s="315">
        <v>0</v>
      </c>
      <c r="G176" s="304"/>
      <c r="H176" s="305"/>
      <c r="I176" s="312">
        <v>0</v>
      </c>
    </row>
    <row r="177" spans="1:9" hidden="1" outlineLevel="1">
      <c r="A177" s="292"/>
      <c r="B177" s="300" t="s">
        <v>183</v>
      </c>
      <c r="C177" s="301"/>
      <c r="D177" s="303">
        <v>28809309</v>
      </c>
      <c r="E177" s="319"/>
      <c r="F177" s="315">
        <v>69518086</v>
      </c>
      <c r="G177" s="304"/>
      <c r="H177" s="305"/>
      <c r="I177" s="312">
        <v>98327395</v>
      </c>
    </row>
    <row r="178" spans="1:9" hidden="1" outlineLevel="1">
      <c r="A178" s="292"/>
      <c r="B178" s="300" t="s">
        <v>184</v>
      </c>
      <c r="C178" s="301"/>
      <c r="D178" s="303">
        <v>0</v>
      </c>
      <c r="E178" s="319"/>
      <c r="F178" s="315">
        <v>8615893.3434999995</v>
      </c>
      <c r="G178" s="304"/>
      <c r="H178" s="305"/>
      <c r="I178" s="312">
        <v>8615893.3434999995</v>
      </c>
    </row>
    <row r="179" spans="1:9" hidden="1" outlineLevel="1">
      <c r="A179" s="292"/>
      <c r="B179" s="300" t="s">
        <v>251</v>
      </c>
      <c r="C179" s="301"/>
      <c r="D179" s="303">
        <v>491221</v>
      </c>
      <c r="E179" s="319"/>
      <c r="F179" s="315">
        <v>0</v>
      </c>
      <c r="G179" s="304"/>
      <c r="H179" s="305"/>
      <c r="I179" s="312">
        <v>491221</v>
      </c>
    </row>
    <row r="180" spans="1:9" hidden="1" outlineLevel="1">
      <c r="A180" s="292"/>
      <c r="B180" s="300" t="s">
        <v>185</v>
      </c>
      <c r="C180" s="301"/>
      <c r="D180" s="303">
        <v>0</v>
      </c>
      <c r="E180" s="319"/>
      <c r="F180" s="315">
        <v>82408893</v>
      </c>
      <c r="G180" s="304"/>
      <c r="H180" s="305"/>
      <c r="I180" s="312">
        <v>82408893</v>
      </c>
    </row>
    <row r="181" spans="1:9" hidden="1" outlineLevel="1">
      <c r="A181" s="292"/>
      <c r="B181" s="300" t="s">
        <v>186</v>
      </c>
      <c r="C181" s="301"/>
      <c r="D181" s="303">
        <v>0</v>
      </c>
      <c r="E181" s="319"/>
      <c r="F181" s="315">
        <v>199176314</v>
      </c>
      <c r="G181" s="304"/>
      <c r="H181" s="305"/>
      <c r="I181" s="312">
        <v>199176314</v>
      </c>
    </row>
    <row r="182" spans="1:9" hidden="1" outlineLevel="1">
      <c r="A182" s="292"/>
      <c r="B182" s="300" t="s">
        <v>244</v>
      </c>
      <c r="C182" s="301"/>
      <c r="D182" s="303">
        <v>0</v>
      </c>
      <c r="E182" s="319"/>
      <c r="F182" s="315">
        <v>0</v>
      </c>
      <c r="G182" s="304"/>
      <c r="H182" s="305"/>
      <c r="I182" s="312">
        <v>0</v>
      </c>
    </row>
    <row r="183" spans="1:9" hidden="1" outlineLevel="1">
      <c r="A183" s="292"/>
      <c r="B183" s="300" t="s">
        <v>187</v>
      </c>
      <c r="C183" s="301"/>
      <c r="D183" s="303">
        <v>0</v>
      </c>
      <c r="E183" s="319"/>
      <c r="F183" s="315">
        <v>0</v>
      </c>
      <c r="G183" s="304"/>
      <c r="H183" s="305"/>
      <c r="I183" s="312">
        <v>0</v>
      </c>
    </row>
    <row r="184" spans="1:9" hidden="1" outlineLevel="1">
      <c r="A184" s="292"/>
      <c r="B184" s="300" t="s">
        <v>188</v>
      </c>
      <c r="C184" s="301"/>
      <c r="D184" s="303">
        <v>0</v>
      </c>
      <c r="E184" s="319"/>
      <c r="F184" s="315">
        <v>4571975.75</v>
      </c>
      <c r="G184" s="304"/>
      <c r="H184" s="305"/>
      <c r="I184" s="312">
        <v>4571975.75</v>
      </c>
    </row>
    <row r="185" spans="1:9" hidden="1" outlineLevel="1">
      <c r="A185" s="292"/>
      <c r="B185" s="300" t="s">
        <v>189</v>
      </c>
      <c r="C185" s="301"/>
      <c r="D185" s="303">
        <v>0</v>
      </c>
      <c r="E185" s="319"/>
      <c r="F185" s="315">
        <v>16422570.7132103</v>
      </c>
      <c r="G185" s="304"/>
      <c r="H185" s="305"/>
      <c r="I185" s="312">
        <v>16422570.7132103</v>
      </c>
    </row>
    <row r="186" spans="1:9" hidden="1" outlineLevel="1">
      <c r="A186" s="292"/>
      <c r="B186" s="300" t="s">
        <v>190</v>
      </c>
      <c r="C186" s="301"/>
      <c r="D186" s="303">
        <v>33130911</v>
      </c>
      <c r="E186" s="319"/>
      <c r="F186" s="315">
        <v>2981550</v>
      </c>
      <c r="G186" s="304"/>
      <c r="H186" s="305"/>
      <c r="I186" s="312">
        <v>36112461</v>
      </c>
    </row>
    <row r="187" spans="1:9" hidden="1" outlineLevel="1">
      <c r="A187" s="292"/>
      <c r="B187" s="300" t="s">
        <v>191</v>
      </c>
      <c r="C187" s="301"/>
      <c r="D187" s="303">
        <v>0</v>
      </c>
      <c r="E187" s="319"/>
      <c r="F187" s="315">
        <v>6103151</v>
      </c>
      <c r="G187" s="304"/>
      <c r="H187" s="305"/>
      <c r="I187" s="312">
        <v>6103151</v>
      </c>
    </row>
    <row r="188" spans="1:9" hidden="1" outlineLevel="1">
      <c r="A188" s="292"/>
      <c r="B188" s="300" t="s">
        <v>252</v>
      </c>
      <c r="C188" s="301"/>
      <c r="D188" s="303">
        <v>0</v>
      </c>
      <c r="E188" s="319"/>
      <c r="F188" s="315">
        <v>726938.7</v>
      </c>
      <c r="G188" s="304"/>
      <c r="H188" s="305"/>
      <c r="I188" s="312">
        <v>726938.7</v>
      </c>
    </row>
    <row r="189" spans="1:9" hidden="1" outlineLevel="1">
      <c r="A189" s="292"/>
      <c r="B189" s="300" t="s">
        <v>192</v>
      </c>
      <c r="C189" s="301"/>
      <c r="D189" s="303">
        <v>0</v>
      </c>
      <c r="E189" s="319"/>
      <c r="F189" s="315">
        <v>0</v>
      </c>
      <c r="G189" s="304"/>
      <c r="H189" s="305"/>
      <c r="I189" s="312">
        <v>0</v>
      </c>
    </row>
    <row r="190" spans="1:9" hidden="1" outlineLevel="1">
      <c r="A190" s="292"/>
      <c r="B190" s="300" t="s">
        <v>247</v>
      </c>
      <c r="C190" s="301"/>
      <c r="D190" s="303">
        <v>0</v>
      </c>
      <c r="E190" s="319"/>
      <c r="F190" s="315">
        <v>0</v>
      </c>
      <c r="G190" s="304"/>
      <c r="H190" s="305"/>
      <c r="I190" s="312">
        <v>0</v>
      </c>
    </row>
    <row r="191" spans="1:9" hidden="1" outlineLevel="1">
      <c r="A191" s="292"/>
      <c r="B191" s="300" t="s">
        <v>193</v>
      </c>
      <c r="C191" s="301"/>
      <c r="D191" s="303">
        <v>5675282</v>
      </c>
      <c r="E191" s="319"/>
      <c r="F191" s="315">
        <v>146046569</v>
      </c>
      <c r="G191" s="304"/>
      <c r="H191" s="305"/>
      <c r="I191" s="312">
        <v>151721851</v>
      </c>
    </row>
    <row r="192" spans="1:9" hidden="1" outlineLevel="1">
      <c r="A192" s="292"/>
      <c r="B192" s="300" t="s">
        <v>194</v>
      </c>
      <c r="C192" s="301"/>
      <c r="D192" s="303">
        <v>0</v>
      </c>
      <c r="E192" s="319"/>
      <c r="F192" s="315">
        <v>0</v>
      </c>
      <c r="G192" s="304"/>
      <c r="H192" s="305"/>
      <c r="I192" s="312">
        <v>0</v>
      </c>
    </row>
    <row r="193" spans="1:9" hidden="1" outlineLevel="1">
      <c r="A193" s="292"/>
      <c r="B193" s="300" t="s">
        <v>195</v>
      </c>
      <c r="C193" s="301"/>
      <c r="D193" s="303">
        <v>3961.85</v>
      </c>
      <c r="E193" s="319"/>
      <c r="F193" s="315">
        <v>62705.35</v>
      </c>
      <c r="G193" s="304"/>
      <c r="H193" s="305"/>
      <c r="I193" s="312">
        <v>66667.199999999997</v>
      </c>
    </row>
    <row r="194" spans="1:9" hidden="1" outlineLevel="1">
      <c r="A194" s="292"/>
      <c r="B194" s="300" t="s">
        <v>196</v>
      </c>
      <c r="C194" s="301"/>
      <c r="D194" s="303">
        <v>0</v>
      </c>
      <c r="E194" s="319"/>
      <c r="F194" s="315">
        <v>5174931.75</v>
      </c>
      <c r="G194" s="304"/>
      <c r="H194" s="305"/>
      <c r="I194" s="312">
        <v>5174931.75</v>
      </c>
    </row>
    <row r="195" spans="1:9" hidden="1" outlineLevel="1">
      <c r="A195" s="292"/>
      <c r="B195" s="300" t="s">
        <v>253</v>
      </c>
      <c r="C195" s="301"/>
      <c r="D195" s="303">
        <v>0</v>
      </c>
      <c r="E195" s="319"/>
      <c r="F195" s="315">
        <v>2590622</v>
      </c>
      <c r="G195" s="304"/>
      <c r="H195" s="305"/>
      <c r="I195" s="312">
        <v>2590622</v>
      </c>
    </row>
    <row r="196" spans="1:9" ht="25.5" collapsed="1">
      <c r="A196" s="292">
        <v>8</v>
      </c>
      <c r="B196" s="320" t="s">
        <v>569</v>
      </c>
      <c r="C196" s="301"/>
      <c r="D196" s="303">
        <f>SUM($D$174:$D$195)</f>
        <v>68110684.849999994</v>
      </c>
      <c r="E196" s="319"/>
      <c r="F196" s="315">
        <f>SUM($F$174:$F$195)</f>
        <v>577186822.60671031</v>
      </c>
      <c r="G196" s="304"/>
      <c r="H196" s="305"/>
      <c r="I196" s="312">
        <f>SUM($I$174:$I$195)</f>
        <v>645297507.45671034</v>
      </c>
    </row>
    <row r="197" spans="1:9" hidden="1" outlineLevel="1">
      <c r="A197" s="292"/>
      <c r="B197" s="321" t="s">
        <v>181</v>
      </c>
      <c r="C197" s="313">
        <v>9441934</v>
      </c>
      <c r="D197" s="307"/>
      <c r="E197" s="309"/>
      <c r="F197" s="309"/>
      <c r="G197" s="309"/>
      <c r="H197" s="322"/>
      <c r="I197" s="313">
        <v>9441934</v>
      </c>
    </row>
    <row r="198" spans="1:9" hidden="1" outlineLevel="1">
      <c r="A198" s="292"/>
      <c r="B198" s="321" t="s">
        <v>182</v>
      </c>
      <c r="C198" s="313">
        <v>5872294.1500000004</v>
      </c>
      <c r="D198" s="307"/>
      <c r="E198" s="309"/>
      <c r="F198" s="309"/>
      <c r="G198" s="309"/>
      <c r="H198" s="322"/>
      <c r="I198" s="313">
        <v>5872294.1500000004</v>
      </c>
    </row>
    <row r="199" spans="1:9" hidden="1" outlineLevel="1">
      <c r="A199" s="292"/>
      <c r="B199" s="321" t="s">
        <v>250</v>
      </c>
      <c r="C199" s="313">
        <v>0</v>
      </c>
      <c r="D199" s="307"/>
      <c r="E199" s="309"/>
      <c r="F199" s="309"/>
      <c r="G199" s="309"/>
      <c r="H199" s="322"/>
      <c r="I199" s="313">
        <v>0</v>
      </c>
    </row>
    <row r="200" spans="1:9" hidden="1" outlineLevel="1">
      <c r="A200" s="292"/>
      <c r="B200" s="321" t="s">
        <v>183</v>
      </c>
      <c r="C200" s="313">
        <v>32894179</v>
      </c>
      <c r="D200" s="307"/>
      <c r="E200" s="309"/>
      <c r="F200" s="309"/>
      <c r="G200" s="309"/>
      <c r="H200" s="322"/>
      <c r="I200" s="313">
        <v>32894179</v>
      </c>
    </row>
    <row r="201" spans="1:9" hidden="1" outlineLevel="1">
      <c r="A201" s="292"/>
      <c r="B201" s="321" t="s">
        <v>184</v>
      </c>
      <c r="C201" s="313">
        <v>7107060.6064999998</v>
      </c>
      <c r="D201" s="307"/>
      <c r="E201" s="309"/>
      <c r="F201" s="309"/>
      <c r="G201" s="309"/>
      <c r="H201" s="322"/>
      <c r="I201" s="313">
        <v>7107060.6064999998</v>
      </c>
    </row>
    <row r="202" spans="1:9" hidden="1" outlineLevel="1">
      <c r="A202" s="292"/>
      <c r="B202" s="321" t="s">
        <v>251</v>
      </c>
      <c r="C202" s="313">
        <v>86686</v>
      </c>
      <c r="D202" s="307"/>
      <c r="E202" s="309"/>
      <c r="F202" s="309"/>
      <c r="G202" s="309"/>
      <c r="H202" s="322"/>
      <c r="I202" s="313">
        <v>86686</v>
      </c>
    </row>
    <row r="203" spans="1:9" hidden="1" outlineLevel="1">
      <c r="A203" s="292"/>
      <c r="B203" s="321" t="s">
        <v>185</v>
      </c>
      <c r="C203" s="313">
        <v>35465285.200000897</v>
      </c>
      <c r="D203" s="307"/>
      <c r="E203" s="309"/>
      <c r="F203" s="309"/>
      <c r="G203" s="309"/>
      <c r="H203" s="322"/>
      <c r="I203" s="313">
        <v>35465285.200000897</v>
      </c>
    </row>
    <row r="204" spans="1:9" hidden="1" outlineLevel="1">
      <c r="A204" s="292"/>
      <c r="B204" s="321" t="s">
        <v>186</v>
      </c>
      <c r="C204" s="313">
        <v>57838804</v>
      </c>
      <c r="D204" s="307"/>
      <c r="E204" s="309"/>
      <c r="F204" s="309"/>
      <c r="G204" s="309"/>
      <c r="H204" s="322"/>
      <c r="I204" s="313">
        <v>57838804</v>
      </c>
    </row>
    <row r="205" spans="1:9" hidden="1" outlineLevel="1">
      <c r="A205" s="292"/>
      <c r="B205" s="321" t="s">
        <v>244</v>
      </c>
      <c r="C205" s="313">
        <v>5161970</v>
      </c>
      <c r="D205" s="307"/>
      <c r="E205" s="309"/>
      <c r="F205" s="309"/>
      <c r="G205" s="309"/>
      <c r="H205" s="322"/>
      <c r="I205" s="313">
        <v>5161970</v>
      </c>
    </row>
    <row r="206" spans="1:9" hidden="1" outlineLevel="1">
      <c r="A206" s="292"/>
      <c r="B206" s="321" t="s">
        <v>187</v>
      </c>
      <c r="C206" s="313">
        <v>6020953</v>
      </c>
      <c r="D206" s="307"/>
      <c r="E206" s="309"/>
      <c r="F206" s="309"/>
      <c r="G206" s="309"/>
      <c r="H206" s="322"/>
      <c r="I206" s="313">
        <v>6020953</v>
      </c>
    </row>
    <row r="207" spans="1:9" hidden="1" outlineLevel="1">
      <c r="A207" s="292"/>
      <c r="B207" s="321" t="s">
        <v>188</v>
      </c>
      <c r="C207" s="313">
        <v>974642.55</v>
      </c>
      <c r="D207" s="307"/>
      <c r="E207" s="309"/>
      <c r="F207" s="309"/>
      <c r="G207" s="309"/>
      <c r="H207" s="322"/>
      <c r="I207" s="313">
        <v>974642.55</v>
      </c>
    </row>
    <row r="208" spans="1:9" hidden="1" outlineLevel="1">
      <c r="A208" s="292"/>
      <c r="B208" s="321" t="s">
        <v>189</v>
      </c>
      <c r="C208" s="313">
        <v>4048320.47666666</v>
      </c>
      <c r="D208" s="307"/>
      <c r="E208" s="309"/>
      <c r="F208" s="309"/>
      <c r="G208" s="309"/>
      <c r="H208" s="322"/>
      <c r="I208" s="313">
        <v>4048320.47666666</v>
      </c>
    </row>
    <row r="209" spans="1:9" hidden="1" outlineLevel="1">
      <c r="A209" s="292"/>
      <c r="B209" s="321" t="s">
        <v>190</v>
      </c>
      <c r="C209" s="313">
        <v>19169365</v>
      </c>
      <c r="D209" s="307"/>
      <c r="E209" s="309"/>
      <c r="F209" s="309"/>
      <c r="G209" s="309"/>
      <c r="H209" s="322"/>
      <c r="I209" s="313">
        <v>19169365</v>
      </c>
    </row>
    <row r="210" spans="1:9" hidden="1" outlineLevel="1">
      <c r="A210" s="292"/>
      <c r="B210" s="321" t="s">
        <v>191</v>
      </c>
      <c r="C210" s="313">
        <v>1074747</v>
      </c>
      <c r="D210" s="307"/>
      <c r="E210" s="309"/>
      <c r="F210" s="309"/>
      <c r="G210" s="309"/>
      <c r="H210" s="322"/>
      <c r="I210" s="313">
        <v>1074747</v>
      </c>
    </row>
    <row r="211" spans="1:9" hidden="1" outlineLevel="1">
      <c r="A211" s="292"/>
      <c r="B211" s="321" t="s">
        <v>252</v>
      </c>
      <c r="C211" s="313">
        <v>128283.3</v>
      </c>
      <c r="D211" s="307"/>
      <c r="E211" s="309"/>
      <c r="F211" s="309"/>
      <c r="G211" s="309"/>
      <c r="H211" s="322"/>
      <c r="I211" s="313">
        <v>128283.3</v>
      </c>
    </row>
    <row r="212" spans="1:9" hidden="1" outlineLevel="1">
      <c r="A212" s="292"/>
      <c r="B212" s="321" t="s">
        <v>192</v>
      </c>
      <c r="C212" s="313">
        <v>558251</v>
      </c>
      <c r="D212" s="307"/>
      <c r="E212" s="309"/>
      <c r="F212" s="309"/>
      <c r="G212" s="309"/>
      <c r="H212" s="322"/>
      <c r="I212" s="313">
        <v>558251</v>
      </c>
    </row>
    <row r="213" spans="1:9" hidden="1" outlineLevel="1">
      <c r="A213" s="292"/>
      <c r="B213" s="321" t="s">
        <v>247</v>
      </c>
      <c r="C213" s="313">
        <v>188498</v>
      </c>
      <c r="D213" s="307"/>
      <c r="E213" s="309"/>
      <c r="F213" s="309"/>
      <c r="G213" s="309"/>
      <c r="H213" s="322"/>
      <c r="I213" s="313">
        <v>188498</v>
      </c>
    </row>
    <row r="214" spans="1:9" hidden="1" outlineLevel="1">
      <c r="A214" s="292"/>
      <c r="B214" s="321" t="s">
        <v>193</v>
      </c>
      <c r="C214" s="313">
        <v>66260632</v>
      </c>
      <c r="D214" s="307"/>
      <c r="E214" s="309"/>
      <c r="F214" s="309"/>
      <c r="G214" s="309"/>
      <c r="H214" s="322"/>
      <c r="I214" s="313">
        <v>66260632</v>
      </c>
    </row>
    <row r="215" spans="1:9" hidden="1" outlineLevel="1">
      <c r="A215" s="292"/>
      <c r="B215" s="321" t="s">
        <v>194</v>
      </c>
      <c r="C215" s="313">
        <v>13128870</v>
      </c>
      <c r="D215" s="307"/>
      <c r="E215" s="309"/>
      <c r="F215" s="309"/>
      <c r="G215" s="309"/>
      <c r="H215" s="322"/>
      <c r="I215" s="313">
        <v>13128870</v>
      </c>
    </row>
    <row r="216" spans="1:9" hidden="1" outlineLevel="1">
      <c r="A216" s="292"/>
      <c r="B216" s="321" t="s">
        <v>195</v>
      </c>
      <c r="C216" s="313">
        <v>3922058.8</v>
      </c>
      <c r="D216" s="307"/>
      <c r="E216" s="309"/>
      <c r="F216" s="309"/>
      <c r="G216" s="309"/>
      <c r="H216" s="322"/>
      <c r="I216" s="313">
        <v>3922058.8</v>
      </c>
    </row>
    <row r="217" spans="1:9" hidden="1" outlineLevel="1">
      <c r="A217" s="292"/>
      <c r="B217" s="321" t="s">
        <v>196</v>
      </c>
      <c r="C217" s="313">
        <v>7831733.25</v>
      </c>
      <c r="D217" s="307"/>
      <c r="E217" s="309"/>
      <c r="F217" s="309"/>
      <c r="G217" s="309"/>
      <c r="H217" s="322"/>
      <c r="I217" s="313">
        <v>7831733.25</v>
      </c>
    </row>
    <row r="218" spans="1:9" hidden="1" outlineLevel="1">
      <c r="A218" s="292"/>
      <c r="B218" s="321" t="s">
        <v>253</v>
      </c>
      <c r="C218" s="313">
        <v>457169</v>
      </c>
      <c r="D218" s="307"/>
      <c r="E218" s="309"/>
      <c r="F218" s="309"/>
      <c r="G218" s="309"/>
      <c r="H218" s="322"/>
      <c r="I218" s="313">
        <v>457169</v>
      </c>
    </row>
    <row r="219" spans="1:9" ht="25.5" collapsed="1">
      <c r="A219" s="292">
        <v>9</v>
      </c>
      <c r="B219" s="323" t="s">
        <v>570</v>
      </c>
      <c r="C219" s="313">
        <f>SUM($C$197:$C$218)</f>
        <v>277631736.33316755</v>
      </c>
      <c r="D219" s="307"/>
      <c r="E219" s="309"/>
      <c r="F219" s="309"/>
      <c r="G219" s="309"/>
      <c r="H219" s="322"/>
      <c r="I219" s="313">
        <f>SUM($I$197:$I$218)</f>
        <v>277631736.33316755</v>
      </c>
    </row>
    <row r="220" spans="1:9" ht="12.75" customHeight="1">
      <c r="A220" s="324" t="s">
        <v>495</v>
      </c>
      <c r="B220" s="325" t="s">
        <v>496</v>
      </c>
      <c r="C220" s="507"/>
      <c r="D220" s="507"/>
      <c r="E220" s="507"/>
      <c r="F220" s="507"/>
      <c r="G220" s="507"/>
      <c r="H220" s="507"/>
      <c r="I220" s="507"/>
    </row>
    <row r="221" spans="1:9" ht="12.75" hidden="1" customHeight="1" outlineLevel="1">
      <c r="A221" s="292"/>
      <c r="B221" s="326" t="s">
        <v>181</v>
      </c>
      <c r="C221" s="297"/>
      <c r="D221" s="308"/>
      <c r="E221" s="308"/>
      <c r="F221" s="298"/>
      <c r="G221" s="327">
        <v>269675</v>
      </c>
      <c r="H221" s="294"/>
      <c r="I221" s="328">
        <v>269675</v>
      </c>
    </row>
    <row r="222" spans="1:9" ht="12.75" hidden="1" customHeight="1" outlineLevel="1">
      <c r="A222" s="292"/>
      <c r="B222" s="326" t="s">
        <v>182</v>
      </c>
      <c r="C222" s="297"/>
      <c r="D222" s="308"/>
      <c r="E222" s="308"/>
      <c r="F222" s="298"/>
      <c r="G222" s="329"/>
      <c r="H222" s="294"/>
      <c r="I222" s="328">
        <v>0</v>
      </c>
    </row>
    <row r="223" spans="1:9" ht="12.75" hidden="1" customHeight="1" outlineLevel="1">
      <c r="A223" s="292"/>
      <c r="B223" s="326" t="s">
        <v>250</v>
      </c>
      <c r="C223" s="297"/>
      <c r="D223" s="308"/>
      <c r="E223" s="308"/>
      <c r="F223" s="298"/>
      <c r="G223" s="327">
        <v>0</v>
      </c>
      <c r="H223" s="294"/>
      <c r="I223" s="328">
        <v>0</v>
      </c>
    </row>
    <row r="224" spans="1:9" ht="12.75" hidden="1" customHeight="1" outlineLevel="1">
      <c r="A224" s="292"/>
      <c r="B224" s="326" t="s">
        <v>183</v>
      </c>
      <c r="C224" s="297"/>
      <c r="D224" s="308"/>
      <c r="E224" s="308"/>
      <c r="F224" s="298"/>
      <c r="G224" s="327">
        <v>962800</v>
      </c>
      <c r="H224" s="294"/>
      <c r="I224" s="328">
        <v>962800</v>
      </c>
    </row>
    <row r="225" spans="1:9" ht="12.75" hidden="1" customHeight="1" outlineLevel="1">
      <c r="A225" s="292"/>
      <c r="B225" s="326" t="s">
        <v>184</v>
      </c>
      <c r="C225" s="297"/>
      <c r="D225" s="308"/>
      <c r="E225" s="308"/>
      <c r="F225" s="298"/>
      <c r="G225" s="327">
        <v>149540</v>
      </c>
      <c r="H225" s="294"/>
      <c r="I225" s="328">
        <v>149540</v>
      </c>
    </row>
    <row r="226" spans="1:9" ht="12.75" hidden="1" customHeight="1" outlineLevel="1">
      <c r="A226" s="292"/>
      <c r="B226" s="326" t="s">
        <v>251</v>
      </c>
      <c r="C226" s="297"/>
      <c r="D226" s="308"/>
      <c r="E226" s="308"/>
      <c r="F226" s="298"/>
      <c r="G226" s="329"/>
      <c r="H226" s="294"/>
      <c r="I226" s="328">
        <v>0</v>
      </c>
    </row>
    <row r="227" spans="1:9" ht="12.75" hidden="1" customHeight="1" outlineLevel="1">
      <c r="A227" s="292"/>
      <c r="B227" s="326" t="s">
        <v>185</v>
      </c>
      <c r="C227" s="297"/>
      <c r="D227" s="308"/>
      <c r="E227" s="308"/>
      <c r="F227" s="298"/>
      <c r="G227" s="327">
        <v>968971.19392873498</v>
      </c>
      <c r="H227" s="294"/>
      <c r="I227" s="328">
        <v>968971.19392873498</v>
      </c>
    </row>
    <row r="228" spans="1:9" ht="12.75" hidden="1" customHeight="1" outlineLevel="1">
      <c r="A228" s="292"/>
      <c r="B228" s="326" t="s">
        <v>186</v>
      </c>
      <c r="C228" s="297"/>
      <c r="D228" s="308"/>
      <c r="E228" s="308"/>
      <c r="F228" s="298"/>
      <c r="G228" s="327">
        <v>472447</v>
      </c>
      <c r="H228" s="294"/>
      <c r="I228" s="328">
        <v>472447</v>
      </c>
    </row>
    <row r="229" spans="1:9" ht="12.75" hidden="1" customHeight="1" outlineLevel="1">
      <c r="A229" s="292"/>
      <c r="B229" s="326" t="s">
        <v>244</v>
      </c>
      <c r="C229" s="297"/>
      <c r="D229" s="308"/>
      <c r="E229" s="308"/>
      <c r="F229" s="298"/>
      <c r="G229" s="327">
        <v>0</v>
      </c>
      <c r="H229" s="294"/>
      <c r="I229" s="328">
        <v>0</v>
      </c>
    </row>
    <row r="230" spans="1:9" ht="12.75" hidden="1" customHeight="1" outlineLevel="1">
      <c r="A230" s="292"/>
      <c r="B230" s="326" t="s">
        <v>187</v>
      </c>
      <c r="C230" s="297"/>
      <c r="D230" s="308"/>
      <c r="E230" s="308"/>
      <c r="F230" s="298"/>
      <c r="G230" s="327">
        <v>163936</v>
      </c>
      <c r="H230" s="294"/>
      <c r="I230" s="328">
        <v>163936</v>
      </c>
    </row>
    <row r="231" spans="1:9" ht="12.75" hidden="1" customHeight="1" outlineLevel="1">
      <c r="A231" s="292"/>
      <c r="B231" s="326" t="s">
        <v>188</v>
      </c>
      <c r="C231" s="297"/>
      <c r="D231" s="308"/>
      <c r="E231" s="308"/>
      <c r="F231" s="298"/>
      <c r="G231" s="327">
        <v>24649.228321130598</v>
      </c>
      <c r="H231" s="294"/>
      <c r="I231" s="328">
        <v>24649.228321130598</v>
      </c>
    </row>
    <row r="232" spans="1:9" ht="12.75" hidden="1" customHeight="1" outlineLevel="1">
      <c r="A232" s="292"/>
      <c r="B232" s="326" t="s">
        <v>189</v>
      </c>
      <c r="C232" s="297"/>
      <c r="D232" s="308"/>
      <c r="E232" s="308"/>
      <c r="F232" s="298"/>
      <c r="G232" s="327">
        <v>0</v>
      </c>
      <c r="H232" s="294"/>
      <c r="I232" s="328">
        <v>0</v>
      </c>
    </row>
    <row r="233" spans="1:9" ht="12.75" hidden="1" customHeight="1" outlineLevel="1">
      <c r="A233" s="292"/>
      <c r="B233" s="326" t="s">
        <v>190</v>
      </c>
      <c r="C233" s="297"/>
      <c r="D233" s="308"/>
      <c r="E233" s="308"/>
      <c r="F233" s="298"/>
      <c r="G233" s="327">
        <v>40173</v>
      </c>
      <c r="H233" s="294"/>
      <c r="I233" s="328">
        <v>40173</v>
      </c>
    </row>
    <row r="234" spans="1:9" ht="12.75" hidden="1" customHeight="1" outlineLevel="1">
      <c r="A234" s="292"/>
      <c r="B234" s="326" t="s">
        <v>191</v>
      </c>
      <c r="C234" s="297"/>
      <c r="D234" s="308"/>
      <c r="E234" s="308"/>
      <c r="F234" s="298"/>
      <c r="G234" s="329"/>
      <c r="H234" s="294"/>
      <c r="I234" s="328">
        <v>0</v>
      </c>
    </row>
    <row r="235" spans="1:9" ht="12.75" hidden="1" customHeight="1" outlineLevel="1">
      <c r="A235" s="292"/>
      <c r="B235" s="326" t="s">
        <v>252</v>
      </c>
      <c r="C235" s="297"/>
      <c r="D235" s="308"/>
      <c r="E235" s="308"/>
      <c r="F235" s="298"/>
      <c r="G235" s="329"/>
      <c r="H235" s="294"/>
      <c r="I235" s="328">
        <v>0</v>
      </c>
    </row>
    <row r="236" spans="1:9" ht="12.75" hidden="1" customHeight="1" outlineLevel="1">
      <c r="A236" s="292"/>
      <c r="B236" s="326" t="s">
        <v>192</v>
      </c>
      <c r="C236" s="297"/>
      <c r="D236" s="308"/>
      <c r="E236" s="308"/>
      <c r="F236" s="298"/>
      <c r="G236" s="329"/>
      <c r="H236" s="294"/>
      <c r="I236" s="328">
        <v>0</v>
      </c>
    </row>
    <row r="237" spans="1:9" ht="12.75" hidden="1" customHeight="1" outlineLevel="1">
      <c r="A237" s="292"/>
      <c r="B237" s="326" t="s">
        <v>247</v>
      </c>
      <c r="C237" s="297"/>
      <c r="D237" s="308"/>
      <c r="E237" s="308"/>
      <c r="F237" s="298"/>
      <c r="G237" s="329"/>
      <c r="H237" s="294"/>
      <c r="I237" s="328">
        <v>0</v>
      </c>
    </row>
    <row r="238" spans="1:9" ht="12.75" hidden="1" customHeight="1" outlineLevel="1">
      <c r="A238" s="292"/>
      <c r="B238" s="326" t="s">
        <v>193</v>
      </c>
      <c r="C238" s="297"/>
      <c r="D238" s="308"/>
      <c r="E238" s="308"/>
      <c r="F238" s="298"/>
      <c r="G238" s="327">
        <v>368500</v>
      </c>
      <c r="H238" s="294"/>
      <c r="I238" s="328">
        <v>368500</v>
      </c>
    </row>
    <row r="239" spans="1:9" ht="12.75" hidden="1" customHeight="1" outlineLevel="1">
      <c r="A239" s="292"/>
      <c r="B239" s="326" t="s">
        <v>194</v>
      </c>
      <c r="C239" s="297"/>
      <c r="D239" s="308"/>
      <c r="E239" s="308"/>
      <c r="F239" s="298"/>
      <c r="G239" s="329"/>
      <c r="H239" s="294"/>
      <c r="I239" s="328">
        <v>0</v>
      </c>
    </row>
    <row r="240" spans="1:9" ht="12.75" hidden="1" customHeight="1" outlineLevel="1">
      <c r="A240" s="292"/>
      <c r="B240" s="326" t="s">
        <v>195</v>
      </c>
      <c r="C240" s="297"/>
      <c r="D240" s="308"/>
      <c r="E240" s="308"/>
      <c r="F240" s="298"/>
      <c r="G240" s="327">
        <v>107742.75598961901</v>
      </c>
      <c r="H240" s="294"/>
      <c r="I240" s="328">
        <v>107742.75598961901</v>
      </c>
    </row>
    <row r="241" spans="1:9" ht="12.75" hidden="1" customHeight="1" outlineLevel="1">
      <c r="A241" s="292"/>
      <c r="B241" s="326" t="s">
        <v>196</v>
      </c>
      <c r="C241" s="297"/>
      <c r="D241" s="308"/>
      <c r="E241" s="308"/>
      <c r="F241" s="298"/>
      <c r="G241" s="329"/>
      <c r="H241" s="294"/>
      <c r="I241" s="328">
        <v>0</v>
      </c>
    </row>
    <row r="242" spans="1:9" ht="12.75" hidden="1" customHeight="1" outlineLevel="1">
      <c r="A242" s="292"/>
      <c r="B242" s="326" t="s">
        <v>253</v>
      </c>
      <c r="C242" s="297"/>
      <c r="D242" s="308"/>
      <c r="E242" s="308"/>
      <c r="F242" s="298"/>
      <c r="G242" s="327">
        <v>17175</v>
      </c>
      <c r="H242" s="294"/>
      <c r="I242" s="328">
        <v>17175</v>
      </c>
    </row>
    <row r="243" spans="1:9" ht="12.75" customHeight="1" collapsed="1">
      <c r="A243" s="292">
        <v>10</v>
      </c>
      <c r="B243" s="330" t="s">
        <v>497</v>
      </c>
      <c r="C243" s="297"/>
      <c r="D243" s="308"/>
      <c r="E243" s="308"/>
      <c r="F243" s="298"/>
      <c r="G243" s="327">
        <f>SUM($G$221:$G$242)</f>
        <v>3545609.1782394843</v>
      </c>
      <c r="H243" s="294"/>
      <c r="I243" s="328">
        <f>SUM($I$221:$I$242)</f>
        <v>3545609.1782394843</v>
      </c>
    </row>
    <row r="244" spans="1:9" ht="12.75" hidden="1" customHeight="1" outlineLevel="1">
      <c r="A244" s="292"/>
      <c r="B244" s="331" t="s">
        <v>181</v>
      </c>
      <c r="C244" s="304"/>
      <c r="D244" s="310"/>
      <c r="E244" s="310"/>
      <c r="F244" s="305"/>
      <c r="G244" s="332">
        <v>129201</v>
      </c>
      <c r="H244" s="319"/>
      <c r="I244" s="312">
        <v>129201</v>
      </c>
    </row>
    <row r="245" spans="1:9" ht="12.75" hidden="1" customHeight="1" outlineLevel="1">
      <c r="A245" s="292"/>
      <c r="B245" s="331" t="s">
        <v>182</v>
      </c>
      <c r="C245" s="304"/>
      <c r="D245" s="310"/>
      <c r="E245" s="310"/>
      <c r="F245" s="305"/>
      <c r="G245" s="332">
        <v>8000</v>
      </c>
      <c r="H245" s="319"/>
      <c r="I245" s="312">
        <v>8000</v>
      </c>
    </row>
    <row r="246" spans="1:9" ht="12.75" hidden="1" customHeight="1" outlineLevel="1">
      <c r="A246" s="292"/>
      <c r="B246" s="331" t="s">
        <v>250</v>
      </c>
      <c r="C246" s="304"/>
      <c r="D246" s="310"/>
      <c r="E246" s="310"/>
      <c r="F246" s="305"/>
      <c r="G246" s="332">
        <v>0</v>
      </c>
      <c r="H246" s="319"/>
      <c r="I246" s="312">
        <v>0</v>
      </c>
    </row>
    <row r="247" spans="1:9" ht="12.75" hidden="1" customHeight="1" outlineLevel="1">
      <c r="A247" s="292"/>
      <c r="B247" s="331" t="s">
        <v>183</v>
      </c>
      <c r="C247" s="304"/>
      <c r="D247" s="310"/>
      <c r="E247" s="310"/>
      <c r="F247" s="305"/>
      <c r="G247" s="332">
        <v>4200509</v>
      </c>
      <c r="H247" s="319"/>
      <c r="I247" s="312">
        <v>4200509</v>
      </c>
    </row>
    <row r="248" spans="1:9" ht="12.75" hidden="1" customHeight="1" outlineLevel="1">
      <c r="A248" s="292"/>
      <c r="B248" s="331" t="s">
        <v>184</v>
      </c>
      <c r="C248" s="304"/>
      <c r="D248" s="310"/>
      <c r="E248" s="310"/>
      <c r="F248" s="305"/>
      <c r="G248" s="332">
        <v>69112</v>
      </c>
      <c r="H248" s="319"/>
      <c r="I248" s="312">
        <v>69112</v>
      </c>
    </row>
    <row r="249" spans="1:9" ht="12.75" hidden="1" customHeight="1" outlineLevel="1">
      <c r="A249" s="292"/>
      <c r="B249" s="331" t="s">
        <v>251</v>
      </c>
      <c r="C249" s="304"/>
      <c r="D249" s="310"/>
      <c r="E249" s="310"/>
      <c r="F249" s="305"/>
      <c r="G249" s="333"/>
      <c r="H249" s="319"/>
      <c r="I249" s="312">
        <v>0</v>
      </c>
    </row>
    <row r="250" spans="1:9" ht="12.75" hidden="1" customHeight="1" outlineLevel="1">
      <c r="A250" s="292"/>
      <c r="B250" s="331" t="s">
        <v>185</v>
      </c>
      <c r="C250" s="304"/>
      <c r="D250" s="310"/>
      <c r="E250" s="310"/>
      <c r="F250" s="305"/>
      <c r="G250" s="332">
        <v>373495.978468624</v>
      </c>
      <c r="H250" s="319"/>
      <c r="I250" s="312">
        <v>373495.978468624</v>
      </c>
    </row>
    <row r="251" spans="1:9" ht="12.75" hidden="1" customHeight="1" outlineLevel="1">
      <c r="A251" s="292"/>
      <c r="B251" s="331" t="s">
        <v>186</v>
      </c>
      <c r="C251" s="304"/>
      <c r="D251" s="310"/>
      <c r="E251" s="310"/>
      <c r="F251" s="305"/>
      <c r="G251" s="332">
        <v>3120145</v>
      </c>
      <c r="H251" s="319"/>
      <c r="I251" s="312">
        <v>3120145</v>
      </c>
    </row>
    <row r="252" spans="1:9" ht="12.75" hidden="1" customHeight="1" outlineLevel="1">
      <c r="A252" s="292"/>
      <c r="B252" s="331" t="s">
        <v>244</v>
      </c>
      <c r="C252" s="304"/>
      <c r="D252" s="310"/>
      <c r="E252" s="310"/>
      <c r="F252" s="305"/>
      <c r="G252" s="332">
        <v>0</v>
      </c>
      <c r="H252" s="319"/>
      <c r="I252" s="312">
        <v>0</v>
      </c>
    </row>
    <row r="253" spans="1:9" ht="12.75" hidden="1" customHeight="1" outlineLevel="1">
      <c r="A253" s="292"/>
      <c r="B253" s="331" t="s">
        <v>187</v>
      </c>
      <c r="C253" s="304"/>
      <c r="D253" s="310"/>
      <c r="E253" s="310"/>
      <c r="F253" s="305"/>
      <c r="G253" s="332">
        <v>62832</v>
      </c>
      <c r="H253" s="319"/>
      <c r="I253" s="312">
        <v>62832</v>
      </c>
    </row>
    <row r="254" spans="1:9" ht="12.75" hidden="1" customHeight="1" outlineLevel="1">
      <c r="A254" s="292"/>
      <c r="B254" s="331" t="s">
        <v>188</v>
      </c>
      <c r="C254" s="304"/>
      <c r="D254" s="310"/>
      <c r="E254" s="310"/>
      <c r="F254" s="305"/>
      <c r="G254" s="333"/>
      <c r="H254" s="319"/>
      <c r="I254" s="312">
        <v>0</v>
      </c>
    </row>
    <row r="255" spans="1:9" ht="12.75" hidden="1" customHeight="1" outlineLevel="1">
      <c r="A255" s="292"/>
      <c r="B255" s="331" t="s">
        <v>189</v>
      </c>
      <c r="C255" s="304"/>
      <c r="D255" s="310"/>
      <c r="E255" s="310"/>
      <c r="F255" s="305"/>
      <c r="G255" s="332">
        <v>0</v>
      </c>
      <c r="H255" s="319"/>
      <c r="I255" s="312">
        <v>0</v>
      </c>
    </row>
    <row r="256" spans="1:9" ht="12.75" hidden="1" customHeight="1" outlineLevel="1">
      <c r="A256" s="292"/>
      <c r="B256" s="331" t="s">
        <v>190</v>
      </c>
      <c r="C256" s="304"/>
      <c r="D256" s="310"/>
      <c r="E256" s="310"/>
      <c r="F256" s="305"/>
      <c r="G256" s="332">
        <v>329821</v>
      </c>
      <c r="H256" s="319"/>
      <c r="I256" s="312">
        <v>329821</v>
      </c>
    </row>
    <row r="257" spans="1:9" ht="12.75" hidden="1" customHeight="1" outlineLevel="1">
      <c r="A257" s="292"/>
      <c r="B257" s="331" t="s">
        <v>191</v>
      </c>
      <c r="C257" s="304"/>
      <c r="D257" s="310"/>
      <c r="E257" s="310"/>
      <c r="F257" s="305"/>
      <c r="G257" s="333"/>
      <c r="H257" s="319"/>
      <c r="I257" s="312">
        <v>0</v>
      </c>
    </row>
    <row r="258" spans="1:9" ht="12.75" hidden="1" customHeight="1" outlineLevel="1">
      <c r="A258" s="292"/>
      <c r="B258" s="331" t="s">
        <v>252</v>
      </c>
      <c r="C258" s="304"/>
      <c r="D258" s="310"/>
      <c r="E258" s="310"/>
      <c r="F258" s="305"/>
      <c r="G258" s="333"/>
      <c r="H258" s="319"/>
      <c r="I258" s="312">
        <v>0</v>
      </c>
    </row>
    <row r="259" spans="1:9" ht="12.75" hidden="1" customHeight="1" outlineLevel="1">
      <c r="A259" s="292"/>
      <c r="B259" s="331" t="s">
        <v>192</v>
      </c>
      <c r="C259" s="304"/>
      <c r="D259" s="310"/>
      <c r="E259" s="310"/>
      <c r="F259" s="305"/>
      <c r="G259" s="333"/>
      <c r="H259" s="319"/>
      <c r="I259" s="312">
        <v>0</v>
      </c>
    </row>
    <row r="260" spans="1:9" ht="12.75" hidden="1" customHeight="1" outlineLevel="1">
      <c r="A260" s="292"/>
      <c r="B260" s="331" t="s">
        <v>247</v>
      </c>
      <c r="C260" s="304"/>
      <c r="D260" s="310"/>
      <c r="E260" s="310"/>
      <c r="F260" s="305"/>
      <c r="G260" s="332">
        <v>15349</v>
      </c>
      <c r="H260" s="319"/>
      <c r="I260" s="312">
        <v>15349</v>
      </c>
    </row>
    <row r="261" spans="1:9" ht="12.75" hidden="1" customHeight="1" outlineLevel="1">
      <c r="A261" s="292"/>
      <c r="B261" s="331" t="s">
        <v>193</v>
      </c>
      <c r="C261" s="304"/>
      <c r="D261" s="310"/>
      <c r="E261" s="310"/>
      <c r="F261" s="305"/>
      <c r="G261" s="332">
        <v>4674743</v>
      </c>
      <c r="H261" s="319"/>
      <c r="I261" s="312">
        <v>4674743</v>
      </c>
    </row>
    <row r="262" spans="1:9" ht="12.75" hidden="1" customHeight="1" outlineLevel="1">
      <c r="A262" s="292"/>
      <c r="B262" s="331" t="s">
        <v>194</v>
      </c>
      <c r="C262" s="304"/>
      <c r="D262" s="310"/>
      <c r="E262" s="310"/>
      <c r="F262" s="305"/>
      <c r="G262" s="333"/>
      <c r="H262" s="319"/>
      <c r="I262" s="312">
        <v>0</v>
      </c>
    </row>
    <row r="263" spans="1:9" ht="12.75" hidden="1" customHeight="1" outlineLevel="1">
      <c r="A263" s="292"/>
      <c r="B263" s="331" t="s">
        <v>195</v>
      </c>
      <c r="C263" s="304"/>
      <c r="D263" s="310"/>
      <c r="E263" s="310"/>
      <c r="F263" s="305"/>
      <c r="G263" s="332">
        <v>0</v>
      </c>
      <c r="H263" s="319"/>
      <c r="I263" s="312">
        <v>0</v>
      </c>
    </row>
    <row r="264" spans="1:9" ht="12.75" hidden="1" customHeight="1" outlineLevel="1">
      <c r="A264" s="292"/>
      <c r="B264" s="331" t="s">
        <v>196</v>
      </c>
      <c r="C264" s="304"/>
      <c r="D264" s="310"/>
      <c r="E264" s="310"/>
      <c r="F264" s="305"/>
      <c r="G264" s="333"/>
      <c r="H264" s="319"/>
      <c r="I264" s="312">
        <v>0</v>
      </c>
    </row>
    <row r="265" spans="1:9" ht="12.75" hidden="1" customHeight="1" outlineLevel="1">
      <c r="A265" s="292"/>
      <c r="B265" s="331" t="s">
        <v>253</v>
      </c>
      <c r="C265" s="304"/>
      <c r="D265" s="310"/>
      <c r="E265" s="310"/>
      <c r="F265" s="305"/>
      <c r="G265" s="332">
        <v>2658</v>
      </c>
      <c r="H265" s="319"/>
      <c r="I265" s="312">
        <v>2658</v>
      </c>
    </row>
    <row r="266" spans="1:9" ht="12.75" customHeight="1" collapsed="1">
      <c r="A266" s="292">
        <v>11</v>
      </c>
      <c r="B266" s="334" t="s">
        <v>498</v>
      </c>
      <c r="C266" s="304"/>
      <c r="D266" s="310"/>
      <c r="E266" s="310"/>
      <c r="F266" s="305"/>
      <c r="G266" s="332">
        <f>SUM($G$244:$G$265)</f>
        <v>12985865.978468623</v>
      </c>
      <c r="H266" s="319"/>
      <c r="I266" s="312">
        <f>SUM($I$244:$I$265)</f>
        <v>12985865.978468623</v>
      </c>
    </row>
    <row r="267" spans="1:9" ht="12.75" hidden="1" customHeight="1" outlineLevel="1">
      <c r="A267" s="292"/>
      <c r="B267" s="331" t="s">
        <v>181</v>
      </c>
      <c r="C267" s="304"/>
      <c r="D267" s="310"/>
      <c r="E267" s="310"/>
      <c r="F267" s="305"/>
      <c r="G267" s="332">
        <v>520645</v>
      </c>
      <c r="H267" s="319"/>
      <c r="I267" s="312">
        <v>520645</v>
      </c>
    </row>
    <row r="268" spans="1:9" ht="12.75" hidden="1" customHeight="1" outlineLevel="1">
      <c r="A268" s="292"/>
      <c r="B268" s="331" t="s">
        <v>182</v>
      </c>
      <c r="C268" s="304"/>
      <c r="D268" s="310"/>
      <c r="E268" s="310"/>
      <c r="F268" s="305"/>
      <c r="G268" s="333"/>
      <c r="H268" s="319"/>
      <c r="I268" s="312">
        <v>0</v>
      </c>
    </row>
    <row r="269" spans="1:9" ht="12.75" hidden="1" customHeight="1" outlineLevel="1">
      <c r="A269" s="292"/>
      <c r="B269" s="331" t="s">
        <v>250</v>
      </c>
      <c r="C269" s="304"/>
      <c r="D269" s="310"/>
      <c r="E269" s="310"/>
      <c r="F269" s="305"/>
      <c r="G269" s="332">
        <v>0</v>
      </c>
      <c r="H269" s="319"/>
      <c r="I269" s="312">
        <v>0</v>
      </c>
    </row>
    <row r="270" spans="1:9" ht="12.75" hidden="1" customHeight="1" outlineLevel="1">
      <c r="A270" s="292"/>
      <c r="B270" s="331" t="s">
        <v>183</v>
      </c>
      <c r="C270" s="304"/>
      <c r="D270" s="310"/>
      <c r="E270" s="310"/>
      <c r="F270" s="305"/>
      <c r="G270" s="332">
        <v>2856633</v>
      </c>
      <c r="H270" s="319"/>
      <c r="I270" s="312">
        <v>2856633</v>
      </c>
    </row>
    <row r="271" spans="1:9" ht="12.75" hidden="1" customHeight="1" outlineLevel="1">
      <c r="A271" s="292"/>
      <c r="B271" s="331" t="s">
        <v>184</v>
      </c>
      <c r="C271" s="304"/>
      <c r="D271" s="310"/>
      <c r="E271" s="310"/>
      <c r="F271" s="305"/>
      <c r="G271" s="332">
        <v>383254</v>
      </c>
      <c r="H271" s="319"/>
      <c r="I271" s="312">
        <v>383254</v>
      </c>
    </row>
    <row r="272" spans="1:9" ht="12.75" hidden="1" customHeight="1" outlineLevel="1">
      <c r="A272" s="292"/>
      <c r="B272" s="331" t="s">
        <v>251</v>
      </c>
      <c r="C272" s="304"/>
      <c r="D272" s="310"/>
      <c r="E272" s="310"/>
      <c r="F272" s="305"/>
      <c r="G272" s="332">
        <v>1619</v>
      </c>
      <c r="H272" s="319"/>
      <c r="I272" s="312">
        <v>1619</v>
      </c>
    </row>
    <row r="273" spans="1:9" ht="12.75" hidden="1" customHeight="1" outlineLevel="1">
      <c r="A273" s="292"/>
      <c r="B273" s="331" t="s">
        <v>185</v>
      </c>
      <c r="C273" s="304"/>
      <c r="D273" s="310"/>
      <c r="E273" s="310"/>
      <c r="F273" s="305"/>
      <c r="G273" s="332">
        <v>2771706.9094489198</v>
      </c>
      <c r="H273" s="319"/>
      <c r="I273" s="312">
        <v>2771706.9094489198</v>
      </c>
    </row>
    <row r="274" spans="1:9" ht="12.75" hidden="1" customHeight="1" outlineLevel="1">
      <c r="A274" s="292"/>
      <c r="B274" s="331" t="s">
        <v>186</v>
      </c>
      <c r="C274" s="304"/>
      <c r="D274" s="310"/>
      <c r="E274" s="310"/>
      <c r="F274" s="305"/>
      <c r="G274" s="332">
        <v>4892729</v>
      </c>
      <c r="H274" s="319"/>
      <c r="I274" s="312">
        <v>4892729</v>
      </c>
    </row>
    <row r="275" spans="1:9" ht="12.75" hidden="1" customHeight="1" outlineLevel="1">
      <c r="A275" s="292"/>
      <c r="B275" s="331" t="s">
        <v>244</v>
      </c>
      <c r="C275" s="304"/>
      <c r="D275" s="310"/>
      <c r="E275" s="310"/>
      <c r="F275" s="305"/>
      <c r="G275" s="332">
        <v>19413</v>
      </c>
      <c r="H275" s="319"/>
      <c r="I275" s="312">
        <v>19413</v>
      </c>
    </row>
    <row r="276" spans="1:9" ht="12.75" hidden="1" customHeight="1" outlineLevel="1">
      <c r="A276" s="292"/>
      <c r="B276" s="331" t="s">
        <v>187</v>
      </c>
      <c r="C276" s="304"/>
      <c r="D276" s="310"/>
      <c r="E276" s="310"/>
      <c r="F276" s="305"/>
      <c r="G276" s="332">
        <v>36631</v>
      </c>
      <c r="H276" s="319"/>
      <c r="I276" s="312">
        <v>36631</v>
      </c>
    </row>
    <row r="277" spans="1:9" ht="12.75" hidden="1" customHeight="1" outlineLevel="1">
      <c r="A277" s="292"/>
      <c r="B277" s="331" t="s">
        <v>188</v>
      </c>
      <c r="C277" s="304"/>
      <c r="D277" s="310"/>
      <c r="E277" s="310"/>
      <c r="F277" s="305"/>
      <c r="G277" s="332">
        <v>70844.415082483101</v>
      </c>
      <c r="H277" s="319"/>
      <c r="I277" s="312">
        <v>70844.415082483101</v>
      </c>
    </row>
    <row r="278" spans="1:9" ht="12.75" hidden="1" customHeight="1" outlineLevel="1">
      <c r="A278" s="292"/>
      <c r="B278" s="331" t="s">
        <v>189</v>
      </c>
      <c r="C278" s="304"/>
      <c r="D278" s="310"/>
      <c r="E278" s="310"/>
      <c r="F278" s="305"/>
      <c r="G278" s="332">
        <v>177378.000814673</v>
      </c>
      <c r="H278" s="319"/>
      <c r="I278" s="312">
        <v>177378.000814673</v>
      </c>
    </row>
    <row r="279" spans="1:9" ht="12.75" hidden="1" customHeight="1" outlineLevel="1">
      <c r="A279" s="292"/>
      <c r="B279" s="331" t="s">
        <v>190</v>
      </c>
      <c r="C279" s="304"/>
      <c r="D279" s="310"/>
      <c r="E279" s="310"/>
      <c r="F279" s="305"/>
      <c r="G279" s="332">
        <v>1756448</v>
      </c>
      <c r="H279" s="319"/>
      <c r="I279" s="312">
        <v>1756448</v>
      </c>
    </row>
    <row r="280" spans="1:9" ht="12.75" hidden="1" customHeight="1" outlineLevel="1">
      <c r="A280" s="292"/>
      <c r="B280" s="331" t="s">
        <v>191</v>
      </c>
      <c r="C280" s="304"/>
      <c r="D280" s="310"/>
      <c r="E280" s="310"/>
      <c r="F280" s="305"/>
      <c r="G280" s="333"/>
      <c r="H280" s="319"/>
      <c r="I280" s="312">
        <v>0</v>
      </c>
    </row>
    <row r="281" spans="1:9" ht="12.75" hidden="1" customHeight="1" outlineLevel="1">
      <c r="A281" s="292"/>
      <c r="B281" s="331" t="s">
        <v>252</v>
      </c>
      <c r="C281" s="304"/>
      <c r="D281" s="310"/>
      <c r="E281" s="310"/>
      <c r="F281" s="305"/>
      <c r="G281" s="332">
        <v>10112</v>
      </c>
      <c r="H281" s="319"/>
      <c r="I281" s="312">
        <v>10112</v>
      </c>
    </row>
    <row r="282" spans="1:9" ht="12.75" hidden="1" customHeight="1" outlineLevel="1">
      <c r="A282" s="292"/>
      <c r="B282" s="331" t="s">
        <v>192</v>
      </c>
      <c r="C282" s="304"/>
      <c r="D282" s="310"/>
      <c r="E282" s="310"/>
      <c r="F282" s="305"/>
      <c r="G282" s="332">
        <v>45564</v>
      </c>
      <c r="H282" s="319"/>
      <c r="I282" s="312">
        <v>45564</v>
      </c>
    </row>
    <row r="283" spans="1:9" ht="12.75" hidden="1" customHeight="1" outlineLevel="1">
      <c r="A283" s="292"/>
      <c r="B283" s="331" t="s">
        <v>247</v>
      </c>
      <c r="C283" s="304"/>
      <c r="D283" s="310"/>
      <c r="E283" s="310"/>
      <c r="F283" s="305"/>
      <c r="G283" s="333"/>
      <c r="H283" s="319"/>
      <c r="I283" s="312">
        <v>0</v>
      </c>
    </row>
    <row r="284" spans="1:9" ht="12.75" hidden="1" customHeight="1" outlineLevel="1">
      <c r="A284" s="292"/>
      <c r="B284" s="331" t="s">
        <v>193</v>
      </c>
      <c r="C284" s="304"/>
      <c r="D284" s="310"/>
      <c r="E284" s="310"/>
      <c r="F284" s="305"/>
      <c r="G284" s="332">
        <v>5464559</v>
      </c>
      <c r="H284" s="319"/>
      <c r="I284" s="312">
        <v>5464559</v>
      </c>
    </row>
    <row r="285" spans="1:9" ht="12.75" hidden="1" customHeight="1" outlineLevel="1">
      <c r="A285" s="292"/>
      <c r="B285" s="331" t="s">
        <v>194</v>
      </c>
      <c r="C285" s="304"/>
      <c r="D285" s="310"/>
      <c r="E285" s="310"/>
      <c r="F285" s="305"/>
      <c r="G285" s="332">
        <v>5725</v>
      </c>
      <c r="H285" s="319"/>
      <c r="I285" s="312">
        <v>5725</v>
      </c>
    </row>
    <row r="286" spans="1:9" ht="12.75" hidden="1" customHeight="1" outlineLevel="1">
      <c r="A286" s="292"/>
      <c r="B286" s="331" t="s">
        <v>195</v>
      </c>
      <c r="C286" s="304"/>
      <c r="D286" s="310"/>
      <c r="E286" s="310"/>
      <c r="F286" s="305"/>
      <c r="G286" s="332">
        <v>5091.8252519297403</v>
      </c>
      <c r="H286" s="319"/>
      <c r="I286" s="312">
        <v>5091.8252519297403</v>
      </c>
    </row>
    <row r="287" spans="1:9" ht="12.75" hidden="1" customHeight="1" outlineLevel="1">
      <c r="A287" s="292"/>
      <c r="B287" s="331" t="s">
        <v>196</v>
      </c>
      <c r="C287" s="304"/>
      <c r="D287" s="310"/>
      <c r="E287" s="310"/>
      <c r="F287" s="305"/>
      <c r="G287" s="332">
        <v>43518</v>
      </c>
      <c r="H287" s="319"/>
      <c r="I287" s="312">
        <v>43518</v>
      </c>
    </row>
    <row r="288" spans="1:9" ht="12.75" hidden="1" customHeight="1" outlineLevel="1">
      <c r="A288" s="292"/>
      <c r="B288" s="331" t="s">
        <v>253</v>
      </c>
      <c r="C288" s="304"/>
      <c r="D288" s="310"/>
      <c r="E288" s="310"/>
      <c r="F288" s="305"/>
      <c r="G288" s="332">
        <v>101546</v>
      </c>
      <c r="H288" s="319"/>
      <c r="I288" s="312">
        <v>101546</v>
      </c>
    </row>
    <row r="289" spans="1:9" ht="12.75" customHeight="1" collapsed="1">
      <c r="A289" s="292">
        <v>12</v>
      </c>
      <c r="B289" s="334" t="s">
        <v>499</v>
      </c>
      <c r="C289" s="304"/>
      <c r="D289" s="310"/>
      <c r="E289" s="310"/>
      <c r="F289" s="305"/>
      <c r="G289" s="332">
        <f>SUM($G$267:$G$288)</f>
        <v>19163417.150598004</v>
      </c>
      <c r="H289" s="319"/>
      <c r="I289" s="312">
        <f>SUM($I$267:$I$288)</f>
        <v>19163417.150598004</v>
      </c>
    </row>
    <row r="290" spans="1:9" ht="12.75" hidden="1" customHeight="1" outlineLevel="1">
      <c r="A290" s="292"/>
      <c r="B290" s="331" t="s">
        <v>181</v>
      </c>
      <c r="C290" s="304"/>
      <c r="D290" s="310"/>
      <c r="E290" s="310"/>
      <c r="F290" s="305"/>
      <c r="G290" s="332">
        <v>86992</v>
      </c>
      <c r="H290" s="319"/>
      <c r="I290" s="312">
        <v>86992</v>
      </c>
    </row>
    <row r="291" spans="1:9" ht="12.75" hidden="1" customHeight="1" outlineLevel="1">
      <c r="A291" s="292"/>
      <c r="B291" s="331" t="s">
        <v>182</v>
      </c>
      <c r="C291" s="304"/>
      <c r="D291" s="310"/>
      <c r="E291" s="310"/>
      <c r="F291" s="305"/>
      <c r="G291" s="333"/>
      <c r="H291" s="319"/>
      <c r="I291" s="312">
        <v>0</v>
      </c>
    </row>
    <row r="292" spans="1:9" ht="12.75" hidden="1" customHeight="1" outlineLevel="1">
      <c r="A292" s="292"/>
      <c r="B292" s="331" t="s">
        <v>250</v>
      </c>
      <c r="C292" s="304"/>
      <c r="D292" s="310"/>
      <c r="E292" s="310"/>
      <c r="F292" s="305"/>
      <c r="G292" s="332">
        <v>0</v>
      </c>
      <c r="H292" s="319"/>
      <c r="I292" s="312">
        <v>0</v>
      </c>
    </row>
    <row r="293" spans="1:9" ht="12.75" hidden="1" customHeight="1" outlineLevel="1">
      <c r="A293" s="292"/>
      <c r="B293" s="331" t="s">
        <v>183</v>
      </c>
      <c r="C293" s="304"/>
      <c r="D293" s="310"/>
      <c r="E293" s="310"/>
      <c r="F293" s="305"/>
      <c r="G293" s="332">
        <v>-2051134</v>
      </c>
      <c r="H293" s="319"/>
      <c r="I293" s="312">
        <v>-2051134</v>
      </c>
    </row>
    <row r="294" spans="1:9" ht="12.75" hidden="1" customHeight="1" outlineLevel="1">
      <c r="A294" s="292"/>
      <c r="B294" s="331" t="s">
        <v>184</v>
      </c>
      <c r="C294" s="304"/>
      <c r="D294" s="310"/>
      <c r="E294" s="310"/>
      <c r="F294" s="305"/>
      <c r="G294" s="332">
        <v>-17383</v>
      </c>
      <c r="H294" s="319"/>
      <c r="I294" s="312">
        <v>-17383</v>
      </c>
    </row>
    <row r="295" spans="1:9" ht="12.75" hidden="1" customHeight="1" outlineLevel="1">
      <c r="A295" s="292"/>
      <c r="B295" s="331" t="s">
        <v>251</v>
      </c>
      <c r="C295" s="304"/>
      <c r="D295" s="310"/>
      <c r="E295" s="310"/>
      <c r="F295" s="305"/>
      <c r="G295" s="333"/>
      <c r="H295" s="319"/>
      <c r="I295" s="312">
        <v>0</v>
      </c>
    </row>
    <row r="296" spans="1:9" ht="12.75" hidden="1" customHeight="1" outlineLevel="1">
      <c r="A296" s="292"/>
      <c r="B296" s="331" t="s">
        <v>185</v>
      </c>
      <c r="C296" s="304"/>
      <c r="D296" s="310"/>
      <c r="E296" s="310"/>
      <c r="F296" s="305"/>
      <c r="G296" s="332">
        <v>-1171118.1379504299</v>
      </c>
      <c r="H296" s="319"/>
      <c r="I296" s="312">
        <v>-1171118.1379504299</v>
      </c>
    </row>
    <row r="297" spans="1:9" ht="12.75" hidden="1" customHeight="1" outlineLevel="1">
      <c r="A297" s="292"/>
      <c r="B297" s="331" t="s">
        <v>186</v>
      </c>
      <c r="C297" s="304"/>
      <c r="D297" s="310"/>
      <c r="E297" s="310"/>
      <c r="F297" s="305"/>
      <c r="G297" s="332">
        <v>1755828</v>
      </c>
      <c r="H297" s="319"/>
      <c r="I297" s="312">
        <v>1755828</v>
      </c>
    </row>
    <row r="298" spans="1:9" ht="12.75" hidden="1" customHeight="1" outlineLevel="1">
      <c r="A298" s="292"/>
      <c r="B298" s="331" t="s">
        <v>244</v>
      </c>
      <c r="C298" s="304"/>
      <c r="D298" s="310"/>
      <c r="E298" s="310"/>
      <c r="F298" s="305"/>
      <c r="G298" s="332">
        <v>0</v>
      </c>
      <c r="H298" s="319"/>
      <c r="I298" s="312">
        <v>0</v>
      </c>
    </row>
    <row r="299" spans="1:9" ht="12.75" hidden="1" customHeight="1" outlineLevel="1">
      <c r="A299" s="292"/>
      <c r="B299" s="331" t="s">
        <v>187</v>
      </c>
      <c r="C299" s="304"/>
      <c r="D299" s="310"/>
      <c r="E299" s="310"/>
      <c r="F299" s="305"/>
      <c r="G299" s="332">
        <v>19024</v>
      </c>
      <c r="H299" s="319"/>
      <c r="I299" s="312">
        <v>19024</v>
      </c>
    </row>
    <row r="300" spans="1:9" ht="12.75" hidden="1" customHeight="1" outlineLevel="1">
      <c r="A300" s="292"/>
      <c r="B300" s="331" t="s">
        <v>188</v>
      </c>
      <c r="C300" s="304"/>
      <c r="D300" s="310"/>
      <c r="E300" s="310"/>
      <c r="F300" s="305"/>
      <c r="G300" s="332">
        <v>-7732.5244017637697</v>
      </c>
      <c r="H300" s="319"/>
      <c r="I300" s="312">
        <v>-7732.5244017637697</v>
      </c>
    </row>
    <row r="301" spans="1:9" ht="12.75" hidden="1" customHeight="1" outlineLevel="1">
      <c r="A301" s="292"/>
      <c r="B301" s="331" t="s">
        <v>189</v>
      </c>
      <c r="C301" s="304"/>
      <c r="D301" s="310"/>
      <c r="E301" s="310"/>
      <c r="F301" s="305"/>
      <c r="G301" s="332">
        <v>0</v>
      </c>
      <c r="H301" s="319"/>
      <c r="I301" s="312">
        <v>0</v>
      </c>
    </row>
    <row r="302" spans="1:9" ht="12.75" hidden="1" customHeight="1" outlineLevel="1">
      <c r="A302" s="292"/>
      <c r="B302" s="331" t="s">
        <v>190</v>
      </c>
      <c r="C302" s="304"/>
      <c r="D302" s="310"/>
      <c r="E302" s="310"/>
      <c r="F302" s="305"/>
      <c r="G302" s="332">
        <v>706187</v>
      </c>
      <c r="H302" s="319"/>
      <c r="I302" s="312">
        <v>706187</v>
      </c>
    </row>
    <row r="303" spans="1:9" ht="12.75" hidden="1" customHeight="1" outlineLevel="1">
      <c r="A303" s="292"/>
      <c r="B303" s="331" t="s">
        <v>191</v>
      </c>
      <c r="C303" s="304"/>
      <c r="D303" s="310"/>
      <c r="E303" s="310"/>
      <c r="F303" s="305"/>
      <c r="G303" s="333"/>
      <c r="H303" s="319"/>
      <c r="I303" s="312">
        <v>0</v>
      </c>
    </row>
    <row r="304" spans="1:9" ht="12.75" hidden="1" customHeight="1" outlineLevel="1">
      <c r="A304" s="292"/>
      <c r="B304" s="331" t="s">
        <v>252</v>
      </c>
      <c r="C304" s="304"/>
      <c r="D304" s="310"/>
      <c r="E304" s="310"/>
      <c r="F304" s="305"/>
      <c r="G304" s="333"/>
      <c r="H304" s="319"/>
      <c r="I304" s="312">
        <v>0</v>
      </c>
    </row>
    <row r="305" spans="1:9" ht="12.75" hidden="1" customHeight="1" outlineLevel="1">
      <c r="A305" s="292"/>
      <c r="B305" s="331" t="s">
        <v>192</v>
      </c>
      <c r="C305" s="304"/>
      <c r="D305" s="310"/>
      <c r="E305" s="310"/>
      <c r="F305" s="305"/>
      <c r="G305" s="333"/>
      <c r="H305" s="319"/>
      <c r="I305" s="312">
        <v>0</v>
      </c>
    </row>
    <row r="306" spans="1:9" ht="12.75" hidden="1" customHeight="1" outlineLevel="1">
      <c r="A306" s="292"/>
      <c r="B306" s="331" t="s">
        <v>247</v>
      </c>
      <c r="C306" s="304"/>
      <c r="D306" s="310"/>
      <c r="E306" s="310"/>
      <c r="F306" s="305"/>
      <c r="G306" s="333"/>
      <c r="H306" s="319"/>
      <c r="I306" s="312">
        <v>0</v>
      </c>
    </row>
    <row r="307" spans="1:9" ht="12.75" hidden="1" customHeight="1" outlineLevel="1">
      <c r="A307" s="292"/>
      <c r="B307" s="331" t="s">
        <v>193</v>
      </c>
      <c r="C307" s="304"/>
      <c r="D307" s="310"/>
      <c r="E307" s="310"/>
      <c r="F307" s="305"/>
      <c r="G307" s="332">
        <v>-568353</v>
      </c>
      <c r="H307" s="319"/>
      <c r="I307" s="312">
        <v>-568353</v>
      </c>
    </row>
    <row r="308" spans="1:9" ht="12.75" hidden="1" customHeight="1" outlineLevel="1">
      <c r="A308" s="292"/>
      <c r="B308" s="331" t="s">
        <v>194</v>
      </c>
      <c r="C308" s="304"/>
      <c r="D308" s="310"/>
      <c r="E308" s="310"/>
      <c r="F308" s="305"/>
      <c r="G308" s="333"/>
      <c r="H308" s="319"/>
      <c r="I308" s="312">
        <v>0</v>
      </c>
    </row>
    <row r="309" spans="1:9" ht="12.75" hidden="1" customHeight="1" outlineLevel="1">
      <c r="A309" s="292"/>
      <c r="B309" s="331" t="s">
        <v>195</v>
      </c>
      <c r="C309" s="304"/>
      <c r="D309" s="310"/>
      <c r="E309" s="310"/>
      <c r="F309" s="305"/>
      <c r="G309" s="332">
        <v>0</v>
      </c>
      <c r="H309" s="319"/>
      <c r="I309" s="312">
        <v>0</v>
      </c>
    </row>
    <row r="310" spans="1:9" ht="12.75" hidden="1" customHeight="1" outlineLevel="1">
      <c r="A310" s="292"/>
      <c r="B310" s="331" t="s">
        <v>196</v>
      </c>
      <c r="C310" s="304"/>
      <c r="D310" s="310"/>
      <c r="E310" s="310"/>
      <c r="F310" s="305"/>
      <c r="G310" s="332">
        <v>3600</v>
      </c>
      <c r="H310" s="319"/>
      <c r="I310" s="312">
        <v>3600</v>
      </c>
    </row>
    <row r="311" spans="1:9" ht="12.75" hidden="1" customHeight="1" outlineLevel="1">
      <c r="A311" s="292"/>
      <c r="B311" s="331" t="s">
        <v>253</v>
      </c>
      <c r="C311" s="304"/>
      <c r="D311" s="310"/>
      <c r="E311" s="310"/>
      <c r="F311" s="305"/>
      <c r="G311" s="332">
        <v>-11917</v>
      </c>
      <c r="H311" s="319"/>
      <c r="I311" s="312">
        <v>-11917</v>
      </c>
    </row>
    <row r="312" spans="1:9" ht="12.75" customHeight="1" collapsed="1">
      <c r="A312" s="292">
        <v>13</v>
      </c>
      <c r="B312" s="334" t="s">
        <v>500</v>
      </c>
      <c r="C312" s="304"/>
      <c r="D312" s="310"/>
      <c r="E312" s="310"/>
      <c r="F312" s="305"/>
      <c r="G312" s="332">
        <f>SUM($G$290:$G$311)</f>
        <v>-1256006.6623521934</v>
      </c>
      <c r="H312" s="319"/>
      <c r="I312" s="312">
        <f>SUM($I$290:$I$311)</f>
        <v>-1256006.6623521934</v>
      </c>
    </row>
    <row r="313" spans="1:9" ht="12.75" hidden="1" customHeight="1" outlineLevel="1">
      <c r="A313" s="292"/>
      <c r="B313" s="331" t="s">
        <v>181</v>
      </c>
      <c r="C313" s="304"/>
      <c r="D313" s="310"/>
      <c r="E313" s="310"/>
      <c r="F313" s="305"/>
      <c r="G313" s="333"/>
      <c r="H313" s="319"/>
      <c r="I313" s="312">
        <v>0</v>
      </c>
    </row>
    <row r="314" spans="1:9" ht="12.75" hidden="1" customHeight="1" outlineLevel="1">
      <c r="A314" s="292"/>
      <c r="B314" s="331" t="s">
        <v>182</v>
      </c>
      <c r="C314" s="304"/>
      <c r="D314" s="310"/>
      <c r="E314" s="310"/>
      <c r="F314" s="305"/>
      <c r="G314" s="333"/>
      <c r="H314" s="319"/>
      <c r="I314" s="312">
        <v>0</v>
      </c>
    </row>
    <row r="315" spans="1:9" ht="12.75" hidden="1" customHeight="1" outlineLevel="1">
      <c r="A315" s="292"/>
      <c r="B315" s="331" t="s">
        <v>250</v>
      </c>
      <c r="C315" s="304"/>
      <c r="D315" s="310"/>
      <c r="E315" s="310"/>
      <c r="F315" s="305"/>
      <c r="G315" s="332">
        <v>0</v>
      </c>
      <c r="H315" s="319"/>
      <c r="I315" s="312">
        <v>0</v>
      </c>
    </row>
    <row r="316" spans="1:9" ht="12.75" hidden="1" customHeight="1" outlineLevel="1">
      <c r="A316" s="292"/>
      <c r="B316" s="331" t="s">
        <v>183</v>
      </c>
      <c r="C316" s="304"/>
      <c r="D316" s="310"/>
      <c r="E316" s="310"/>
      <c r="F316" s="305"/>
      <c r="G316" s="332">
        <v>3420135</v>
      </c>
      <c r="H316" s="319"/>
      <c r="I316" s="312">
        <v>3420135</v>
      </c>
    </row>
    <row r="317" spans="1:9" ht="12.75" hidden="1" customHeight="1" outlineLevel="1">
      <c r="A317" s="292"/>
      <c r="B317" s="331" t="s">
        <v>184</v>
      </c>
      <c r="C317" s="304"/>
      <c r="D317" s="310"/>
      <c r="E317" s="310"/>
      <c r="F317" s="305"/>
      <c r="G317" s="332">
        <v>17996</v>
      </c>
      <c r="H317" s="319"/>
      <c r="I317" s="312">
        <v>17996</v>
      </c>
    </row>
    <row r="318" spans="1:9" ht="12.75" hidden="1" customHeight="1" outlineLevel="1">
      <c r="A318" s="292"/>
      <c r="B318" s="331" t="s">
        <v>251</v>
      </c>
      <c r="C318" s="304"/>
      <c r="D318" s="310"/>
      <c r="E318" s="310"/>
      <c r="F318" s="305"/>
      <c r="G318" s="333"/>
      <c r="H318" s="319"/>
      <c r="I318" s="312">
        <v>0</v>
      </c>
    </row>
    <row r="319" spans="1:9" ht="12.75" hidden="1" customHeight="1" outlineLevel="1">
      <c r="A319" s="292"/>
      <c r="B319" s="331" t="s">
        <v>185</v>
      </c>
      <c r="C319" s="304"/>
      <c r="D319" s="310"/>
      <c r="E319" s="310"/>
      <c r="F319" s="305"/>
      <c r="G319" s="332">
        <v>4580125.6434456203</v>
      </c>
      <c r="H319" s="319"/>
      <c r="I319" s="312">
        <v>4580125.6434456203</v>
      </c>
    </row>
    <row r="320" spans="1:9" ht="12.75" hidden="1" customHeight="1" outlineLevel="1">
      <c r="A320" s="292"/>
      <c r="B320" s="331" t="s">
        <v>186</v>
      </c>
      <c r="C320" s="304"/>
      <c r="D320" s="310"/>
      <c r="E320" s="310"/>
      <c r="F320" s="305"/>
      <c r="G320" s="332">
        <v>-11470006</v>
      </c>
      <c r="H320" s="319"/>
      <c r="I320" s="312">
        <v>-11470006</v>
      </c>
    </row>
    <row r="321" spans="1:9" ht="12.75" hidden="1" customHeight="1" outlineLevel="1">
      <c r="A321" s="292"/>
      <c r="B321" s="331" t="s">
        <v>244</v>
      </c>
      <c r="C321" s="304"/>
      <c r="D321" s="310"/>
      <c r="E321" s="310"/>
      <c r="F321" s="305"/>
      <c r="G321" s="332">
        <v>0</v>
      </c>
      <c r="H321" s="319"/>
      <c r="I321" s="312">
        <v>0</v>
      </c>
    </row>
    <row r="322" spans="1:9" ht="12.75" hidden="1" customHeight="1" outlineLevel="1">
      <c r="A322" s="292"/>
      <c r="B322" s="331" t="s">
        <v>187</v>
      </c>
      <c r="C322" s="304"/>
      <c r="D322" s="310"/>
      <c r="E322" s="310"/>
      <c r="F322" s="305"/>
      <c r="G322" s="332">
        <v>63453</v>
      </c>
      <c r="H322" s="319"/>
      <c r="I322" s="312">
        <v>63453</v>
      </c>
    </row>
    <row r="323" spans="1:9" ht="12.75" hidden="1" customHeight="1" outlineLevel="1">
      <c r="A323" s="292"/>
      <c r="B323" s="331" t="s">
        <v>188</v>
      </c>
      <c r="C323" s="304"/>
      <c r="D323" s="310"/>
      <c r="E323" s="310"/>
      <c r="F323" s="305"/>
      <c r="G323" s="333"/>
      <c r="H323" s="319"/>
      <c r="I323" s="312">
        <v>0</v>
      </c>
    </row>
    <row r="324" spans="1:9" ht="12.75" hidden="1" customHeight="1" outlineLevel="1">
      <c r="A324" s="292"/>
      <c r="B324" s="331" t="s">
        <v>189</v>
      </c>
      <c r="C324" s="304"/>
      <c r="D324" s="310"/>
      <c r="E324" s="310"/>
      <c r="F324" s="305"/>
      <c r="G324" s="332">
        <v>0</v>
      </c>
      <c r="H324" s="319"/>
      <c r="I324" s="312">
        <v>0</v>
      </c>
    </row>
    <row r="325" spans="1:9" ht="12.75" hidden="1" customHeight="1" outlineLevel="1">
      <c r="A325" s="292"/>
      <c r="B325" s="331" t="s">
        <v>190</v>
      </c>
      <c r="C325" s="304"/>
      <c r="D325" s="310"/>
      <c r="E325" s="310"/>
      <c r="F325" s="305"/>
      <c r="G325" s="332">
        <v>-1164267</v>
      </c>
      <c r="H325" s="319"/>
      <c r="I325" s="312">
        <v>-1164267</v>
      </c>
    </row>
    <row r="326" spans="1:9" ht="12.75" hidden="1" customHeight="1" outlineLevel="1">
      <c r="A326" s="292"/>
      <c r="B326" s="331" t="s">
        <v>191</v>
      </c>
      <c r="C326" s="304"/>
      <c r="D326" s="310"/>
      <c r="E326" s="310"/>
      <c r="F326" s="305"/>
      <c r="G326" s="333"/>
      <c r="H326" s="319"/>
      <c r="I326" s="312">
        <v>0</v>
      </c>
    </row>
    <row r="327" spans="1:9" ht="12.75" hidden="1" customHeight="1" outlineLevel="1">
      <c r="A327" s="292"/>
      <c r="B327" s="331" t="s">
        <v>252</v>
      </c>
      <c r="C327" s="304"/>
      <c r="D327" s="310"/>
      <c r="E327" s="310"/>
      <c r="F327" s="305"/>
      <c r="G327" s="333"/>
      <c r="H327" s="319"/>
      <c r="I327" s="312">
        <v>0</v>
      </c>
    </row>
    <row r="328" spans="1:9" ht="12.75" hidden="1" customHeight="1" outlineLevel="1">
      <c r="A328" s="292"/>
      <c r="B328" s="331" t="s">
        <v>192</v>
      </c>
      <c r="C328" s="304"/>
      <c r="D328" s="310"/>
      <c r="E328" s="310"/>
      <c r="F328" s="305"/>
      <c r="G328" s="333"/>
      <c r="H328" s="319"/>
      <c r="I328" s="312">
        <v>0</v>
      </c>
    </row>
    <row r="329" spans="1:9" ht="12.75" hidden="1" customHeight="1" outlineLevel="1">
      <c r="A329" s="292"/>
      <c r="B329" s="331" t="s">
        <v>247</v>
      </c>
      <c r="C329" s="304"/>
      <c r="D329" s="310"/>
      <c r="E329" s="310"/>
      <c r="F329" s="305"/>
      <c r="G329" s="333"/>
      <c r="H329" s="319"/>
      <c r="I329" s="312">
        <v>0</v>
      </c>
    </row>
    <row r="330" spans="1:9" ht="12.75" hidden="1" customHeight="1" outlineLevel="1">
      <c r="A330" s="292"/>
      <c r="B330" s="331" t="s">
        <v>193</v>
      </c>
      <c r="C330" s="304"/>
      <c r="D330" s="310"/>
      <c r="E330" s="310"/>
      <c r="F330" s="305"/>
      <c r="G330" s="332">
        <v>-2867671</v>
      </c>
      <c r="H330" s="319"/>
      <c r="I330" s="312">
        <v>-2867671</v>
      </c>
    </row>
    <row r="331" spans="1:9" ht="12.75" hidden="1" customHeight="1" outlineLevel="1">
      <c r="A331" s="292"/>
      <c r="B331" s="331" t="s">
        <v>194</v>
      </c>
      <c r="C331" s="304"/>
      <c r="D331" s="310"/>
      <c r="E331" s="310"/>
      <c r="F331" s="305"/>
      <c r="G331" s="333"/>
      <c r="H331" s="319"/>
      <c r="I331" s="312">
        <v>0</v>
      </c>
    </row>
    <row r="332" spans="1:9" ht="12.75" hidden="1" customHeight="1" outlineLevel="1">
      <c r="A332" s="292"/>
      <c r="B332" s="331" t="s">
        <v>195</v>
      </c>
      <c r="C332" s="304"/>
      <c r="D332" s="310"/>
      <c r="E332" s="310"/>
      <c r="F332" s="305"/>
      <c r="G332" s="332">
        <v>0</v>
      </c>
      <c r="H332" s="319"/>
      <c r="I332" s="312">
        <v>0</v>
      </c>
    </row>
    <row r="333" spans="1:9" ht="12.75" hidden="1" customHeight="1" outlineLevel="1">
      <c r="A333" s="292"/>
      <c r="B333" s="331" t="s">
        <v>196</v>
      </c>
      <c r="C333" s="304"/>
      <c r="D333" s="310"/>
      <c r="E333" s="310"/>
      <c r="F333" s="305"/>
      <c r="G333" s="333"/>
      <c r="H333" s="319"/>
      <c r="I333" s="312">
        <v>0</v>
      </c>
    </row>
    <row r="334" spans="1:9" ht="12.75" hidden="1" customHeight="1" outlineLevel="1">
      <c r="A334" s="292"/>
      <c r="B334" s="331" t="s">
        <v>253</v>
      </c>
      <c r="C334" s="304"/>
      <c r="D334" s="310"/>
      <c r="E334" s="310"/>
      <c r="F334" s="305"/>
      <c r="G334" s="332">
        <v>14565</v>
      </c>
      <c r="H334" s="319"/>
      <c r="I334" s="312">
        <v>14565</v>
      </c>
    </row>
    <row r="335" spans="1:9" ht="12.75" customHeight="1" collapsed="1">
      <c r="A335" s="292">
        <v>14</v>
      </c>
      <c r="B335" s="334" t="s">
        <v>501</v>
      </c>
      <c r="C335" s="304"/>
      <c r="D335" s="310"/>
      <c r="E335" s="310"/>
      <c r="F335" s="305"/>
      <c r="G335" s="332">
        <f>SUM($G$313:$G$334)</f>
        <v>-7405669.3565543797</v>
      </c>
      <c r="H335" s="319"/>
      <c r="I335" s="312">
        <f>SUM($I$313:$I$334)</f>
        <v>-7405669.3565543797</v>
      </c>
    </row>
    <row r="336" spans="1:9" ht="12.75" hidden="1" customHeight="1" outlineLevel="1">
      <c r="A336" s="292"/>
      <c r="B336" s="335" t="s">
        <v>181</v>
      </c>
      <c r="C336" s="307"/>
      <c r="D336" s="309"/>
      <c r="E336" s="309"/>
      <c r="F336" s="322"/>
      <c r="G336" s="336">
        <v>1006513</v>
      </c>
      <c r="H336" s="301"/>
      <c r="I336" s="337">
        <v>1006513</v>
      </c>
    </row>
    <row r="337" spans="1:9" ht="12.75" hidden="1" customHeight="1" outlineLevel="1">
      <c r="A337" s="292"/>
      <c r="B337" s="335" t="s">
        <v>182</v>
      </c>
      <c r="C337" s="307"/>
      <c r="D337" s="309"/>
      <c r="E337" s="309"/>
      <c r="F337" s="322"/>
      <c r="G337" s="336">
        <v>8000</v>
      </c>
      <c r="H337" s="301"/>
      <c r="I337" s="337">
        <v>8000</v>
      </c>
    </row>
    <row r="338" spans="1:9" ht="12.75" hidden="1" customHeight="1" outlineLevel="1">
      <c r="A338" s="292"/>
      <c r="B338" s="335" t="s">
        <v>250</v>
      </c>
      <c r="C338" s="307"/>
      <c r="D338" s="309"/>
      <c r="E338" s="309"/>
      <c r="F338" s="322"/>
      <c r="G338" s="336">
        <v>0</v>
      </c>
      <c r="H338" s="301"/>
      <c r="I338" s="337">
        <v>0</v>
      </c>
    </row>
    <row r="339" spans="1:9" ht="12.75" hidden="1" customHeight="1" outlineLevel="1">
      <c r="A339" s="292"/>
      <c r="B339" s="335" t="s">
        <v>183</v>
      </c>
      <c r="C339" s="307"/>
      <c r="D339" s="309"/>
      <c r="E339" s="309"/>
      <c r="F339" s="322"/>
      <c r="G339" s="336">
        <v>9388943</v>
      </c>
      <c r="H339" s="301"/>
      <c r="I339" s="337">
        <v>9388943</v>
      </c>
    </row>
    <row r="340" spans="1:9" ht="12.75" hidden="1" customHeight="1" outlineLevel="1">
      <c r="A340" s="292"/>
      <c r="B340" s="335" t="s">
        <v>184</v>
      </c>
      <c r="C340" s="307"/>
      <c r="D340" s="309"/>
      <c r="E340" s="309"/>
      <c r="F340" s="322"/>
      <c r="G340" s="336">
        <v>602519</v>
      </c>
      <c r="H340" s="301"/>
      <c r="I340" s="337">
        <v>602519</v>
      </c>
    </row>
    <row r="341" spans="1:9" ht="12.75" hidden="1" customHeight="1" outlineLevel="1">
      <c r="A341" s="292"/>
      <c r="B341" s="335" t="s">
        <v>251</v>
      </c>
      <c r="C341" s="307"/>
      <c r="D341" s="309"/>
      <c r="E341" s="309"/>
      <c r="F341" s="322"/>
      <c r="G341" s="336">
        <v>1619</v>
      </c>
      <c r="H341" s="301"/>
      <c r="I341" s="337">
        <v>1619</v>
      </c>
    </row>
    <row r="342" spans="1:9" ht="12.75" hidden="1" customHeight="1" outlineLevel="1">
      <c r="A342" s="292"/>
      <c r="B342" s="335" t="s">
        <v>185</v>
      </c>
      <c r="C342" s="307"/>
      <c r="D342" s="309"/>
      <c r="E342" s="309"/>
      <c r="F342" s="322"/>
      <c r="G342" s="336">
        <v>7523181.5873414604</v>
      </c>
      <c r="H342" s="301"/>
      <c r="I342" s="337">
        <v>7523181.5873414604</v>
      </c>
    </row>
    <row r="343" spans="1:9" ht="12.75" hidden="1" customHeight="1" outlineLevel="1">
      <c r="A343" s="292"/>
      <c r="B343" s="335" t="s">
        <v>186</v>
      </c>
      <c r="C343" s="307"/>
      <c r="D343" s="309"/>
      <c r="E343" s="309"/>
      <c r="F343" s="322"/>
      <c r="G343" s="336">
        <v>-1228857</v>
      </c>
      <c r="H343" s="301"/>
      <c r="I343" s="337">
        <v>-1228857</v>
      </c>
    </row>
    <row r="344" spans="1:9" ht="12.75" hidden="1" customHeight="1" outlineLevel="1">
      <c r="A344" s="292"/>
      <c r="B344" s="335" t="s">
        <v>244</v>
      </c>
      <c r="C344" s="307"/>
      <c r="D344" s="309"/>
      <c r="E344" s="309"/>
      <c r="F344" s="322"/>
      <c r="G344" s="336">
        <v>19413</v>
      </c>
      <c r="H344" s="301"/>
      <c r="I344" s="337">
        <v>19413</v>
      </c>
    </row>
    <row r="345" spans="1:9" ht="12.75" hidden="1" customHeight="1" outlineLevel="1">
      <c r="A345" s="292"/>
      <c r="B345" s="335" t="s">
        <v>187</v>
      </c>
      <c r="C345" s="307"/>
      <c r="D345" s="309"/>
      <c r="E345" s="309"/>
      <c r="F345" s="322"/>
      <c r="G345" s="336">
        <v>345876</v>
      </c>
      <c r="H345" s="301"/>
      <c r="I345" s="337">
        <v>345876</v>
      </c>
    </row>
    <row r="346" spans="1:9" ht="12.75" hidden="1" customHeight="1" outlineLevel="1">
      <c r="A346" s="292"/>
      <c r="B346" s="335" t="s">
        <v>188</v>
      </c>
      <c r="C346" s="307"/>
      <c r="D346" s="309"/>
      <c r="E346" s="309"/>
      <c r="F346" s="322"/>
      <c r="G346" s="336">
        <v>87761.119001849802</v>
      </c>
      <c r="H346" s="301"/>
      <c r="I346" s="337">
        <v>87761.119001849802</v>
      </c>
    </row>
    <row r="347" spans="1:9" ht="12.75" hidden="1" customHeight="1" outlineLevel="1">
      <c r="A347" s="292"/>
      <c r="B347" s="335" t="s">
        <v>189</v>
      </c>
      <c r="C347" s="307"/>
      <c r="D347" s="309"/>
      <c r="E347" s="309"/>
      <c r="F347" s="322"/>
      <c r="G347" s="336">
        <v>177378.000814673</v>
      </c>
      <c r="H347" s="301"/>
      <c r="I347" s="337">
        <v>177378.000814673</v>
      </c>
    </row>
    <row r="348" spans="1:9" ht="12.75" hidden="1" customHeight="1" outlineLevel="1">
      <c r="A348" s="292"/>
      <c r="B348" s="335" t="s">
        <v>190</v>
      </c>
      <c r="C348" s="307"/>
      <c r="D348" s="309"/>
      <c r="E348" s="309"/>
      <c r="F348" s="322"/>
      <c r="G348" s="336">
        <v>1668362</v>
      </c>
      <c r="H348" s="301"/>
      <c r="I348" s="337">
        <v>1668362</v>
      </c>
    </row>
    <row r="349" spans="1:9" ht="12.75" hidden="1" customHeight="1" outlineLevel="1">
      <c r="A349" s="292"/>
      <c r="B349" s="335" t="s">
        <v>191</v>
      </c>
      <c r="C349" s="307"/>
      <c r="D349" s="309"/>
      <c r="E349" s="309"/>
      <c r="F349" s="322"/>
      <c r="G349" s="336">
        <v>0</v>
      </c>
      <c r="H349" s="301"/>
      <c r="I349" s="337">
        <v>0</v>
      </c>
    </row>
    <row r="350" spans="1:9" ht="12.75" hidden="1" customHeight="1" outlineLevel="1">
      <c r="A350" s="292"/>
      <c r="B350" s="335" t="s">
        <v>252</v>
      </c>
      <c r="C350" s="307"/>
      <c r="D350" s="309"/>
      <c r="E350" s="309"/>
      <c r="F350" s="322"/>
      <c r="G350" s="336">
        <v>10112</v>
      </c>
      <c r="H350" s="301"/>
      <c r="I350" s="337">
        <v>10112</v>
      </c>
    </row>
    <row r="351" spans="1:9" ht="12.75" hidden="1" customHeight="1" outlineLevel="1">
      <c r="A351" s="292"/>
      <c r="B351" s="335" t="s">
        <v>192</v>
      </c>
      <c r="C351" s="307"/>
      <c r="D351" s="309"/>
      <c r="E351" s="309"/>
      <c r="F351" s="322"/>
      <c r="G351" s="336">
        <v>45564</v>
      </c>
      <c r="H351" s="301"/>
      <c r="I351" s="337">
        <v>45564</v>
      </c>
    </row>
    <row r="352" spans="1:9" ht="12.75" hidden="1" customHeight="1" outlineLevel="1">
      <c r="A352" s="292"/>
      <c r="B352" s="335" t="s">
        <v>247</v>
      </c>
      <c r="C352" s="307"/>
      <c r="D352" s="309"/>
      <c r="E352" s="309"/>
      <c r="F352" s="322"/>
      <c r="G352" s="336">
        <v>15349</v>
      </c>
      <c r="H352" s="301"/>
      <c r="I352" s="337">
        <v>15349</v>
      </c>
    </row>
    <row r="353" spans="1:9" ht="12.75" hidden="1" customHeight="1" outlineLevel="1">
      <c r="A353" s="292"/>
      <c r="B353" s="335" t="s">
        <v>193</v>
      </c>
      <c r="C353" s="307"/>
      <c r="D353" s="309"/>
      <c r="E353" s="309"/>
      <c r="F353" s="322"/>
      <c r="G353" s="336">
        <v>7071778</v>
      </c>
      <c r="H353" s="301"/>
      <c r="I353" s="337">
        <v>7071778</v>
      </c>
    </row>
    <row r="354" spans="1:9" ht="12.75" hidden="1" customHeight="1" outlineLevel="1">
      <c r="A354" s="292"/>
      <c r="B354" s="335" t="s">
        <v>194</v>
      </c>
      <c r="C354" s="307"/>
      <c r="D354" s="309"/>
      <c r="E354" s="309"/>
      <c r="F354" s="322"/>
      <c r="G354" s="336">
        <v>5725</v>
      </c>
      <c r="H354" s="301"/>
      <c r="I354" s="337">
        <v>5725</v>
      </c>
    </row>
    <row r="355" spans="1:9" ht="12.75" hidden="1" customHeight="1" outlineLevel="1">
      <c r="A355" s="292"/>
      <c r="B355" s="335" t="s">
        <v>195</v>
      </c>
      <c r="C355" s="307"/>
      <c r="D355" s="309"/>
      <c r="E355" s="309"/>
      <c r="F355" s="322"/>
      <c r="G355" s="336">
        <v>112834.581241548</v>
      </c>
      <c r="H355" s="301"/>
      <c r="I355" s="337">
        <v>112834.581241548</v>
      </c>
    </row>
    <row r="356" spans="1:9" ht="12.75" hidden="1" customHeight="1" outlineLevel="1">
      <c r="A356" s="292"/>
      <c r="B356" s="335" t="s">
        <v>196</v>
      </c>
      <c r="C356" s="307"/>
      <c r="D356" s="309"/>
      <c r="E356" s="309"/>
      <c r="F356" s="322"/>
      <c r="G356" s="336">
        <v>47118</v>
      </c>
      <c r="H356" s="301"/>
      <c r="I356" s="337">
        <v>47118</v>
      </c>
    </row>
    <row r="357" spans="1:9" ht="12.75" hidden="1" customHeight="1" outlineLevel="1">
      <c r="A357" s="292"/>
      <c r="B357" s="335" t="s">
        <v>253</v>
      </c>
      <c r="C357" s="307"/>
      <c r="D357" s="309"/>
      <c r="E357" s="309"/>
      <c r="F357" s="322"/>
      <c r="G357" s="336">
        <v>124027</v>
      </c>
      <c r="H357" s="301"/>
      <c r="I357" s="337">
        <v>124027</v>
      </c>
    </row>
    <row r="358" spans="1:9" ht="12.75" customHeight="1" collapsed="1">
      <c r="A358" s="292">
        <v>15</v>
      </c>
      <c r="B358" s="338" t="s">
        <v>571</v>
      </c>
      <c r="C358" s="307"/>
      <c r="D358" s="309"/>
      <c r="E358" s="309"/>
      <c r="F358" s="322"/>
      <c r="G358" s="336">
        <f>SUM($G$336:$G$357)</f>
        <v>27033216.288399532</v>
      </c>
      <c r="H358" s="301"/>
      <c r="I358" s="337">
        <f>SUM($I$336:$I$357)</f>
        <v>27033216.288399532</v>
      </c>
    </row>
    <row r="359" spans="1:9" ht="12.75" customHeight="1">
      <c r="A359" s="339" t="s">
        <v>502</v>
      </c>
      <c r="B359" s="340" t="s">
        <v>503</v>
      </c>
      <c r="C359" s="508"/>
      <c r="D359" s="508"/>
      <c r="E359" s="508"/>
      <c r="F359" s="508"/>
      <c r="G359" s="508"/>
      <c r="H359" s="508"/>
      <c r="I359" s="508"/>
    </row>
    <row r="360" spans="1:9" ht="12.75" hidden="1" customHeight="1" outlineLevel="1">
      <c r="A360" s="292"/>
      <c r="B360" s="326" t="s">
        <v>181</v>
      </c>
      <c r="C360" s="341"/>
      <c r="D360" s="317"/>
      <c r="E360" s="308"/>
      <c r="F360" s="317"/>
      <c r="G360" s="342"/>
      <c r="H360" s="328">
        <v>10309</v>
      </c>
      <c r="I360" s="296">
        <v>10309</v>
      </c>
    </row>
    <row r="361" spans="1:9" ht="12.75" hidden="1" customHeight="1" outlineLevel="1">
      <c r="A361" s="292"/>
      <c r="B361" s="326" t="s">
        <v>182</v>
      </c>
      <c r="C361" s="341"/>
      <c r="D361" s="317"/>
      <c r="E361" s="308"/>
      <c r="F361" s="317"/>
      <c r="G361" s="342"/>
      <c r="H361" s="343"/>
      <c r="I361" s="296">
        <v>0</v>
      </c>
    </row>
    <row r="362" spans="1:9" ht="12.75" hidden="1" customHeight="1" outlineLevel="1">
      <c r="A362" s="292"/>
      <c r="B362" s="326" t="s">
        <v>250</v>
      </c>
      <c r="C362" s="341"/>
      <c r="D362" s="317"/>
      <c r="E362" s="308"/>
      <c r="F362" s="317"/>
      <c r="G362" s="342"/>
      <c r="H362" s="328">
        <v>0</v>
      </c>
      <c r="I362" s="296">
        <v>0</v>
      </c>
    </row>
    <row r="363" spans="1:9" ht="12.75" hidden="1" customHeight="1" outlineLevel="1">
      <c r="A363" s="292"/>
      <c r="B363" s="326" t="s">
        <v>183</v>
      </c>
      <c r="C363" s="341"/>
      <c r="D363" s="317"/>
      <c r="E363" s="308"/>
      <c r="F363" s="317"/>
      <c r="G363" s="342"/>
      <c r="H363" s="328">
        <v>824582</v>
      </c>
      <c r="I363" s="296">
        <v>824582</v>
      </c>
    </row>
    <row r="364" spans="1:9" ht="12.75" hidden="1" customHeight="1" outlineLevel="1">
      <c r="A364" s="292"/>
      <c r="B364" s="326" t="s">
        <v>184</v>
      </c>
      <c r="C364" s="341"/>
      <c r="D364" s="317"/>
      <c r="E364" s="308"/>
      <c r="F364" s="317"/>
      <c r="G364" s="342"/>
      <c r="H364" s="328">
        <v>234103</v>
      </c>
      <c r="I364" s="296">
        <v>234103</v>
      </c>
    </row>
    <row r="365" spans="1:9" ht="12.75" hidden="1" customHeight="1" outlineLevel="1">
      <c r="A365" s="292"/>
      <c r="B365" s="326" t="s">
        <v>251</v>
      </c>
      <c r="C365" s="341"/>
      <c r="D365" s="317"/>
      <c r="E365" s="308"/>
      <c r="F365" s="317"/>
      <c r="G365" s="342"/>
      <c r="H365" s="343"/>
      <c r="I365" s="296">
        <v>0</v>
      </c>
    </row>
    <row r="366" spans="1:9" ht="12.75" hidden="1" customHeight="1" outlineLevel="1">
      <c r="A366" s="292"/>
      <c r="B366" s="326" t="s">
        <v>185</v>
      </c>
      <c r="C366" s="341"/>
      <c r="D366" s="317"/>
      <c r="E366" s="308"/>
      <c r="F366" s="317"/>
      <c r="G366" s="342"/>
      <c r="H366" s="328">
        <v>345423</v>
      </c>
      <c r="I366" s="296">
        <v>345423</v>
      </c>
    </row>
    <row r="367" spans="1:9" ht="12.75" hidden="1" customHeight="1" outlineLevel="1">
      <c r="A367" s="292"/>
      <c r="B367" s="326" t="s">
        <v>186</v>
      </c>
      <c r="C367" s="341"/>
      <c r="D367" s="317"/>
      <c r="E367" s="308"/>
      <c r="F367" s="317"/>
      <c r="G367" s="342"/>
      <c r="H367" s="328">
        <v>350795</v>
      </c>
      <c r="I367" s="296">
        <v>350795</v>
      </c>
    </row>
    <row r="368" spans="1:9" ht="12.75" hidden="1" customHeight="1" outlineLevel="1">
      <c r="A368" s="292"/>
      <c r="B368" s="326" t="s">
        <v>244</v>
      </c>
      <c r="C368" s="341"/>
      <c r="D368" s="317"/>
      <c r="E368" s="308"/>
      <c r="F368" s="317"/>
      <c r="G368" s="342"/>
      <c r="H368" s="328">
        <v>0</v>
      </c>
      <c r="I368" s="296">
        <v>0</v>
      </c>
    </row>
    <row r="369" spans="1:9" ht="12.75" hidden="1" customHeight="1" outlineLevel="1">
      <c r="A369" s="292"/>
      <c r="B369" s="326" t="s">
        <v>187</v>
      </c>
      <c r="C369" s="341"/>
      <c r="D369" s="317"/>
      <c r="E369" s="308"/>
      <c r="F369" s="317"/>
      <c r="G369" s="342"/>
      <c r="H369" s="343"/>
      <c r="I369" s="296">
        <v>0</v>
      </c>
    </row>
    <row r="370" spans="1:9" ht="12.75" hidden="1" customHeight="1" outlineLevel="1">
      <c r="A370" s="292"/>
      <c r="B370" s="326" t="s">
        <v>188</v>
      </c>
      <c r="C370" s="341"/>
      <c r="D370" s="317"/>
      <c r="E370" s="308"/>
      <c r="F370" s="317"/>
      <c r="G370" s="342"/>
      <c r="H370" s="328">
        <v>0</v>
      </c>
      <c r="I370" s="296">
        <v>0</v>
      </c>
    </row>
    <row r="371" spans="1:9" ht="12.75" hidden="1" customHeight="1" outlineLevel="1">
      <c r="A371" s="292"/>
      <c r="B371" s="326" t="s">
        <v>189</v>
      </c>
      <c r="C371" s="341"/>
      <c r="D371" s="317"/>
      <c r="E371" s="308"/>
      <c r="F371" s="317"/>
      <c r="G371" s="342"/>
      <c r="H371" s="328">
        <v>0</v>
      </c>
      <c r="I371" s="296">
        <v>0</v>
      </c>
    </row>
    <row r="372" spans="1:9" ht="12.75" hidden="1" customHeight="1" outlineLevel="1">
      <c r="A372" s="292"/>
      <c r="B372" s="326" t="s">
        <v>190</v>
      </c>
      <c r="C372" s="341"/>
      <c r="D372" s="317"/>
      <c r="E372" s="308"/>
      <c r="F372" s="317"/>
      <c r="G372" s="342"/>
      <c r="H372" s="328">
        <v>433112</v>
      </c>
      <c r="I372" s="296">
        <v>433112</v>
      </c>
    </row>
    <row r="373" spans="1:9" ht="12.75" hidden="1" customHeight="1" outlineLevel="1">
      <c r="A373" s="292"/>
      <c r="B373" s="326" t="s">
        <v>191</v>
      </c>
      <c r="C373" s="341"/>
      <c r="D373" s="317"/>
      <c r="E373" s="308"/>
      <c r="F373" s="317"/>
      <c r="G373" s="342"/>
      <c r="H373" s="343"/>
      <c r="I373" s="296">
        <v>0</v>
      </c>
    </row>
    <row r="374" spans="1:9" ht="12.75" hidden="1" customHeight="1" outlineLevel="1">
      <c r="A374" s="292"/>
      <c r="B374" s="326" t="s">
        <v>252</v>
      </c>
      <c r="C374" s="341"/>
      <c r="D374" s="317"/>
      <c r="E374" s="308"/>
      <c r="F374" s="317"/>
      <c r="G374" s="342"/>
      <c r="H374" s="343"/>
      <c r="I374" s="296">
        <v>0</v>
      </c>
    </row>
    <row r="375" spans="1:9" ht="12.75" hidden="1" customHeight="1" outlineLevel="1">
      <c r="A375" s="292"/>
      <c r="B375" s="326" t="s">
        <v>192</v>
      </c>
      <c r="C375" s="341"/>
      <c r="D375" s="317"/>
      <c r="E375" s="308"/>
      <c r="F375" s="317"/>
      <c r="G375" s="342"/>
      <c r="H375" s="343"/>
      <c r="I375" s="296">
        <v>0</v>
      </c>
    </row>
    <row r="376" spans="1:9" ht="12.75" hidden="1" customHeight="1" outlineLevel="1">
      <c r="A376" s="292"/>
      <c r="B376" s="326" t="s">
        <v>247</v>
      </c>
      <c r="C376" s="341"/>
      <c r="D376" s="317"/>
      <c r="E376" s="308"/>
      <c r="F376" s="317"/>
      <c r="G376" s="342"/>
      <c r="H376" s="343"/>
      <c r="I376" s="296">
        <v>0</v>
      </c>
    </row>
    <row r="377" spans="1:9" ht="12.75" hidden="1" customHeight="1" outlineLevel="1">
      <c r="A377" s="292"/>
      <c r="B377" s="326" t="s">
        <v>193</v>
      </c>
      <c r="C377" s="341"/>
      <c r="D377" s="317"/>
      <c r="E377" s="308"/>
      <c r="F377" s="317"/>
      <c r="G377" s="342"/>
      <c r="H377" s="328">
        <v>40164</v>
      </c>
      <c r="I377" s="296">
        <v>40164</v>
      </c>
    </row>
    <row r="378" spans="1:9" ht="12.75" hidden="1" customHeight="1" outlineLevel="1">
      <c r="A378" s="292"/>
      <c r="B378" s="326" t="s">
        <v>194</v>
      </c>
      <c r="C378" s="341"/>
      <c r="D378" s="317"/>
      <c r="E378" s="308"/>
      <c r="F378" s="317"/>
      <c r="G378" s="342"/>
      <c r="H378" s="343"/>
      <c r="I378" s="296">
        <v>0</v>
      </c>
    </row>
    <row r="379" spans="1:9" ht="12.75" hidden="1" customHeight="1" outlineLevel="1">
      <c r="A379" s="292"/>
      <c r="B379" s="326" t="s">
        <v>195</v>
      </c>
      <c r="C379" s="341"/>
      <c r="D379" s="317"/>
      <c r="E379" s="308"/>
      <c r="F379" s="317"/>
      <c r="G379" s="342"/>
      <c r="H379" s="343"/>
      <c r="I379" s="296">
        <v>0</v>
      </c>
    </row>
    <row r="380" spans="1:9" ht="12.75" hidden="1" customHeight="1" outlineLevel="1">
      <c r="A380" s="292"/>
      <c r="B380" s="326" t="s">
        <v>196</v>
      </c>
      <c r="C380" s="341"/>
      <c r="D380" s="317"/>
      <c r="E380" s="308"/>
      <c r="F380" s="317"/>
      <c r="G380" s="342"/>
      <c r="H380" s="343"/>
      <c r="I380" s="296">
        <v>0</v>
      </c>
    </row>
    <row r="381" spans="1:9" ht="12.75" hidden="1" customHeight="1" outlineLevel="1">
      <c r="A381" s="292"/>
      <c r="B381" s="326" t="s">
        <v>253</v>
      </c>
      <c r="C381" s="341"/>
      <c r="D381" s="317"/>
      <c r="E381" s="308"/>
      <c r="F381" s="317"/>
      <c r="G381" s="342"/>
      <c r="H381" s="328">
        <v>0</v>
      </c>
      <c r="I381" s="296">
        <v>0</v>
      </c>
    </row>
    <row r="382" spans="1:9" ht="12.75" customHeight="1" collapsed="1">
      <c r="A382" s="292">
        <v>16</v>
      </c>
      <c r="B382" s="330" t="s">
        <v>504</v>
      </c>
      <c r="C382" s="341"/>
      <c r="D382" s="317"/>
      <c r="E382" s="308"/>
      <c r="F382" s="317"/>
      <c r="G382" s="342"/>
      <c r="H382" s="328">
        <f>SUM($H$360:$H$381)</f>
        <v>2238488</v>
      </c>
      <c r="I382" s="296">
        <f>SUM($I$360:$I$381)</f>
        <v>2238488</v>
      </c>
    </row>
    <row r="383" spans="1:9" ht="12.75" hidden="1" customHeight="1" outlineLevel="1">
      <c r="A383" s="292"/>
      <c r="B383" s="311" t="s">
        <v>181</v>
      </c>
      <c r="C383" s="296">
        <v>0</v>
      </c>
      <c r="D383" s="296">
        <v>0</v>
      </c>
      <c r="E383" s="344"/>
      <c r="F383" s="345">
        <v>12014877</v>
      </c>
      <c r="G383" s="345">
        <v>0</v>
      </c>
      <c r="H383" s="345">
        <v>0</v>
      </c>
      <c r="I383" s="303">
        <v>12014877</v>
      </c>
    </row>
    <row r="384" spans="1:9" ht="12.75" hidden="1" customHeight="1" outlineLevel="1">
      <c r="A384" s="292"/>
      <c r="B384" s="311" t="s">
        <v>182</v>
      </c>
      <c r="C384" s="296">
        <v>0</v>
      </c>
      <c r="D384" s="296">
        <v>0</v>
      </c>
      <c r="E384" s="344"/>
      <c r="F384" s="345">
        <v>0</v>
      </c>
      <c r="G384" s="345">
        <v>0</v>
      </c>
      <c r="H384" s="345">
        <v>0</v>
      </c>
      <c r="I384" s="303">
        <v>0</v>
      </c>
    </row>
    <row r="385" spans="1:9" ht="12.75" hidden="1" customHeight="1" outlineLevel="1">
      <c r="A385" s="292"/>
      <c r="B385" s="311" t="s">
        <v>250</v>
      </c>
      <c r="C385" s="296">
        <v>0</v>
      </c>
      <c r="D385" s="296">
        <v>0</v>
      </c>
      <c r="E385" s="344"/>
      <c r="F385" s="345">
        <v>0</v>
      </c>
      <c r="G385" s="345">
        <v>0</v>
      </c>
      <c r="H385" s="345">
        <v>0</v>
      </c>
      <c r="I385" s="303">
        <v>0</v>
      </c>
    </row>
    <row r="386" spans="1:9" ht="12.75" hidden="1" customHeight="1" outlineLevel="1">
      <c r="A386" s="292"/>
      <c r="B386" s="311" t="s">
        <v>183</v>
      </c>
      <c r="C386" s="296">
        <v>0</v>
      </c>
      <c r="D386" s="296">
        <v>15211856</v>
      </c>
      <c r="E386" s="344"/>
      <c r="F386" s="345">
        <v>15945073</v>
      </c>
      <c r="G386" s="345">
        <v>0</v>
      </c>
      <c r="H386" s="345">
        <v>0</v>
      </c>
      <c r="I386" s="303">
        <v>31156929</v>
      </c>
    </row>
    <row r="387" spans="1:9" ht="12.75" hidden="1" customHeight="1" outlineLevel="1">
      <c r="A387" s="292"/>
      <c r="B387" s="311" t="s">
        <v>184</v>
      </c>
      <c r="C387" s="296">
        <v>-40</v>
      </c>
      <c r="D387" s="296">
        <v>0</v>
      </c>
      <c r="E387" s="344"/>
      <c r="F387" s="345">
        <v>6913902</v>
      </c>
      <c r="G387" s="345">
        <v>0</v>
      </c>
      <c r="H387" s="345">
        <v>0</v>
      </c>
      <c r="I387" s="303">
        <v>6913862</v>
      </c>
    </row>
    <row r="388" spans="1:9" ht="12.75" hidden="1" customHeight="1" outlineLevel="1">
      <c r="A388" s="292"/>
      <c r="B388" s="311" t="s">
        <v>251</v>
      </c>
      <c r="C388" s="296"/>
      <c r="D388" s="296">
        <v>14363</v>
      </c>
      <c r="E388" s="344"/>
      <c r="F388" s="345">
        <v>0</v>
      </c>
      <c r="G388" s="345">
        <v>0</v>
      </c>
      <c r="H388" s="345">
        <v>150436</v>
      </c>
      <c r="I388" s="303">
        <v>164799</v>
      </c>
    </row>
    <row r="389" spans="1:9" ht="12.75" hidden="1" customHeight="1" outlineLevel="1">
      <c r="A389" s="292"/>
      <c r="B389" s="311" t="s">
        <v>185</v>
      </c>
      <c r="C389" s="296">
        <v>693535</v>
      </c>
      <c r="D389" s="296">
        <v>0</v>
      </c>
      <c r="E389" s="344"/>
      <c r="F389" s="345">
        <v>25212699</v>
      </c>
      <c r="G389" s="345">
        <v>0</v>
      </c>
      <c r="H389" s="345">
        <v>0</v>
      </c>
      <c r="I389" s="303">
        <v>25906234</v>
      </c>
    </row>
    <row r="390" spans="1:9" ht="12.75" hidden="1" customHeight="1" outlineLevel="1">
      <c r="A390" s="292"/>
      <c r="B390" s="311" t="s">
        <v>186</v>
      </c>
      <c r="C390" s="296">
        <v>0</v>
      </c>
      <c r="D390" s="296">
        <v>0</v>
      </c>
      <c r="E390" s="344"/>
      <c r="F390" s="345">
        <v>43000096</v>
      </c>
      <c r="G390" s="345">
        <v>0</v>
      </c>
      <c r="H390" s="345">
        <v>35820718</v>
      </c>
      <c r="I390" s="303">
        <v>78820814</v>
      </c>
    </row>
    <row r="391" spans="1:9" ht="12.75" hidden="1" customHeight="1" outlineLevel="1">
      <c r="A391" s="292"/>
      <c r="B391" s="311" t="s">
        <v>244</v>
      </c>
      <c r="C391" s="296">
        <v>0</v>
      </c>
      <c r="D391" s="296">
        <v>0</v>
      </c>
      <c r="E391" s="344"/>
      <c r="F391" s="345">
        <v>0</v>
      </c>
      <c r="G391" s="345">
        <v>0</v>
      </c>
      <c r="H391" s="345">
        <v>0</v>
      </c>
      <c r="I391" s="303">
        <v>0</v>
      </c>
    </row>
    <row r="392" spans="1:9" ht="12.75" hidden="1" customHeight="1" outlineLevel="1">
      <c r="A392" s="292"/>
      <c r="B392" s="311" t="s">
        <v>187</v>
      </c>
      <c r="C392" s="296">
        <v>0</v>
      </c>
      <c r="D392" s="296">
        <v>0</v>
      </c>
      <c r="E392" s="344"/>
      <c r="F392" s="345">
        <v>0</v>
      </c>
      <c r="G392" s="345">
        <v>0</v>
      </c>
      <c r="H392" s="345">
        <v>0</v>
      </c>
      <c r="I392" s="303">
        <v>0</v>
      </c>
    </row>
    <row r="393" spans="1:9" ht="12.75" hidden="1" customHeight="1" outlineLevel="1">
      <c r="A393" s="292"/>
      <c r="B393" s="311" t="s">
        <v>188</v>
      </c>
      <c r="C393" s="296">
        <v>0</v>
      </c>
      <c r="D393" s="296">
        <v>0</v>
      </c>
      <c r="E393" s="344"/>
      <c r="F393" s="345">
        <v>1740439</v>
      </c>
      <c r="G393" s="345">
        <v>0</v>
      </c>
      <c r="H393" s="345">
        <v>0</v>
      </c>
      <c r="I393" s="303">
        <v>1740439</v>
      </c>
    </row>
    <row r="394" spans="1:9" ht="12.75" hidden="1" customHeight="1" outlineLevel="1">
      <c r="A394" s="292"/>
      <c r="B394" s="311" t="s">
        <v>189</v>
      </c>
      <c r="C394" s="296">
        <v>0</v>
      </c>
      <c r="D394" s="296">
        <v>0</v>
      </c>
      <c r="E394" s="344"/>
      <c r="F394" s="345">
        <v>4773850</v>
      </c>
      <c r="G394" s="345">
        <v>0</v>
      </c>
      <c r="H394" s="345">
        <v>0</v>
      </c>
      <c r="I394" s="303">
        <v>4773850</v>
      </c>
    </row>
    <row r="395" spans="1:9" ht="12.75" hidden="1" customHeight="1" outlineLevel="1">
      <c r="A395" s="292"/>
      <c r="B395" s="311" t="s">
        <v>190</v>
      </c>
      <c r="C395" s="296">
        <v>2383137</v>
      </c>
      <c r="D395" s="296">
        <v>2559193</v>
      </c>
      <c r="E395" s="344"/>
      <c r="F395" s="345">
        <v>380941</v>
      </c>
      <c r="G395" s="345">
        <v>0</v>
      </c>
      <c r="H395" s="345">
        <v>0</v>
      </c>
      <c r="I395" s="303">
        <v>5323271</v>
      </c>
    </row>
    <row r="396" spans="1:9" ht="12.75" hidden="1" customHeight="1" outlineLevel="1">
      <c r="A396" s="292"/>
      <c r="B396" s="311" t="s">
        <v>191</v>
      </c>
      <c r="C396" s="296">
        <v>0</v>
      </c>
      <c r="D396" s="296">
        <v>0</v>
      </c>
      <c r="E396" s="344"/>
      <c r="F396" s="345">
        <v>596691</v>
      </c>
      <c r="G396" s="345">
        <v>0</v>
      </c>
      <c r="H396" s="345">
        <v>0</v>
      </c>
      <c r="I396" s="303">
        <v>596691</v>
      </c>
    </row>
    <row r="397" spans="1:9" ht="12.75" hidden="1" customHeight="1" outlineLevel="1">
      <c r="A397" s="292"/>
      <c r="B397" s="311" t="s">
        <v>252</v>
      </c>
      <c r="C397" s="296">
        <v>0</v>
      </c>
      <c r="D397" s="296">
        <v>0</v>
      </c>
      <c r="E397" s="344"/>
      <c r="F397" s="345">
        <v>0</v>
      </c>
      <c r="G397" s="345">
        <v>0</v>
      </c>
      <c r="H397" s="345">
        <v>0</v>
      </c>
      <c r="I397" s="303">
        <v>0</v>
      </c>
    </row>
    <row r="398" spans="1:9" ht="12.75" hidden="1" customHeight="1" outlineLevel="1">
      <c r="A398" s="292"/>
      <c r="B398" s="311" t="s">
        <v>192</v>
      </c>
      <c r="C398" s="296">
        <v>0</v>
      </c>
      <c r="D398" s="296">
        <v>0</v>
      </c>
      <c r="E398" s="344"/>
      <c r="F398" s="345">
        <v>0</v>
      </c>
      <c r="G398" s="345">
        <v>0</v>
      </c>
      <c r="H398" s="345">
        <v>0</v>
      </c>
      <c r="I398" s="303">
        <v>0</v>
      </c>
    </row>
    <row r="399" spans="1:9" ht="12.75" hidden="1" customHeight="1" outlineLevel="1">
      <c r="A399" s="292"/>
      <c r="B399" s="311" t="s">
        <v>247</v>
      </c>
      <c r="C399" s="296">
        <v>0</v>
      </c>
      <c r="D399" s="296">
        <v>0</v>
      </c>
      <c r="E399" s="344"/>
      <c r="F399" s="345">
        <v>0</v>
      </c>
      <c r="G399" s="345">
        <v>0</v>
      </c>
      <c r="H399" s="345">
        <v>0</v>
      </c>
      <c r="I399" s="303">
        <v>0</v>
      </c>
    </row>
    <row r="400" spans="1:9" ht="12.75" hidden="1" customHeight="1" outlineLevel="1">
      <c r="A400" s="292"/>
      <c r="B400" s="311" t="s">
        <v>193</v>
      </c>
      <c r="C400" s="296">
        <v>2729133</v>
      </c>
      <c r="D400" s="296">
        <v>940225</v>
      </c>
      <c r="E400" s="344"/>
      <c r="F400" s="345">
        <v>40141542</v>
      </c>
      <c r="G400" s="345">
        <v>0</v>
      </c>
      <c r="H400" s="345">
        <v>0</v>
      </c>
      <c r="I400" s="303">
        <v>43810900</v>
      </c>
    </row>
    <row r="401" spans="1:9" ht="12.75" hidden="1" customHeight="1" outlineLevel="1">
      <c r="A401" s="292"/>
      <c r="B401" s="311" t="s">
        <v>194</v>
      </c>
      <c r="C401" s="296">
        <v>0</v>
      </c>
      <c r="D401" s="296">
        <v>0</v>
      </c>
      <c r="E401" s="344"/>
      <c r="F401" s="345">
        <v>0</v>
      </c>
      <c r="G401" s="345">
        <v>0</v>
      </c>
      <c r="H401" s="345">
        <v>0</v>
      </c>
      <c r="I401" s="303">
        <v>0</v>
      </c>
    </row>
    <row r="402" spans="1:9" ht="12.75" hidden="1" customHeight="1" outlineLevel="1">
      <c r="A402" s="292"/>
      <c r="B402" s="311" t="s">
        <v>195</v>
      </c>
      <c r="C402" s="296">
        <v>0</v>
      </c>
      <c r="D402" s="296">
        <v>0</v>
      </c>
      <c r="E402" s="344"/>
      <c r="F402" s="345">
        <v>225407</v>
      </c>
      <c r="G402" s="345">
        <v>0</v>
      </c>
      <c r="H402" s="345">
        <v>261304</v>
      </c>
      <c r="I402" s="303">
        <v>486711</v>
      </c>
    </row>
    <row r="403" spans="1:9" ht="12.75" hidden="1" customHeight="1" outlineLevel="1">
      <c r="A403" s="292"/>
      <c r="B403" s="311" t="s">
        <v>196</v>
      </c>
      <c r="C403" s="296">
        <v>0</v>
      </c>
      <c r="D403" s="296">
        <v>0</v>
      </c>
      <c r="E403" s="344"/>
      <c r="F403" s="345">
        <v>1654876</v>
      </c>
      <c r="G403" s="345">
        <v>0</v>
      </c>
      <c r="H403" s="345">
        <v>0</v>
      </c>
      <c r="I403" s="303">
        <v>1654876</v>
      </c>
    </row>
    <row r="404" spans="1:9" ht="12.75" hidden="1" customHeight="1" outlineLevel="1">
      <c r="A404" s="292"/>
      <c r="B404" s="311" t="s">
        <v>253</v>
      </c>
      <c r="C404" s="296">
        <v>0</v>
      </c>
      <c r="D404" s="296">
        <v>0</v>
      </c>
      <c r="E404" s="344"/>
      <c r="F404" s="345">
        <v>267522</v>
      </c>
      <c r="G404" s="345">
        <v>0</v>
      </c>
      <c r="H404" s="345">
        <v>866965</v>
      </c>
      <c r="I404" s="303">
        <v>1134487</v>
      </c>
    </row>
    <row r="405" spans="1:9" ht="12.75" customHeight="1" collapsed="1">
      <c r="A405" s="292">
        <v>17</v>
      </c>
      <c r="B405" s="259" t="s">
        <v>572</v>
      </c>
      <c r="C405" s="296">
        <f>SUM($C$383:$C$404)</f>
        <v>5805765</v>
      </c>
      <c r="D405" s="296">
        <f>SUM($D$383:$D$404)</f>
        <v>18725637</v>
      </c>
      <c r="E405" s="344"/>
      <c r="F405" s="345">
        <f>SUM($F$383:$F$404)</f>
        <v>152867915</v>
      </c>
      <c r="G405" s="345">
        <f>SUM($G$383:$G$404)</f>
        <v>0</v>
      </c>
      <c r="H405" s="345">
        <f>SUM($H$383:$H$404)</f>
        <v>37099423</v>
      </c>
      <c r="I405" s="303">
        <f>SUM($I$383:$I$404)</f>
        <v>214498740</v>
      </c>
    </row>
    <row r="406" spans="1:9" ht="12.75" hidden="1" customHeight="1" outlineLevel="1">
      <c r="A406" s="292"/>
      <c r="B406" s="311" t="s">
        <v>181</v>
      </c>
      <c r="C406" s="346"/>
      <c r="D406" s="347"/>
      <c r="E406" s="348"/>
      <c r="F406" s="347"/>
      <c r="G406" s="349"/>
      <c r="H406" s="303">
        <v>10288958</v>
      </c>
      <c r="I406" s="303">
        <v>10288958</v>
      </c>
    </row>
    <row r="407" spans="1:9" ht="12.75" hidden="1" customHeight="1" outlineLevel="1">
      <c r="A407" s="292"/>
      <c r="B407" s="311" t="s">
        <v>182</v>
      </c>
      <c r="C407" s="346"/>
      <c r="D407" s="347"/>
      <c r="E407" s="348"/>
      <c r="F407" s="347"/>
      <c r="G407" s="349"/>
      <c r="H407" s="302"/>
      <c r="I407" s="303">
        <v>0</v>
      </c>
    </row>
    <row r="408" spans="1:9" ht="12.75" hidden="1" customHeight="1" outlineLevel="1">
      <c r="A408" s="292"/>
      <c r="B408" s="311" t="s">
        <v>250</v>
      </c>
      <c r="C408" s="346"/>
      <c r="D408" s="347"/>
      <c r="E408" s="348"/>
      <c r="F408" s="347"/>
      <c r="G408" s="349"/>
      <c r="H408" s="303">
        <v>0</v>
      </c>
      <c r="I408" s="303">
        <v>0</v>
      </c>
    </row>
    <row r="409" spans="1:9" ht="12.75" hidden="1" customHeight="1" outlineLevel="1">
      <c r="A409" s="292"/>
      <c r="B409" s="311" t="s">
        <v>183</v>
      </c>
      <c r="C409" s="346"/>
      <c r="D409" s="347"/>
      <c r="E409" s="348"/>
      <c r="F409" s="347"/>
      <c r="G409" s="349"/>
      <c r="H409" s="303">
        <v>15248632</v>
      </c>
      <c r="I409" s="303">
        <v>15248632</v>
      </c>
    </row>
    <row r="410" spans="1:9" ht="12.75" hidden="1" customHeight="1" outlineLevel="1">
      <c r="A410" s="292"/>
      <c r="B410" s="311" t="s">
        <v>184</v>
      </c>
      <c r="C410" s="346"/>
      <c r="D410" s="347"/>
      <c r="E410" s="348"/>
      <c r="F410" s="347"/>
      <c r="G410" s="349"/>
      <c r="H410" s="303">
        <v>395396</v>
      </c>
      <c r="I410" s="303">
        <v>395396</v>
      </c>
    </row>
    <row r="411" spans="1:9" ht="12.75" hidden="1" customHeight="1" outlineLevel="1">
      <c r="A411" s="292"/>
      <c r="B411" s="311" t="s">
        <v>251</v>
      </c>
      <c r="C411" s="346"/>
      <c r="D411" s="347"/>
      <c r="E411" s="348"/>
      <c r="F411" s="347"/>
      <c r="G411" s="349"/>
      <c r="H411" s="302"/>
      <c r="I411" s="303">
        <v>0</v>
      </c>
    </row>
    <row r="412" spans="1:9" ht="12.75" hidden="1" customHeight="1" outlineLevel="1">
      <c r="A412" s="292"/>
      <c r="B412" s="311" t="s">
        <v>185</v>
      </c>
      <c r="C412" s="346"/>
      <c r="D412" s="347"/>
      <c r="E412" s="348"/>
      <c r="F412" s="347"/>
      <c r="G412" s="349"/>
      <c r="H412" s="303">
        <v>11110842</v>
      </c>
      <c r="I412" s="303">
        <v>11110842</v>
      </c>
    </row>
    <row r="413" spans="1:9" ht="12.75" hidden="1" customHeight="1" outlineLevel="1">
      <c r="A413" s="292"/>
      <c r="B413" s="311" t="s">
        <v>186</v>
      </c>
      <c r="C413" s="346"/>
      <c r="D413" s="347"/>
      <c r="E413" s="348"/>
      <c r="F413" s="347"/>
      <c r="G413" s="349"/>
      <c r="H413" s="302"/>
      <c r="I413" s="303">
        <v>0</v>
      </c>
    </row>
    <row r="414" spans="1:9" ht="12.75" hidden="1" customHeight="1" outlineLevel="1">
      <c r="A414" s="292"/>
      <c r="B414" s="311" t="s">
        <v>244</v>
      </c>
      <c r="C414" s="346"/>
      <c r="D414" s="347"/>
      <c r="E414" s="348"/>
      <c r="F414" s="347"/>
      <c r="G414" s="349"/>
      <c r="H414" s="303">
        <v>0</v>
      </c>
      <c r="I414" s="303">
        <v>0</v>
      </c>
    </row>
    <row r="415" spans="1:9" ht="12.75" hidden="1" customHeight="1" outlineLevel="1">
      <c r="A415" s="292"/>
      <c r="B415" s="311" t="s">
        <v>187</v>
      </c>
      <c r="C415" s="346"/>
      <c r="D415" s="347"/>
      <c r="E415" s="348"/>
      <c r="F415" s="347"/>
      <c r="G415" s="349"/>
      <c r="H415" s="302"/>
      <c r="I415" s="303">
        <v>0</v>
      </c>
    </row>
    <row r="416" spans="1:9" ht="12.75" hidden="1" customHeight="1" outlineLevel="1">
      <c r="A416" s="292"/>
      <c r="B416" s="311" t="s">
        <v>188</v>
      </c>
      <c r="C416" s="346"/>
      <c r="D416" s="347"/>
      <c r="E416" s="348"/>
      <c r="F416" s="347"/>
      <c r="G416" s="349"/>
      <c r="H416" s="303">
        <v>2570428</v>
      </c>
      <c r="I416" s="303">
        <v>2570428</v>
      </c>
    </row>
    <row r="417" spans="1:9" ht="12.75" hidden="1" customHeight="1" outlineLevel="1">
      <c r="A417" s="292"/>
      <c r="B417" s="311" t="s">
        <v>189</v>
      </c>
      <c r="C417" s="346"/>
      <c r="D417" s="347"/>
      <c r="E417" s="348"/>
      <c r="F417" s="347"/>
      <c r="G417" s="349"/>
      <c r="H417" s="303">
        <v>0</v>
      </c>
      <c r="I417" s="303">
        <v>0</v>
      </c>
    </row>
    <row r="418" spans="1:9" ht="12.75" hidden="1" customHeight="1" outlineLevel="1">
      <c r="A418" s="292"/>
      <c r="B418" s="311" t="s">
        <v>190</v>
      </c>
      <c r="C418" s="346"/>
      <c r="D418" s="347"/>
      <c r="E418" s="348"/>
      <c r="F418" s="347"/>
      <c r="G418" s="349"/>
      <c r="H418" s="302"/>
      <c r="I418" s="303">
        <v>0</v>
      </c>
    </row>
    <row r="419" spans="1:9" ht="12.75" hidden="1" customHeight="1" outlineLevel="1">
      <c r="A419" s="292"/>
      <c r="B419" s="311" t="s">
        <v>191</v>
      </c>
      <c r="C419" s="346"/>
      <c r="D419" s="347"/>
      <c r="E419" s="348"/>
      <c r="F419" s="347"/>
      <c r="G419" s="349"/>
      <c r="H419" s="302"/>
      <c r="I419" s="303">
        <v>0</v>
      </c>
    </row>
    <row r="420" spans="1:9" ht="12.75" hidden="1" customHeight="1" outlineLevel="1">
      <c r="A420" s="292"/>
      <c r="B420" s="311" t="s">
        <v>252</v>
      </c>
      <c r="C420" s="346"/>
      <c r="D420" s="347"/>
      <c r="E420" s="348"/>
      <c r="F420" s="347"/>
      <c r="G420" s="349"/>
      <c r="H420" s="302"/>
      <c r="I420" s="303">
        <v>0</v>
      </c>
    </row>
    <row r="421" spans="1:9" ht="12.75" hidden="1" customHeight="1" outlineLevel="1">
      <c r="A421" s="292"/>
      <c r="B421" s="311" t="s">
        <v>192</v>
      </c>
      <c r="C421" s="346"/>
      <c r="D421" s="347"/>
      <c r="E421" s="348"/>
      <c r="F421" s="347"/>
      <c r="G421" s="349"/>
      <c r="H421" s="302"/>
      <c r="I421" s="303">
        <v>0</v>
      </c>
    </row>
    <row r="422" spans="1:9" ht="12.75" hidden="1" customHeight="1" outlineLevel="1">
      <c r="A422" s="292"/>
      <c r="B422" s="311" t="s">
        <v>247</v>
      </c>
      <c r="C422" s="346"/>
      <c r="D422" s="347"/>
      <c r="E422" s="348"/>
      <c r="F422" s="347"/>
      <c r="G422" s="349"/>
      <c r="H422" s="302"/>
      <c r="I422" s="303">
        <v>0</v>
      </c>
    </row>
    <row r="423" spans="1:9" ht="12.75" hidden="1" customHeight="1" outlineLevel="1">
      <c r="A423" s="292"/>
      <c r="B423" s="311" t="s">
        <v>193</v>
      </c>
      <c r="C423" s="346"/>
      <c r="D423" s="347"/>
      <c r="E423" s="348"/>
      <c r="F423" s="347"/>
      <c r="G423" s="349"/>
      <c r="H423" s="303">
        <v>31866876</v>
      </c>
      <c r="I423" s="303">
        <v>31866876</v>
      </c>
    </row>
    <row r="424" spans="1:9" ht="12.75" hidden="1" customHeight="1" outlineLevel="1">
      <c r="A424" s="292"/>
      <c r="B424" s="311" t="s">
        <v>194</v>
      </c>
      <c r="C424" s="346"/>
      <c r="D424" s="347"/>
      <c r="E424" s="348"/>
      <c r="F424" s="347"/>
      <c r="G424" s="349"/>
      <c r="H424" s="302"/>
      <c r="I424" s="303">
        <v>0</v>
      </c>
    </row>
    <row r="425" spans="1:9" ht="12.75" hidden="1" customHeight="1" outlineLevel="1">
      <c r="A425" s="292"/>
      <c r="B425" s="311" t="s">
        <v>195</v>
      </c>
      <c r="C425" s="346"/>
      <c r="D425" s="347"/>
      <c r="E425" s="348"/>
      <c r="F425" s="347"/>
      <c r="G425" s="349"/>
      <c r="H425" s="302"/>
      <c r="I425" s="303">
        <v>0</v>
      </c>
    </row>
    <row r="426" spans="1:9" ht="12.75" hidden="1" customHeight="1" outlineLevel="1">
      <c r="A426" s="292"/>
      <c r="B426" s="311" t="s">
        <v>196</v>
      </c>
      <c r="C426" s="346"/>
      <c r="D426" s="347"/>
      <c r="E426" s="348"/>
      <c r="F426" s="347"/>
      <c r="G426" s="349"/>
      <c r="H426" s="303">
        <v>125</v>
      </c>
      <c r="I426" s="303">
        <v>125</v>
      </c>
    </row>
    <row r="427" spans="1:9" ht="12.75" hidden="1" customHeight="1" outlineLevel="1">
      <c r="A427" s="292"/>
      <c r="B427" s="311" t="s">
        <v>253</v>
      </c>
      <c r="C427" s="346"/>
      <c r="D427" s="347"/>
      <c r="E427" s="348"/>
      <c r="F427" s="347"/>
      <c r="G427" s="349"/>
      <c r="H427" s="302"/>
      <c r="I427" s="303">
        <v>0</v>
      </c>
    </row>
    <row r="428" spans="1:9" ht="12.75" customHeight="1" collapsed="1">
      <c r="A428" s="292">
        <v>18</v>
      </c>
      <c r="B428" s="259" t="s">
        <v>505</v>
      </c>
      <c r="C428" s="346"/>
      <c r="D428" s="347"/>
      <c r="E428" s="348"/>
      <c r="F428" s="347"/>
      <c r="G428" s="349"/>
      <c r="H428" s="303">
        <f>SUM($H$406:$H$427)</f>
        <v>71481257</v>
      </c>
      <c r="I428" s="303">
        <f>SUM($I$406:$I$427)</f>
        <v>71481257</v>
      </c>
    </row>
    <row r="429" spans="1:9" ht="12.75" hidden="1" customHeight="1" outlineLevel="1">
      <c r="A429" s="292"/>
      <c r="B429" s="311" t="s">
        <v>181</v>
      </c>
      <c r="C429" s="303">
        <v>0</v>
      </c>
      <c r="D429" s="303">
        <v>0</v>
      </c>
      <c r="E429" s="344"/>
      <c r="F429" s="328">
        <v>7287732</v>
      </c>
      <c r="G429" s="328">
        <v>0</v>
      </c>
      <c r="H429" s="328">
        <v>149837</v>
      </c>
      <c r="I429" s="303">
        <v>7437569</v>
      </c>
    </row>
    <row r="430" spans="1:9" ht="12.75" hidden="1" customHeight="1" outlineLevel="1">
      <c r="A430" s="292"/>
      <c r="B430" s="311" t="s">
        <v>182</v>
      </c>
      <c r="C430" s="303">
        <v>0</v>
      </c>
      <c r="D430" s="303">
        <v>0</v>
      </c>
      <c r="E430" s="344"/>
      <c r="F430" s="328">
        <v>0</v>
      </c>
      <c r="G430" s="328">
        <v>0</v>
      </c>
      <c r="H430" s="328">
        <v>0</v>
      </c>
      <c r="I430" s="303">
        <v>0</v>
      </c>
    </row>
    <row r="431" spans="1:9" ht="12.75" hidden="1" customHeight="1" outlineLevel="1">
      <c r="A431" s="292"/>
      <c r="B431" s="311" t="s">
        <v>250</v>
      </c>
      <c r="C431" s="303">
        <v>0</v>
      </c>
      <c r="D431" s="303">
        <v>0</v>
      </c>
      <c r="E431" s="344"/>
      <c r="F431" s="328">
        <v>0</v>
      </c>
      <c r="G431" s="328">
        <v>0</v>
      </c>
      <c r="H431" s="328">
        <v>0</v>
      </c>
      <c r="I431" s="303">
        <v>0</v>
      </c>
    </row>
    <row r="432" spans="1:9" ht="12.75" hidden="1" customHeight="1" outlineLevel="1">
      <c r="A432" s="292"/>
      <c r="B432" s="311" t="s">
        <v>183</v>
      </c>
      <c r="C432" s="303">
        <v>379219</v>
      </c>
      <c r="D432" s="303">
        <v>148247</v>
      </c>
      <c r="E432" s="344"/>
      <c r="F432" s="328">
        <v>1602168</v>
      </c>
      <c r="G432" s="328">
        <v>0</v>
      </c>
      <c r="H432" s="328">
        <v>141772</v>
      </c>
      <c r="I432" s="303">
        <v>2271406</v>
      </c>
    </row>
    <row r="433" spans="1:9" ht="12.75" hidden="1" customHeight="1" outlineLevel="1">
      <c r="A433" s="292"/>
      <c r="B433" s="311" t="s">
        <v>184</v>
      </c>
      <c r="C433" s="303">
        <v>56729</v>
      </c>
      <c r="D433" s="303">
        <v>0</v>
      </c>
      <c r="E433" s="344"/>
      <c r="F433" s="328">
        <v>884775</v>
      </c>
      <c r="G433" s="328">
        <v>0</v>
      </c>
      <c r="H433" s="328">
        <v>54528</v>
      </c>
      <c r="I433" s="303">
        <v>996032</v>
      </c>
    </row>
    <row r="434" spans="1:9" ht="12.75" hidden="1" customHeight="1" outlineLevel="1">
      <c r="A434" s="292"/>
      <c r="B434" s="311" t="s">
        <v>251</v>
      </c>
      <c r="C434" s="303">
        <v>0</v>
      </c>
      <c r="D434" s="303">
        <v>0</v>
      </c>
      <c r="E434" s="344"/>
      <c r="F434" s="328">
        <v>0</v>
      </c>
      <c r="G434" s="328">
        <v>0</v>
      </c>
      <c r="H434" s="328">
        <v>0</v>
      </c>
      <c r="I434" s="303">
        <v>0</v>
      </c>
    </row>
    <row r="435" spans="1:9" ht="12.75" hidden="1" customHeight="1" outlineLevel="1">
      <c r="A435" s="292"/>
      <c r="B435" s="311" t="s">
        <v>185</v>
      </c>
      <c r="C435" s="303">
        <v>1273400</v>
      </c>
      <c r="D435" s="303">
        <v>0</v>
      </c>
      <c r="E435" s="344"/>
      <c r="F435" s="328">
        <v>11388605</v>
      </c>
      <c r="G435" s="328">
        <v>0</v>
      </c>
      <c r="H435" s="328">
        <v>485437</v>
      </c>
      <c r="I435" s="303">
        <v>13147442</v>
      </c>
    </row>
    <row r="436" spans="1:9" ht="12.75" hidden="1" customHeight="1" outlineLevel="1">
      <c r="A436" s="292"/>
      <c r="B436" s="311" t="s">
        <v>186</v>
      </c>
      <c r="C436" s="303">
        <v>0</v>
      </c>
      <c r="D436" s="303">
        <v>0</v>
      </c>
      <c r="E436" s="344"/>
      <c r="F436" s="328">
        <v>33102778</v>
      </c>
      <c r="G436" s="328">
        <v>0</v>
      </c>
      <c r="H436" s="328">
        <v>0</v>
      </c>
      <c r="I436" s="303">
        <v>33102778</v>
      </c>
    </row>
    <row r="437" spans="1:9" ht="12.75" hidden="1" customHeight="1" outlineLevel="1">
      <c r="A437" s="292"/>
      <c r="B437" s="311" t="s">
        <v>244</v>
      </c>
      <c r="C437" s="303">
        <v>0</v>
      </c>
      <c r="D437" s="303">
        <v>0</v>
      </c>
      <c r="E437" s="344"/>
      <c r="F437" s="328">
        <v>0</v>
      </c>
      <c r="G437" s="328">
        <v>0</v>
      </c>
      <c r="H437" s="328">
        <v>0</v>
      </c>
      <c r="I437" s="303">
        <v>0</v>
      </c>
    </row>
    <row r="438" spans="1:9" ht="12.75" hidden="1" customHeight="1" outlineLevel="1">
      <c r="A438" s="292"/>
      <c r="B438" s="311" t="s">
        <v>187</v>
      </c>
      <c r="C438" s="303">
        <v>0</v>
      </c>
      <c r="D438" s="303">
        <v>0</v>
      </c>
      <c r="E438" s="344"/>
      <c r="F438" s="328">
        <v>0</v>
      </c>
      <c r="G438" s="328">
        <v>0</v>
      </c>
      <c r="H438" s="328">
        <v>0</v>
      </c>
      <c r="I438" s="303">
        <v>0</v>
      </c>
    </row>
    <row r="439" spans="1:9" ht="12.75" hidden="1" customHeight="1" outlineLevel="1">
      <c r="A439" s="292"/>
      <c r="B439" s="311" t="s">
        <v>188</v>
      </c>
      <c r="C439" s="303">
        <v>0</v>
      </c>
      <c r="D439" s="303">
        <v>0</v>
      </c>
      <c r="E439" s="344"/>
      <c r="F439" s="328">
        <v>148845</v>
      </c>
      <c r="G439" s="328">
        <v>0</v>
      </c>
      <c r="H439" s="328">
        <v>0</v>
      </c>
      <c r="I439" s="303">
        <v>148845</v>
      </c>
    </row>
    <row r="440" spans="1:9" ht="12.75" hidden="1" customHeight="1" outlineLevel="1">
      <c r="A440" s="292"/>
      <c r="B440" s="311" t="s">
        <v>189</v>
      </c>
      <c r="C440" s="303">
        <v>0</v>
      </c>
      <c r="D440" s="303">
        <v>0</v>
      </c>
      <c r="E440" s="344"/>
      <c r="F440" s="328">
        <v>9308891</v>
      </c>
      <c r="G440" s="328">
        <v>0</v>
      </c>
      <c r="H440" s="328">
        <v>6795558</v>
      </c>
      <c r="I440" s="303">
        <v>16104449</v>
      </c>
    </row>
    <row r="441" spans="1:9" ht="12.75" hidden="1" customHeight="1" outlineLevel="1">
      <c r="A441" s="292"/>
      <c r="B441" s="311" t="s">
        <v>190</v>
      </c>
      <c r="C441" s="303">
        <v>31529</v>
      </c>
      <c r="D441" s="303">
        <v>320106</v>
      </c>
      <c r="E441" s="344"/>
      <c r="F441" s="328">
        <v>702</v>
      </c>
      <c r="G441" s="328">
        <v>0</v>
      </c>
      <c r="H441" s="328">
        <v>7282330</v>
      </c>
      <c r="I441" s="303">
        <v>7634667</v>
      </c>
    </row>
    <row r="442" spans="1:9" ht="12.75" hidden="1" customHeight="1" outlineLevel="1">
      <c r="A442" s="292"/>
      <c r="B442" s="311" t="s">
        <v>191</v>
      </c>
      <c r="C442" s="303">
        <v>0</v>
      </c>
      <c r="D442" s="303">
        <v>0</v>
      </c>
      <c r="E442" s="344"/>
      <c r="F442" s="328">
        <v>500018</v>
      </c>
      <c r="G442" s="328">
        <v>0</v>
      </c>
      <c r="H442" s="328">
        <v>1930691</v>
      </c>
      <c r="I442" s="303">
        <v>2430709</v>
      </c>
    </row>
    <row r="443" spans="1:9" ht="12.75" hidden="1" customHeight="1" outlineLevel="1">
      <c r="A443" s="292"/>
      <c r="B443" s="311" t="s">
        <v>252</v>
      </c>
      <c r="C443" s="303">
        <v>0</v>
      </c>
      <c r="D443" s="303">
        <v>0</v>
      </c>
      <c r="E443" s="344"/>
      <c r="F443" s="328">
        <v>0</v>
      </c>
      <c r="G443" s="328">
        <v>0</v>
      </c>
      <c r="H443" s="328">
        <v>0</v>
      </c>
      <c r="I443" s="303">
        <v>0</v>
      </c>
    </row>
    <row r="444" spans="1:9" ht="12.75" hidden="1" customHeight="1" outlineLevel="1">
      <c r="A444" s="292"/>
      <c r="B444" s="311" t="s">
        <v>192</v>
      </c>
      <c r="C444" s="303">
        <v>0</v>
      </c>
      <c r="D444" s="303">
        <v>0</v>
      </c>
      <c r="E444" s="344"/>
      <c r="F444" s="328">
        <v>0</v>
      </c>
      <c r="G444" s="328">
        <v>0</v>
      </c>
      <c r="H444" s="328">
        <v>0</v>
      </c>
      <c r="I444" s="303">
        <v>0</v>
      </c>
    </row>
    <row r="445" spans="1:9" ht="12.75" hidden="1" customHeight="1" outlineLevel="1">
      <c r="A445" s="292"/>
      <c r="B445" s="311" t="s">
        <v>247</v>
      </c>
      <c r="C445" s="303">
        <v>0</v>
      </c>
      <c r="D445" s="303">
        <v>0</v>
      </c>
      <c r="E445" s="344"/>
      <c r="F445" s="328">
        <v>0</v>
      </c>
      <c r="G445" s="328">
        <v>0</v>
      </c>
      <c r="H445" s="328">
        <v>0</v>
      </c>
      <c r="I445" s="303">
        <v>0</v>
      </c>
    </row>
    <row r="446" spans="1:9" ht="12.75" hidden="1" customHeight="1" outlineLevel="1">
      <c r="A446" s="292"/>
      <c r="B446" s="311" t="s">
        <v>193</v>
      </c>
      <c r="C446" s="303">
        <v>888261</v>
      </c>
      <c r="D446" s="303">
        <v>0</v>
      </c>
      <c r="E446" s="344"/>
      <c r="F446" s="328">
        <v>3796568</v>
      </c>
      <c r="G446" s="328">
        <v>36</v>
      </c>
      <c r="H446" s="328">
        <v>51013</v>
      </c>
      <c r="I446" s="303">
        <v>4735878</v>
      </c>
    </row>
    <row r="447" spans="1:9" ht="12.75" hidden="1" customHeight="1" outlineLevel="1">
      <c r="A447" s="292"/>
      <c r="B447" s="311" t="s">
        <v>194</v>
      </c>
      <c r="C447" s="303">
        <v>0</v>
      </c>
      <c r="D447" s="303">
        <v>0</v>
      </c>
      <c r="E447" s="344"/>
      <c r="F447" s="328">
        <v>0</v>
      </c>
      <c r="G447" s="328">
        <v>0</v>
      </c>
      <c r="H447" s="328">
        <v>0</v>
      </c>
      <c r="I447" s="303">
        <v>0</v>
      </c>
    </row>
    <row r="448" spans="1:9" ht="12.75" hidden="1" customHeight="1" outlineLevel="1">
      <c r="A448" s="292"/>
      <c r="B448" s="311" t="s">
        <v>195</v>
      </c>
      <c r="C448" s="303">
        <v>0</v>
      </c>
      <c r="D448" s="303">
        <v>0</v>
      </c>
      <c r="E448" s="344"/>
      <c r="F448" s="328">
        <v>113898</v>
      </c>
      <c r="G448" s="328">
        <v>0</v>
      </c>
      <c r="H448" s="328">
        <v>0</v>
      </c>
      <c r="I448" s="303">
        <v>113898</v>
      </c>
    </row>
    <row r="449" spans="1:9" ht="12.75" hidden="1" customHeight="1" outlineLevel="1">
      <c r="A449" s="292"/>
      <c r="B449" s="311" t="s">
        <v>196</v>
      </c>
      <c r="C449" s="303">
        <v>0</v>
      </c>
      <c r="D449" s="303">
        <v>0</v>
      </c>
      <c r="E449" s="344"/>
      <c r="F449" s="328">
        <v>2172540</v>
      </c>
      <c r="G449" s="328">
        <v>0</v>
      </c>
      <c r="H449" s="328">
        <v>0</v>
      </c>
      <c r="I449" s="303">
        <v>2172540</v>
      </c>
    </row>
    <row r="450" spans="1:9" ht="12.75" hidden="1" customHeight="1" outlineLevel="1">
      <c r="A450" s="292"/>
      <c r="B450" s="311" t="s">
        <v>253</v>
      </c>
      <c r="C450" s="303">
        <v>0</v>
      </c>
      <c r="D450" s="303">
        <v>0</v>
      </c>
      <c r="E450" s="344"/>
      <c r="F450" s="328">
        <v>698</v>
      </c>
      <c r="G450" s="328">
        <v>0</v>
      </c>
      <c r="H450" s="328">
        <v>0</v>
      </c>
      <c r="I450" s="303">
        <v>698</v>
      </c>
    </row>
    <row r="451" spans="1:9" ht="12.75" customHeight="1" collapsed="1">
      <c r="A451" s="292">
        <v>19</v>
      </c>
      <c r="B451" s="259" t="s">
        <v>573</v>
      </c>
      <c r="C451" s="303">
        <f>SUM($C$429:$C$450)</f>
        <v>2629138</v>
      </c>
      <c r="D451" s="303">
        <f>SUM($D$429:$D$450)</f>
        <v>468353</v>
      </c>
      <c r="E451" s="344"/>
      <c r="F451" s="328">
        <f>SUM($F$429:$F$450)</f>
        <v>70308218</v>
      </c>
      <c r="G451" s="328">
        <f>SUM($G$429:$G$450)</f>
        <v>36</v>
      </c>
      <c r="H451" s="328">
        <f>SUM($H$429:$H$450)</f>
        <v>16891166</v>
      </c>
      <c r="I451" s="303">
        <f>SUM($I$429:$I$450)</f>
        <v>90296911</v>
      </c>
    </row>
    <row r="452" spans="1:9" ht="12.75" hidden="1" customHeight="1" outlineLevel="1">
      <c r="A452" s="292"/>
      <c r="B452" s="311" t="s">
        <v>181</v>
      </c>
      <c r="C452" s="315">
        <v>0</v>
      </c>
      <c r="D452" s="315">
        <v>0</v>
      </c>
      <c r="E452" s="319"/>
      <c r="F452" s="312">
        <v>19302609</v>
      </c>
      <c r="G452" s="303">
        <v>0</v>
      </c>
      <c r="H452" s="303">
        <v>10449104</v>
      </c>
      <c r="I452" s="303">
        <v>29751713</v>
      </c>
    </row>
    <row r="453" spans="1:9" ht="12.75" hidden="1" customHeight="1" outlineLevel="1">
      <c r="A453" s="292"/>
      <c r="B453" s="311" t="s">
        <v>182</v>
      </c>
      <c r="C453" s="315">
        <v>0</v>
      </c>
      <c r="D453" s="315">
        <v>0</v>
      </c>
      <c r="E453" s="319"/>
      <c r="F453" s="312">
        <v>0</v>
      </c>
      <c r="G453" s="303">
        <v>0</v>
      </c>
      <c r="H453" s="303">
        <v>0</v>
      </c>
      <c r="I453" s="303">
        <v>0</v>
      </c>
    </row>
    <row r="454" spans="1:9" ht="12.75" hidden="1" customHeight="1" outlineLevel="1">
      <c r="A454" s="292"/>
      <c r="B454" s="311" t="s">
        <v>250</v>
      </c>
      <c r="C454" s="315">
        <v>0</v>
      </c>
      <c r="D454" s="315">
        <v>0</v>
      </c>
      <c r="E454" s="319"/>
      <c r="F454" s="312">
        <v>0</v>
      </c>
      <c r="G454" s="303">
        <v>0</v>
      </c>
      <c r="H454" s="303">
        <v>0</v>
      </c>
      <c r="I454" s="303">
        <v>0</v>
      </c>
    </row>
    <row r="455" spans="1:9" ht="12.75" hidden="1" customHeight="1" outlineLevel="1">
      <c r="A455" s="292"/>
      <c r="B455" s="311" t="s">
        <v>183</v>
      </c>
      <c r="C455" s="315">
        <v>379219</v>
      </c>
      <c r="D455" s="315">
        <v>15360103</v>
      </c>
      <c r="E455" s="319"/>
      <c r="F455" s="312">
        <v>17547241</v>
      </c>
      <c r="G455" s="303">
        <v>0</v>
      </c>
      <c r="H455" s="303">
        <v>16214986</v>
      </c>
      <c r="I455" s="303">
        <v>49501549</v>
      </c>
    </row>
    <row r="456" spans="1:9" ht="12.75" hidden="1" customHeight="1" outlineLevel="1">
      <c r="A456" s="292"/>
      <c r="B456" s="311" t="s">
        <v>184</v>
      </c>
      <c r="C456" s="315">
        <v>56689</v>
      </c>
      <c r="D456" s="315">
        <v>0</v>
      </c>
      <c r="E456" s="319"/>
      <c r="F456" s="312">
        <v>7798677</v>
      </c>
      <c r="G456" s="303">
        <v>0</v>
      </c>
      <c r="H456" s="303">
        <v>684027</v>
      </c>
      <c r="I456" s="303">
        <v>8539393</v>
      </c>
    </row>
    <row r="457" spans="1:9" ht="12.75" hidden="1" customHeight="1" outlineLevel="1">
      <c r="A457" s="292"/>
      <c r="B457" s="311" t="s">
        <v>251</v>
      </c>
      <c r="C457" s="315">
        <v>0</v>
      </c>
      <c r="D457" s="315">
        <v>14363</v>
      </c>
      <c r="E457" s="319"/>
      <c r="F457" s="312">
        <v>0</v>
      </c>
      <c r="G457" s="303">
        <v>0</v>
      </c>
      <c r="H457" s="303">
        <v>150436</v>
      </c>
      <c r="I457" s="303">
        <v>164799</v>
      </c>
    </row>
    <row r="458" spans="1:9" ht="12.75" hidden="1" customHeight="1" outlineLevel="1">
      <c r="A458" s="292"/>
      <c r="B458" s="311" t="s">
        <v>185</v>
      </c>
      <c r="C458" s="315">
        <v>1966935</v>
      </c>
      <c r="D458" s="315">
        <v>0</v>
      </c>
      <c r="E458" s="319"/>
      <c r="F458" s="312">
        <v>36601304</v>
      </c>
      <c r="G458" s="303">
        <v>0</v>
      </c>
      <c r="H458" s="303">
        <v>11941702</v>
      </c>
      <c r="I458" s="303">
        <v>50509941</v>
      </c>
    </row>
    <row r="459" spans="1:9" ht="12.75" hidden="1" customHeight="1" outlineLevel="1">
      <c r="A459" s="292"/>
      <c r="B459" s="311" t="s">
        <v>186</v>
      </c>
      <c r="C459" s="315">
        <v>0</v>
      </c>
      <c r="D459" s="315">
        <v>0</v>
      </c>
      <c r="E459" s="319"/>
      <c r="F459" s="312">
        <v>76102874</v>
      </c>
      <c r="G459" s="303">
        <v>0</v>
      </c>
      <c r="H459" s="303">
        <v>36171513</v>
      </c>
      <c r="I459" s="303">
        <v>112274387</v>
      </c>
    </row>
    <row r="460" spans="1:9" ht="12.75" hidden="1" customHeight="1" outlineLevel="1">
      <c r="A460" s="292"/>
      <c r="B460" s="311" t="s">
        <v>244</v>
      </c>
      <c r="C460" s="315">
        <v>0</v>
      </c>
      <c r="D460" s="315">
        <v>0</v>
      </c>
      <c r="E460" s="319"/>
      <c r="F460" s="312">
        <v>0</v>
      </c>
      <c r="G460" s="303">
        <v>0</v>
      </c>
      <c r="H460" s="303">
        <v>0</v>
      </c>
      <c r="I460" s="303">
        <v>0</v>
      </c>
    </row>
    <row r="461" spans="1:9" ht="12.75" hidden="1" customHeight="1" outlineLevel="1">
      <c r="A461" s="292"/>
      <c r="B461" s="311" t="s">
        <v>187</v>
      </c>
      <c r="C461" s="315">
        <v>0</v>
      </c>
      <c r="D461" s="315">
        <v>0</v>
      </c>
      <c r="E461" s="319"/>
      <c r="F461" s="312">
        <v>0</v>
      </c>
      <c r="G461" s="303">
        <v>0</v>
      </c>
      <c r="H461" s="303">
        <v>0</v>
      </c>
      <c r="I461" s="303">
        <v>0</v>
      </c>
    </row>
    <row r="462" spans="1:9" ht="12.75" hidden="1" customHeight="1" outlineLevel="1">
      <c r="A462" s="292"/>
      <c r="B462" s="311" t="s">
        <v>188</v>
      </c>
      <c r="C462" s="315">
        <v>0</v>
      </c>
      <c r="D462" s="315">
        <v>0</v>
      </c>
      <c r="E462" s="319"/>
      <c r="F462" s="312">
        <v>1889284</v>
      </c>
      <c r="G462" s="303">
        <v>0</v>
      </c>
      <c r="H462" s="303">
        <v>2570428</v>
      </c>
      <c r="I462" s="303">
        <v>4459712</v>
      </c>
    </row>
    <row r="463" spans="1:9" ht="12.75" hidden="1" customHeight="1" outlineLevel="1">
      <c r="A463" s="292"/>
      <c r="B463" s="311" t="s">
        <v>189</v>
      </c>
      <c r="C463" s="315">
        <v>0</v>
      </c>
      <c r="D463" s="315">
        <v>0</v>
      </c>
      <c r="E463" s="319"/>
      <c r="F463" s="312">
        <v>14082741</v>
      </c>
      <c r="G463" s="303">
        <v>0</v>
      </c>
      <c r="H463" s="303">
        <v>6795558</v>
      </c>
      <c r="I463" s="303">
        <v>20878299</v>
      </c>
    </row>
    <row r="464" spans="1:9" ht="12.75" hidden="1" customHeight="1" outlineLevel="1">
      <c r="A464" s="292"/>
      <c r="B464" s="311" t="s">
        <v>190</v>
      </c>
      <c r="C464" s="315">
        <v>2414666</v>
      </c>
      <c r="D464" s="315">
        <v>2879299</v>
      </c>
      <c r="E464" s="319"/>
      <c r="F464" s="312">
        <v>381643</v>
      </c>
      <c r="G464" s="303">
        <v>0</v>
      </c>
      <c r="H464" s="303">
        <v>7715442</v>
      </c>
      <c r="I464" s="303">
        <v>13391050</v>
      </c>
    </row>
    <row r="465" spans="1:9" ht="12.75" hidden="1" customHeight="1" outlineLevel="1">
      <c r="A465" s="292"/>
      <c r="B465" s="311" t="s">
        <v>191</v>
      </c>
      <c r="C465" s="315">
        <v>0</v>
      </c>
      <c r="D465" s="315">
        <v>0</v>
      </c>
      <c r="E465" s="319"/>
      <c r="F465" s="312">
        <v>1096709</v>
      </c>
      <c r="G465" s="303">
        <v>0</v>
      </c>
      <c r="H465" s="303">
        <v>1930691</v>
      </c>
      <c r="I465" s="303">
        <v>3027400</v>
      </c>
    </row>
    <row r="466" spans="1:9" ht="12.75" hidden="1" customHeight="1" outlineLevel="1">
      <c r="A466" s="292"/>
      <c r="B466" s="311" t="s">
        <v>252</v>
      </c>
      <c r="C466" s="315">
        <v>0</v>
      </c>
      <c r="D466" s="315">
        <v>0</v>
      </c>
      <c r="E466" s="319"/>
      <c r="F466" s="312">
        <v>0</v>
      </c>
      <c r="G466" s="303">
        <v>0</v>
      </c>
      <c r="H466" s="303">
        <v>0</v>
      </c>
      <c r="I466" s="303">
        <v>0</v>
      </c>
    </row>
    <row r="467" spans="1:9" ht="12.75" hidden="1" customHeight="1" outlineLevel="1">
      <c r="A467" s="292"/>
      <c r="B467" s="311" t="s">
        <v>192</v>
      </c>
      <c r="C467" s="315">
        <v>0</v>
      </c>
      <c r="D467" s="315">
        <v>0</v>
      </c>
      <c r="E467" s="319"/>
      <c r="F467" s="312">
        <v>0</v>
      </c>
      <c r="G467" s="303">
        <v>0</v>
      </c>
      <c r="H467" s="303">
        <v>0</v>
      </c>
      <c r="I467" s="303">
        <v>0</v>
      </c>
    </row>
    <row r="468" spans="1:9" ht="12.75" hidden="1" customHeight="1" outlineLevel="1">
      <c r="A468" s="292"/>
      <c r="B468" s="311" t="s">
        <v>247</v>
      </c>
      <c r="C468" s="315">
        <v>0</v>
      </c>
      <c r="D468" s="315">
        <v>0</v>
      </c>
      <c r="E468" s="319"/>
      <c r="F468" s="312">
        <v>0</v>
      </c>
      <c r="G468" s="303">
        <v>0</v>
      </c>
      <c r="H468" s="303">
        <v>0</v>
      </c>
      <c r="I468" s="303">
        <v>0</v>
      </c>
    </row>
    <row r="469" spans="1:9" ht="12.75" hidden="1" customHeight="1" outlineLevel="1">
      <c r="A469" s="292"/>
      <c r="B469" s="311" t="s">
        <v>193</v>
      </c>
      <c r="C469" s="315">
        <v>3617394</v>
      </c>
      <c r="D469" s="315">
        <v>940225</v>
      </c>
      <c r="E469" s="319"/>
      <c r="F469" s="312">
        <v>43938110</v>
      </c>
      <c r="G469" s="303">
        <v>36</v>
      </c>
      <c r="H469" s="303">
        <v>31958053</v>
      </c>
      <c r="I469" s="303">
        <v>80453818</v>
      </c>
    </row>
    <row r="470" spans="1:9" ht="12.75" hidden="1" customHeight="1" outlineLevel="1">
      <c r="A470" s="292"/>
      <c r="B470" s="311" t="s">
        <v>194</v>
      </c>
      <c r="C470" s="315">
        <v>0</v>
      </c>
      <c r="D470" s="315">
        <v>0</v>
      </c>
      <c r="E470" s="319"/>
      <c r="F470" s="312">
        <v>0</v>
      </c>
      <c r="G470" s="303">
        <v>0</v>
      </c>
      <c r="H470" s="303">
        <v>0</v>
      </c>
      <c r="I470" s="303">
        <v>0</v>
      </c>
    </row>
    <row r="471" spans="1:9" ht="12.75" hidden="1" customHeight="1" outlineLevel="1">
      <c r="A471" s="292"/>
      <c r="B471" s="311" t="s">
        <v>195</v>
      </c>
      <c r="C471" s="315">
        <v>0</v>
      </c>
      <c r="D471" s="315">
        <v>0</v>
      </c>
      <c r="E471" s="319"/>
      <c r="F471" s="312">
        <v>339305</v>
      </c>
      <c r="G471" s="303">
        <v>0</v>
      </c>
      <c r="H471" s="303">
        <v>261304</v>
      </c>
      <c r="I471" s="303">
        <v>600609</v>
      </c>
    </row>
    <row r="472" spans="1:9" ht="12.75" hidden="1" customHeight="1" outlineLevel="1">
      <c r="A472" s="292"/>
      <c r="B472" s="311" t="s">
        <v>196</v>
      </c>
      <c r="C472" s="315">
        <v>0</v>
      </c>
      <c r="D472" s="315">
        <v>0</v>
      </c>
      <c r="E472" s="319"/>
      <c r="F472" s="312">
        <v>3827416</v>
      </c>
      <c r="G472" s="303">
        <v>0</v>
      </c>
      <c r="H472" s="303">
        <v>125</v>
      </c>
      <c r="I472" s="303">
        <v>3827541</v>
      </c>
    </row>
    <row r="473" spans="1:9" ht="12.75" hidden="1" customHeight="1" outlineLevel="1">
      <c r="A473" s="292"/>
      <c r="B473" s="311" t="s">
        <v>253</v>
      </c>
      <c r="C473" s="315">
        <v>0</v>
      </c>
      <c r="D473" s="315">
        <v>0</v>
      </c>
      <c r="E473" s="319"/>
      <c r="F473" s="312">
        <v>268220</v>
      </c>
      <c r="G473" s="303">
        <v>0</v>
      </c>
      <c r="H473" s="303">
        <v>866965</v>
      </c>
      <c r="I473" s="303">
        <v>1135185</v>
      </c>
    </row>
    <row r="474" spans="1:9" ht="12.75" customHeight="1" collapsed="1">
      <c r="A474" s="292">
        <v>20</v>
      </c>
      <c r="B474" s="318" t="s">
        <v>574</v>
      </c>
      <c r="C474" s="315">
        <f>SUM($C$452:$C$473)</f>
        <v>8434903</v>
      </c>
      <c r="D474" s="315">
        <f>SUM($D$452:$D$473)</f>
        <v>19193990</v>
      </c>
      <c r="E474" s="319"/>
      <c r="F474" s="312">
        <f>SUM($F$452:$F$473)</f>
        <v>223176133</v>
      </c>
      <c r="G474" s="303">
        <f>SUM($G$452:$G$473)</f>
        <v>36</v>
      </c>
      <c r="H474" s="303">
        <f>SUM($H$452:$H$473)</f>
        <v>127710334</v>
      </c>
      <c r="I474" s="303">
        <f>SUM($I$452:$I$473)</f>
        <v>378515396</v>
      </c>
    </row>
    <row r="475" spans="1:9" ht="15.75" hidden="1" customHeight="1" outlineLevel="1">
      <c r="A475" s="274"/>
      <c r="B475" s="350" t="s">
        <v>181</v>
      </c>
      <c r="C475" s="303">
        <v>9441934</v>
      </c>
      <c r="D475" s="351">
        <v>0</v>
      </c>
      <c r="E475" s="301"/>
      <c r="F475" s="337">
        <v>52089231</v>
      </c>
      <c r="G475" s="313">
        <v>1006513</v>
      </c>
      <c r="H475" s="313">
        <v>10449104</v>
      </c>
      <c r="I475" s="303">
        <v>72986782</v>
      </c>
    </row>
    <row r="476" spans="1:9" ht="15.75" hidden="1" customHeight="1" outlineLevel="1">
      <c r="A476" s="274"/>
      <c r="B476" s="350" t="s">
        <v>182</v>
      </c>
      <c r="C476" s="303">
        <v>5872294.1500000004</v>
      </c>
      <c r="D476" s="351">
        <v>0</v>
      </c>
      <c r="E476" s="301"/>
      <c r="F476" s="337">
        <v>0</v>
      </c>
      <c r="G476" s="313">
        <v>8000</v>
      </c>
      <c r="H476" s="313">
        <v>0</v>
      </c>
      <c r="I476" s="303">
        <v>5880294.1500000004</v>
      </c>
    </row>
    <row r="477" spans="1:9" ht="15.75" hidden="1" customHeight="1" outlineLevel="1">
      <c r="A477" s="274"/>
      <c r="B477" s="350" t="s">
        <v>250</v>
      </c>
      <c r="C477" s="303">
        <v>0</v>
      </c>
      <c r="D477" s="351">
        <v>0</v>
      </c>
      <c r="E477" s="301"/>
      <c r="F477" s="337">
        <v>0</v>
      </c>
      <c r="G477" s="313">
        <v>0</v>
      </c>
      <c r="H477" s="313">
        <v>0</v>
      </c>
      <c r="I477" s="303">
        <v>0</v>
      </c>
    </row>
    <row r="478" spans="1:9" ht="15.75" hidden="1" customHeight="1" outlineLevel="1">
      <c r="A478" s="274"/>
      <c r="B478" s="350" t="s">
        <v>183</v>
      </c>
      <c r="C478" s="303">
        <v>33273398</v>
      </c>
      <c r="D478" s="351">
        <v>44169412</v>
      </c>
      <c r="E478" s="301"/>
      <c r="F478" s="337">
        <v>87065327</v>
      </c>
      <c r="G478" s="313">
        <v>9388943</v>
      </c>
      <c r="H478" s="313">
        <v>16214986</v>
      </c>
      <c r="I478" s="303">
        <v>190112066</v>
      </c>
    </row>
    <row r="479" spans="1:9" ht="15.75" hidden="1" customHeight="1" outlineLevel="1">
      <c r="A479" s="274"/>
      <c r="B479" s="350" t="s">
        <v>184</v>
      </c>
      <c r="C479" s="303">
        <v>7163749.6064999998</v>
      </c>
      <c r="D479" s="351">
        <v>0</v>
      </c>
      <c r="E479" s="301"/>
      <c r="F479" s="337">
        <v>16414570.343499999</v>
      </c>
      <c r="G479" s="313">
        <v>602519</v>
      </c>
      <c r="H479" s="313">
        <v>684027</v>
      </c>
      <c r="I479" s="303">
        <v>24864865.949999999</v>
      </c>
    </row>
    <row r="480" spans="1:9" ht="15.75" hidden="1" customHeight="1" outlineLevel="1">
      <c r="A480" s="274"/>
      <c r="B480" s="350" t="s">
        <v>251</v>
      </c>
      <c r="C480" s="303">
        <v>86686</v>
      </c>
      <c r="D480" s="351">
        <v>505584</v>
      </c>
      <c r="E480" s="301"/>
      <c r="F480" s="337">
        <v>0</v>
      </c>
      <c r="G480" s="313">
        <v>1619</v>
      </c>
      <c r="H480" s="313">
        <v>150436</v>
      </c>
      <c r="I480" s="303">
        <v>744325</v>
      </c>
    </row>
    <row r="481" spans="1:9" ht="15.75" hidden="1" customHeight="1" outlineLevel="1">
      <c r="A481" s="274"/>
      <c r="B481" s="350" t="s">
        <v>185</v>
      </c>
      <c r="C481" s="303">
        <v>37432220.200000897</v>
      </c>
      <c r="D481" s="351">
        <v>0</v>
      </c>
      <c r="E481" s="301"/>
      <c r="F481" s="337">
        <v>119010197</v>
      </c>
      <c r="G481" s="313">
        <v>7523181.5873414604</v>
      </c>
      <c r="H481" s="313">
        <v>11941702</v>
      </c>
      <c r="I481" s="303">
        <v>175907300.78734201</v>
      </c>
    </row>
    <row r="482" spans="1:9" ht="15.75" hidden="1" customHeight="1" outlineLevel="1">
      <c r="A482" s="274"/>
      <c r="B482" s="350" t="s">
        <v>186</v>
      </c>
      <c r="C482" s="303">
        <v>57838804</v>
      </c>
      <c r="D482" s="351">
        <v>0</v>
      </c>
      <c r="E482" s="301"/>
      <c r="F482" s="337">
        <v>275279188</v>
      </c>
      <c r="G482" s="313">
        <v>-1228857</v>
      </c>
      <c r="H482" s="313">
        <v>36171513</v>
      </c>
      <c r="I482" s="303">
        <v>368060648</v>
      </c>
    </row>
    <row r="483" spans="1:9" ht="15.75" hidden="1" customHeight="1" outlineLevel="1">
      <c r="A483" s="274"/>
      <c r="B483" s="350" t="s">
        <v>244</v>
      </c>
      <c r="C483" s="303">
        <v>5161970</v>
      </c>
      <c r="D483" s="351">
        <v>0</v>
      </c>
      <c r="E483" s="301"/>
      <c r="F483" s="337">
        <v>0</v>
      </c>
      <c r="G483" s="313">
        <v>19413</v>
      </c>
      <c r="H483" s="313">
        <v>0</v>
      </c>
      <c r="I483" s="303">
        <v>5181383</v>
      </c>
    </row>
    <row r="484" spans="1:9" ht="15.75" hidden="1" customHeight="1" outlineLevel="1">
      <c r="A484" s="274"/>
      <c r="B484" s="350" t="s">
        <v>187</v>
      </c>
      <c r="C484" s="303">
        <v>6020953</v>
      </c>
      <c r="D484" s="351">
        <v>0</v>
      </c>
      <c r="E484" s="301"/>
      <c r="F484" s="337">
        <v>0</v>
      </c>
      <c r="G484" s="313">
        <v>345876</v>
      </c>
      <c r="H484" s="313">
        <v>0</v>
      </c>
      <c r="I484" s="303">
        <v>6366829</v>
      </c>
    </row>
    <row r="485" spans="1:9" ht="15.75" hidden="1" customHeight="1" outlineLevel="1">
      <c r="A485" s="274"/>
      <c r="B485" s="350" t="s">
        <v>188</v>
      </c>
      <c r="C485" s="303">
        <v>974642.55</v>
      </c>
      <c r="D485" s="351">
        <v>0</v>
      </c>
      <c r="E485" s="301"/>
      <c r="F485" s="337">
        <v>6461259.75</v>
      </c>
      <c r="G485" s="313">
        <v>87761.119001849802</v>
      </c>
      <c r="H485" s="313">
        <v>2570428</v>
      </c>
      <c r="I485" s="303">
        <v>10094091.419001799</v>
      </c>
    </row>
    <row r="486" spans="1:9" ht="15.75" hidden="1" customHeight="1" outlineLevel="1">
      <c r="A486" s="274"/>
      <c r="B486" s="350" t="s">
        <v>189</v>
      </c>
      <c r="C486" s="303">
        <v>4048320.47666666</v>
      </c>
      <c r="D486" s="351">
        <v>0</v>
      </c>
      <c r="E486" s="301"/>
      <c r="F486" s="337">
        <v>30505311.7132103</v>
      </c>
      <c r="G486" s="313">
        <v>177378.000814673</v>
      </c>
      <c r="H486" s="313">
        <v>6795558</v>
      </c>
      <c r="I486" s="303">
        <v>41526568.190691598</v>
      </c>
    </row>
    <row r="487" spans="1:9" ht="15.75" hidden="1" customHeight="1" outlineLevel="1">
      <c r="A487" s="274"/>
      <c r="B487" s="350" t="s">
        <v>190</v>
      </c>
      <c r="C487" s="303">
        <v>21584031</v>
      </c>
      <c r="D487" s="351">
        <v>36010210</v>
      </c>
      <c r="E487" s="301"/>
      <c r="F487" s="337">
        <v>3363193</v>
      </c>
      <c r="G487" s="313">
        <v>1668362</v>
      </c>
      <c r="H487" s="313">
        <v>7715442</v>
      </c>
      <c r="I487" s="303">
        <v>70341238</v>
      </c>
    </row>
    <row r="488" spans="1:9" ht="15.75" hidden="1" customHeight="1" outlineLevel="1">
      <c r="A488" s="274"/>
      <c r="B488" s="350" t="s">
        <v>191</v>
      </c>
      <c r="C488" s="303">
        <v>1074747</v>
      </c>
      <c r="D488" s="351">
        <v>0</v>
      </c>
      <c r="E488" s="301"/>
      <c r="F488" s="337">
        <v>7199860</v>
      </c>
      <c r="G488" s="313">
        <v>0</v>
      </c>
      <c r="H488" s="313">
        <v>1930691</v>
      </c>
      <c r="I488" s="303">
        <v>10205298</v>
      </c>
    </row>
    <row r="489" spans="1:9" ht="15.75" hidden="1" customHeight="1" outlineLevel="1">
      <c r="A489" s="274"/>
      <c r="B489" s="350" t="s">
        <v>252</v>
      </c>
      <c r="C489" s="303">
        <v>128283.3</v>
      </c>
      <c r="D489" s="351">
        <v>0</v>
      </c>
      <c r="E489" s="301"/>
      <c r="F489" s="337">
        <v>726938.7</v>
      </c>
      <c r="G489" s="313">
        <v>10112</v>
      </c>
      <c r="H489" s="313">
        <v>0</v>
      </c>
      <c r="I489" s="303">
        <v>865334</v>
      </c>
    </row>
    <row r="490" spans="1:9" ht="15.75" hidden="1" customHeight="1" outlineLevel="1">
      <c r="A490" s="274"/>
      <c r="B490" s="350" t="s">
        <v>192</v>
      </c>
      <c r="C490" s="303">
        <v>558251</v>
      </c>
      <c r="D490" s="351">
        <v>0</v>
      </c>
      <c r="E490" s="301"/>
      <c r="F490" s="337">
        <v>0</v>
      </c>
      <c r="G490" s="313">
        <v>45564</v>
      </c>
      <c r="H490" s="313">
        <v>0</v>
      </c>
      <c r="I490" s="303">
        <v>603815</v>
      </c>
    </row>
    <row r="491" spans="1:9" ht="15.75" hidden="1" customHeight="1" outlineLevel="1">
      <c r="A491" s="274"/>
      <c r="B491" s="350" t="s">
        <v>247</v>
      </c>
      <c r="C491" s="303">
        <v>188498</v>
      </c>
      <c r="D491" s="351">
        <v>0</v>
      </c>
      <c r="E491" s="301"/>
      <c r="F491" s="337">
        <v>0</v>
      </c>
      <c r="G491" s="313">
        <v>15349</v>
      </c>
      <c r="H491" s="313">
        <v>0</v>
      </c>
      <c r="I491" s="303">
        <v>203847</v>
      </c>
    </row>
    <row r="492" spans="1:9" ht="15.75" hidden="1" customHeight="1" outlineLevel="1">
      <c r="A492" s="274"/>
      <c r="B492" s="350" t="s">
        <v>193</v>
      </c>
      <c r="C492" s="303">
        <v>69878026</v>
      </c>
      <c r="D492" s="351">
        <v>6615507</v>
      </c>
      <c r="E492" s="301"/>
      <c r="F492" s="337">
        <v>189984679</v>
      </c>
      <c r="G492" s="313">
        <v>7071814</v>
      </c>
      <c r="H492" s="313">
        <v>31958053</v>
      </c>
      <c r="I492" s="303">
        <v>305508079</v>
      </c>
    </row>
    <row r="493" spans="1:9" ht="15.75" hidden="1" customHeight="1" outlineLevel="1">
      <c r="A493" s="274"/>
      <c r="B493" s="350" t="s">
        <v>194</v>
      </c>
      <c r="C493" s="303">
        <v>13128870</v>
      </c>
      <c r="D493" s="351">
        <v>0</v>
      </c>
      <c r="E493" s="301"/>
      <c r="F493" s="337">
        <v>0</v>
      </c>
      <c r="G493" s="313">
        <v>5725</v>
      </c>
      <c r="H493" s="313">
        <v>0</v>
      </c>
      <c r="I493" s="303">
        <v>13134595</v>
      </c>
    </row>
    <row r="494" spans="1:9" ht="15.75" hidden="1" customHeight="1" outlineLevel="1">
      <c r="A494" s="274"/>
      <c r="B494" s="350" t="s">
        <v>195</v>
      </c>
      <c r="C494" s="303">
        <v>3922058.8</v>
      </c>
      <c r="D494" s="351">
        <v>3961.85</v>
      </c>
      <c r="E494" s="301"/>
      <c r="F494" s="337">
        <v>402010.35</v>
      </c>
      <c r="G494" s="313">
        <v>112834.581241548</v>
      </c>
      <c r="H494" s="313">
        <v>261304</v>
      </c>
      <c r="I494" s="303">
        <v>4702169.5812415499</v>
      </c>
    </row>
    <row r="495" spans="1:9" ht="15.75" hidden="1" customHeight="1" outlineLevel="1">
      <c r="A495" s="274"/>
      <c r="B495" s="350" t="s">
        <v>196</v>
      </c>
      <c r="C495" s="303">
        <v>7831733.25</v>
      </c>
      <c r="D495" s="351">
        <v>0</v>
      </c>
      <c r="E495" s="301"/>
      <c r="F495" s="337">
        <v>9002347.75</v>
      </c>
      <c r="G495" s="313">
        <v>47118</v>
      </c>
      <c r="H495" s="313">
        <v>125</v>
      </c>
      <c r="I495" s="303">
        <v>16881324</v>
      </c>
    </row>
    <row r="496" spans="1:9" ht="15.75" hidden="1" customHeight="1" outlineLevel="1">
      <c r="A496" s="274"/>
      <c r="B496" s="350" t="s">
        <v>253</v>
      </c>
      <c r="C496" s="303">
        <v>457169</v>
      </c>
      <c r="D496" s="351">
        <v>0</v>
      </c>
      <c r="E496" s="301"/>
      <c r="F496" s="337">
        <v>2858842</v>
      </c>
      <c r="G496" s="313">
        <v>124027</v>
      </c>
      <c r="H496" s="313">
        <v>866965</v>
      </c>
      <c r="I496" s="303">
        <v>4307003</v>
      </c>
    </row>
    <row r="497" spans="1:9" ht="15.75" customHeight="1" collapsed="1">
      <c r="A497" s="274">
        <v>21</v>
      </c>
      <c r="B497" s="352" t="s">
        <v>506</v>
      </c>
      <c r="C497" s="303">
        <f>SUM($C$475:$C$496)</f>
        <v>286066639.33316761</v>
      </c>
      <c r="D497" s="351">
        <f>SUM($D$475:$D$496)</f>
        <v>87304674.849999994</v>
      </c>
      <c r="E497" s="301"/>
      <c r="F497" s="337">
        <f>SUM($F$475:$F$496)</f>
        <v>800362955.60671043</v>
      </c>
      <c r="G497" s="313">
        <f>SUM($G$475:$G$496)</f>
        <v>27033252.288399532</v>
      </c>
      <c r="H497" s="313">
        <f>SUM($H$475:$H$496)</f>
        <v>127710334</v>
      </c>
      <c r="I497" s="303">
        <f>SUM($I$475:$I$496)</f>
        <v>1328477856.0782771</v>
      </c>
    </row>
    <row r="498" spans="1:9" ht="9.75" customHeight="1">
      <c r="A498" s="509"/>
      <c r="B498" s="509"/>
      <c r="C498" s="509"/>
      <c r="D498" s="509"/>
      <c r="E498" s="509"/>
      <c r="F498" s="509"/>
      <c r="G498" s="509"/>
      <c r="H498" s="509"/>
      <c r="I498" s="509"/>
    </row>
    <row r="499" spans="1:9" ht="50.25" customHeight="1">
      <c r="A499" s="353"/>
      <c r="B499" s="354"/>
      <c r="C499" s="355" t="s">
        <v>507</v>
      </c>
      <c r="D499" s="356" t="s">
        <v>508</v>
      </c>
      <c r="E499" s="357" t="s">
        <v>509</v>
      </c>
      <c r="F499" s="510" t="s">
        <v>510</v>
      </c>
      <c r="G499" s="511"/>
      <c r="H499" s="512"/>
      <c r="I499" s="358" t="s">
        <v>171</v>
      </c>
    </row>
    <row r="500" spans="1:9" ht="13.5" hidden="1" customHeight="1" outlineLevel="1">
      <c r="A500" s="359"/>
      <c r="B500" s="360" t="s">
        <v>181</v>
      </c>
      <c r="C500" s="328">
        <v>29213</v>
      </c>
      <c r="D500" s="312">
        <v>2742</v>
      </c>
      <c r="E500" s="303">
        <v>19721</v>
      </c>
      <c r="F500" s="504">
        <v>118006</v>
      </c>
      <c r="G500" s="505"/>
      <c r="H500" s="506"/>
      <c r="I500" s="361">
        <v>169682</v>
      </c>
    </row>
    <row r="501" spans="1:9" ht="13.5" hidden="1" customHeight="1" outlineLevel="1">
      <c r="A501" s="359"/>
      <c r="B501" s="360" t="s">
        <v>182</v>
      </c>
      <c r="C501" s="328">
        <v>19650</v>
      </c>
      <c r="D501" s="312">
        <v>3679</v>
      </c>
      <c r="E501" s="303">
        <v>13692</v>
      </c>
      <c r="F501" s="504">
        <v>3456</v>
      </c>
      <c r="G501" s="505"/>
      <c r="H501" s="506"/>
      <c r="I501" s="361">
        <v>40477</v>
      </c>
    </row>
    <row r="502" spans="1:9" ht="13.5" hidden="1" customHeight="1" outlineLevel="1">
      <c r="A502" s="359"/>
      <c r="B502" s="360" t="s">
        <v>250</v>
      </c>
      <c r="C502" s="328">
        <v>0</v>
      </c>
      <c r="D502" s="312">
        <v>0</v>
      </c>
      <c r="E502" s="303">
        <v>0</v>
      </c>
      <c r="F502" s="504">
        <v>0</v>
      </c>
      <c r="G502" s="505"/>
      <c r="H502" s="506"/>
      <c r="I502" s="361">
        <v>0</v>
      </c>
    </row>
    <row r="503" spans="1:9" ht="13.5" hidden="1" customHeight="1" outlineLevel="1">
      <c r="A503" s="359"/>
      <c r="B503" s="360" t="s">
        <v>183</v>
      </c>
      <c r="C503" s="328">
        <v>41574</v>
      </c>
      <c r="D503" s="312">
        <v>15129</v>
      </c>
      <c r="E503" s="303">
        <v>26776</v>
      </c>
      <c r="F503" s="504">
        <v>270304</v>
      </c>
      <c r="G503" s="505"/>
      <c r="H503" s="506"/>
      <c r="I503" s="361">
        <v>353783</v>
      </c>
    </row>
    <row r="504" spans="1:9" ht="13.5" hidden="1" customHeight="1" outlineLevel="1">
      <c r="A504" s="359"/>
      <c r="B504" s="360" t="s">
        <v>184</v>
      </c>
      <c r="C504" s="328">
        <v>11783</v>
      </c>
      <c r="D504" s="312">
        <v>1558</v>
      </c>
      <c r="E504" s="303">
        <v>7898</v>
      </c>
      <c r="F504" s="504">
        <v>44227</v>
      </c>
      <c r="G504" s="505"/>
      <c r="H504" s="506"/>
      <c r="I504" s="361">
        <v>65466</v>
      </c>
    </row>
    <row r="505" spans="1:9" ht="13.5" hidden="1" customHeight="1" outlineLevel="1">
      <c r="A505" s="359"/>
      <c r="B505" s="360" t="s">
        <v>251</v>
      </c>
      <c r="C505" s="328">
        <v>0</v>
      </c>
      <c r="D505" s="312">
        <v>422</v>
      </c>
      <c r="E505" s="303">
        <v>7</v>
      </c>
      <c r="F505" s="504"/>
      <c r="G505" s="505"/>
      <c r="H505" s="506"/>
      <c r="I505" s="361">
        <v>429</v>
      </c>
    </row>
    <row r="506" spans="1:9" ht="13.5" hidden="1" customHeight="1" outlineLevel="1">
      <c r="A506" s="359"/>
      <c r="B506" s="360" t="s">
        <v>185</v>
      </c>
      <c r="C506" s="328">
        <v>63843</v>
      </c>
      <c r="D506" s="312">
        <v>8745</v>
      </c>
      <c r="E506" s="303">
        <v>39862</v>
      </c>
      <c r="F506" s="504">
        <v>262813</v>
      </c>
      <c r="G506" s="505"/>
      <c r="H506" s="506"/>
      <c r="I506" s="361">
        <v>375263</v>
      </c>
    </row>
    <row r="507" spans="1:9" ht="13.5" hidden="1" customHeight="1" outlineLevel="1">
      <c r="A507" s="359"/>
      <c r="B507" s="360" t="s">
        <v>186</v>
      </c>
      <c r="C507" s="328">
        <v>96987</v>
      </c>
      <c r="D507" s="312">
        <v>30869</v>
      </c>
      <c r="E507" s="303">
        <v>67975</v>
      </c>
      <c r="F507" s="504">
        <v>507405</v>
      </c>
      <c r="G507" s="505"/>
      <c r="H507" s="506"/>
      <c r="I507" s="361">
        <v>703236</v>
      </c>
    </row>
    <row r="508" spans="1:9" ht="13.5" hidden="1" customHeight="1" outlineLevel="1">
      <c r="A508" s="359"/>
      <c r="B508" s="360" t="s">
        <v>244</v>
      </c>
      <c r="C508" s="328">
        <v>11166</v>
      </c>
      <c r="D508" s="312">
        <v>0</v>
      </c>
      <c r="E508" s="303">
        <v>11199</v>
      </c>
      <c r="F508" s="504">
        <v>82382</v>
      </c>
      <c r="G508" s="505"/>
      <c r="H508" s="506"/>
      <c r="I508" s="361">
        <v>104747</v>
      </c>
    </row>
    <row r="509" spans="1:9" ht="13.5" hidden="1" customHeight="1" outlineLevel="1">
      <c r="A509" s="359"/>
      <c r="B509" s="360" t="s">
        <v>187</v>
      </c>
      <c r="C509" s="328">
        <v>5214</v>
      </c>
      <c r="D509" s="312">
        <v>3601</v>
      </c>
      <c r="E509" s="303">
        <v>24102</v>
      </c>
      <c r="F509" s="504">
        <v>74416</v>
      </c>
      <c r="G509" s="505"/>
      <c r="H509" s="506"/>
      <c r="I509" s="361">
        <v>107333</v>
      </c>
    </row>
    <row r="510" spans="1:9" ht="13.5" hidden="1" customHeight="1" outlineLevel="1">
      <c r="A510" s="359"/>
      <c r="B510" s="360" t="s">
        <v>188</v>
      </c>
      <c r="C510" s="328">
        <v>777</v>
      </c>
      <c r="D510" s="312">
        <v>2678</v>
      </c>
      <c r="E510" s="303">
        <v>156</v>
      </c>
      <c r="F510" s="504">
        <v>27117</v>
      </c>
      <c r="G510" s="505"/>
      <c r="H510" s="506"/>
      <c r="I510" s="361">
        <v>30728</v>
      </c>
    </row>
    <row r="511" spans="1:9" ht="13.5" hidden="1" customHeight="1" outlineLevel="1">
      <c r="A511" s="359"/>
      <c r="B511" s="360" t="s">
        <v>189</v>
      </c>
      <c r="C511" s="328">
        <v>10</v>
      </c>
      <c r="D511" s="312">
        <v>16534</v>
      </c>
      <c r="E511" s="303">
        <v>2342</v>
      </c>
      <c r="F511" s="504">
        <v>3788</v>
      </c>
      <c r="G511" s="505"/>
      <c r="H511" s="506"/>
      <c r="I511" s="361">
        <v>22674</v>
      </c>
    </row>
    <row r="512" spans="1:9" ht="13.5" hidden="1" customHeight="1" outlineLevel="1">
      <c r="A512" s="359"/>
      <c r="B512" s="360" t="s">
        <v>190</v>
      </c>
      <c r="C512" s="328">
        <v>27060</v>
      </c>
      <c r="D512" s="312">
        <v>0</v>
      </c>
      <c r="E512" s="303">
        <v>27383</v>
      </c>
      <c r="F512" s="504">
        <v>33461</v>
      </c>
      <c r="G512" s="505"/>
      <c r="H512" s="506"/>
      <c r="I512" s="361">
        <v>87904</v>
      </c>
    </row>
    <row r="513" spans="1:9" ht="13.5" hidden="1" customHeight="1" outlineLevel="1">
      <c r="A513" s="359"/>
      <c r="B513" s="360" t="s">
        <v>191</v>
      </c>
      <c r="C513" s="328">
        <v>3533</v>
      </c>
      <c r="D513" s="312">
        <v>5</v>
      </c>
      <c r="E513" s="303">
        <v>2947</v>
      </c>
      <c r="F513" s="504">
        <v>25443</v>
      </c>
      <c r="G513" s="505"/>
      <c r="H513" s="506"/>
      <c r="I513" s="361">
        <v>31928</v>
      </c>
    </row>
    <row r="514" spans="1:9" ht="13.5" hidden="1" customHeight="1" outlineLevel="1">
      <c r="A514" s="359"/>
      <c r="B514" s="360" t="s">
        <v>252</v>
      </c>
      <c r="C514" s="343"/>
      <c r="D514" s="312">
        <v>778</v>
      </c>
      <c r="E514" s="302"/>
      <c r="F514" s="504"/>
      <c r="G514" s="505"/>
      <c r="H514" s="506"/>
      <c r="I514" s="361">
        <v>778</v>
      </c>
    </row>
    <row r="515" spans="1:9" ht="13.5" hidden="1" customHeight="1" outlineLevel="1">
      <c r="A515" s="359"/>
      <c r="B515" s="360" t="s">
        <v>192</v>
      </c>
      <c r="C515" s="328">
        <v>2883</v>
      </c>
      <c r="D515" s="312">
        <v>375</v>
      </c>
      <c r="E515" s="303">
        <v>1659</v>
      </c>
      <c r="F515" s="504">
        <v>218</v>
      </c>
      <c r="G515" s="505"/>
      <c r="H515" s="506"/>
      <c r="I515" s="361">
        <v>5135</v>
      </c>
    </row>
    <row r="516" spans="1:9" ht="13.5" hidden="1" customHeight="1" outlineLevel="1">
      <c r="A516" s="359"/>
      <c r="B516" s="360" t="s">
        <v>247</v>
      </c>
      <c r="C516" s="328">
        <v>720</v>
      </c>
      <c r="D516" s="312">
        <v>116</v>
      </c>
      <c r="E516" s="303">
        <v>552</v>
      </c>
      <c r="F516" s="504">
        <v>1776</v>
      </c>
      <c r="G516" s="505"/>
      <c r="H516" s="506"/>
      <c r="I516" s="361">
        <v>3164</v>
      </c>
    </row>
    <row r="517" spans="1:9" ht="13.5" hidden="1" customHeight="1" outlineLevel="1">
      <c r="A517" s="359"/>
      <c r="B517" s="360" t="s">
        <v>193</v>
      </c>
      <c r="C517" s="328">
        <v>105337</v>
      </c>
      <c r="D517" s="312">
        <v>15220</v>
      </c>
      <c r="E517" s="303">
        <v>70699</v>
      </c>
      <c r="F517" s="504">
        <v>330728</v>
      </c>
      <c r="G517" s="505"/>
      <c r="H517" s="506"/>
      <c r="I517" s="361">
        <v>521984</v>
      </c>
    </row>
    <row r="518" spans="1:9" ht="13.5" hidden="1" customHeight="1" outlineLevel="1">
      <c r="A518" s="359"/>
      <c r="B518" s="360" t="s">
        <v>194</v>
      </c>
      <c r="C518" s="328">
        <v>16629</v>
      </c>
      <c r="D518" s="312">
        <v>1215</v>
      </c>
      <c r="E518" s="303">
        <v>3446</v>
      </c>
      <c r="F518" s="504">
        <v>34245</v>
      </c>
      <c r="G518" s="505"/>
      <c r="H518" s="506"/>
      <c r="I518" s="361">
        <v>55535</v>
      </c>
    </row>
    <row r="519" spans="1:9" ht="13.5" hidden="1" customHeight="1" outlineLevel="1">
      <c r="A519" s="359"/>
      <c r="B519" s="360" t="s">
        <v>195</v>
      </c>
      <c r="C519" s="328">
        <v>9477</v>
      </c>
      <c r="D519" s="312">
        <v>4434</v>
      </c>
      <c r="E519" s="303">
        <v>6155</v>
      </c>
      <c r="F519" s="504">
        <v>4038</v>
      </c>
      <c r="G519" s="505"/>
      <c r="H519" s="506"/>
      <c r="I519" s="361">
        <v>24104</v>
      </c>
    </row>
    <row r="520" spans="1:9" ht="13.5" hidden="1" customHeight="1" outlineLevel="1">
      <c r="A520" s="359"/>
      <c r="B520" s="360" t="s">
        <v>196</v>
      </c>
      <c r="C520" s="328">
        <v>25262</v>
      </c>
      <c r="D520" s="312">
        <v>11188</v>
      </c>
      <c r="E520" s="303">
        <v>16396</v>
      </c>
      <c r="F520" s="504">
        <v>130101</v>
      </c>
      <c r="G520" s="505"/>
      <c r="H520" s="506"/>
      <c r="I520" s="361">
        <v>182947</v>
      </c>
    </row>
    <row r="521" spans="1:9" ht="13.5" hidden="1" customHeight="1" outlineLevel="1">
      <c r="A521" s="359"/>
      <c r="B521" s="360" t="s">
        <v>253</v>
      </c>
      <c r="C521" s="328">
        <v>1179</v>
      </c>
      <c r="D521" s="312">
        <v>533</v>
      </c>
      <c r="E521" s="303">
        <v>751</v>
      </c>
      <c r="F521" s="504">
        <v>6786</v>
      </c>
      <c r="G521" s="505"/>
      <c r="H521" s="506"/>
      <c r="I521" s="361">
        <v>9249</v>
      </c>
    </row>
    <row r="522" spans="1:9" ht="13.5" customHeight="1" collapsed="1">
      <c r="A522" s="359">
        <v>22</v>
      </c>
      <c r="B522" s="363" t="s">
        <v>511</v>
      </c>
      <c r="C522" s="328">
        <f>SUM($C$500:$C$521)</f>
        <v>472297</v>
      </c>
      <c r="D522" s="312">
        <f>SUM($D$500:$D$521)</f>
        <v>119821</v>
      </c>
      <c r="E522" s="303">
        <f>SUM($E$500:$E$521)</f>
        <v>343718</v>
      </c>
      <c r="F522" s="504">
        <f>SUM($F$500:$F$521)</f>
        <v>1960710</v>
      </c>
      <c r="G522" s="505"/>
      <c r="H522" s="506"/>
      <c r="I522" s="361">
        <f>SUM($I$500:$I$521)</f>
        <v>2896546</v>
      </c>
    </row>
  </sheetData>
  <sheetProtection selectLockedCells="1"/>
  <mergeCells count="33">
    <mergeCell ref="F501:H501"/>
    <mergeCell ref="A1:I1"/>
    <mergeCell ref="A2:I2"/>
    <mergeCell ref="A3:I3"/>
    <mergeCell ref="A4:I4"/>
    <mergeCell ref="A6:I6"/>
    <mergeCell ref="C12:I12"/>
    <mergeCell ref="C220:I220"/>
    <mergeCell ref="C359:I359"/>
    <mergeCell ref="A498:I498"/>
    <mergeCell ref="F499:H499"/>
    <mergeCell ref="F500:H500"/>
    <mergeCell ref="F513:H513"/>
    <mergeCell ref="F502:H502"/>
    <mergeCell ref="F503:H503"/>
    <mergeCell ref="F504:H504"/>
    <mergeCell ref="F505:H505"/>
    <mergeCell ref="F506:H506"/>
    <mergeCell ref="F507:H507"/>
    <mergeCell ref="F508:H508"/>
    <mergeCell ref="F509:H509"/>
    <mergeCell ref="F510:H510"/>
    <mergeCell ref="F511:H511"/>
    <mergeCell ref="F512:H512"/>
    <mergeCell ref="F520:H520"/>
    <mergeCell ref="F521:H521"/>
    <mergeCell ref="F522:H522"/>
    <mergeCell ref="F514:H514"/>
    <mergeCell ref="F515:H515"/>
    <mergeCell ref="F516:H516"/>
    <mergeCell ref="F517:H517"/>
    <mergeCell ref="F518:H518"/>
    <mergeCell ref="F519:H519"/>
  </mergeCells>
  <printOptions horizontalCentered="1"/>
  <pageMargins left="0.37" right="0.4" top="0.38" bottom="0.6" header="0.4" footer="0.2"/>
  <pageSetup scale="91" firstPageNumber="67" orientation="landscape" useFirstPageNumber="1" horizontalDpi="300" verticalDpi="300" r:id="rId1"/>
  <headerFooter alignWithMargins="0">
    <oddFooter>&amp;C&amp;"-,Regular"&amp;P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63"/>
  <sheetViews>
    <sheetView showGridLines="0" zoomScaleNormal="100" workbookViewId="0">
      <selection sqref="A1:H1"/>
    </sheetView>
  </sheetViews>
  <sheetFormatPr defaultRowHeight="12.75" outlineLevelRow="1"/>
  <cols>
    <col min="1" max="1" width="4.42578125" style="266" customWidth="1"/>
    <col min="2" max="2" width="40.7109375" style="364" customWidth="1"/>
    <col min="3" max="3" width="17.140625" style="266" customWidth="1"/>
    <col min="4" max="4" width="13.7109375" style="266" customWidth="1"/>
    <col min="5" max="5" width="13.85546875" style="266" customWidth="1"/>
    <col min="6" max="7" width="13.7109375" style="266" customWidth="1"/>
    <col min="8" max="8" width="14.5703125" style="266" customWidth="1"/>
    <col min="9" max="9" width="9.140625" style="364"/>
    <col min="10" max="242" width="9.140625" style="229"/>
    <col min="243" max="243" width="1" style="229" customWidth="1"/>
    <col min="244" max="244" width="4.42578125" style="229" customWidth="1"/>
    <col min="245" max="245" width="40.7109375" style="229" customWidth="1"/>
    <col min="246" max="246" width="17.140625" style="229" customWidth="1"/>
    <col min="247" max="247" width="13.7109375" style="229" customWidth="1"/>
    <col min="248" max="248" width="13.85546875" style="229" customWidth="1"/>
    <col min="249" max="250" width="13.7109375" style="229" customWidth="1"/>
    <col min="251" max="251" width="14.5703125" style="229" customWidth="1"/>
    <col min="252" max="498" width="9.140625" style="229"/>
    <col min="499" max="499" width="1" style="229" customWidth="1"/>
    <col min="500" max="500" width="4.42578125" style="229" customWidth="1"/>
    <col min="501" max="501" width="40.7109375" style="229" customWidth="1"/>
    <col min="502" max="502" width="17.140625" style="229" customWidth="1"/>
    <col min="503" max="503" width="13.7109375" style="229" customWidth="1"/>
    <col min="504" max="504" width="13.85546875" style="229" customWidth="1"/>
    <col min="505" max="506" width="13.7109375" style="229" customWidth="1"/>
    <col min="507" max="507" width="14.5703125" style="229" customWidth="1"/>
    <col min="508" max="754" width="9.140625" style="229"/>
    <col min="755" max="755" width="1" style="229" customWidth="1"/>
    <col min="756" max="756" width="4.42578125" style="229" customWidth="1"/>
    <col min="757" max="757" width="40.7109375" style="229" customWidth="1"/>
    <col min="758" max="758" width="17.140625" style="229" customWidth="1"/>
    <col min="759" max="759" width="13.7109375" style="229" customWidth="1"/>
    <col min="760" max="760" width="13.85546875" style="229" customWidth="1"/>
    <col min="761" max="762" width="13.7109375" style="229" customWidth="1"/>
    <col min="763" max="763" width="14.5703125" style="229" customWidth="1"/>
    <col min="764" max="1010" width="9.140625" style="229"/>
    <col min="1011" max="1011" width="1" style="229" customWidth="1"/>
    <col min="1012" max="1012" width="4.42578125" style="229" customWidth="1"/>
    <col min="1013" max="1013" width="40.7109375" style="229" customWidth="1"/>
    <col min="1014" max="1014" width="17.140625" style="229" customWidth="1"/>
    <col min="1015" max="1015" width="13.7109375" style="229" customWidth="1"/>
    <col min="1016" max="1016" width="13.85546875" style="229" customWidth="1"/>
    <col min="1017" max="1018" width="13.7109375" style="229" customWidth="1"/>
    <col min="1019" max="1019" width="14.5703125" style="229" customWidth="1"/>
    <col min="1020" max="1266" width="9.140625" style="229"/>
    <col min="1267" max="1267" width="1" style="229" customWidth="1"/>
    <col min="1268" max="1268" width="4.42578125" style="229" customWidth="1"/>
    <col min="1269" max="1269" width="40.7109375" style="229" customWidth="1"/>
    <col min="1270" max="1270" width="17.140625" style="229" customWidth="1"/>
    <col min="1271" max="1271" width="13.7109375" style="229" customWidth="1"/>
    <col min="1272" max="1272" width="13.85546875" style="229" customWidth="1"/>
    <col min="1273" max="1274" width="13.7109375" style="229" customWidth="1"/>
    <col min="1275" max="1275" width="14.5703125" style="229" customWidth="1"/>
    <col min="1276" max="1522" width="9.140625" style="229"/>
    <col min="1523" max="1523" width="1" style="229" customWidth="1"/>
    <col min="1524" max="1524" width="4.42578125" style="229" customWidth="1"/>
    <col min="1525" max="1525" width="40.7109375" style="229" customWidth="1"/>
    <col min="1526" max="1526" width="17.140625" style="229" customWidth="1"/>
    <col min="1527" max="1527" width="13.7109375" style="229" customWidth="1"/>
    <col min="1528" max="1528" width="13.85546875" style="229" customWidth="1"/>
    <col min="1529" max="1530" width="13.7109375" style="229" customWidth="1"/>
    <col min="1531" max="1531" width="14.5703125" style="229" customWidth="1"/>
    <col min="1532" max="1778" width="9.140625" style="229"/>
    <col min="1779" max="1779" width="1" style="229" customWidth="1"/>
    <col min="1780" max="1780" width="4.42578125" style="229" customWidth="1"/>
    <col min="1781" max="1781" width="40.7109375" style="229" customWidth="1"/>
    <col min="1782" max="1782" width="17.140625" style="229" customWidth="1"/>
    <col min="1783" max="1783" width="13.7109375" style="229" customWidth="1"/>
    <col min="1784" max="1784" width="13.85546875" style="229" customWidth="1"/>
    <col min="1785" max="1786" width="13.7109375" style="229" customWidth="1"/>
    <col min="1787" max="1787" width="14.5703125" style="229" customWidth="1"/>
    <col min="1788" max="2034" width="9.140625" style="229"/>
    <col min="2035" max="2035" width="1" style="229" customWidth="1"/>
    <col min="2036" max="2036" width="4.42578125" style="229" customWidth="1"/>
    <col min="2037" max="2037" width="40.7109375" style="229" customWidth="1"/>
    <col min="2038" max="2038" width="17.140625" style="229" customWidth="1"/>
    <col min="2039" max="2039" width="13.7109375" style="229" customWidth="1"/>
    <col min="2040" max="2040" width="13.85546875" style="229" customWidth="1"/>
    <col min="2041" max="2042" width="13.7109375" style="229" customWidth="1"/>
    <col min="2043" max="2043" width="14.5703125" style="229" customWidth="1"/>
    <col min="2044" max="2290" width="9.140625" style="229"/>
    <col min="2291" max="2291" width="1" style="229" customWidth="1"/>
    <col min="2292" max="2292" width="4.42578125" style="229" customWidth="1"/>
    <col min="2293" max="2293" width="40.7109375" style="229" customWidth="1"/>
    <col min="2294" max="2294" width="17.140625" style="229" customWidth="1"/>
    <col min="2295" max="2295" width="13.7109375" style="229" customWidth="1"/>
    <col min="2296" max="2296" width="13.85546875" style="229" customWidth="1"/>
    <col min="2297" max="2298" width="13.7109375" style="229" customWidth="1"/>
    <col min="2299" max="2299" width="14.5703125" style="229" customWidth="1"/>
    <col min="2300" max="2546" width="9.140625" style="229"/>
    <col min="2547" max="2547" width="1" style="229" customWidth="1"/>
    <col min="2548" max="2548" width="4.42578125" style="229" customWidth="1"/>
    <col min="2549" max="2549" width="40.7109375" style="229" customWidth="1"/>
    <col min="2550" max="2550" width="17.140625" style="229" customWidth="1"/>
    <col min="2551" max="2551" width="13.7109375" style="229" customWidth="1"/>
    <col min="2552" max="2552" width="13.85546875" style="229" customWidth="1"/>
    <col min="2553" max="2554" width="13.7109375" style="229" customWidth="1"/>
    <col min="2555" max="2555" width="14.5703125" style="229" customWidth="1"/>
    <col min="2556" max="2802" width="9.140625" style="229"/>
    <col min="2803" max="2803" width="1" style="229" customWidth="1"/>
    <col min="2804" max="2804" width="4.42578125" style="229" customWidth="1"/>
    <col min="2805" max="2805" width="40.7109375" style="229" customWidth="1"/>
    <col min="2806" max="2806" width="17.140625" style="229" customWidth="1"/>
    <col min="2807" max="2807" width="13.7109375" style="229" customWidth="1"/>
    <col min="2808" max="2808" width="13.85546875" style="229" customWidth="1"/>
    <col min="2809" max="2810" width="13.7109375" style="229" customWidth="1"/>
    <col min="2811" max="2811" width="14.5703125" style="229" customWidth="1"/>
    <col min="2812" max="3058" width="9.140625" style="229"/>
    <col min="3059" max="3059" width="1" style="229" customWidth="1"/>
    <col min="3060" max="3060" width="4.42578125" style="229" customWidth="1"/>
    <col min="3061" max="3061" width="40.7109375" style="229" customWidth="1"/>
    <col min="3062" max="3062" width="17.140625" style="229" customWidth="1"/>
    <col min="3063" max="3063" width="13.7109375" style="229" customWidth="1"/>
    <col min="3064" max="3064" width="13.85546875" style="229" customWidth="1"/>
    <col min="3065" max="3066" width="13.7109375" style="229" customWidth="1"/>
    <col min="3067" max="3067" width="14.5703125" style="229" customWidth="1"/>
    <col min="3068" max="3314" width="9.140625" style="229"/>
    <col min="3315" max="3315" width="1" style="229" customWidth="1"/>
    <col min="3316" max="3316" width="4.42578125" style="229" customWidth="1"/>
    <col min="3317" max="3317" width="40.7109375" style="229" customWidth="1"/>
    <col min="3318" max="3318" width="17.140625" style="229" customWidth="1"/>
    <col min="3319" max="3319" width="13.7109375" style="229" customWidth="1"/>
    <col min="3320" max="3320" width="13.85546875" style="229" customWidth="1"/>
    <col min="3321" max="3322" width="13.7109375" style="229" customWidth="1"/>
    <col min="3323" max="3323" width="14.5703125" style="229" customWidth="1"/>
    <col min="3324" max="3570" width="9.140625" style="229"/>
    <col min="3571" max="3571" width="1" style="229" customWidth="1"/>
    <col min="3572" max="3572" width="4.42578125" style="229" customWidth="1"/>
    <col min="3573" max="3573" width="40.7109375" style="229" customWidth="1"/>
    <col min="3574" max="3574" width="17.140625" style="229" customWidth="1"/>
    <col min="3575" max="3575" width="13.7109375" style="229" customWidth="1"/>
    <col min="3576" max="3576" width="13.85546875" style="229" customWidth="1"/>
    <col min="3577" max="3578" width="13.7109375" style="229" customWidth="1"/>
    <col min="3579" max="3579" width="14.5703125" style="229" customWidth="1"/>
    <col min="3580" max="3826" width="9.140625" style="229"/>
    <col min="3827" max="3827" width="1" style="229" customWidth="1"/>
    <col min="3828" max="3828" width="4.42578125" style="229" customWidth="1"/>
    <col min="3829" max="3829" width="40.7109375" style="229" customWidth="1"/>
    <col min="3830" max="3830" width="17.140625" style="229" customWidth="1"/>
    <col min="3831" max="3831" width="13.7109375" style="229" customWidth="1"/>
    <col min="3832" max="3832" width="13.85546875" style="229" customWidth="1"/>
    <col min="3833" max="3834" width="13.7109375" style="229" customWidth="1"/>
    <col min="3835" max="3835" width="14.5703125" style="229" customWidth="1"/>
    <col min="3836" max="4082" width="9.140625" style="229"/>
    <col min="4083" max="4083" width="1" style="229" customWidth="1"/>
    <col min="4084" max="4084" width="4.42578125" style="229" customWidth="1"/>
    <col min="4085" max="4085" width="40.7109375" style="229" customWidth="1"/>
    <col min="4086" max="4086" width="17.140625" style="229" customWidth="1"/>
    <col min="4087" max="4087" width="13.7109375" style="229" customWidth="1"/>
    <col min="4088" max="4088" width="13.85546875" style="229" customWidth="1"/>
    <col min="4089" max="4090" width="13.7109375" style="229" customWidth="1"/>
    <col min="4091" max="4091" width="14.5703125" style="229" customWidth="1"/>
    <col min="4092" max="4338" width="9.140625" style="229"/>
    <col min="4339" max="4339" width="1" style="229" customWidth="1"/>
    <col min="4340" max="4340" width="4.42578125" style="229" customWidth="1"/>
    <col min="4341" max="4341" width="40.7109375" style="229" customWidth="1"/>
    <col min="4342" max="4342" width="17.140625" style="229" customWidth="1"/>
    <col min="4343" max="4343" width="13.7109375" style="229" customWidth="1"/>
    <col min="4344" max="4344" width="13.85546875" style="229" customWidth="1"/>
    <col min="4345" max="4346" width="13.7109375" style="229" customWidth="1"/>
    <col min="4347" max="4347" width="14.5703125" style="229" customWidth="1"/>
    <col min="4348" max="4594" width="9.140625" style="229"/>
    <col min="4595" max="4595" width="1" style="229" customWidth="1"/>
    <col min="4596" max="4596" width="4.42578125" style="229" customWidth="1"/>
    <col min="4597" max="4597" width="40.7109375" style="229" customWidth="1"/>
    <col min="4598" max="4598" width="17.140625" style="229" customWidth="1"/>
    <col min="4599" max="4599" width="13.7109375" style="229" customWidth="1"/>
    <col min="4600" max="4600" width="13.85546875" style="229" customWidth="1"/>
    <col min="4601" max="4602" width="13.7109375" style="229" customWidth="1"/>
    <col min="4603" max="4603" width="14.5703125" style="229" customWidth="1"/>
    <col min="4604" max="4850" width="9.140625" style="229"/>
    <col min="4851" max="4851" width="1" style="229" customWidth="1"/>
    <col min="4852" max="4852" width="4.42578125" style="229" customWidth="1"/>
    <col min="4853" max="4853" width="40.7109375" style="229" customWidth="1"/>
    <col min="4854" max="4854" width="17.140625" style="229" customWidth="1"/>
    <col min="4855" max="4855" width="13.7109375" style="229" customWidth="1"/>
    <col min="4856" max="4856" width="13.85546875" style="229" customWidth="1"/>
    <col min="4857" max="4858" width="13.7109375" style="229" customWidth="1"/>
    <col min="4859" max="4859" width="14.5703125" style="229" customWidth="1"/>
    <col min="4860" max="5106" width="9.140625" style="229"/>
    <col min="5107" max="5107" width="1" style="229" customWidth="1"/>
    <col min="5108" max="5108" width="4.42578125" style="229" customWidth="1"/>
    <col min="5109" max="5109" width="40.7109375" style="229" customWidth="1"/>
    <col min="5110" max="5110" width="17.140625" style="229" customWidth="1"/>
    <col min="5111" max="5111" width="13.7109375" style="229" customWidth="1"/>
    <col min="5112" max="5112" width="13.85546875" style="229" customWidth="1"/>
    <col min="5113" max="5114" width="13.7109375" style="229" customWidth="1"/>
    <col min="5115" max="5115" width="14.5703125" style="229" customWidth="1"/>
    <col min="5116" max="5362" width="9.140625" style="229"/>
    <col min="5363" max="5363" width="1" style="229" customWidth="1"/>
    <col min="5364" max="5364" width="4.42578125" style="229" customWidth="1"/>
    <col min="5365" max="5365" width="40.7109375" style="229" customWidth="1"/>
    <col min="5366" max="5366" width="17.140625" style="229" customWidth="1"/>
    <col min="5367" max="5367" width="13.7109375" style="229" customWidth="1"/>
    <col min="5368" max="5368" width="13.85546875" style="229" customWidth="1"/>
    <col min="5369" max="5370" width="13.7109375" style="229" customWidth="1"/>
    <col min="5371" max="5371" width="14.5703125" style="229" customWidth="1"/>
    <col min="5372" max="5618" width="9.140625" style="229"/>
    <col min="5619" max="5619" width="1" style="229" customWidth="1"/>
    <col min="5620" max="5620" width="4.42578125" style="229" customWidth="1"/>
    <col min="5621" max="5621" width="40.7109375" style="229" customWidth="1"/>
    <col min="5622" max="5622" width="17.140625" style="229" customWidth="1"/>
    <col min="5623" max="5623" width="13.7109375" style="229" customWidth="1"/>
    <col min="5624" max="5624" width="13.85546875" style="229" customWidth="1"/>
    <col min="5625" max="5626" width="13.7109375" style="229" customWidth="1"/>
    <col min="5627" max="5627" width="14.5703125" style="229" customWidth="1"/>
    <col min="5628" max="5874" width="9.140625" style="229"/>
    <col min="5875" max="5875" width="1" style="229" customWidth="1"/>
    <col min="5876" max="5876" width="4.42578125" style="229" customWidth="1"/>
    <col min="5877" max="5877" width="40.7109375" style="229" customWidth="1"/>
    <col min="5878" max="5878" width="17.140625" style="229" customWidth="1"/>
    <col min="5879" max="5879" width="13.7109375" style="229" customWidth="1"/>
    <col min="5880" max="5880" width="13.85546875" style="229" customWidth="1"/>
    <col min="5881" max="5882" width="13.7109375" style="229" customWidth="1"/>
    <col min="5883" max="5883" width="14.5703125" style="229" customWidth="1"/>
    <col min="5884" max="6130" width="9.140625" style="229"/>
    <col min="6131" max="6131" width="1" style="229" customWidth="1"/>
    <col min="6132" max="6132" width="4.42578125" style="229" customWidth="1"/>
    <col min="6133" max="6133" width="40.7109375" style="229" customWidth="1"/>
    <col min="6134" max="6134" width="17.140625" style="229" customWidth="1"/>
    <col min="6135" max="6135" width="13.7109375" style="229" customWidth="1"/>
    <col min="6136" max="6136" width="13.85546875" style="229" customWidth="1"/>
    <col min="6137" max="6138" width="13.7109375" style="229" customWidth="1"/>
    <col min="6139" max="6139" width="14.5703125" style="229" customWidth="1"/>
    <col min="6140" max="6386" width="9.140625" style="229"/>
    <col min="6387" max="6387" width="1" style="229" customWidth="1"/>
    <col min="6388" max="6388" width="4.42578125" style="229" customWidth="1"/>
    <col min="6389" max="6389" width="40.7109375" style="229" customWidth="1"/>
    <col min="6390" max="6390" width="17.140625" style="229" customWidth="1"/>
    <col min="6391" max="6391" width="13.7109375" style="229" customWidth="1"/>
    <col min="6392" max="6392" width="13.85546875" style="229" customWidth="1"/>
    <col min="6393" max="6394" width="13.7109375" style="229" customWidth="1"/>
    <col min="6395" max="6395" width="14.5703125" style="229" customWidth="1"/>
    <col min="6396" max="6642" width="9.140625" style="229"/>
    <col min="6643" max="6643" width="1" style="229" customWidth="1"/>
    <col min="6644" max="6644" width="4.42578125" style="229" customWidth="1"/>
    <col min="6645" max="6645" width="40.7109375" style="229" customWidth="1"/>
    <col min="6646" max="6646" width="17.140625" style="229" customWidth="1"/>
    <col min="6647" max="6647" width="13.7109375" style="229" customWidth="1"/>
    <col min="6648" max="6648" width="13.85546875" style="229" customWidth="1"/>
    <col min="6649" max="6650" width="13.7109375" style="229" customWidth="1"/>
    <col min="6651" max="6651" width="14.5703125" style="229" customWidth="1"/>
    <col min="6652" max="6898" width="9.140625" style="229"/>
    <col min="6899" max="6899" width="1" style="229" customWidth="1"/>
    <col min="6900" max="6900" width="4.42578125" style="229" customWidth="1"/>
    <col min="6901" max="6901" width="40.7109375" style="229" customWidth="1"/>
    <col min="6902" max="6902" width="17.140625" style="229" customWidth="1"/>
    <col min="6903" max="6903" width="13.7109375" style="229" customWidth="1"/>
    <col min="6904" max="6904" width="13.85546875" style="229" customWidth="1"/>
    <col min="6905" max="6906" width="13.7109375" style="229" customWidth="1"/>
    <col min="6907" max="6907" width="14.5703125" style="229" customWidth="1"/>
    <col min="6908" max="7154" width="9.140625" style="229"/>
    <col min="7155" max="7155" width="1" style="229" customWidth="1"/>
    <col min="7156" max="7156" width="4.42578125" style="229" customWidth="1"/>
    <col min="7157" max="7157" width="40.7109375" style="229" customWidth="1"/>
    <col min="7158" max="7158" width="17.140625" style="229" customWidth="1"/>
    <col min="7159" max="7159" width="13.7109375" style="229" customWidth="1"/>
    <col min="7160" max="7160" width="13.85546875" style="229" customWidth="1"/>
    <col min="7161" max="7162" width="13.7109375" style="229" customWidth="1"/>
    <col min="7163" max="7163" width="14.5703125" style="229" customWidth="1"/>
    <col min="7164" max="7410" width="9.140625" style="229"/>
    <col min="7411" max="7411" width="1" style="229" customWidth="1"/>
    <col min="7412" max="7412" width="4.42578125" style="229" customWidth="1"/>
    <col min="7413" max="7413" width="40.7109375" style="229" customWidth="1"/>
    <col min="7414" max="7414" width="17.140625" style="229" customWidth="1"/>
    <col min="7415" max="7415" width="13.7109375" style="229" customWidth="1"/>
    <col min="7416" max="7416" width="13.85546875" style="229" customWidth="1"/>
    <col min="7417" max="7418" width="13.7109375" style="229" customWidth="1"/>
    <col min="7419" max="7419" width="14.5703125" style="229" customWidth="1"/>
    <col min="7420" max="7666" width="9.140625" style="229"/>
    <col min="7667" max="7667" width="1" style="229" customWidth="1"/>
    <col min="7668" max="7668" width="4.42578125" style="229" customWidth="1"/>
    <col min="7669" max="7669" width="40.7109375" style="229" customWidth="1"/>
    <col min="7670" max="7670" width="17.140625" style="229" customWidth="1"/>
    <col min="7671" max="7671" width="13.7109375" style="229" customWidth="1"/>
    <col min="7672" max="7672" width="13.85546875" style="229" customWidth="1"/>
    <col min="7673" max="7674" width="13.7109375" style="229" customWidth="1"/>
    <col min="7675" max="7675" width="14.5703125" style="229" customWidth="1"/>
    <col min="7676" max="7922" width="9.140625" style="229"/>
    <col min="7923" max="7923" width="1" style="229" customWidth="1"/>
    <col min="7924" max="7924" width="4.42578125" style="229" customWidth="1"/>
    <col min="7925" max="7925" width="40.7109375" style="229" customWidth="1"/>
    <col min="7926" max="7926" width="17.140625" style="229" customWidth="1"/>
    <col min="7927" max="7927" width="13.7109375" style="229" customWidth="1"/>
    <col min="7928" max="7928" width="13.85546875" style="229" customWidth="1"/>
    <col min="7929" max="7930" width="13.7109375" style="229" customWidth="1"/>
    <col min="7931" max="7931" width="14.5703125" style="229" customWidth="1"/>
    <col min="7932" max="8178" width="9.140625" style="229"/>
    <col min="8179" max="8179" width="1" style="229" customWidth="1"/>
    <col min="8180" max="8180" width="4.42578125" style="229" customWidth="1"/>
    <col min="8181" max="8181" width="40.7109375" style="229" customWidth="1"/>
    <col min="8182" max="8182" width="17.140625" style="229" customWidth="1"/>
    <col min="8183" max="8183" width="13.7109375" style="229" customWidth="1"/>
    <col min="8184" max="8184" width="13.85546875" style="229" customWidth="1"/>
    <col min="8185" max="8186" width="13.7109375" style="229" customWidth="1"/>
    <col min="8187" max="8187" width="14.5703125" style="229" customWidth="1"/>
    <col min="8188" max="8434" width="9.140625" style="229"/>
    <col min="8435" max="8435" width="1" style="229" customWidth="1"/>
    <col min="8436" max="8436" width="4.42578125" style="229" customWidth="1"/>
    <col min="8437" max="8437" width="40.7109375" style="229" customWidth="1"/>
    <col min="8438" max="8438" width="17.140625" style="229" customWidth="1"/>
    <col min="8439" max="8439" width="13.7109375" style="229" customWidth="1"/>
    <col min="8440" max="8440" width="13.85546875" style="229" customWidth="1"/>
    <col min="8441" max="8442" width="13.7109375" style="229" customWidth="1"/>
    <col min="8443" max="8443" width="14.5703125" style="229" customWidth="1"/>
    <col min="8444" max="8690" width="9.140625" style="229"/>
    <col min="8691" max="8691" width="1" style="229" customWidth="1"/>
    <col min="8692" max="8692" width="4.42578125" style="229" customWidth="1"/>
    <col min="8693" max="8693" width="40.7109375" style="229" customWidth="1"/>
    <col min="8694" max="8694" width="17.140625" style="229" customWidth="1"/>
    <col min="8695" max="8695" width="13.7109375" style="229" customWidth="1"/>
    <col min="8696" max="8696" width="13.85546875" style="229" customWidth="1"/>
    <col min="8697" max="8698" width="13.7109375" style="229" customWidth="1"/>
    <col min="8699" max="8699" width="14.5703125" style="229" customWidth="1"/>
    <col min="8700" max="8946" width="9.140625" style="229"/>
    <col min="8947" max="8947" width="1" style="229" customWidth="1"/>
    <col min="8948" max="8948" width="4.42578125" style="229" customWidth="1"/>
    <col min="8949" max="8949" width="40.7109375" style="229" customWidth="1"/>
    <col min="8950" max="8950" width="17.140625" style="229" customWidth="1"/>
    <col min="8951" max="8951" width="13.7109375" style="229" customWidth="1"/>
    <col min="8952" max="8952" width="13.85546875" style="229" customWidth="1"/>
    <col min="8953" max="8954" width="13.7109375" style="229" customWidth="1"/>
    <col min="8955" max="8955" width="14.5703125" style="229" customWidth="1"/>
    <col min="8956" max="9202" width="9.140625" style="229"/>
    <col min="9203" max="9203" width="1" style="229" customWidth="1"/>
    <col min="9204" max="9204" width="4.42578125" style="229" customWidth="1"/>
    <col min="9205" max="9205" width="40.7109375" style="229" customWidth="1"/>
    <col min="9206" max="9206" width="17.140625" style="229" customWidth="1"/>
    <col min="9207" max="9207" width="13.7109375" style="229" customWidth="1"/>
    <col min="9208" max="9208" width="13.85546875" style="229" customWidth="1"/>
    <col min="9209" max="9210" width="13.7109375" style="229" customWidth="1"/>
    <col min="9211" max="9211" width="14.5703125" style="229" customWidth="1"/>
    <col min="9212" max="9458" width="9.140625" style="229"/>
    <col min="9459" max="9459" width="1" style="229" customWidth="1"/>
    <col min="9460" max="9460" width="4.42578125" style="229" customWidth="1"/>
    <col min="9461" max="9461" width="40.7109375" style="229" customWidth="1"/>
    <col min="9462" max="9462" width="17.140625" style="229" customWidth="1"/>
    <col min="9463" max="9463" width="13.7109375" style="229" customWidth="1"/>
    <col min="9464" max="9464" width="13.85546875" style="229" customWidth="1"/>
    <col min="9465" max="9466" width="13.7109375" style="229" customWidth="1"/>
    <col min="9467" max="9467" width="14.5703125" style="229" customWidth="1"/>
    <col min="9468" max="9714" width="9.140625" style="229"/>
    <col min="9715" max="9715" width="1" style="229" customWidth="1"/>
    <col min="9716" max="9716" width="4.42578125" style="229" customWidth="1"/>
    <col min="9717" max="9717" width="40.7109375" style="229" customWidth="1"/>
    <col min="9718" max="9718" width="17.140625" style="229" customWidth="1"/>
    <col min="9719" max="9719" width="13.7109375" style="229" customWidth="1"/>
    <col min="9720" max="9720" width="13.85546875" style="229" customWidth="1"/>
    <col min="9721" max="9722" width="13.7109375" style="229" customWidth="1"/>
    <col min="9723" max="9723" width="14.5703125" style="229" customWidth="1"/>
    <col min="9724" max="9970" width="9.140625" style="229"/>
    <col min="9971" max="9971" width="1" style="229" customWidth="1"/>
    <col min="9972" max="9972" width="4.42578125" style="229" customWidth="1"/>
    <col min="9973" max="9973" width="40.7109375" style="229" customWidth="1"/>
    <col min="9974" max="9974" width="17.140625" style="229" customWidth="1"/>
    <col min="9975" max="9975" width="13.7109375" style="229" customWidth="1"/>
    <col min="9976" max="9976" width="13.85546875" style="229" customWidth="1"/>
    <col min="9977" max="9978" width="13.7109375" style="229" customWidth="1"/>
    <col min="9979" max="9979" width="14.5703125" style="229" customWidth="1"/>
    <col min="9980" max="10226" width="9.140625" style="229"/>
    <col min="10227" max="10227" width="1" style="229" customWidth="1"/>
    <col min="10228" max="10228" width="4.42578125" style="229" customWidth="1"/>
    <col min="10229" max="10229" width="40.7109375" style="229" customWidth="1"/>
    <col min="10230" max="10230" width="17.140625" style="229" customWidth="1"/>
    <col min="10231" max="10231" width="13.7109375" style="229" customWidth="1"/>
    <col min="10232" max="10232" width="13.85546875" style="229" customWidth="1"/>
    <col min="10233" max="10234" width="13.7109375" style="229" customWidth="1"/>
    <col min="10235" max="10235" width="14.5703125" style="229" customWidth="1"/>
    <col min="10236" max="10482" width="9.140625" style="229"/>
    <col min="10483" max="10483" width="1" style="229" customWidth="1"/>
    <col min="10484" max="10484" width="4.42578125" style="229" customWidth="1"/>
    <col min="10485" max="10485" width="40.7109375" style="229" customWidth="1"/>
    <col min="10486" max="10486" width="17.140625" style="229" customWidth="1"/>
    <col min="10487" max="10487" width="13.7109375" style="229" customWidth="1"/>
    <col min="10488" max="10488" width="13.85546875" style="229" customWidth="1"/>
    <col min="10489" max="10490" width="13.7109375" style="229" customWidth="1"/>
    <col min="10491" max="10491" width="14.5703125" style="229" customWidth="1"/>
    <col min="10492" max="10738" width="9.140625" style="229"/>
    <col min="10739" max="10739" width="1" style="229" customWidth="1"/>
    <col min="10740" max="10740" width="4.42578125" style="229" customWidth="1"/>
    <col min="10741" max="10741" width="40.7109375" style="229" customWidth="1"/>
    <col min="10742" max="10742" width="17.140625" style="229" customWidth="1"/>
    <col min="10743" max="10743" width="13.7109375" style="229" customWidth="1"/>
    <col min="10744" max="10744" width="13.85546875" style="229" customWidth="1"/>
    <col min="10745" max="10746" width="13.7109375" style="229" customWidth="1"/>
    <col min="10747" max="10747" width="14.5703125" style="229" customWidth="1"/>
    <col min="10748" max="10994" width="9.140625" style="229"/>
    <col min="10995" max="10995" width="1" style="229" customWidth="1"/>
    <col min="10996" max="10996" width="4.42578125" style="229" customWidth="1"/>
    <col min="10997" max="10997" width="40.7109375" style="229" customWidth="1"/>
    <col min="10998" max="10998" width="17.140625" style="229" customWidth="1"/>
    <col min="10999" max="10999" width="13.7109375" style="229" customWidth="1"/>
    <col min="11000" max="11000" width="13.85546875" style="229" customWidth="1"/>
    <col min="11001" max="11002" width="13.7109375" style="229" customWidth="1"/>
    <col min="11003" max="11003" width="14.5703125" style="229" customWidth="1"/>
    <col min="11004" max="11250" width="9.140625" style="229"/>
    <col min="11251" max="11251" width="1" style="229" customWidth="1"/>
    <col min="11252" max="11252" width="4.42578125" style="229" customWidth="1"/>
    <col min="11253" max="11253" width="40.7109375" style="229" customWidth="1"/>
    <col min="11254" max="11254" width="17.140625" style="229" customWidth="1"/>
    <col min="11255" max="11255" width="13.7109375" style="229" customWidth="1"/>
    <col min="11256" max="11256" width="13.85546875" style="229" customWidth="1"/>
    <col min="11257" max="11258" width="13.7109375" style="229" customWidth="1"/>
    <col min="11259" max="11259" width="14.5703125" style="229" customWidth="1"/>
    <col min="11260" max="11506" width="9.140625" style="229"/>
    <col min="11507" max="11507" width="1" style="229" customWidth="1"/>
    <col min="11508" max="11508" width="4.42578125" style="229" customWidth="1"/>
    <col min="11509" max="11509" width="40.7109375" style="229" customWidth="1"/>
    <col min="11510" max="11510" width="17.140625" style="229" customWidth="1"/>
    <col min="11511" max="11511" width="13.7109375" style="229" customWidth="1"/>
    <col min="11512" max="11512" width="13.85546875" style="229" customWidth="1"/>
    <col min="11513" max="11514" width="13.7109375" style="229" customWidth="1"/>
    <col min="11515" max="11515" width="14.5703125" style="229" customWidth="1"/>
    <col min="11516" max="11762" width="9.140625" style="229"/>
    <col min="11763" max="11763" width="1" style="229" customWidth="1"/>
    <col min="11764" max="11764" width="4.42578125" style="229" customWidth="1"/>
    <col min="11765" max="11765" width="40.7109375" style="229" customWidth="1"/>
    <col min="11766" max="11766" width="17.140625" style="229" customWidth="1"/>
    <col min="11767" max="11767" width="13.7109375" style="229" customWidth="1"/>
    <col min="11768" max="11768" width="13.85546875" style="229" customWidth="1"/>
    <col min="11769" max="11770" width="13.7109375" style="229" customWidth="1"/>
    <col min="11771" max="11771" width="14.5703125" style="229" customWidth="1"/>
    <col min="11772" max="12018" width="9.140625" style="229"/>
    <col min="12019" max="12019" width="1" style="229" customWidth="1"/>
    <col min="12020" max="12020" width="4.42578125" style="229" customWidth="1"/>
    <col min="12021" max="12021" width="40.7109375" style="229" customWidth="1"/>
    <col min="12022" max="12022" width="17.140625" style="229" customWidth="1"/>
    <col min="12023" max="12023" width="13.7109375" style="229" customWidth="1"/>
    <col min="12024" max="12024" width="13.85546875" style="229" customWidth="1"/>
    <col min="12025" max="12026" width="13.7109375" style="229" customWidth="1"/>
    <col min="12027" max="12027" width="14.5703125" style="229" customWidth="1"/>
    <col min="12028" max="12274" width="9.140625" style="229"/>
    <col min="12275" max="12275" width="1" style="229" customWidth="1"/>
    <col min="12276" max="12276" width="4.42578125" style="229" customWidth="1"/>
    <col min="12277" max="12277" width="40.7109375" style="229" customWidth="1"/>
    <col min="12278" max="12278" width="17.140625" style="229" customWidth="1"/>
    <col min="12279" max="12279" width="13.7109375" style="229" customWidth="1"/>
    <col min="12280" max="12280" width="13.85546875" style="229" customWidth="1"/>
    <col min="12281" max="12282" width="13.7109375" style="229" customWidth="1"/>
    <col min="12283" max="12283" width="14.5703125" style="229" customWidth="1"/>
    <col min="12284" max="12530" width="9.140625" style="229"/>
    <col min="12531" max="12531" width="1" style="229" customWidth="1"/>
    <col min="12532" max="12532" width="4.42578125" style="229" customWidth="1"/>
    <col min="12533" max="12533" width="40.7109375" style="229" customWidth="1"/>
    <col min="12534" max="12534" width="17.140625" style="229" customWidth="1"/>
    <col min="12535" max="12535" width="13.7109375" style="229" customWidth="1"/>
    <col min="12536" max="12536" width="13.85546875" style="229" customWidth="1"/>
    <col min="12537" max="12538" width="13.7109375" style="229" customWidth="1"/>
    <col min="12539" max="12539" width="14.5703125" style="229" customWidth="1"/>
    <col min="12540" max="12786" width="9.140625" style="229"/>
    <col min="12787" max="12787" width="1" style="229" customWidth="1"/>
    <col min="12788" max="12788" width="4.42578125" style="229" customWidth="1"/>
    <col min="12789" max="12789" width="40.7109375" style="229" customWidth="1"/>
    <col min="12790" max="12790" width="17.140625" style="229" customWidth="1"/>
    <col min="12791" max="12791" width="13.7109375" style="229" customWidth="1"/>
    <col min="12792" max="12792" width="13.85546875" style="229" customWidth="1"/>
    <col min="12793" max="12794" width="13.7109375" style="229" customWidth="1"/>
    <col min="12795" max="12795" width="14.5703125" style="229" customWidth="1"/>
    <col min="12796" max="13042" width="9.140625" style="229"/>
    <col min="13043" max="13043" width="1" style="229" customWidth="1"/>
    <col min="13044" max="13044" width="4.42578125" style="229" customWidth="1"/>
    <col min="13045" max="13045" width="40.7109375" style="229" customWidth="1"/>
    <col min="13046" max="13046" width="17.140625" style="229" customWidth="1"/>
    <col min="13047" max="13047" width="13.7109375" style="229" customWidth="1"/>
    <col min="13048" max="13048" width="13.85546875" style="229" customWidth="1"/>
    <col min="13049" max="13050" width="13.7109375" style="229" customWidth="1"/>
    <col min="13051" max="13051" width="14.5703125" style="229" customWidth="1"/>
    <col min="13052" max="13298" width="9.140625" style="229"/>
    <col min="13299" max="13299" width="1" style="229" customWidth="1"/>
    <col min="13300" max="13300" width="4.42578125" style="229" customWidth="1"/>
    <col min="13301" max="13301" width="40.7109375" style="229" customWidth="1"/>
    <col min="13302" max="13302" width="17.140625" style="229" customWidth="1"/>
    <col min="13303" max="13303" width="13.7109375" style="229" customWidth="1"/>
    <col min="13304" max="13304" width="13.85546875" style="229" customWidth="1"/>
    <col min="13305" max="13306" width="13.7109375" style="229" customWidth="1"/>
    <col min="13307" max="13307" width="14.5703125" style="229" customWidth="1"/>
    <col min="13308" max="13554" width="9.140625" style="229"/>
    <col min="13555" max="13555" width="1" style="229" customWidth="1"/>
    <col min="13556" max="13556" width="4.42578125" style="229" customWidth="1"/>
    <col min="13557" max="13557" width="40.7109375" style="229" customWidth="1"/>
    <col min="13558" max="13558" width="17.140625" style="229" customWidth="1"/>
    <col min="13559" max="13559" width="13.7109375" style="229" customWidth="1"/>
    <col min="13560" max="13560" width="13.85546875" style="229" customWidth="1"/>
    <col min="13561" max="13562" width="13.7109375" style="229" customWidth="1"/>
    <col min="13563" max="13563" width="14.5703125" style="229" customWidth="1"/>
    <col min="13564" max="13810" width="9.140625" style="229"/>
    <col min="13811" max="13811" width="1" style="229" customWidth="1"/>
    <col min="13812" max="13812" width="4.42578125" style="229" customWidth="1"/>
    <col min="13813" max="13813" width="40.7109375" style="229" customWidth="1"/>
    <col min="13814" max="13814" width="17.140625" style="229" customWidth="1"/>
    <col min="13815" max="13815" width="13.7109375" style="229" customWidth="1"/>
    <col min="13816" max="13816" width="13.85546875" style="229" customWidth="1"/>
    <col min="13817" max="13818" width="13.7109375" style="229" customWidth="1"/>
    <col min="13819" max="13819" width="14.5703125" style="229" customWidth="1"/>
    <col min="13820" max="14066" width="9.140625" style="229"/>
    <col min="14067" max="14067" width="1" style="229" customWidth="1"/>
    <col min="14068" max="14068" width="4.42578125" style="229" customWidth="1"/>
    <col min="14069" max="14069" width="40.7109375" style="229" customWidth="1"/>
    <col min="14070" max="14070" width="17.140625" style="229" customWidth="1"/>
    <col min="14071" max="14071" width="13.7109375" style="229" customWidth="1"/>
    <col min="14072" max="14072" width="13.85546875" style="229" customWidth="1"/>
    <col min="14073" max="14074" width="13.7109375" style="229" customWidth="1"/>
    <col min="14075" max="14075" width="14.5703125" style="229" customWidth="1"/>
    <col min="14076" max="14322" width="9.140625" style="229"/>
    <col min="14323" max="14323" width="1" style="229" customWidth="1"/>
    <col min="14324" max="14324" width="4.42578125" style="229" customWidth="1"/>
    <col min="14325" max="14325" width="40.7109375" style="229" customWidth="1"/>
    <col min="14326" max="14326" width="17.140625" style="229" customWidth="1"/>
    <col min="14327" max="14327" width="13.7109375" style="229" customWidth="1"/>
    <col min="14328" max="14328" width="13.85546875" style="229" customWidth="1"/>
    <col min="14329" max="14330" width="13.7109375" style="229" customWidth="1"/>
    <col min="14331" max="14331" width="14.5703125" style="229" customWidth="1"/>
    <col min="14332" max="14578" width="9.140625" style="229"/>
    <col min="14579" max="14579" width="1" style="229" customWidth="1"/>
    <col min="14580" max="14580" width="4.42578125" style="229" customWidth="1"/>
    <col min="14581" max="14581" width="40.7109375" style="229" customWidth="1"/>
    <col min="14582" max="14582" width="17.140625" style="229" customWidth="1"/>
    <col min="14583" max="14583" width="13.7109375" style="229" customWidth="1"/>
    <col min="14584" max="14584" width="13.85546875" style="229" customWidth="1"/>
    <col min="14585" max="14586" width="13.7109375" style="229" customWidth="1"/>
    <col min="14587" max="14587" width="14.5703125" style="229" customWidth="1"/>
    <col min="14588" max="14834" width="9.140625" style="229"/>
    <col min="14835" max="14835" width="1" style="229" customWidth="1"/>
    <col min="14836" max="14836" width="4.42578125" style="229" customWidth="1"/>
    <col min="14837" max="14837" width="40.7109375" style="229" customWidth="1"/>
    <col min="14838" max="14838" width="17.140625" style="229" customWidth="1"/>
    <col min="14839" max="14839" width="13.7109375" style="229" customWidth="1"/>
    <col min="14840" max="14840" width="13.85546875" style="229" customWidth="1"/>
    <col min="14841" max="14842" width="13.7109375" style="229" customWidth="1"/>
    <col min="14843" max="14843" width="14.5703125" style="229" customWidth="1"/>
    <col min="14844" max="15090" width="9.140625" style="229"/>
    <col min="15091" max="15091" width="1" style="229" customWidth="1"/>
    <col min="15092" max="15092" width="4.42578125" style="229" customWidth="1"/>
    <col min="15093" max="15093" width="40.7109375" style="229" customWidth="1"/>
    <col min="15094" max="15094" width="17.140625" style="229" customWidth="1"/>
    <col min="15095" max="15095" width="13.7109375" style="229" customWidth="1"/>
    <col min="15096" max="15096" width="13.85546875" style="229" customWidth="1"/>
    <col min="15097" max="15098" width="13.7109375" style="229" customWidth="1"/>
    <col min="15099" max="15099" width="14.5703125" style="229" customWidth="1"/>
    <col min="15100" max="15346" width="9.140625" style="229"/>
    <col min="15347" max="15347" width="1" style="229" customWidth="1"/>
    <col min="15348" max="15348" width="4.42578125" style="229" customWidth="1"/>
    <col min="15349" max="15349" width="40.7109375" style="229" customWidth="1"/>
    <col min="15350" max="15350" width="17.140625" style="229" customWidth="1"/>
    <col min="15351" max="15351" width="13.7109375" style="229" customWidth="1"/>
    <col min="15352" max="15352" width="13.85546875" style="229" customWidth="1"/>
    <col min="15353" max="15354" width="13.7109375" style="229" customWidth="1"/>
    <col min="15355" max="15355" width="14.5703125" style="229" customWidth="1"/>
    <col min="15356" max="15602" width="9.140625" style="229"/>
    <col min="15603" max="15603" width="1" style="229" customWidth="1"/>
    <col min="15604" max="15604" width="4.42578125" style="229" customWidth="1"/>
    <col min="15605" max="15605" width="40.7109375" style="229" customWidth="1"/>
    <col min="15606" max="15606" width="17.140625" style="229" customWidth="1"/>
    <col min="15607" max="15607" width="13.7109375" style="229" customWidth="1"/>
    <col min="15608" max="15608" width="13.85546875" style="229" customWidth="1"/>
    <col min="15609" max="15610" width="13.7109375" style="229" customWidth="1"/>
    <col min="15611" max="15611" width="14.5703125" style="229" customWidth="1"/>
    <col min="15612" max="15858" width="9.140625" style="229"/>
    <col min="15859" max="15859" width="1" style="229" customWidth="1"/>
    <col min="15860" max="15860" width="4.42578125" style="229" customWidth="1"/>
    <col min="15861" max="15861" width="40.7109375" style="229" customWidth="1"/>
    <col min="15862" max="15862" width="17.140625" style="229" customWidth="1"/>
    <col min="15863" max="15863" width="13.7109375" style="229" customWidth="1"/>
    <col min="15864" max="15864" width="13.85546875" style="229" customWidth="1"/>
    <col min="15865" max="15866" width="13.7109375" style="229" customWidth="1"/>
    <col min="15867" max="15867" width="14.5703125" style="229" customWidth="1"/>
    <col min="15868" max="16114" width="9.140625" style="229"/>
    <col min="16115" max="16115" width="1" style="229" customWidth="1"/>
    <col min="16116" max="16116" width="4.42578125" style="229" customWidth="1"/>
    <col min="16117" max="16117" width="40.7109375" style="229" customWidth="1"/>
    <col min="16118" max="16118" width="17.140625" style="229" customWidth="1"/>
    <col min="16119" max="16119" width="13.7109375" style="229" customWidth="1"/>
    <col min="16120" max="16120" width="13.85546875" style="229" customWidth="1"/>
    <col min="16121" max="16122" width="13.7109375" style="229" customWidth="1"/>
    <col min="16123" max="16123" width="14.5703125" style="229" customWidth="1"/>
    <col min="16124" max="16384" width="9.140625" style="229"/>
  </cols>
  <sheetData>
    <row r="1" spans="1:9">
      <c r="A1" s="513" t="s">
        <v>512</v>
      </c>
      <c r="B1" s="513"/>
      <c r="C1" s="513"/>
      <c r="D1" s="513"/>
      <c r="E1" s="513"/>
      <c r="F1" s="513"/>
      <c r="G1" s="513"/>
      <c r="H1" s="513"/>
    </row>
    <row r="2" spans="1:9">
      <c r="A2" s="513" t="s">
        <v>513</v>
      </c>
      <c r="B2" s="513"/>
      <c r="C2" s="513"/>
      <c r="D2" s="513"/>
      <c r="E2" s="513"/>
      <c r="F2" s="513"/>
      <c r="G2" s="513"/>
      <c r="H2" s="513"/>
    </row>
    <row r="3" spans="1:9">
      <c r="A3" s="513" t="s">
        <v>308</v>
      </c>
      <c r="B3" s="513"/>
      <c r="C3" s="513"/>
      <c r="D3" s="513"/>
      <c r="E3" s="513"/>
      <c r="F3" s="513"/>
      <c r="G3" s="513"/>
      <c r="H3" s="513"/>
    </row>
    <row r="4" spans="1:9">
      <c r="A4" s="513" t="s">
        <v>463</v>
      </c>
      <c r="B4" s="513"/>
      <c r="C4" s="513"/>
      <c r="D4" s="513"/>
      <c r="E4" s="513"/>
      <c r="F4" s="513"/>
      <c r="G4" s="513"/>
      <c r="H4" s="513"/>
    </row>
    <row r="5" spans="1:9">
      <c r="A5" s="513"/>
      <c r="B5" s="513"/>
      <c r="C5" s="513"/>
      <c r="D5" s="513"/>
      <c r="E5" s="513"/>
      <c r="F5" s="513"/>
      <c r="G5" s="513"/>
      <c r="H5" s="513"/>
    </row>
    <row r="6" spans="1:9">
      <c r="A6" s="513" t="s">
        <v>34</v>
      </c>
      <c r="B6" s="513"/>
      <c r="C6" s="513"/>
      <c r="D6" s="513"/>
      <c r="E6" s="513"/>
      <c r="F6" s="513"/>
      <c r="G6" s="513"/>
      <c r="H6" s="513"/>
    </row>
    <row r="7" spans="1:9" ht="12.75" customHeight="1" thickBot="1">
      <c r="A7" s="518" t="s">
        <v>326</v>
      </c>
      <c r="B7" s="518"/>
      <c r="C7" s="518"/>
      <c r="D7" s="518"/>
      <c r="E7" s="518"/>
      <c r="F7" s="518"/>
      <c r="G7" s="518"/>
      <c r="H7" s="518"/>
    </row>
    <row r="8" spans="1:9">
      <c r="A8" s="365"/>
      <c r="B8" s="366"/>
      <c r="C8" s="367" t="s">
        <v>464</v>
      </c>
      <c r="D8" s="368" t="s">
        <v>465</v>
      </c>
      <c r="E8" s="368" t="s">
        <v>466</v>
      </c>
      <c r="F8" s="369" t="s">
        <v>467</v>
      </c>
      <c r="G8" s="369" t="s">
        <v>468</v>
      </c>
      <c r="H8" s="225" t="s">
        <v>469</v>
      </c>
      <c r="I8" s="370"/>
    </row>
    <row r="9" spans="1:9">
      <c r="A9" s="371"/>
      <c r="B9" s="372"/>
      <c r="C9" s="519" t="s">
        <v>472</v>
      </c>
      <c r="D9" s="520"/>
      <c r="E9" s="521"/>
      <c r="F9" s="515" t="s">
        <v>514</v>
      </c>
      <c r="G9" s="515" t="s">
        <v>515</v>
      </c>
      <c r="H9" s="523" t="s">
        <v>516</v>
      </c>
      <c r="I9" s="370"/>
    </row>
    <row r="10" spans="1:9">
      <c r="A10" s="371"/>
      <c r="B10" s="373" t="s">
        <v>517</v>
      </c>
      <c r="C10" s="526"/>
      <c r="D10" s="527"/>
      <c r="E10" s="528"/>
      <c r="F10" s="522"/>
      <c r="G10" s="522"/>
      <c r="H10" s="524"/>
      <c r="I10" s="370"/>
    </row>
    <row r="11" spans="1:9">
      <c r="A11" s="371"/>
      <c r="B11" s="229"/>
      <c r="C11" s="515" t="s">
        <v>518</v>
      </c>
      <c r="D11" s="515" t="s">
        <v>519</v>
      </c>
      <c r="E11" s="515" t="s">
        <v>520</v>
      </c>
      <c r="F11" s="522"/>
      <c r="G11" s="522"/>
      <c r="H11" s="524"/>
      <c r="I11" s="370"/>
    </row>
    <row r="12" spans="1:9" ht="19.5" customHeight="1">
      <c r="A12" s="374"/>
      <c r="B12" s="375"/>
      <c r="C12" s="516"/>
      <c r="D12" s="516"/>
      <c r="E12" s="516"/>
      <c r="F12" s="516"/>
      <c r="G12" s="516"/>
      <c r="H12" s="525"/>
      <c r="I12" s="370"/>
    </row>
    <row r="13" spans="1:9" hidden="1" outlineLevel="1">
      <c r="A13" s="374"/>
      <c r="B13" s="326" t="s">
        <v>181</v>
      </c>
      <c r="C13" s="294"/>
      <c r="D13" s="376"/>
      <c r="E13" s="377">
        <v>21661662</v>
      </c>
      <c r="F13" s="294"/>
      <c r="G13" s="377">
        <v>4339612</v>
      </c>
      <c r="H13" s="378">
        <v>26001274</v>
      </c>
      <c r="I13" s="379"/>
    </row>
    <row r="14" spans="1:9" hidden="1" outlineLevel="1">
      <c r="A14" s="374"/>
      <c r="B14" s="326" t="s">
        <v>182</v>
      </c>
      <c r="C14" s="294"/>
      <c r="D14" s="376"/>
      <c r="E14" s="376"/>
      <c r="F14" s="294"/>
      <c r="G14" s="376"/>
      <c r="H14" s="378">
        <v>0</v>
      </c>
      <c r="I14" s="379"/>
    </row>
    <row r="15" spans="1:9" hidden="1" outlineLevel="1">
      <c r="A15" s="374"/>
      <c r="B15" s="326" t="s">
        <v>250</v>
      </c>
      <c r="C15" s="294"/>
      <c r="D15" s="377">
        <v>0</v>
      </c>
      <c r="E15" s="377">
        <v>0</v>
      </c>
      <c r="F15" s="294"/>
      <c r="G15" s="377">
        <v>0</v>
      </c>
      <c r="H15" s="378">
        <v>0</v>
      </c>
      <c r="I15" s="379"/>
    </row>
    <row r="16" spans="1:9" hidden="1" outlineLevel="1">
      <c r="A16" s="374"/>
      <c r="B16" s="326" t="s">
        <v>183</v>
      </c>
      <c r="C16" s="294"/>
      <c r="D16" s="377">
        <v>16064875</v>
      </c>
      <c r="E16" s="377">
        <v>29549578</v>
      </c>
      <c r="F16" s="294"/>
      <c r="G16" s="377">
        <v>5109739</v>
      </c>
      <c r="H16" s="378">
        <v>50724192</v>
      </c>
      <c r="I16" s="379"/>
    </row>
    <row r="17" spans="1:9" hidden="1" outlineLevel="1">
      <c r="A17" s="374"/>
      <c r="B17" s="326" t="s">
        <v>184</v>
      </c>
      <c r="C17" s="294"/>
      <c r="D17" s="376"/>
      <c r="E17" s="377">
        <v>5262762</v>
      </c>
      <c r="F17" s="294"/>
      <c r="G17" s="377">
        <v>145259</v>
      </c>
      <c r="H17" s="378">
        <v>5408021</v>
      </c>
      <c r="I17" s="379"/>
    </row>
    <row r="18" spans="1:9" hidden="1" outlineLevel="1">
      <c r="A18" s="374"/>
      <c r="B18" s="326" t="s">
        <v>251</v>
      </c>
      <c r="C18" s="294"/>
      <c r="D18" s="377">
        <v>155502</v>
      </c>
      <c r="E18" s="376"/>
      <c r="F18" s="294"/>
      <c r="G18" s="377">
        <v>51834</v>
      </c>
      <c r="H18" s="378">
        <v>207336</v>
      </c>
      <c r="I18" s="379"/>
    </row>
    <row r="19" spans="1:9" hidden="1" outlineLevel="1">
      <c r="A19" s="374"/>
      <c r="B19" s="326" t="s">
        <v>185</v>
      </c>
      <c r="C19" s="294"/>
      <c r="D19" s="376"/>
      <c r="E19" s="377">
        <v>39731152</v>
      </c>
      <c r="F19" s="294"/>
      <c r="G19" s="377">
        <v>4138331</v>
      </c>
      <c r="H19" s="378">
        <v>43869483</v>
      </c>
      <c r="I19" s="379"/>
    </row>
    <row r="20" spans="1:9" hidden="1" outlineLevel="1">
      <c r="A20" s="374"/>
      <c r="B20" s="326" t="s">
        <v>186</v>
      </c>
      <c r="C20" s="294"/>
      <c r="D20" s="376"/>
      <c r="E20" s="377">
        <v>97530147</v>
      </c>
      <c r="F20" s="294"/>
      <c r="G20" s="377">
        <v>14835382</v>
      </c>
      <c r="H20" s="378">
        <v>112365529</v>
      </c>
      <c r="I20" s="379"/>
    </row>
    <row r="21" spans="1:9" hidden="1" outlineLevel="1">
      <c r="A21" s="374"/>
      <c r="B21" s="326" t="s">
        <v>244</v>
      </c>
      <c r="C21" s="294"/>
      <c r="D21" s="376"/>
      <c r="E21" s="376"/>
      <c r="F21" s="294"/>
      <c r="G21" s="376"/>
      <c r="H21" s="378">
        <v>0</v>
      </c>
      <c r="I21" s="379"/>
    </row>
    <row r="22" spans="1:9" hidden="1" outlineLevel="1">
      <c r="A22" s="374"/>
      <c r="B22" s="326" t="s">
        <v>187</v>
      </c>
      <c r="C22" s="294"/>
      <c r="D22" s="376"/>
      <c r="E22" s="376"/>
      <c r="F22" s="294"/>
      <c r="G22" s="376"/>
      <c r="H22" s="378">
        <v>0</v>
      </c>
      <c r="I22" s="379"/>
    </row>
    <row r="23" spans="1:9" hidden="1" outlineLevel="1">
      <c r="A23" s="374"/>
      <c r="B23" s="326" t="s">
        <v>188</v>
      </c>
      <c r="C23" s="294"/>
      <c r="D23" s="377">
        <v>0</v>
      </c>
      <c r="E23" s="377">
        <v>1664127</v>
      </c>
      <c r="F23" s="294"/>
      <c r="G23" s="377">
        <v>647160</v>
      </c>
      <c r="H23" s="378">
        <v>2311287</v>
      </c>
      <c r="I23" s="379"/>
    </row>
    <row r="24" spans="1:9" hidden="1" outlineLevel="1">
      <c r="A24" s="374"/>
      <c r="B24" s="326" t="s">
        <v>189</v>
      </c>
      <c r="C24" s="294"/>
      <c r="D24" s="377">
        <v>0</v>
      </c>
      <c r="E24" s="377">
        <v>10901744</v>
      </c>
      <c r="F24" s="294"/>
      <c r="G24" s="377">
        <v>2867707</v>
      </c>
      <c r="H24" s="378">
        <v>13769451</v>
      </c>
      <c r="I24" s="379"/>
    </row>
    <row r="25" spans="1:9" hidden="1" outlineLevel="1">
      <c r="A25" s="374"/>
      <c r="B25" s="326" t="s">
        <v>190</v>
      </c>
      <c r="C25" s="294"/>
      <c r="D25" s="377">
        <v>16671696</v>
      </c>
      <c r="E25" s="377">
        <v>1302696</v>
      </c>
      <c r="F25" s="294"/>
      <c r="G25" s="377">
        <v>2915361</v>
      </c>
      <c r="H25" s="378">
        <v>20889753</v>
      </c>
      <c r="I25" s="379"/>
    </row>
    <row r="26" spans="1:9" hidden="1" outlineLevel="1">
      <c r="A26" s="374"/>
      <c r="B26" s="326" t="s">
        <v>191</v>
      </c>
      <c r="C26" s="294"/>
      <c r="D26" s="376"/>
      <c r="E26" s="377">
        <v>1359196</v>
      </c>
      <c r="F26" s="294"/>
      <c r="G26" s="377">
        <v>347452</v>
      </c>
      <c r="H26" s="378">
        <v>1706648</v>
      </c>
      <c r="I26" s="379"/>
    </row>
    <row r="27" spans="1:9" hidden="1" outlineLevel="1">
      <c r="A27" s="374"/>
      <c r="B27" s="326" t="s">
        <v>252</v>
      </c>
      <c r="C27" s="294"/>
      <c r="D27" s="376"/>
      <c r="E27" s="376"/>
      <c r="F27" s="294"/>
      <c r="G27" s="376"/>
      <c r="H27" s="378">
        <v>0</v>
      </c>
      <c r="I27" s="379"/>
    </row>
    <row r="28" spans="1:9" hidden="1" outlineLevel="1">
      <c r="A28" s="374"/>
      <c r="B28" s="326" t="s">
        <v>192</v>
      </c>
      <c r="C28" s="294"/>
      <c r="D28" s="377">
        <v>8093</v>
      </c>
      <c r="E28" s="376"/>
      <c r="F28" s="294"/>
      <c r="G28" s="376"/>
      <c r="H28" s="378">
        <v>8093</v>
      </c>
      <c r="I28" s="379"/>
    </row>
    <row r="29" spans="1:9" hidden="1" outlineLevel="1">
      <c r="A29" s="374"/>
      <c r="B29" s="326" t="s">
        <v>247</v>
      </c>
      <c r="C29" s="294"/>
      <c r="D29" s="376"/>
      <c r="E29" s="376"/>
      <c r="F29" s="294"/>
      <c r="G29" s="376"/>
      <c r="H29" s="378">
        <v>0</v>
      </c>
      <c r="I29" s="379"/>
    </row>
    <row r="30" spans="1:9" hidden="1" outlineLevel="1">
      <c r="A30" s="374"/>
      <c r="B30" s="326" t="s">
        <v>193</v>
      </c>
      <c r="C30" s="294"/>
      <c r="D30" s="377">
        <v>3206968</v>
      </c>
      <c r="E30" s="377">
        <v>64759761</v>
      </c>
      <c r="F30" s="294"/>
      <c r="G30" s="377">
        <v>18228713</v>
      </c>
      <c r="H30" s="378">
        <v>86195442</v>
      </c>
      <c r="I30" s="379"/>
    </row>
    <row r="31" spans="1:9" hidden="1" outlineLevel="1">
      <c r="A31" s="374"/>
      <c r="B31" s="326" t="s">
        <v>194</v>
      </c>
      <c r="C31" s="294"/>
      <c r="D31" s="376"/>
      <c r="E31" s="376"/>
      <c r="F31" s="294"/>
      <c r="G31" s="376"/>
      <c r="H31" s="378">
        <v>0</v>
      </c>
      <c r="I31" s="379"/>
    </row>
    <row r="32" spans="1:9" hidden="1" outlineLevel="1">
      <c r="A32" s="374"/>
      <c r="B32" s="326" t="s">
        <v>195</v>
      </c>
      <c r="C32" s="294"/>
      <c r="D32" s="376"/>
      <c r="E32" s="377">
        <v>230729</v>
      </c>
      <c r="F32" s="294"/>
      <c r="G32" s="377">
        <v>108578</v>
      </c>
      <c r="H32" s="378">
        <v>339307</v>
      </c>
      <c r="I32" s="379"/>
    </row>
    <row r="33" spans="1:9" hidden="1" outlineLevel="1">
      <c r="A33" s="374"/>
      <c r="B33" s="326" t="s">
        <v>196</v>
      </c>
      <c r="C33" s="294"/>
      <c r="D33" s="376"/>
      <c r="E33" s="377">
        <v>3138905</v>
      </c>
      <c r="F33" s="294"/>
      <c r="G33" s="376"/>
      <c r="H33" s="378">
        <v>3138905</v>
      </c>
      <c r="I33" s="379"/>
    </row>
    <row r="34" spans="1:9" hidden="1" outlineLevel="1">
      <c r="A34" s="374"/>
      <c r="B34" s="326" t="s">
        <v>253</v>
      </c>
      <c r="C34" s="294"/>
      <c r="D34" s="377">
        <v>0</v>
      </c>
      <c r="E34" s="377">
        <v>894396</v>
      </c>
      <c r="F34" s="294"/>
      <c r="G34" s="377">
        <v>422896</v>
      </c>
      <c r="H34" s="378">
        <v>1317292</v>
      </c>
      <c r="I34" s="379"/>
    </row>
    <row r="35" spans="1:9" collapsed="1">
      <c r="A35" s="374" t="s">
        <v>521</v>
      </c>
      <c r="B35" s="330" t="s">
        <v>522</v>
      </c>
      <c r="C35" s="294"/>
      <c r="D35" s="377">
        <f>SUM($D$13:$D$34)</f>
        <v>36107134</v>
      </c>
      <c r="E35" s="377">
        <f>SUM($E$13:$E$34)</f>
        <v>277986855</v>
      </c>
      <c r="F35" s="294"/>
      <c r="G35" s="377">
        <f>SUM($G$13:$G$34)</f>
        <v>54158024</v>
      </c>
      <c r="H35" s="378">
        <f>SUM($H$13:$H$34)</f>
        <v>368252013</v>
      </c>
      <c r="I35" s="379"/>
    </row>
    <row r="36" spans="1:9" hidden="1" outlineLevel="1">
      <c r="A36" s="380"/>
      <c r="B36" s="326" t="s">
        <v>181</v>
      </c>
      <c r="C36" s="304"/>
      <c r="D36" s="314"/>
      <c r="E36" s="314"/>
      <c r="F36" s="304"/>
      <c r="G36" s="314"/>
      <c r="H36" s="381">
        <v>0</v>
      </c>
      <c r="I36" s="379"/>
    </row>
    <row r="37" spans="1:9" hidden="1" outlineLevel="1">
      <c r="A37" s="380"/>
      <c r="B37" s="326" t="s">
        <v>182</v>
      </c>
      <c r="C37" s="304"/>
      <c r="D37" s="314"/>
      <c r="E37" s="314"/>
      <c r="F37" s="304"/>
      <c r="G37" s="314"/>
      <c r="H37" s="381">
        <v>0</v>
      </c>
      <c r="I37" s="379"/>
    </row>
    <row r="38" spans="1:9" hidden="1" outlineLevel="1">
      <c r="A38" s="380"/>
      <c r="B38" s="326" t="s">
        <v>250</v>
      </c>
      <c r="C38" s="304"/>
      <c r="D38" s="315">
        <v>0</v>
      </c>
      <c r="E38" s="315">
        <v>0</v>
      </c>
      <c r="F38" s="304"/>
      <c r="G38" s="315">
        <v>0</v>
      </c>
      <c r="H38" s="381">
        <v>0</v>
      </c>
      <c r="I38" s="379"/>
    </row>
    <row r="39" spans="1:9" hidden="1" outlineLevel="1">
      <c r="A39" s="380"/>
      <c r="B39" s="326" t="s">
        <v>183</v>
      </c>
      <c r="C39" s="304"/>
      <c r="D39" s="315">
        <v>0</v>
      </c>
      <c r="E39" s="315">
        <v>0</v>
      </c>
      <c r="F39" s="304"/>
      <c r="G39" s="315">
        <v>0</v>
      </c>
      <c r="H39" s="381">
        <v>0</v>
      </c>
      <c r="I39" s="379"/>
    </row>
    <row r="40" spans="1:9" hidden="1" outlineLevel="1">
      <c r="A40" s="380"/>
      <c r="B40" s="326" t="s">
        <v>184</v>
      </c>
      <c r="C40" s="304"/>
      <c r="D40" s="314"/>
      <c r="E40" s="314"/>
      <c r="F40" s="304"/>
      <c r="G40" s="314"/>
      <c r="H40" s="381">
        <v>0</v>
      </c>
      <c r="I40" s="379"/>
    </row>
    <row r="41" spans="1:9" hidden="1" outlineLevel="1">
      <c r="A41" s="380"/>
      <c r="B41" s="326" t="s">
        <v>251</v>
      </c>
      <c r="C41" s="304"/>
      <c r="D41" s="314"/>
      <c r="E41" s="314"/>
      <c r="F41" s="304"/>
      <c r="G41" s="314"/>
      <c r="H41" s="381">
        <v>0</v>
      </c>
      <c r="I41" s="379"/>
    </row>
    <row r="42" spans="1:9" hidden="1" outlineLevel="1">
      <c r="A42" s="380"/>
      <c r="B42" s="326" t="s">
        <v>185</v>
      </c>
      <c r="C42" s="304"/>
      <c r="D42" s="314"/>
      <c r="E42" s="314"/>
      <c r="F42" s="304"/>
      <c r="G42" s="314"/>
      <c r="H42" s="381">
        <v>0</v>
      </c>
      <c r="I42" s="379"/>
    </row>
    <row r="43" spans="1:9" hidden="1" outlineLevel="1">
      <c r="A43" s="380"/>
      <c r="B43" s="326" t="s">
        <v>186</v>
      </c>
      <c r="C43" s="304"/>
      <c r="D43" s="314"/>
      <c r="E43" s="314"/>
      <c r="F43" s="304"/>
      <c r="G43" s="314"/>
      <c r="H43" s="381">
        <v>0</v>
      </c>
      <c r="I43" s="379"/>
    </row>
    <row r="44" spans="1:9" hidden="1" outlineLevel="1">
      <c r="A44" s="380"/>
      <c r="B44" s="326" t="s">
        <v>244</v>
      </c>
      <c r="C44" s="304"/>
      <c r="D44" s="314"/>
      <c r="E44" s="314"/>
      <c r="F44" s="304"/>
      <c r="G44" s="314"/>
      <c r="H44" s="381">
        <v>0</v>
      </c>
      <c r="I44" s="379"/>
    </row>
    <row r="45" spans="1:9" hidden="1" outlineLevel="1">
      <c r="A45" s="380"/>
      <c r="B45" s="326" t="s">
        <v>187</v>
      </c>
      <c r="C45" s="304"/>
      <c r="D45" s="314"/>
      <c r="E45" s="314"/>
      <c r="F45" s="304"/>
      <c r="G45" s="314"/>
      <c r="H45" s="381">
        <v>0</v>
      </c>
      <c r="I45" s="379"/>
    </row>
    <row r="46" spans="1:9" hidden="1" outlineLevel="1">
      <c r="A46" s="380"/>
      <c r="B46" s="326" t="s">
        <v>188</v>
      </c>
      <c r="C46" s="304"/>
      <c r="D46" s="315">
        <v>0</v>
      </c>
      <c r="E46" s="315">
        <v>0</v>
      </c>
      <c r="F46" s="304"/>
      <c r="G46" s="315">
        <v>0</v>
      </c>
      <c r="H46" s="381">
        <v>0</v>
      </c>
      <c r="I46" s="379"/>
    </row>
    <row r="47" spans="1:9" hidden="1" outlineLevel="1">
      <c r="A47" s="380"/>
      <c r="B47" s="326" t="s">
        <v>189</v>
      </c>
      <c r="C47" s="304"/>
      <c r="D47" s="315">
        <v>0</v>
      </c>
      <c r="E47" s="315">
        <v>0</v>
      </c>
      <c r="F47" s="304"/>
      <c r="G47" s="314"/>
      <c r="H47" s="381">
        <v>0</v>
      </c>
      <c r="I47" s="379"/>
    </row>
    <row r="48" spans="1:9" hidden="1" outlineLevel="1">
      <c r="A48" s="380"/>
      <c r="B48" s="326" t="s">
        <v>190</v>
      </c>
      <c r="C48" s="304"/>
      <c r="D48" s="315">
        <v>0</v>
      </c>
      <c r="E48" s="315">
        <v>0</v>
      </c>
      <c r="F48" s="304"/>
      <c r="G48" s="315">
        <v>0</v>
      </c>
      <c r="H48" s="381">
        <v>0</v>
      </c>
      <c r="I48" s="379"/>
    </row>
    <row r="49" spans="1:9" hidden="1" outlineLevel="1">
      <c r="A49" s="380"/>
      <c r="B49" s="326" t="s">
        <v>191</v>
      </c>
      <c r="C49" s="304"/>
      <c r="D49" s="314"/>
      <c r="E49" s="314"/>
      <c r="F49" s="304"/>
      <c r="G49" s="314"/>
      <c r="H49" s="381">
        <v>0</v>
      </c>
      <c r="I49" s="379"/>
    </row>
    <row r="50" spans="1:9" hidden="1" outlineLevel="1">
      <c r="A50" s="380"/>
      <c r="B50" s="326" t="s">
        <v>252</v>
      </c>
      <c r="C50" s="304"/>
      <c r="D50" s="314"/>
      <c r="E50" s="314"/>
      <c r="F50" s="304"/>
      <c r="G50" s="314"/>
      <c r="H50" s="381">
        <v>0</v>
      </c>
      <c r="I50" s="379"/>
    </row>
    <row r="51" spans="1:9" hidden="1" outlineLevel="1">
      <c r="A51" s="380"/>
      <c r="B51" s="326" t="s">
        <v>192</v>
      </c>
      <c r="C51" s="304"/>
      <c r="D51" s="314"/>
      <c r="E51" s="314"/>
      <c r="F51" s="304"/>
      <c r="G51" s="314"/>
      <c r="H51" s="381">
        <v>0</v>
      </c>
      <c r="I51" s="379"/>
    </row>
    <row r="52" spans="1:9" hidden="1" outlineLevel="1">
      <c r="A52" s="380"/>
      <c r="B52" s="326" t="s">
        <v>247</v>
      </c>
      <c r="C52" s="304"/>
      <c r="D52" s="314"/>
      <c r="E52" s="314"/>
      <c r="F52" s="304"/>
      <c r="G52" s="314"/>
      <c r="H52" s="381">
        <v>0</v>
      </c>
      <c r="I52" s="379"/>
    </row>
    <row r="53" spans="1:9" hidden="1" outlineLevel="1">
      <c r="A53" s="380"/>
      <c r="B53" s="326" t="s">
        <v>193</v>
      </c>
      <c r="C53" s="304"/>
      <c r="D53" s="314"/>
      <c r="E53" s="315">
        <v>317131</v>
      </c>
      <c r="F53" s="304"/>
      <c r="G53" s="315">
        <v>52399</v>
      </c>
      <c r="H53" s="381">
        <v>369530</v>
      </c>
      <c r="I53" s="379"/>
    </row>
    <row r="54" spans="1:9" hidden="1" outlineLevel="1">
      <c r="A54" s="380"/>
      <c r="B54" s="326" t="s">
        <v>194</v>
      </c>
      <c r="C54" s="304"/>
      <c r="D54" s="314"/>
      <c r="E54" s="314"/>
      <c r="F54" s="304"/>
      <c r="G54" s="314"/>
      <c r="H54" s="381">
        <v>0</v>
      </c>
      <c r="I54" s="379"/>
    </row>
    <row r="55" spans="1:9" hidden="1" outlineLevel="1">
      <c r="A55" s="380"/>
      <c r="B55" s="326" t="s">
        <v>195</v>
      </c>
      <c r="C55" s="304"/>
      <c r="D55" s="314"/>
      <c r="E55" s="315">
        <v>0</v>
      </c>
      <c r="F55" s="304"/>
      <c r="G55" s="314"/>
      <c r="H55" s="381">
        <v>0</v>
      </c>
      <c r="I55" s="379"/>
    </row>
    <row r="56" spans="1:9" hidden="1" outlineLevel="1">
      <c r="A56" s="380"/>
      <c r="B56" s="326" t="s">
        <v>196</v>
      </c>
      <c r="C56" s="304"/>
      <c r="D56" s="314"/>
      <c r="E56" s="315">
        <v>0</v>
      </c>
      <c r="F56" s="304"/>
      <c r="G56" s="314"/>
      <c r="H56" s="381">
        <v>0</v>
      </c>
      <c r="I56" s="379"/>
    </row>
    <row r="57" spans="1:9" hidden="1" outlineLevel="1">
      <c r="A57" s="380"/>
      <c r="B57" s="326" t="s">
        <v>253</v>
      </c>
      <c r="C57" s="304"/>
      <c r="D57" s="315">
        <v>0</v>
      </c>
      <c r="E57" s="314"/>
      <c r="F57" s="304"/>
      <c r="G57" s="314"/>
      <c r="H57" s="381">
        <v>0</v>
      </c>
      <c r="I57" s="379"/>
    </row>
    <row r="58" spans="1:9" collapsed="1">
      <c r="A58" s="380" t="s">
        <v>523</v>
      </c>
      <c r="B58" s="330" t="s">
        <v>524</v>
      </c>
      <c r="C58" s="304"/>
      <c r="D58" s="315">
        <f>SUM($D$36:$D$57)</f>
        <v>0</v>
      </c>
      <c r="E58" s="315">
        <f>SUM($E$36:$E$57)</f>
        <v>317131</v>
      </c>
      <c r="F58" s="304"/>
      <c r="G58" s="315">
        <f>SUM($G$36:$G$57)</f>
        <v>52399</v>
      </c>
      <c r="H58" s="381">
        <f>SUM($H$36:$H$57)</f>
        <v>369530</v>
      </c>
      <c r="I58" s="379"/>
    </row>
    <row r="59" spans="1:9" hidden="1" outlineLevel="1">
      <c r="A59" s="380"/>
      <c r="B59" s="326" t="s">
        <v>181</v>
      </c>
      <c r="C59" s="315">
        <v>886076</v>
      </c>
      <c r="D59" s="341"/>
      <c r="E59" s="308"/>
      <c r="F59" s="314"/>
      <c r="G59" s="297"/>
      <c r="H59" s="381">
        <v>886076</v>
      </c>
      <c r="I59" s="379"/>
    </row>
    <row r="60" spans="1:9" hidden="1" outlineLevel="1">
      <c r="A60" s="380"/>
      <c r="B60" s="326" t="s">
        <v>182</v>
      </c>
      <c r="C60" s="315">
        <v>1809731</v>
      </c>
      <c r="D60" s="341"/>
      <c r="E60" s="308"/>
      <c r="F60" s="314"/>
      <c r="G60" s="297"/>
      <c r="H60" s="381">
        <v>1809731</v>
      </c>
      <c r="I60" s="379"/>
    </row>
    <row r="61" spans="1:9" hidden="1" outlineLevel="1">
      <c r="A61" s="380"/>
      <c r="B61" s="326" t="s">
        <v>250</v>
      </c>
      <c r="C61" s="315">
        <v>0</v>
      </c>
      <c r="D61" s="341"/>
      <c r="E61" s="308"/>
      <c r="F61" s="315">
        <v>0</v>
      </c>
      <c r="G61" s="297"/>
      <c r="H61" s="381">
        <v>0</v>
      </c>
      <c r="I61" s="379"/>
    </row>
    <row r="62" spans="1:9" hidden="1" outlineLevel="1">
      <c r="A62" s="380"/>
      <c r="B62" s="326" t="s">
        <v>183</v>
      </c>
      <c r="C62" s="315">
        <v>6101096.4392937599</v>
      </c>
      <c r="D62" s="341"/>
      <c r="E62" s="308"/>
      <c r="F62" s="315">
        <v>0</v>
      </c>
      <c r="G62" s="297"/>
      <c r="H62" s="381">
        <v>6101096.4392937599</v>
      </c>
      <c r="I62" s="379"/>
    </row>
    <row r="63" spans="1:9" hidden="1" outlineLevel="1">
      <c r="A63" s="380"/>
      <c r="B63" s="326" t="s">
        <v>184</v>
      </c>
      <c r="C63" s="315">
        <v>1027321</v>
      </c>
      <c r="D63" s="341"/>
      <c r="E63" s="308"/>
      <c r="F63" s="314"/>
      <c r="G63" s="297"/>
      <c r="H63" s="381">
        <v>1027321</v>
      </c>
      <c r="I63" s="379"/>
    </row>
    <row r="64" spans="1:9" hidden="1" outlineLevel="1">
      <c r="A64" s="380"/>
      <c r="B64" s="326" t="s">
        <v>251</v>
      </c>
      <c r="C64" s="314"/>
      <c r="D64" s="341"/>
      <c r="E64" s="308"/>
      <c r="F64" s="314"/>
      <c r="G64" s="297"/>
      <c r="H64" s="381">
        <v>0</v>
      </c>
      <c r="I64" s="379"/>
    </row>
    <row r="65" spans="1:9" hidden="1" outlineLevel="1">
      <c r="A65" s="380"/>
      <c r="B65" s="326" t="s">
        <v>185</v>
      </c>
      <c r="C65" s="315">
        <v>5372096.0556488503</v>
      </c>
      <c r="D65" s="341"/>
      <c r="E65" s="308"/>
      <c r="F65" s="314"/>
      <c r="G65" s="297"/>
      <c r="H65" s="381">
        <v>5372096.0556488503</v>
      </c>
      <c r="I65" s="379"/>
    </row>
    <row r="66" spans="1:9" hidden="1" outlineLevel="1">
      <c r="A66" s="380"/>
      <c r="B66" s="326" t="s">
        <v>186</v>
      </c>
      <c r="C66" s="315">
        <v>21002320</v>
      </c>
      <c r="D66" s="341"/>
      <c r="E66" s="308"/>
      <c r="F66" s="314"/>
      <c r="G66" s="297"/>
      <c r="H66" s="381">
        <v>21002320</v>
      </c>
      <c r="I66" s="379"/>
    </row>
    <row r="67" spans="1:9" hidden="1" outlineLevel="1">
      <c r="A67" s="380"/>
      <c r="B67" s="326" t="s">
        <v>244</v>
      </c>
      <c r="C67" s="315">
        <v>1106073</v>
      </c>
      <c r="D67" s="341"/>
      <c r="E67" s="308"/>
      <c r="F67" s="315">
        <v>1175</v>
      </c>
      <c r="G67" s="297"/>
      <c r="H67" s="381">
        <v>1107248</v>
      </c>
      <c r="I67" s="379"/>
    </row>
    <row r="68" spans="1:9" hidden="1" outlineLevel="1">
      <c r="A68" s="380"/>
      <c r="B68" s="326" t="s">
        <v>187</v>
      </c>
      <c r="C68" s="315">
        <v>1301918</v>
      </c>
      <c r="D68" s="341"/>
      <c r="E68" s="308"/>
      <c r="F68" s="314"/>
      <c r="G68" s="297"/>
      <c r="H68" s="381">
        <v>1301918</v>
      </c>
      <c r="I68" s="379"/>
    </row>
    <row r="69" spans="1:9" hidden="1" outlineLevel="1">
      <c r="A69" s="380"/>
      <c r="B69" s="326" t="s">
        <v>188</v>
      </c>
      <c r="C69" s="315">
        <v>172221.87857707101</v>
      </c>
      <c r="D69" s="341"/>
      <c r="E69" s="308"/>
      <c r="F69" s="315">
        <v>0</v>
      </c>
      <c r="G69" s="297"/>
      <c r="H69" s="381">
        <v>172221.87857707101</v>
      </c>
      <c r="I69" s="379"/>
    </row>
    <row r="70" spans="1:9" hidden="1" outlineLevel="1">
      <c r="A70" s="380"/>
      <c r="B70" s="326" t="s">
        <v>189</v>
      </c>
      <c r="C70" s="315">
        <v>941134.76833214995</v>
      </c>
      <c r="D70" s="341"/>
      <c r="E70" s="308"/>
      <c r="F70" s="314"/>
      <c r="G70" s="297"/>
      <c r="H70" s="381">
        <v>941134.76833214995</v>
      </c>
      <c r="I70" s="379"/>
    </row>
    <row r="71" spans="1:9" hidden="1" outlineLevel="1">
      <c r="A71" s="380"/>
      <c r="B71" s="326" t="s">
        <v>190</v>
      </c>
      <c r="C71" s="315">
        <v>7014824</v>
      </c>
      <c r="D71" s="341"/>
      <c r="E71" s="308"/>
      <c r="F71" s="315">
        <v>0</v>
      </c>
      <c r="G71" s="297"/>
      <c r="H71" s="381">
        <v>7014824</v>
      </c>
      <c r="I71" s="379"/>
    </row>
    <row r="72" spans="1:9" hidden="1" outlineLevel="1">
      <c r="A72" s="380"/>
      <c r="B72" s="326" t="s">
        <v>191</v>
      </c>
      <c r="C72" s="315">
        <v>42933</v>
      </c>
      <c r="D72" s="341"/>
      <c r="E72" s="308"/>
      <c r="F72" s="314"/>
      <c r="G72" s="297"/>
      <c r="H72" s="381">
        <v>42933</v>
      </c>
      <c r="I72" s="379"/>
    </row>
    <row r="73" spans="1:9" hidden="1" outlineLevel="1">
      <c r="A73" s="380"/>
      <c r="B73" s="326" t="s">
        <v>252</v>
      </c>
      <c r="C73" s="314"/>
      <c r="D73" s="341"/>
      <c r="E73" s="308"/>
      <c r="F73" s="314"/>
      <c r="G73" s="297"/>
      <c r="H73" s="381">
        <v>0</v>
      </c>
      <c r="I73" s="379"/>
    </row>
    <row r="74" spans="1:9" hidden="1" outlineLevel="1">
      <c r="A74" s="380"/>
      <c r="B74" s="326" t="s">
        <v>192</v>
      </c>
      <c r="C74" s="314"/>
      <c r="D74" s="341"/>
      <c r="E74" s="308"/>
      <c r="F74" s="314"/>
      <c r="G74" s="297"/>
      <c r="H74" s="381">
        <v>0</v>
      </c>
      <c r="I74" s="379"/>
    </row>
    <row r="75" spans="1:9" hidden="1" outlineLevel="1">
      <c r="A75" s="380"/>
      <c r="B75" s="326" t="s">
        <v>247</v>
      </c>
      <c r="C75" s="315">
        <v>81453</v>
      </c>
      <c r="D75" s="341"/>
      <c r="E75" s="308"/>
      <c r="F75" s="314"/>
      <c r="G75" s="297"/>
      <c r="H75" s="381">
        <v>81453</v>
      </c>
      <c r="I75" s="379"/>
    </row>
    <row r="76" spans="1:9" hidden="1" outlineLevel="1">
      <c r="A76" s="380"/>
      <c r="B76" s="326" t="s">
        <v>193</v>
      </c>
      <c r="C76" s="315">
        <v>16055098</v>
      </c>
      <c r="D76" s="341"/>
      <c r="E76" s="308"/>
      <c r="F76" s="315">
        <v>8627</v>
      </c>
      <c r="G76" s="297"/>
      <c r="H76" s="381">
        <v>16063725</v>
      </c>
      <c r="I76" s="379"/>
    </row>
    <row r="77" spans="1:9" hidden="1" outlineLevel="1">
      <c r="A77" s="380"/>
      <c r="B77" s="326" t="s">
        <v>194</v>
      </c>
      <c r="C77" s="315">
        <v>1685395</v>
      </c>
      <c r="D77" s="341"/>
      <c r="E77" s="308"/>
      <c r="F77" s="315">
        <v>8396</v>
      </c>
      <c r="G77" s="297"/>
      <c r="H77" s="381">
        <v>1693791</v>
      </c>
      <c r="I77" s="379"/>
    </row>
    <row r="78" spans="1:9" hidden="1" outlineLevel="1">
      <c r="A78" s="380"/>
      <c r="B78" s="326" t="s">
        <v>195</v>
      </c>
      <c r="C78" s="315">
        <v>1211155.93559071</v>
      </c>
      <c r="D78" s="341"/>
      <c r="E78" s="308"/>
      <c r="F78" s="314"/>
      <c r="G78" s="297"/>
      <c r="H78" s="381">
        <v>1211155.93559071</v>
      </c>
      <c r="I78" s="379"/>
    </row>
    <row r="79" spans="1:9" hidden="1" outlineLevel="1">
      <c r="A79" s="380"/>
      <c r="B79" s="326" t="s">
        <v>196</v>
      </c>
      <c r="C79" s="315">
        <v>4016525</v>
      </c>
      <c r="D79" s="341"/>
      <c r="E79" s="308"/>
      <c r="F79" s="314"/>
      <c r="G79" s="297"/>
      <c r="H79" s="381">
        <v>4016525</v>
      </c>
      <c r="I79" s="379"/>
    </row>
    <row r="80" spans="1:9" hidden="1" outlineLevel="1">
      <c r="A80" s="380"/>
      <c r="B80" s="326" t="s">
        <v>253</v>
      </c>
      <c r="C80" s="315">
        <v>74408</v>
      </c>
      <c r="D80" s="341"/>
      <c r="E80" s="308"/>
      <c r="F80" s="315">
        <v>0</v>
      </c>
      <c r="G80" s="297"/>
      <c r="H80" s="381">
        <v>74408</v>
      </c>
      <c r="I80" s="379"/>
    </row>
    <row r="81" spans="1:9" collapsed="1">
      <c r="A81" s="380" t="s">
        <v>525</v>
      </c>
      <c r="B81" s="330" t="s">
        <v>526</v>
      </c>
      <c r="C81" s="315">
        <f>SUM($C$59:$C$80)</f>
        <v>69901780.077442542</v>
      </c>
      <c r="D81" s="341"/>
      <c r="E81" s="308"/>
      <c r="F81" s="315">
        <f>SUM($F$59:$F$80)</f>
        <v>18198</v>
      </c>
      <c r="G81" s="297"/>
      <c r="H81" s="381">
        <f>SUM($H$59:$H$80)</f>
        <v>69919978.077442542</v>
      </c>
      <c r="I81" s="379"/>
    </row>
    <row r="82" spans="1:9" hidden="1" outlineLevel="1">
      <c r="A82" s="380"/>
      <c r="B82" s="326" t="s">
        <v>181</v>
      </c>
      <c r="C82" s="315">
        <v>97489</v>
      </c>
      <c r="D82" s="314"/>
      <c r="E82" s="315">
        <v>3409928</v>
      </c>
      <c r="F82" s="382"/>
      <c r="G82" s="351">
        <v>683131</v>
      </c>
      <c r="H82" s="381">
        <v>4190548</v>
      </c>
      <c r="I82" s="379"/>
    </row>
    <row r="83" spans="1:9" hidden="1" outlineLevel="1">
      <c r="A83" s="380"/>
      <c r="B83" s="326" t="s">
        <v>182</v>
      </c>
      <c r="C83" s="315">
        <v>429918</v>
      </c>
      <c r="D83" s="314"/>
      <c r="E83" s="314"/>
      <c r="F83" s="382"/>
      <c r="G83" s="382"/>
      <c r="H83" s="381">
        <v>429918</v>
      </c>
      <c r="I83" s="379"/>
    </row>
    <row r="84" spans="1:9" hidden="1" outlineLevel="1">
      <c r="A84" s="380"/>
      <c r="B84" s="326" t="s">
        <v>250</v>
      </c>
      <c r="C84" s="315">
        <v>0</v>
      </c>
      <c r="D84" s="315">
        <v>0</v>
      </c>
      <c r="E84" s="315">
        <v>0</v>
      </c>
      <c r="F84" s="351">
        <v>0</v>
      </c>
      <c r="G84" s="351">
        <v>0</v>
      </c>
      <c r="H84" s="381">
        <v>0</v>
      </c>
      <c r="I84" s="379"/>
    </row>
    <row r="85" spans="1:9" hidden="1" outlineLevel="1">
      <c r="A85" s="380"/>
      <c r="B85" s="326" t="s">
        <v>183</v>
      </c>
      <c r="C85" s="315">
        <v>603608.40816717199</v>
      </c>
      <c r="D85" s="315">
        <v>1408026</v>
      </c>
      <c r="E85" s="315">
        <v>4757510</v>
      </c>
      <c r="F85" s="351">
        <v>0</v>
      </c>
      <c r="G85" s="351">
        <v>762683</v>
      </c>
      <c r="H85" s="381">
        <v>7531827.4081671704</v>
      </c>
      <c r="I85" s="379"/>
    </row>
    <row r="86" spans="1:9" hidden="1" outlineLevel="1">
      <c r="A86" s="380"/>
      <c r="B86" s="326" t="s">
        <v>184</v>
      </c>
      <c r="C86" s="315">
        <v>113344</v>
      </c>
      <c r="D86" s="314"/>
      <c r="E86" s="315">
        <v>495299</v>
      </c>
      <c r="F86" s="382"/>
      <c r="G86" s="351">
        <v>21526</v>
      </c>
      <c r="H86" s="381">
        <v>630169</v>
      </c>
      <c r="I86" s="379"/>
    </row>
    <row r="87" spans="1:9" hidden="1" outlineLevel="1">
      <c r="A87" s="380"/>
      <c r="B87" s="326" t="s">
        <v>251</v>
      </c>
      <c r="C87" s="314"/>
      <c r="D87" s="315">
        <v>20700</v>
      </c>
      <c r="E87" s="314"/>
      <c r="F87" s="382"/>
      <c r="G87" s="351">
        <v>6900</v>
      </c>
      <c r="H87" s="381">
        <v>27600</v>
      </c>
      <c r="I87" s="379"/>
    </row>
    <row r="88" spans="1:9" hidden="1" outlineLevel="1">
      <c r="A88" s="380"/>
      <c r="B88" s="326" t="s">
        <v>185</v>
      </c>
      <c r="C88" s="315">
        <v>972108.84727874806</v>
      </c>
      <c r="D88" s="314"/>
      <c r="E88" s="315">
        <v>6356182</v>
      </c>
      <c r="F88" s="382"/>
      <c r="G88" s="351">
        <v>696887</v>
      </c>
      <c r="H88" s="381">
        <v>8025177.8472787496</v>
      </c>
      <c r="I88" s="379"/>
    </row>
    <row r="89" spans="1:9" hidden="1" outlineLevel="1">
      <c r="A89" s="380"/>
      <c r="B89" s="326" t="s">
        <v>186</v>
      </c>
      <c r="C89" s="315">
        <v>2944672</v>
      </c>
      <c r="D89" s="314"/>
      <c r="E89" s="315">
        <v>14211703</v>
      </c>
      <c r="F89" s="382"/>
      <c r="G89" s="351">
        <v>2225447</v>
      </c>
      <c r="H89" s="381">
        <v>19381822</v>
      </c>
      <c r="I89" s="379"/>
    </row>
    <row r="90" spans="1:9" hidden="1" outlineLevel="1">
      <c r="A90" s="380"/>
      <c r="B90" s="326" t="s">
        <v>244</v>
      </c>
      <c r="C90" s="315">
        <v>163719</v>
      </c>
      <c r="D90" s="314"/>
      <c r="E90" s="314"/>
      <c r="F90" s="351">
        <v>22</v>
      </c>
      <c r="G90" s="382"/>
      <c r="H90" s="381">
        <v>163741</v>
      </c>
      <c r="I90" s="379"/>
    </row>
    <row r="91" spans="1:9" hidden="1" outlineLevel="1">
      <c r="A91" s="380"/>
      <c r="B91" s="326" t="s">
        <v>187</v>
      </c>
      <c r="C91" s="315">
        <v>525177</v>
      </c>
      <c r="D91" s="314"/>
      <c r="E91" s="314"/>
      <c r="F91" s="382"/>
      <c r="G91" s="382"/>
      <c r="H91" s="381">
        <v>525177</v>
      </c>
      <c r="I91" s="379"/>
    </row>
    <row r="92" spans="1:9" hidden="1" outlineLevel="1">
      <c r="A92" s="380"/>
      <c r="B92" s="326" t="s">
        <v>188</v>
      </c>
      <c r="C92" s="315">
        <v>17899.038262434598</v>
      </c>
      <c r="D92" s="315">
        <v>0</v>
      </c>
      <c r="E92" s="315">
        <v>206429</v>
      </c>
      <c r="F92" s="351">
        <v>0</v>
      </c>
      <c r="G92" s="351">
        <v>80278</v>
      </c>
      <c r="H92" s="381">
        <v>304606.038262435</v>
      </c>
      <c r="I92" s="379"/>
    </row>
    <row r="93" spans="1:9" hidden="1" outlineLevel="1">
      <c r="A93" s="380"/>
      <c r="B93" s="326" t="s">
        <v>189</v>
      </c>
      <c r="C93" s="315">
        <v>122278.551449021</v>
      </c>
      <c r="D93" s="315">
        <v>0</v>
      </c>
      <c r="E93" s="315">
        <v>2273383</v>
      </c>
      <c r="F93" s="382"/>
      <c r="G93" s="351">
        <v>598014</v>
      </c>
      <c r="H93" s="381">
        <v>2993675.5514490199</v>
      </c>
      <c r="I93" s="379"/>
    </row>
    <row r="94" spans="1:9" hidden="1" outlineLevel="1">
      <c r="A94" s="380"/>
      <c r="B94" s="326" t="s">
        <v>190</v>
      </c>
      <c r="C94" s="315">
        <v>913488</v>
      </c>
      <c r="D94" s="315">
        <v>2701948</v>
      </c>
      <c r="E94" s="315">
        <v>306972</v>
      </c>
      <c r="F94" s="351">
        <v>0</v>
      </c>
      <c r="G94" s="351">
        <v>499030</v>
      </c>
      <c r="H94" s="381">
        <v>4421438</v>
      </c>
      <c r="I94" s="379"/>
    </row>
    <row r="95" spans="1:9" hidden="1" outlineLevel="1">
      <c r="A95" s="380"/>
      <c r="B95" s="326" t="s">
        <v>191</v>
      </c>
      <c r="C95" s="315">
        <v>10319</v>
      </c>
      <c r="D95" s="314"/>
      <c r="E95" s="315">
        <v>240784</v>
      </c>
      <c r="F95" s="382"/>
      <c r="G95" s="351">
        <v>61552</v>
      </c>
      <c r="H95" s="381">
        <v>312655</v>
      </c>
      <c r="I95" s="379"/>
    </row>
    <row r="96" spans="1:9" hidden="1" outlineLevel="1">
      <c r="A96" s="380"/>
      <c r="B96" s="326" t="s">
        <v>252</v>
      </c>
      <c r="C96" s="314"/>
      <c r="D96" s="314"/>
      <c r="E96" s="314"/>
      <c r="F96" s="382"/>
      <c r="G96" s="382"/>
      <c r="H96" s="381">
        <v>0</v>
      </c>
      <c r="I96" s="379"/>
    </row>
    <row r="97" spans="1:9" hidden="1" outlineLevel="1">
      <c r="A97" s="380"/>
      <c r="B97" s="326" t="s">
        <v>192</v>
      </c>
      <c r="C97" s="315">
        <v>10615</v>
      </c>
      <c r="D97" s="314"/>
      <c r="E97" s="314"/>
      <c r="F97" s="382"/>
      <c r="G97" s="382"/>
      <c r="H97" s="381">
        <v>10615</v>
      </c>
      <c r="I97" s="379"/>
    </row>
    <row r="98" spans="1:9" hidden="1" outlineLevel="1">
      <c r="A98" s="380"/>
      <c r="B98" s="326" t="s">
        <v>247</v>
      </c>
      <c r="C98" s="314"/>
      <c r="D98" s="314"/>
      <c r="E98" s="314"/>
      <c r="F98" s="382"/>
      <c r="G98" s="382"/>
      <c r="H98" s="381">
        <v>0</v>
      </c>
      <c r="I98" s="379"/>
    </row>
    <row r="99" spans="1:9" hidden="1" outlineLevel="1">
      <c r="A99" s="380"/>
      <c r="B99" s="326" t="s">
        <v>193</v>
      </c>
      <c r="C99" s="315">
        <v>2811157</v>
      </c>
      <c r="D99" s="315">
        <v>421972</v>
      </c>
      <c r="E99" s="315">
        <v>13011445</v>
      </c>
      <c r="F99" s="351">
        <v>823</v>
      </c>
      <c r="G99" s="351">
        <v>3173435</v>
      </c>
      <c r="H99" s="381">
        <v>19418832</v>
      </c>
      <c r="I99" s="379"/>
    </row>
    <row r="100" spans="1:9" hidden="1" outlineLevel="1">
      <c r="A100" s="380"/>
      <c r="B100" s="326" t="s">
        <v>194</v>
      </c>
      <c r="C100" s="315">
        <v>198187</v>
      </c>
      <c r="D100" s="314"/>
      <c r="E100" s="314"/>
      <c r="F100" s="351">
        <v>1045</v>
      </c>
      <c r="G100" s="382"/>
      <c r="H100" s="381">
        <v>199232</v>
      </c>
      <c r="I100" s="379"/>
    </row>
    <row r="101" spans="1:9" hidden="1" outlineLevel="1">
      <c r="A101" s="380"/>
      <c r="B101" s="326" t="s">
        <v>195</v>
      </c>
      <c r="C101" s="315">
        <v>222727.140338069</v>
      </c>
      <c r="D101" s="314"/>
      <c r="E101" s="315">
        <v>38060</v>
      </c>
      <c r="F101" s="382"/>
      <c r="G101" s="351">
        <v>17910</v>
      </c>
      <c r="H101" s="381">
        <v>278697.14033806801</v>
      </c>
      <c r="I101" s="379"/>
    </row>
    <row r="102" spans="1:9" hidden="1" outlineLevel="1">
      <c r="A102" s="380"/>
      <c r="B102" s="326" t="s">
        <v>196</v>
      </c>
      <c r="C102" s="315">
        <v>561217</v>
      </c>
      <c r="D102" s="314"/>
      <c r="E102" s="315">
        <v>624035</v>
      </c>
      <c r="F102" s="382"/>
      <c r="G102" s="382"/>
      <c r="H102" s="381">
        <v>1185252</v>
      </c>
      <c r="I102" s="379"/>
    </row>
    <row r="103" spans="1:9" hidden="1" outlineLevel="1">
      <c r="A103" s="380"/>
      <c r="B103" s="326" t="s">
        <v>253</v>
      </c>
      <c r="C103" s="315">
        <v>2391</v>
      </c>
      <c r="D103" s="315">
        <v>0</v>
      </c>
      <c r="E103" s="315">
        <v>137406</v>
      </c>
      <c r="F103" s="351">
        <v>0</v>
      </c>
      <c r="G103" s="351">
        <v>75714</v>
      </c>
      <c r="H103" s="381">
        <v>215511</v>
      </c>
      <c r="I103" s="379"/>
    </row>
    <row r="104" spans="1:9" collapsed="1">
      <c r="A104" s="380">
        <v>2</v>
      </c>
      <c r="B104" s="330" t="s">
        <v>527</v>
      </c>
      <c r="C104" s="315">
        <f>SUM($C$82:$C$103)</f>
        <v>10720314.985495444</v>
      </c>
      <c r="D104" s="315">
        <f>SUM($D$82:$D$103)</f>
        <v>4552646</v>
      </c>
      <c r="E104" s="315">
        <f>SUM($E$82:$E$103)</f>
        <v>46069136</v>
      </c>
      <c r="F104" s="351">
        <f>SUM($F$82:$F$103)</f>
        <v>1890</v>
      </c>
      <c r="G104" s="351">
        <f>SUM($G$82:$G$103)</f>
        <v>8902507</v>
      </c>
      <c r="H104" s="381">
        <f>SUM($H$82:$H$103)</f>
        <v>70246493.985495448</v>
      </c>
      <c r="I104" s="379"/>
    </row>
    <row r="105" spans="1:9" ht="27.2" hidden="1" customHeight="1" outlineLevel="1">
      <c r="A105" s="383"/>
      <c r="B105" s="384" t="s">
        <v>181</v>
      </c>
      <c r="C105" s="314"/>
      <c r="D105" s="314"/>
      <c r="E105" s="315">
        <v>40571</v>
      </c>
      <c r="F105" s="297"/>
      <c r="G105" s="298"/>
      <c r="H105" s="385">
        <v>40571</v>
      </c>
      <c r="I105" s="379"/>
    </row>
    <row r="106" spans="1:9" ht="27.2" hidden="1" customHeight="1" outlineLevel="1">
      <c r="A106" s="383"/>
      <c r="B106" s="384" t="s">
        <v>182</v>
      </c>
      <c r="C106" s="314"/>
      <c r="D106" s="314"/>
      <c r="E106" s="314"/>
      <c r="F106" s="297"/>
      <c r="G106" s="298"/>
      <c r="H106" s="385">
        <v>0</v>
      </c>
      <c r="I106" s="379"/>
    </row>
    <row r="107" spans="1:9" ht="27.2" hidden="1" customHeight="1" outlineLevel="1">
      <c r="A107" s="383"/>
      <c r="B107" s="384" t="s">
        <v>250</v>
      </c>
      <c r="C107" s="315">
        <v>0</v>
      </c>
      <c r="D107" s="315">
        <v>0</v>
      </c>
      <c r="E107" s="315">
        <v>0</v>
      </c>
      <c r="F107" s="297"/>
      <c r="G107" s="298"/>
      <c r="H107" s="385">
        <v>0</v>
      </c>
      <c r="I107" s="379"/>
    </row>
    <row r="108" spans="1:9" ht="27.2" hidden="1" customHeight="1" outlineLevel="1">
      <c r="A108" s="383"/>
      <c r="B108" s="384" t="s">
        <v>183</v>
      </c>
      <c r="C108" s="315">
        <v>-10268.3345575849</v>
      </c>
      <c r="D108" s="315">
        <v>1128992</v>
      </c>
      <c r="E108" s="315">
        <v>389558</v>
      </c>
      <c r="F108" s="297"/>
      <c r="G108" s="298"/>
      <c r="H108" s="385">
        <v>1508281.6654424199</v>
      </c>
      <c r="I108" s="379"/>
    </row>
    <row r="109" spans="1:9" ht="27.2" hidden="1" customHeight="1" outlineLevel="1">
      <c r="A109" s="383"/>
      <c r="B109" s="384" t="s">
        <v>184</v>
      </c>
      <c r="C109" s="315">
        <v>-2074</v>
      </c>
      <c r="D109" s="314"/>
      <c r="E109" s="315">
        <v>297</v>
      </c>
      <c r="F109" s="297"/>
      <c r="G109" s="298"/>
      <c r="H109" s="385">
        <v>-1777</v>
      </c>
      <c r="I109" s="379"/>
    </row>
    <row r="110" spans="1:9" ht="27.2" hidden="1" customHeight="1" outlineLevel="1">
      <c r="A110" s="383"/>
      <c r="B110" s="384" t="s">
        <v>251</v>
      </c>
      <c r="C110" s="314"/>
      <c r="D110" s="315">
        <v>50</v>
      </c>
      <c r="E110" s="314"/>
      <c r="F110" s="297"/>
      <c r="G110" s="298"/>
      <c r="H110" s="385">
        <v>50</v>
      </c>
      <c r="I110" s="379"/>
    </row>
    <row r="111" spans="1:9" ht="27.2" hidden="1" customHeight="1" outlineLevel="1">
      <c r="A111" s="383"/>
      <c r="B111" s="384" t="s">
        <v>185</v>
      </c>
      <c r="C111" s="315">
        <v>6294.6126314685498</v>
      </c>
      <c r="D111" s="314"/>
      <c r="E111" s="315">
        <v>332147</v>
      </c>
      <c r="F111" s="297"/>
      <c r="G111" s="298"/>
      <c r="H111" s="385">
        <v>338441.61263146898</v>
      </c>
      <c r="I111" s="379"/>
    </row>
    <row r="112" spans="1:9" ht="27.2" hidden="1" customHeight="1" outlineLevel="1">
      <c r="A112" s="383"/>
      <c r="B112" s="384" t="s">
        <v>186</v>
      </c>
      <c r="C112" s="315">
        <v>0</v>
      </c>
      <c r="D112" s="314"/>
      <c r="E112" s="315">
        <v>1979702</v>
      </c>
      <c r="F112" s="297"/>
      <c r="G112" s="298"/>
      <c r="H112" s="385">
        <v>1979702</v>
      </c>
      <c r="I112" s="379"/>
    </row>
    <row r="113" spans="1:9" ht="27.2" hidden="1" customHeight="1" outlineLevel="1">
      <c r="A113" s="383"/>
      <c r="B113" s="384" t="s">
        <v>244</v>
      </c>
      <c r="C113" s="314"/>
      <c r="D113" s="314"/>
      <c r="E113" s="314"/>
      <c r="F113" s="297"/>
      <c r="G113" s="298"/>
      <c r="H113" s="385">
        <v>0</v>
      </c>
      <c r="I113" s="379"/>
    </row>
    <row r="114" spans="1:9" ht="27.2" hidden="1" customHeight="1" outlineLevel="1">
      <c r="A114" s="383"/>
      <c r="B114" s="384" t="s">
        <v>187</v>
      </c>
      <c r="C114" s="315">
        <v>0</v>
      </c>
      <c r="D114" s="314"/>
      <c r="E114" s="314"/>
      <c r="F114" s="297"/>
      <c r="G114" s="298"/>
      <c r="H114" s="385">
        <v>0</v>
      </c>
      <c r="I114" s="379"/>
    </row>
    <row r="115" spans="1:9" ht="27.2" hidden="1" customHeight="1" outlineLevel="1">
      <c r="A115" s="383"/>
      <c r="B115" s="384" t="s">
        <v>188</v>
      </c>
      <c r="C115" s="315">
        <v>-131.430598355542</v>
      </c>
      <c r="D115" s="315">
        <v>0</v>
      </c>
      <c r="E115" s="315">
        <v>201587</v>
      </c>
      <c r="F115" s="297"/>
      <c r="G115" s="298"/>
      <c r="H115" s="385">
        <v>201455.569401644</v>
      </c>
      <c r="I115" s="379"/>
    </row>
    <row r="116" spans="1:9" ht="27.2" hidden="1" customHeight="1" outlineLevel="1">
      <c r="A116" s="383"/>
      <c r="B116" s="384" t="s">
        <v>189</v>
      </c>
      <c r="C116" s="315">
        <v>0</v>
      </c>
      <c r="D116" s="315">
        <v>0</v>
      </c>
      <c r="E116" s="315">
        <v>56667</v>
      </c>
      <c r="F116" s="297"/>
      <c r="G116" s="298"/>
      <c r="H116" s="385">
        <v>56667</v>
      </c>
      <c r="I116" s="379"/>
    </row>
    <row r="117" spans="1:9" ht="27.2" hidden="1" customHeight="1" outlineLevel="1">
      <c r="A117" s="383"/>
      <c r="B117" s="384" t="s">
        <v>190</v>
      </c>
      <c r="C117" s="315">
        <v>939696</v>
      </c>
      <c r="D117" s="315">
        <v>250921</v>
      </c>
      <c r="E117" s="315">
        <v>0</v>
      </c>
      <c r="F117" s="297"/>
      <c r="G117" s="298"/>
      <c r="H117" s="385">
        <v>1190617</v>
      </c>
      <c r="I117" s="379"/>
    </row>
    <row r="118" spans="1:9" ht="27.2" hidden="1" customHeight="1" outlineLevel="1">
      <c r="A118" s="383"/>
      <c r="B118" s="384" t="s">
        <v>191</v>
      </c>
      <c r="C118" s="314"/>
      <c r="D118" s="314"/>
      <c r="E118" s="314"/>
      <c r="F118" s="297"/>
      <c r="G118" s="298"/>
      <c r="H118" s="385">
        <v>0</v>
      </c>
      <c r="I118" s="379"/>
    </row>
    <row r="119" spans="1:9" ht="27.2" hidden="1" customHeight="1" outlineLevel="1">
      <c r="A119" s="383"/>
      <c r="B119" s="384" t="s">
        <v>252</v>
      </c>
      <c r="C119" s="314"/>
      <c r="D119" s="314"/>
      <c r="E119" s="314"/>
      <c r="F119" s="297"/>
      <c r="G119" s="298"/>
      <c r="H119" s="385">
        <v>0</v>
      </c>
      <c r="I119" s="379"/>
    </row>
    <row r="120" spans="1:9" ht="27.2" hidden="1" customHeight="1" outlineLevel="1">
      <c r="A120" s="383"/>
      <c r="B120" s="384" t="s">
        <v>192</v>
      </c>
      <c r="C120" s="314"/>
      <c r="D120" s="314"/>
      <c r="E120" s="314"/>
      <c r="F120" s="297"/>
      <c r="G120" s="298"/>
      <c r="H120" s="385">
        <v>0</v>
      </c>
      <c r="I120" s="379"/>
    </row>
    <row r="121" spans="1:9" ht="27.2" hidden="1" customHeight="1" outlineLevel="1">
      <c r="A121" s="383"/>
      <c r="B121" s="384" t="s">
        <v>247</v>
      </c>
      <c r="C121" s="314"/>
      <c r="D121" s="314"/>
      <c r="E121" s="314"/>
      <c r="F121" s="297"/>
      <c r="G121" s="298"/>
      <c r="H121" s="385">
        <v>0</v>
      </c>
      <c r="I121" s="379"/>
    </row>
    <row r="122" spans="1:9" ht="27.2" hidden="1" customHeight="1" outlineLevel="1">
      <c r="A122" s="383"/>
      <c r="B122" s="384" t="s">
        <v>193</v>
      </c>
      <c r="C122" s="314"/>
      <c r="D122" s="315">
        <v>3120607</v>
      </c>
      <c r="E122" s="315">
        <v>2476307</v>
      </c>
      <c r="F122" s="297"/>
      <c r="G122" s="298"/>
      <c r="H122" s="385">
        <v>5596914</v>
      </c>
      <c r="I122" s="379"/>
    </row>
    <row r="123" spans="1:9" ht="27.2" hidden="1" customHeight="1" outlineLevel="1">
      <c r="A123" s="383"/>
      <c r="B123" s="384" t="s">
        <v>194</v>
      </c>
      <c r="C123" s="315">
        <v>474805.58</v>
      </c>
      <c r="D123" s="314"/>
      <c r="E123" s="314"/>
      <c r="F123" s="297"/>
      <c r="G123" s="298"/>
      <c r="H123" s="385">
        <v>474805.58</v>
      </c>
      <c r="I123" s="379"/>
    </row>
    <row r="124" spans="1:9" ht="27.2" hidden="1" customHeight="1" outlineLevel="1">
      <c r="A124" s="383"/>
      <c r="B124" s="384" t="s">
        <v>195</v>
      </c>
      <c r="C124" s="315">
        <v>0</v>
      </c>
      <c r="D124" s="315">
        <v>865</v>
      </c>
      <c r="E124" s="315">
        <v>7395</v>
      </c>
      <c r="F124" s="297"/>
      <c r="G124" s="298"/>
      <c r="H124" s="385">
        <v>8260</v>
      </c>
      <c r="I124" s="379"/>
    </row>
    <row r="125" spans="1:9" ht="27.2" hidden="1" customHeight="1" outlineLevel="1">
      <c r="A125" s="383"/>
      <c r="B125" s="384" t="s">
        <v>196</v>
      </c>
      <c r="C125" s="315">
        <v>300449</v>
      </c>
      <c r="D125" s="314"/>
      <c r="E125" s="315">
        <v>0</v>
      </c>
      <c r="F125" s="297"/>
      <c r="G125" s="298"/>
      <c r="H125" s="385">
        <v>300449</v>
      </c>
      <c r="I125" s="379"/>
    </row>
    <row r="126" spans="1:9" ht="27.2" hidden="1" customHeight="1" outlineLevel="1">
      <c r="A126" s="383"/>
      <c r="B126" s="384" t="s">
        <v>253</v>
      </c>
      <c r="C126" s="315">
        <v>0</v>
      </c>
      <c r="D126" s="315">
        <v>0</v>
      </c>
      <c r="E126" s="315">
        <v>741</v>
      </c>
      <c r="F126" s="297"/>
      <c r="G126" s="298"/>
      <c r="H126" s="385">
        <v>741</v>
      </c>
      <c r="I126" s="379"/>
    </row>
    <row r="127" spans="1:9" ht="27.2" customHeight="1" collapsed="1">
      <c r="A127" s="383" t="s">
        <v>528</v>
      </c>
      <c r="B127" s="384" t="s">
        <v>529</v>
      </c>
      <c r="C127" s="315">
        <f>SUM($C$105:$C$126)</f>
        <v>1708771.4274755281</v>
      </c>
      <c r="D127" s="315">
        <f>SUM($D$105:$D$126)</f>
        <v>4501435</v>
      </c>
      <c r="E127" s="315">
        <f>SUM($E$105:$E$126)</f>
        <v>5484972</v>
      </c>
      <c r="F127" s="297"/>
      <c r="G127" s="298"/>
      <c r="H127" s="385">
        <f>SUM($H$105:$H$126)</f>
        <v>11695178.427475533</v>
      </c>
      <c r="I127" s="379"/>
    </row>
    <row r="128" spans="1:9" ht="27.2" hidden="1" customHeight="1" outlineLevel="1">
      <c r="A128" s="386"/>
      <c r="B128" s="384" t="s">
        <v>181</v>
      </c>
      <c r="C128" s="315">
        <v>9232</v>
      </c>
      <c r="D128" s="314"/>
      <c r="E128" s="315">
        <v>353</v>
      </c>
      <c r="F128" s="304"/>
      <c r="G128" s="305"/>
      <c r="H128" s="385">
        <v>9585</v>
      </c>
      <c r="I128" s="379"/>
    </row>
    <row r="129" spans="1:9" ht="27.2" hidden="1" customHeight="1" outlineLevel="1">
      <c r="A129" s="386"/>
      <c r="B129" s="384" t="s">
        <v>182</v>
      </c>
      <c r="C129" s="314"/>
      <c r="D129" s="314"/>
      <c r="E129" s="314"/>
      <c r="F129" s="304"/>
      <c r="G129" s="305"/>
      <c r="H129" s="385">
        <v>0</v>
      </c>
      <c r="I129" s="379"/>
    </row>
    <row r="130" spans="1:9" ht="27.2" hidden="1" customHeight="1" outlineLevel="1">
      <c r="A130" s="386"/>
      <c r="B130" s="384" t="s">
        <v>250</v>
      </c>
      <c r="C130" s="315">
        <v>0</v>
      </c>
      <c r="D130" s="315">
        <v>0</v>
      </c>
      <c r="E130" s="315">
        <v>0</v>
      </c>
      <c r="F130" s="304"/>
      <c r="G130" s="305"/>
      <c r="H130" s="385">
        <v>0</v>
      </c>
      <c r="I130" s="379"/>
    </row>
    <row r="131" spans="1:9" ht="27.2" hidden="1" customHeight="1" outlineLevel="1">
      <c r="A131" s="386"/>
      <c r="B131" s="384" t="s">
        <v>183</v>
      </c>
      <c r="C131" s="315">
        <v>1295672.4900885201</v>
      </c>
      <c r="D131" s="315">
        <v>0</v>
      </c>
      <c r="E131" s="315">
        <v>0</v>
      </c>
      <c r="F131" s="304"/>
      <c r="G131" s="305"/>
      <c r="H131" s="385">
        <v>1295672.4900885201</v>
      </c>
      <c r="I131" s="379"/>
    </row>
    <row r="132" spans="1:9" ht="27.2" hidden="1" customHeight="1" outlineLevel="1">
      <c r="A132" s="386"/>
      <c r="B132" s="384" t="s">
        <v>184</v>
      </c>
      <c r="C132" s="315">
        <v>4516</v>
      </c>
      <c r="D132" s="314"/>
      <c r="E132" s="314"/>
      <c r="F132" s="304"/>
      <c r="G132" s="305"/>
      <c r="H132" s="385">
        <v>4516</v>
      </c>
      <c r="I132" s="379"/>
    </row>
    <row r="133" spans="1:9" ht="27.2" hidden="1" customHeight="1" outlineLevel="1">
      <c r="A133" s="386"/>
      <c r="B133" s="384" t="s">
        <v>251</v>
      </c>
      <c r="C133" s="314"/>
      <c r="D133" s="315">
        <v>0</v>
      </c>
      <c r="E133" s="314"/>
      <c r="F133" s="304"/>
      <c r="G133" s="305"/>
      <c r="H133" s="385">
        <v>0</v>
      </c>
      <c r="I133" s="379"/>
    </row>
    <row r="134" spans="1:9" ht="27.2" hidden="1" customHeight="1" outlineLevel="1">
      <c r="A134" s="386"/>
      <c r="B134" s="384" t="s">
        <v>185</v>
      </c>
      <c r="C134" s="315">
        <v>466532.07191517198</v>
      </c>
      <c r="D134" s="314"/>
      <c r="E134" s="315">
        <v>169083</v>
      </c>
      <c r="F134" s="304"/>
      <c r="G134" s="305"/>
      <c r="H134" s="385">
        <v>635615.07191517204</v>
      </c>
      <c r="I134" s="379"/>
    </row>
    <row r="135" spans="1:9" ht="27.2" hidden="1" customHeight="1" outlineLevel="1">
      <c r="A135" s="386"/>
      <c r="B135" s="384" t="s">
        <v>186</v>
      </c>
      <c r="C135" s="315">
        <v>0</v>
      </c>
      <c r="D135" s="314"/>
      <c r="E135" s="315">
        <v>0</v>
      </c>
      <c r="F135" s="304"/>
      <c r="G135" s="305"/>
      <c r="H135" s="385">
        <v>0</v>
      </c>
      <c r="I135" s="379"/>
    </row>
    <row r="136" spans="1:9" ht="27.2" hidden="1" customHeight="1" outlineLevel="1">
      <c r="A136" s="386"/>
      <c r="B136" s="384" t="s">
        <v>244</v>
      </c>
      <c r="C136" s="314"/>
      <c r="D136" s="314"/>
      <c r="E136" s="314"/>
      <c r="F136" s="304"/>
      <c r="G136" s="305"/>
      <c r="H136" s="385">
        <v>0</v>
      </c>
      <c r="I136" s="379"/>
    </row>
    <row r="137" spans="1:9" ht="27.2" hidden="1" customHeight="1" outlineLevel="1">
      <c r="A137" s="386"/>
      <c r="B137" s="384" t="s">
        <v>187</v>
      </c>
      <c r="C137" s="315">
        <v>0</v>
      </c>
      <c r="D137" s="314"/>
      <c r="E137" s="314"/>
      <c r="F137" s="304"/>
      <c r="G137" s="305"/>
      <c r="H137" s="385">
        <v>0</v>
      </c>
      <c r="I137" s="379"/>
    </row>
    <row r="138" spans="1:9" ht="27.2" hidden="1" customHeight="1" outlineLevel="1">
      <c r="A138" s="386"/>
      <c r="B138" s="384" t="s">
        <v>188</v>
      </c>
      <c r="C138" s="315">
        <v>789.89748054788402</v>
      </c>
      <c r="D138" s="315">
        <v>0</v>
      </c>
      <c r="E138" s="315">
        <v>0</v>
      </c>
      <c r="F138" s="304"/>
      <c r="G138" s="305"/>
      <c r="H138" s="385">
        <v>789.89748054788402</v>
      </c>
      <c r="I138" s="379"/>
    </row>
    <row r="139" spans="1:9" ht="27.2" hidden="1" customHeight="1" outlineLevel="1">
      <c r="A139" s="386"/>
      <c r="B139" s="384" t="s">
        <v>189</v>
      </c>
      <c r="C139" s="315">
        <v>0</v>
      </c>
      <c r="D139" s="315">
        <v>0</v>
      </c>
      <c r="E139" s="315">
        <v>0</v>
      </c>
      <c r="F139" s="304"/>
      <c r="G139" s="305"/>
      <c r="H139" s="385">
        <v>0</v>
      </c>
      <c r="I139" s="379"/>
    </row>
    <row r="140" spans="1:9" ht="27.2" hidden="1" customHeight="1" outlineLevel="1">
      <c r="A140" s="386"/>
      <c r="B140" s="384" t="s">
        <v>190</v>
      </c>
      <c r="C140" s="315">
        <v>0</v>
      </c>
      <c r="D140" s="315">
        <v>0</v>
      </c>
      <c r="E140" s="315">
        <v>0</v>
      </c>
      <c r="F140" s="304"/>
      <c r="G140" s="305"/>
      <c r="H140" s="385">
        <v>0</v>
      </c>
      <c r="I140" s="379"/>
    </row>
    <row r="141" spans="1:9" ht="27.2" hidden="1" customHeight="1" outlineLevel="1">
      <c r="A141" s="386"/>
      <c r="B141" s="384" t="s">
        <v>191</v>
      </c>
      <c r="C141" s="314"/>
      <c r="D141" s="314"/>
      <c r="E141" s="314"/>
      <c r="F141" s="304"/>
      <c r="G141" s="305"/>
      <c r="H141" s="385">
        <v>0</v>
      </c>
      <c r="I141" s="379"/>
    </row>
    <row r="142" spans="1:9" ht="27.2" hidden="1" customHeight="1" outlineLevel="1">
      <c r="A142" s="386"/>
      <c r="B142" s="384" t="s">
        <v>252</v>
      </c>
      <c r="C142" s="314"/>
      <c r="D142" s="314"/>
      <c r="E142" s="314"/>
      <c r="F142" s="304"/>
      <c r="G142" s="305"/>
      <c r="H142" s="385">
        <v>0</v>
      </c>
      <c r="I142" s="379"/>
    </row>
    <row r="143" spans="1:9" ht="27.2" hidden="1" customHeight="1" outlineLevel="1">
      <c r="A143" s="386"/>
      <c r="B143" s="384" t="s">
        <v>192</v>
      </c>
      <c r="C143" s="314"/>
      <c r="D143" s="314"/>
      <c r="E143" s="314"/>
      <c r="F143" s="304"/>
      <c r="G143" s="305"/>
      <c r="H143" s="385">
        <v>0</v>
      </c>
      <c r="I143" s="379"/>
    </row>
    <row r="144" spans="1:9" ht="27.2" hidden="1" customHeight="1" outlineLevel="1">
      <c r="A144" s="386"/>
      <c r="B144" s="384" t="s">
        <v>247</v>
      </c>
      <c r="C144" s="314"/>
      <c r="D144" s="314"/>
      <c r="E144" s="314"/>
      <c r="F144" s="304"/>
      <c r="G144" s="305"/>
      <c r="H144" s="385">
        <v>0</v>
      </c>
      <c r="I144" s="379"/>
    </row>
    <row r="145" spans="1:9" ht="27.2" hidden="1" customHeight="1" outlineLevel="1">
      <c r="A145" s="386"/>
      <c r="B145" s="384" t="s">
        <v>193</v>
      </c>
      <c r="C145" s="314"/>
      <c r="D145" s="314"/>
      <c r="E145" s="315">
        <v>8362</v>
      </c>
      <c r="F145" s="304"/>
      <c r="G145" s="305"/>
      <c r="H145" s="385">
        <v>8362</v>
      </c>
      <c r="I145" s="379"/>
    </row>
    <row r="146" spans="1:9" ht="27.2" hidden="1" customHeight="1" outlineLevel="1">
      <c r="A146" s="386"/>
      <c r="B146" s="384" t="s">
        <v>194</v>
      </c>
      <c r="C146" s="314"/>
      <c r="D146" s="314"/>
      <c r="E146" s="314"/>
      <c r="F146" s="304"/>
      <c r="G146" s="305"/>
      <c r="H146" s="385">
        <v>0</v>
      </c>
      <c r="I146" s="379"/>
    </row>
    <row r="147" spans="1:9" ht="27.2" hidden="1" customHeight="1" outlineLevel="1">
      <c r="A147" s="386"/>
      <c r="B147" s="384" t="s">
        <v>195</v>
      </c>
      <c r="C147" s="315">
        <v>4836.7952405595697</v>
      </c>
      <c r="D147" s="314"/>
      <c r="E147" s="315">
        <v>1350</v>
      </c>
      <c r="F147" s="304"/>
      <c r="G147" s="305"/>
      <c r="H147" s="385">
        <v>6186.7952405595697</v>
      </c>
      <c r="I147" s="379"/>
    </row>
    <row r="148" spans="1:9" ht="27.2" hidden="1" customHeight="1" outlineLevel="1">
      <c r="A148" s="386"/>
      <c r="B148" s="384" t="s">
        <v>196</v>
      </c>
      <c r="C148" s="315">
        <v>0</v>
      </c>
      <c r="D148" s="314"/>
      <c r="E148" s="315">
        <v>0</v>
      </c>
      <c r="F148" s="304"/>
      <c r="G148" s="305"/>
      <c r="H148" s="385">
        <v>0</v>
      </c>
      <c r="I148" s="379"/>
    </row>
    <row r="149" spans="1:9" ht="27.2" hidden="1" customHeight="1" outlineLevel="1">
      <c r="A149" s="386"/>
      <c r="B149" s="384" t="s">
        <v>253</v>
      </c>
      <c r="C149" s="315">
        <v>0</v>
      </c>
      <c r="D149" s="315">
        <v>0</v>
      </c>
      <c r="E149" s="315">
        <v>0</v>
      </c>
      <c r="F149" s="304"/>
      <c r="G149" s="305"/>
      <c r="H149" s="385">
        <v>0</v>
      </c>
      <c r="I149" s="379"/>
    </row>
    <row r="150" spans="1:9" ht="27.2" customHeight="1" collapsed="1">
      <c r="A150" s="386" t="s">
        <v>530</v>
      </c>
      <c r="B150" s="387" t="s">
        <v>531</v>
      </c>
      <c r="C150" s="315">
        <f>SUM($C$128:$C$149)</f>
        <v>1781579.2547247997</v>
      </c>
      <c r="D150" s="315">
        <f>SUM($D$128:$D$149)</f>
        <v>0</v>
      </c>
      <c r="E150" s="315">
        <f>SUM($E$128:$E$149)</f>
        <v>179148</v>
      </c>
      <c r="F150" s="304"/>
      <c r="G150" s="305"/>
      <c r="H150" s="385">
        <f>SUM($H$128:$H$149)</f>
        <v>1960727.2547247997</v>
      </c>
      <c r="I150" s="379"/>
    </row>
    <row r="151" spans="1:9" hidden="1" outlineLevel="1">
      <c r="A151" s="380"/>
      <c r="B151" s="326" t="s">
        <v>181</v>
      </c>
      <c r="C151" s="314"/>
      <c r="D151" s="314"/>
      <c r="E151" s="315">
        <v>222425</v>
      </c>
      <c r="F151" s="304"/>
      <c r="G151" s="305"/>
      <c r="H151" s="385">
        <v>222425</v>
      </c>
      <c r="I151" s="379"/>
    </row>
    <row r="152" spans="1:9" hidden="1" outlineLevel="1">
      <c r="A152" s="380"/>
      <c r="B152" s="326" t="s">
        <v>182</v>
      </c>
      <c r="C152" s="314"/>
      <c r="D152" s="314"/>
      <c r="E152" s="314"/>
      <c r="F152" s="304"/>
      <c r="G152" s="305"/>
      <c r="H152" s="385">
        <v>0</v>
      </c>
      <c r="I152" s="379"/>
    </row>
    <row r="153" spans="1:9" hidden="1" outlineLevel="1">
      <c r="A153" s="380"/>
      <c r="B153" s="326" t="s">
        <v>250</v>
      </c>
      <c r="C153" s="315">
        <v>0</v>
      </c>
      <c r="D153" s="315">
        <v>0</v>
      </c>
      <c r="E153" s="315">
        <v>0</v>
      </c>
      <c r="F153" s="304"/>
      <c r="G153" s="305"/>
      <c r="H153" s="385">
        <v>0</v>
      </c>
      <c r="I153" s="379"/>
    </row>
    <row r="154" spans="1:9" hidden="1" outlineLevel="1">
      <c r="A154" s="380"/>
      <c r="B154" s="326" t="s">
        <v>183</v>
      </c>
      <c r="C154" s="315">
        <v>0</v>
      </c>
      <c r="D154" s="315">
        <v>104744</v>
      </c>
      <c r="E154" s="315">
        <v>20656</v>
      </c>
      <c r="F154" s="304"/>
      <c r="G154" s="305"/>
      <c r="H154" s="385">
        <v>125400</v>
      </c>
      <c r="I154" s="379"/>
    </row>
    <row r="155" spans="1:9" hidden="1" outlineLevel="1">
      <c r="A155" s="380"/>
      <c r="B155" s="326" t="s">
        <v>184</v>
      </c>
      <c r="C155" s="314"/>
      <c r="D155" s="314"/>
      <c r="E155" s="315">
        <v>18536</v>
      </c>
      <c r="F155" s="304"/>
      <c r="G155" s="305"/>
      <c r="H155" s="385">
        <v>18536</v>
      </c>
      <c r="I155" s="379"/>
    </row>
    <row r="156" spans="1:9" hidden="1" outlineLevel="1">
      <c r="A156" s="380"/>
      <c r="B156" s="326" t="s">
        <v>251</v>
      </c>
      <c r="C156" s="314"/>
      <c r="D156" s="315">
        <v>56501</v>
      </c>
      <c r="E156" s="314"/>
      <c r="F156" s="304"/>
      <c r="G156" s="305"/>
      <c r="H156" s="385">
        <v>56501</v>
      </c>
      <c r="I156" s="379"/>
    </row>
    <row r="157" spans="1:9" hidden="1" outlineLevel="1">
      <c r="A157" s="380"/>
      <c r="B157" s="326" t="s">
        <v>185</v>
      </c>
      <c r="C157" s="315">
        <v>0</v>
      </c>
      <c r="D157" s="314"/>
      <c r="E157" s="315">
        <v>102240</v>
      </c>
      <c r="F157" s="304"/>
      <c r="G157" s="305"/>
      <c r="H157" s="385">
        <v>102240</v>
      </c>
      <c r="I157" s="379"/>
    </row>
    <row r="158" spans="1:9" hidden="1" outlineLevel="1">
      <c r="A158" s="380"/>
      <c r="B158" s="326" t="s">
        <v>186</v>
      </c>
      <c r="C158" s="315">
        <v>0</v>
      </c>
      <c r="D158" s="314"/>
      <c r="E158" s="315">
        <v>11571043</v>
      </c>
      <c r="F158" s="304"/>
      <c r="G158" s="305"/>
      <c r="H158" s="385">
        <v>11571043</v>
      </c>
      <c r="I158" s="379"/>
    </row>
    <row r="159" spans="1:9" hidden="1" outlineLevel="1">
      <c r="A159" s="380"/>
      <c r="B159" s="326" t="s">
        <v>244</v>
      </c>
      <c r="C159" s="314"/>
      <c r="D159" s="314"/>
      <c r="E159" s="314"/>
      <c r="F159" s="304"/>
      <c r="G159" s="305"/>
      <c r="H159" s="385">
        <v>0</v>
      </c>
      <c r="I159" s="379"/>
    </row>
    <row r="160" spans="1:9" hidden="1" outlineLevel="1">
      <c r="A160" s="380"/>
      <c r="B160" s="326" t="s">
        <v>187</v>
      </c>
      <c r="C160" s="315">
        <v>0</v>
      </c>
      <c r="D160" s="314"/>
      <c r="E160" s="314"/>
      <c r="F160" s="304"/>
      <c r="G160" s="305"/>
      <c r="H160" s="385">
        <v>0</v>
      </c>
      <c r="I160" s="379"/>
    </row>
    <row r="161" spans="1:9" hidden="1" outlineLevel="1">
      <c r="A161" s="380"/>
      <c r="B161" s="326" t="s">
        <v>188</v>
      </c>
      <c r="C161" s="315">
        <v>0</v>
      </c>
      <c r="D161" s="315">
        <v>0</v>
      </c>
      <c r="E161" s="315">
        <v>0</v>
      </c>
      <c r="F161" s="304"/>
      <c r="G161" s="305"/>
      <c r="H161" s="385">
        <v>0</v>
      </c>
      <c r="I161" s="379"/>
    </row>
    <row r="162" spans="1:9" hidden="1" outlineLevel="1">
      <c r="A162" s="380"/>
      <c r="B162" s="326" t="s">
        <v>189</v>
      </c>
      <c r="C162" s="315">
        <v>0</v>
      </c>
      <c r="D162" s="315">
        <v>0</v>
      </c>
      <c r="E162" s="315">
        <v>0</v>
      </c>
      <c r="F162" s="304"/>
      <c r="G162" s="305"/>
      <c r="H162" s="385">
        <v>0</v>
      </c>
      <c r="I162" s="379"/>
    </row>
    <row r="163" spans="1:9" hidden="1" outlineLevel="1">
      <c r="A163" s="380"/>
      <c r="B163" s="326" t="s">
        <v>190</v>
      </c>
      <c r="C163" s="315">
        <v>0</v>
      </c>
      <c r="D163" s="315">
        <v>14325</v>
      </c>
      <c r="E163" s="315">
        <v>825</v>
      </c>
      <c r="F163" s="304"/>
      <c r="G163" s="305"/>
      <c r="H163" s="385">
        <v>15150</v>
      </c>
      <c r="I163" s="379"/>
    </row>
    <row r="164" spans="1:9" hidden="1" outlineLevel="1">
      <c r="A164" s="380"/>
      <c r="B164" s="326" t="s">
        <v>191</v>
      </c>
      <c r="C164" s="314"/>
      <c r="D164" s="314"/>
      <c r="E164" s="314"/>
      <c r="F164" s="304"/>
      <c r="G164" s="305"/>
      <c r="H164" s="385">
        <v>0</v>
      </c>
      <c r="I164" s="379"/>
    </row>
    <row r="165" spans="1:9" hidden="1" outlineLevel="1">
      <c r="A165" s="380"/>
      <c r="B165" s="326" t="s">
        <v>252</v>
      </c>
      <c r="C165" s="314"/>
      <c r="D165" s="314"/>
      <c r="E165" s="314"/>
      <c r="F165" s="304"/>
      <c r="G165" s="305"/>
      <c r="H165" s="385">
        <v>0</v>
      </c>
      <c r="I165" s="379"/>
    </row>
    <row r="166" spans="1:9" hidden="1" outlineLevel="1">
      <c r="A166" s="380"/>
      <c r="B166" s="326" t="s">
        <v>192</v>
      </c>
      <c r="C166" s="314"/>
      <c r="D166" s="314"/>
      <c r="E166" s="314"/>
      <c r="F166" s="304"/>
      <c r="G166" s="305"/>
      <c r="H166" s="385">
        <v>0</v>
      </c>
      <c r="I166" s="379"/>
    </row>
    <row r="167" spans="1:9" hidden="1" outlineLevel="1">
      <c r="A167" s="380"/>
      <c r="B167" s="326" t="s">
        <v>247</v>
      </c>
      <c r="C167" s="314"/>
      <c r="D167" s="314"/>
      <c r="E167" s="314"/>
      <c r="F167" s="304"/>
      <c r="G167" s="305"/>
      <c r="H167" s="385">
        <v>0</v>
      </c>
      <c r="I167" s="379"/>
    </row>
    <row r="168" spans="1:9" hidden="1" outlineLevel="1">
      <c r="A168" s="380"/>
      <c r="B168" s="326" t="s">
        <v>193</v>
      </c>
      <c r="C168" s="314"/>
      <c r="D168" s="315">
        <v>673503</v>
      </c>
      <c r="E168" s="315">
        <v>8490689</v>
      </c>
      <c r="F168" s="304"/>
      <c r="G168" s="305"/>
      <c r="H168" s="385">
        <v>9164192</v>
      </c>
      <c r="I168" s="379"/>
    </row>
    <row r="169" spans="1:9" hidden="1" outlineLevel="1">
      <c r="A169" s="380"/>
      <c r="B169" s="326" t="s">
        <v>194</v>
      </c>
      <c r="C169" s="314"/>
      <c r="D169" s="314"/>
      <c r="E169" s="314"/>
      <c r="F169" s="304"/>
      <c r="G169" s="305"/>
      <c r="H169" s="385">
        <v>0</v>
      </c>
      <c r="I169" s="379"/>
    </row>
    <row r="170" spans="1:9" hidden="1" outlineLevel="1">
      <c r="A170" s="380"/>
      <c r="B170" s="326" t="s">
        <v>195</v>
      </c>
      <c r="C170" s="315">
        <v>0</v>
      </c>
      <c r="D170" s="314"/>
      <c r="E170" s="315">
        <v>0</v>
      </c>
      <c r="F170" s="304"/>
      <c r="G170" s="305"/>
      <c r="H170" s="385">
        <v>0</v>
      </c>
      <c r="I170" s="379"/>
    </row>
    <row r="171" spans="1:9" hidden="1" outlineLevel="1">
      <c r="A171" s="380"/>
      <c r="B171" s="326" t="s">
        <v>196</v>
      </c>
      <c r="C171" s="315">
        <v>0</v>
      </c>
      <c r="D171" s="314"/>
      <c r="E171" s="315">
        <v>0</v>
      </c>
      <c r="F171" s="304"/>
      <c r="G171" s="305"/>
      <c r="H171" s="385">
        <v>0</v>
      </c>
      <c r="I171" s="379"/>
    </row>
    <row r="172" spans="1:9" hidden="1" outlineLevel="1">
      <c r="A172" s="380"/>
      <c r="B172" s="326" t="s">
        <v>253</v>
      </c>
      <c r="C172" s="315">
        <v>0</v>
      </c>
      <c r="D172" s="315">
        <v>0</v>
      </c>
      <c r="E172" s="315">
        <v>143112</v>
      </c>
      <c r="F172" s="304"/>
      <c r="G172" s="305"/>
      <c r="H172" s="385">
        <v>143112</v>
      </c>
      <c r="I172" s="379"/>
    </row>
    <row r="173" spans="1:9" collapsed="1">
      <c r="A173" s="380" t="s">
        <v>532</v>
      </c>
      <c r="B173" s="330" t="s">
        <v>533</v>
      </c>
      <c r="C173" s="315">
        <f>SUM($C$151:$C$172)</f>
        <v>0</v>
      </c>
      <c r="D173" s="315">
        <f>SUM($D$151:$D$172)</f>
        <v>849073</v>
      </c>
      <c r="E173" s="315">
        <f>SUM($E$151:$E$172)</f>
        <v>20569526</v>
      </c>
      <c r="F173" s="304"/>
      <c r="G173" s="305"/>
      <c r="H173" s="385">
        <f>SUM($H$151:$H$172)</f>
        <v>21418599</v>
      </c>
      <c r="I173" s="379"/>
    </row>
    <row r="174" spans="1:9" hidden="1" outlineLevel="1">
      <c r="A174" s="380"/>
      <c r="B174" s="326" t="s">
        <v>181</v>
      </c>
      <c r="C174" s="314"/>
      <c r="D174" s="314"/>
      <c r="E174" s="315">
        <v>4509795</v>
      </c>
      <c r="F174" s="307"/>
      <c r="G174" s="322"/>
      <c r="H174" s="385">
        <v>4509795</v>
      </c>
      <c r="I174" s="379"/>
    </row>
    <row r="175" spans="1:9" hidden="1" outlineLevel="1">
      <c r="A175" s="380"/>
      <c r="B175" s="326" t="s">
        <v>182</v>
      </c>
      <c r="C175" s="314"/>
      <c r="D175" s="314"/>
      <c r="E175" s="314"/>
      <c r="F175" s="307"/>
      <c r="G175" s="322"/>
      <c r="H175" s="385">
        <v>0</v>
      </c>
      <c r="I175" s="379"/>
    </row>
    <row r="176" spans="1:9" hidden="1" outlineLevel="1">
      <c r="A176" s="380"/>
      <c r="B176" s="326" t="s">
        <v>250</v>
      </c>
      <c r="C176" s="315">
        <v>0</v>
      </c>
      <c r="D176" s="315">
        <v>0</v>
      </c>
      <c r="E176" s="315">
        <v>0</v>
      </c>
      <c r="F176" s="307"/>
      <c r="G176" s="322"/>
      <c r="H176" s="385">
        <v>0</v>
      </c>
      <c r="I176" s="379"/>
    </row>
    <row r="177" spans="1:9" hidden="1" outlineLevel="1">
      <c r="A177" s="380"/>
      <c r="B177" s="326" t="s">
        <v>183</v>
      </c>
      <c r="C177" s="315">
        <v>-937797.76413371495</v>
      </c>
      <c r="D177" s="315">
        <v>37374</v>
      </c>
      <c r="E177" s="315">
        <v>15294968</v>
      </c>
      <c r="F177" s="307"/>
      <c r="G177" s="322"/>
      <c r="H177" s="385">
        <v>14394544.235866301</v>
      </c>
      <c r="I177" s="379"/>
    </row>
    <row r="178" spans="1:9" hidden="1" outlineLevel="1">
      <c r="A178" s="380"/>
      <c r="B178" s="326" t="s">
        <v>184</v>
      </c>
      <c r="C178" s="314"/>
      <c r="D178" s="314"/>
      <c r="E178" s="315">
        <v>3370723</v>
      </c>
      <c r="F178" s="307"/>
      <c r="G178" s="322"/>
      <c r="H178" s="385">
        <v>3370723</v>
      </c>
      <c r="I178" s="379"/>
    </row>
    <row r="179" spans="1:9" hidden="1" outlineLevel="1">
      <c r="A179" s="380"/>
      <c r="B179" s="326" t="s">
        <v>251</v>
      </c>
      <c r="C179" s="314"/>
      <c r="D179" s="314"/>
      <c r="E179" s="314"/>
      <c r="F179" s="307"/>
      <c r="G179" s="322"/>
      <c r="H179" s="385">
        <v>0</v>
      </c>
      <c r="I179" s="379"/>
    </row>
    <row r="180" spans="1:9" hidden="1" outlineLevel="1">
      <c r="A180" s="380"/>
      <c r="B180" s="326" t="s">
        <v>185</v>
      </c>
      <c r="C180" s="315">
        <v>13138.9024347745</v>
      </c>
      <c r="D180" s="314"/>
      <c r="E180" s="315">
        <v>18093139</v>
      </c>
      <c r="F180" s="307"/>
      <c r="G180" s="322"/>
      <c r="H180" s="385">
        <v>18106277.9024348</v>
      </c>
      <c r="I180" s="379"/>
    </row>
    <row r="181" spans="1:9" hidden="1" outlineLevel="1">
      <c r="A181" s="380"/>
      <c r="B181" s="326" t="s">
        <v>186</v>
      </c>
      <c r="C181" s="315">
        <v>0</v>
      </c>
      <c r="D181" s="314"/>
      <c r="E181" s="315">
        <v>10551543</v>
      </c>
      <c r="F181" s="307"/>
      <c r="G181" s="322"/>
      <c r="H181" s="385">
        <v>10551543</v>
      </c>
      <c r="I181" s="379"/>
    </row>
    <row r="182" spans="1:9" hidden="1" outlineLevel="1">
      <c r="A182" s="380"/>
      <c r="B182" s="326" t="s">
        <v>244</v>
      </c>
      <c r="C182" s="314"/>
      <c r="D182" s="314"/>
      <c r="E182" s="314"/>
      <c r="F182" s="307"/>
      <c r="G182" s="322"/>
      <c r="H182" s="385">
        <v>0</v>
      </c>
      <c r="I182" s="379"/>
    </row>
    <row r="183" spans="1:9" hidden="1" outlineLevel="1">
      <c r="A183" s="380"/>
      <c r="B183" s="326" t="s">
        <v>187</v>
      </c>
      <c r="C183" s="315">
        <v>0</v>
      </c>
      <c r="D183" s="314"/>
      <c r="E183" s="314"/>
      <c r="F183" s="307"/>
      <c r="G183" s="322"/>
      <c r="H183" s="385">
        <v>0</v>
      </c>
      <c r="I183" s="379"/>
    </row>
    <row r="184" spans="1:9" hidden="1" outlineLevel="1">
      <c r="A184" s="380"/>
      <c r="B184" s="326" t="s">
        <v>188</v>
      </c>
      <c r="C184" s="315">
        <v>0</v>
      </c>
      <c r="D184" s="315">
        <v>0</v>
      </c>
      <c r="E184" s="315">
        <v>142</v>
      </c>
      <c r="F184" s="307"/>
      <c r="G184" s="322"/>
      <c r="H184" s="385">
        <v>142</v>
      </c>
      <c r="I184" s="379"/>
    </row>
    <row r="185" spans="1:9" hidden="1" outlineLevel="1">
      <c r="A185" s="380"/>
      <c r="B185" s="326" t="s">
        <v>189</v>
      </c>
      <c r="C185" s="315">
        <v>0</v>
      </c>
      <c r="D185" s="315">
        <v>0</v>
      </c>
      <c r="E185" s="315">
        <v>717264</v>
      </c>
      <c r="F185" s="307"/>
      <c r="G185" s="322"/>
      <c r="H185" s="385">
        <v>717264</v>
      </c>
      <c r="I185" s="379"/>
    </row>
    <row r="186" spans="1:9" hidden="1" outlineLevel="1">
      <c r="A186" s="380"/>
      <c r="B186" s="326" t="s">
        <v>190</v>
      </c>
      <c r="C186" s="315">
        <v>0</v>
      </c>
      <c r="D186" s="315">
        <v>4316848</v>
      </c>
      <c r="E186" s="315">
        <v>147180</v>
      </c>
      <c r="F186" s="307"/>
      <c r="G186" s="322"/>
      <c r="H186" s="385">
        <v>4464028</v>
      </c>
      <c r="I186" s="379"/>
    </row>
    <row r="187" spans="1:9" hidden="1" outlineLevel="1">
      <c r="A187" s="380"/>
      <c r="B187" s="326" t="s">
        <v>191</v>
      </c>
      <c r="C187" s="314"/>
      <c r="D187" s="314"/>
      <c r="E187" s="315">
        <v>5198.42</v>
      </c>
      <c r="F187" s="307"/>
      <c r="G187" s="322"/>
      <c r="H187" s="385">
        <v>5198.42</v>
      </c>
      <c r="I187" s="379"/>
    </row>
    <row r="188" spans="1:9" hidden="1" outlineLevel="1">
      <c r="A188" s="380"/>
      <c r="B188" s="326" t="s">
        <v>252</v>
      </c>
      <c r="C188" s="314"/>
      <c r="D188" s="314"/>
      <c r="E188" s="314"/>
      <c r="F188" s="307"/>
      <c r="G188" s="322"/>
      <c r="H188" s="385">
        <v>0</v>
      </c>
      <c r="I188" s="379"/>
    </row>
    <row r="189" spans="1:9" hidden="1" outlineLevel="1">
      <c r="A189" s="380"/>
      <c r="B189" s="326" t="s">
        <v>192</v>
      </c>
      <c r="C189" s="314"/>
      <c r="D189" s="314"/>
      <c r="E189" s="314"/>
      <c r="F189" s="307"/>
      <c r="G189" s="322"/>
      <c r="H189" s="385">
        <v>0</v>
      </c>
      <c r="I189" s="379"/>
    </row>
    <row r="190" spans="1:9" hidden="1" outlineLevel="1">
      <c r="A190" s="380"/>
      <c r="B190" s="326" t="s">
        <v>247</v>
      </c>
      <c r="C190" s="314"/>
      <c r="D190" s="314"/>
      <c r="E190" s="314"/>
      <c r="F190" s="307"/>
      <c r="G190" s="322"/>
      <c r="H190" s="385">
        <v>0</v>
      </c>
      <c r="I190" s="379"/>
    </row>
    <row r="191" spans="1:9" hidden="1" outlineLevel="1">
      <c r="A191" s="380"/>
      <c r="B191" s="326" t="s">
        <v>193</v>
      </c>
      <c r="C191" s="314"/>
      <c r="D191" s="315">
        <v>23505</v>
      </c>
      <c r="E191" s="315">
        <v>7267265</v>
      </c>
      <c r="F191" s="307"/>
      <c r="G191" s="322"/>
      <c r="H191" s="385">
        <v>7290770</v>
      </c>
      <c r="I191" s="379"/>
    </row>
    <row r="192" spans="1:9" hidden="1" outlineLevel="1">
      <c r="A192" s="380"/>
      <c r="B192" s="326" t="s">
        <v>194</v>
      </c>
      <c r="C192" s="314"/>
      <c r="D192" s="314"/>
      <c r="E192" s="314"/>
      <c r="F192" s="307"/>
      <c r="G192" s="322"/>
      <c r="H192" s="385">
        <v>0</v>
      </c>
      <c r="I192" s="379"/>
    </row>
    <row r="193" spans="1:9" hidden="1" outlineLevel="1">
      <c r="A193" s="380"/>
      <c r="B193" s="326" t="s">
        <v>195</v>
      </c>
      <c r="C193" s="315">
        <v>0</v>
      </c>
      <c r="D193" s="314"/>
      <c r="E193" s="315">
        <v>0</v>
      </c>
      <c r="F193" s="307"/>
      <c r="G193" s="322"/>
      <c r="H193" s="385">
        <v>0</v>
      </c>
      <c r="I193" s="379"/>
    </row>
    <row r="194" spans="1:9" hidden="1" outlineLevel="1">
      <c r="A194" s="380"/>
      <c r="B194" s="326" t="s">
        <v>196</v>
      </c>
      <c r="C194" s="315">
        <v>0</v>
      </c>
      <c r="D194" s="314"/>
      <c r="E194" s="315">
        <v>506911</v>
      </c>
      <c r="F194" s="307"/>
      <c r="G194" s="322"/>
      <c r="H194" s="385">
        <v>506911</v>
      </c>
      <c r="I194" s="379"/>
    </row>
    <row r="195" spans="1:9" hidden="1" outlineLevel="1">
      <c r="A195" s="380"/>
      <c r="B195" s="326" t="s">
        <v>253</v>
      </c>
      <c r="C195" s="315">
        <v>0</v>
      </c>
      <c r="D195" s="315">
        <v>0</v>
      </c>
      <c r="E195" s="315">
        <v>0</v>
      </c>
      <c r="F195" s="307"/>
      <c r="G195" s="322"/>
      <c r="H195" s="385">
        <v>0</v>
      </c>
      <c r="I195" s="379"/>
    </row>
    <row r="196" spans="1:9" collapsed="1">
      <c r="A196" s="380" t="s">
        <v>534</v>
      </c>
      <c r="B196" s="330" t="s">
        <v>535</v>
      </c>
      <c r="C196" s="315">
        <f>SUM($C$174:$C$195)</f>
        <v>-924658.8616989404</v>
      </c>
      <c r="D196" s="315">
        <f>SUM($D$174:$D$195)</f>
        <v>4377727</v>
      </c>
      <c r="E196" s="315">
        <f>SUM($E$174:$E$195)</f>
        <v>60464128.420000002</v>
      </c>
      <c r="F196" s="307"/>
      <c r="G196" s="322"/>
      <c r="H196" s="385">
        <f>SUM($H$174:$H$195)</f>
        <v>63917196.558301106</v>
      </c>
      <c r="I196" s="379"/>
    </row>
    <row r="197" spans="1:9" hidden="1" outlineLevel="1">
      <c r="A197" s="380"/>
      <c r="B197" s="326" t="s">
        <v>181</v>
      </c>
      <c r="C197" s="315">
        <v>91115</v>
      </c>
      <c r="D197" s="314"/>
      <c r="E197" s="315">
        <v>1799195</v>
      </c>
      <c r="F197" s="376"/>
      <c r="G197" s="377">
        <v>360444</v>
      </c>
      <c r="H197" s="381">
        <v>2250754</v>
      </c>
      <c r="I197" s="379"/>
    </row>
    <row r="198" spans="1:9" hidden="1" outlineLevel="1">
      <c r="A198" s="380"/>
      <c r="B198" s="326" t="s">
        <v>182</v>
      </c>
      <c r="C198" s="315">
        <v>35430</v>
      </c>
      <c r="D198" s="314"/>
      <c r="E198" s="314"/>
      <c r="F198" s="376"/>
      <c r="G198" s="376"/>
      <c r="H198" s="381">
        <v>35430</v>
      </c>
      <c r="I198" s="379"/>
    </row>
    <row r="199" spans="1:9" hidden="1" outlineLevel="1">
      <c r="A199" s="380"/>
      <c r="B199" s="326" t="s">
        <v>250</v>
      </c>
      <c r="C199" s="315">
        <v>0</v>
      </c>
      <c r="D199" s="315">
        <v>0</v>
      </c>
      <c r="E199" s="315">
        <v>0</v>
      </c>
      <c r="F199" s="377">
        <v>0</v>
      </c>
      <c r="G199" s="377">
        <v>0</v>
      </c>
      <c r="H199" s="381">
        <v>0</v>
      </c>
      <c r="I199" s="379"/>
    </row>
    <row r="200" spans="1:9" hidden="1" outlineLevel="1">
      <c r="A200" s="380"/>
      <c r="B200" s="326" t="s">
        <v>183</v>
      </c>
      <c r="C200" s="315">
        <v>634881.21094067802</v>
      </c>
      <c r="D200" s="315">
        <v>667652</v>
      </c>
      <c r="E200" s="315">
        <v>2821622</v>
      </c>
      <c r="F200" s="377">
        <v>0</v>
      </c>
      <c r="G200" s="377">
        <v>417878</v>
      </c>
      <c r="H200" s="381">
        <v>4542033.2109406795</v>
      </c>
      <c r="I200" s="379"/>
    </row>
    <row r="201" spans="1:9" hidden="1" outlineLevel="1">
      <c r="A201" s="380"/>
      <c r="B201" s="326" t="s">
        <v>184</v>
      </c>
      <c r="C201" s="315">
        <v>85789</v>
      </c>
      <c r="D201" s="314"/>
      <c r="E201" s="315">
        <v>446784</v>
      </c>
      <c r="F201" s="376"/>
      <c r="G201" s="377">
        <v>40432</v>
      </c>
      <c r="H201" s="381">
        <v>573005</v>
      </c>
      <c r="I201" s="379"/>
    </row>
    <row r="202" spans="1:9" hidden="1" outlineLevel="1">
      <c r="A202" s="380"/>
      <c r="B202" s="326" t="s">
        <v>251</v>
      </c>
      <c r="C202" s="314"/>
      <c r="D202" s="315">
        <v>42010</v>
      </c>
      <c r="E202" s="314"/>
      <c r="F202" s="376"/>
      <c r="G202" s="377">
        <v>14004</v>
      </c>
      <c r="H202" s="381">
        <v>56014</v>
      </c>
      <c r="I202" s="379"/>
    </row>
    <row r="203" spans="1:9" hidden="1" outlineLevel="1">
      <c r="A203" s="380"/>
      <c r="B203" s="326" t="s">
        <v>185</v>
      </c>
      <c r="C203" s="315">
        <v>611783.79941952601</v>
      </c>
      <c r="D203" s="314"/>
      <c r="E203" s="315">
        <v>3471432</v>
      </c>
      <c r="F203" s="376"/>
      <c r="G203" s="377">
        <v>397560</v>
      </c>
      <c r="H203" s="381">
        <v>4480775.7994195297</v>
      </c>
      <c r="I203" s="379"/>
    </row>
    <row r="204" spans="1:9" hidden="1" outlineLevel="1">
      <c r="A204" s="380"/>
      <c r="B204" s="326" t="s">
        <v>186</v>
      </c>
      <c r="C204" s="315">
        <v>2123330</v>
      </c>
      <c r="D204" s="314"/>
      <c r="E204" s="315">
        <v>9869206</v>
      </c>
      <c r="F204" s="376"/>
      <c r="G204" s="377">
        <v>1727217</v>
      </c>
      <c r="H204" s="381">
        <v>13719753</v>
      </c>
      <c r="I204" s="379"/>
    </row>
    <row r="205" spans="1:9" hidden="1" outlineLevel="1">
      <c r="A205" s="380"/>
      <c r="B205" s="326" t="s">
        <v>244</v>
      </c>
      <c r="C205" s="315">
        <v>62684</v>
      </c>
      <c r="D205" s="314"/>
      <c r="E205" s="314"/>
      <c r="F205" s="377">
        <v>69</v>
      </c>
      <c r="G205" s="376"/>
      <c r="H205" s="381">
        <v>62753</v>
      </c>
      <c r="I205" s="379"/>
    </row>
    <row r="206" spans="1:9" hidden="1" outlineLevel="1">
      <c r="A206" s="380"/>
      <c r="B206" s="326" t="s">
        <v>187</v>
      </c>
      <c r="C206" s="315">
        <v>26025</v>
      </c>
      <c r="D206" s="314"/>
      <c r="E206" s="314"/>
      <c r="F206" s="376"/>
      <c r="G206" s="376"/>
      <c r="H206" s="381">
        <v>26025</v>
      </c>
      <c r="I206" s="379"/>
    </row>
    <row r="207" spans="1:9" hidden="1" outlineLevel="1">
      <c r="A207" s="380"/>
      <c r="B207" s="326" t="s">
        <v>188</v>
      </c>
      <c r="C207" s="315">
        <v>5546.44592012257</v>
      </c>
      <c r="D207" s="315">
        <v>0</v>
      </c>
      <c r="E207" s="315">
        <v>89216</v>
      </c>
      <c r="F207" s="377">
        <v>0</v>
      </c>
      <c r="G207" s="377">
        <v>34694</v>
      </c>
      <c r="H207" s="381">
        <v>129456.44592012301</v>
      </c>
      <c r="I207" s="379"/>
    </row>
    <row r="208" spans="1:9" hidden="1" outlineLevel="1">
      <c r="A208" s="380"/>
      <c r="B208" s="326" t="s">
        <v>189</v>
      </c>
      <c r="C208" s="315">
        <v>49172.293823178901</v>
      </c>
      <c r="D208" s="315">
        <v>0</v>
      </c>
      <c r="E208" s="315">
        <v>1948871</v>
      </c>
      <c r="F208" s="376"/>
      <c r="G208" s="377">
        <v>512651</v>
      </c>
      <c r="H208" s="381">
        <v>2510694.2938231798</v>
      </c>
      <c r="I208" s="379"/>
    </row>
    <row r="209" spans="1:9" hidden="1" outlineLevel="1">
      <c r="A209" s="380"/>
      <c r="B209" s="326" t="s">
        <v>190</v>
      </c>
      <c r="C209" s="315">
        <v>423271</v>
      </c>
      <c r="D209" s="315">
        <v>1852758</v>
      </c>
      <c r="E209" s="315">
        <v>136985</v>
      </c>
      <c r="F209" s="377">
        <v>0</v>
      </c>
      <c r="G209" s="377">
        <v>318815</v>
      </c>
      <c r="H209" s="381">
        <v>2731829</v>
      </c>
      <c r="I209" s="379"/>
    </row>
    <row r="210" spans="1:9" hidden="1" outlineLevel="1">
      <c r="A210" s="380"/>
      <c r="B210" s="326" t="s">
        <v>191</v>
      </c>
      <c r="C210" s="315">
        <v>2817</v>
      </c>
      <c r="D210" s="314"/>
      <c r="E210" s="315">
        <v>136715.32159919801</v>
      </c>
      <c r="F210" s="376"/>
      <c r="G210" s="377">
        <v>34948.627155973503</v>
      </c>
      <c r="H210" s="381">
        <v>174480.948755171</v>
      </c>
      <c r="I210" s="379"/>
    </row>
    <row r="211" spans="1:9" hidden="1" outlineLevel="1">
      <c r="A211" s="380"/>
      <c r="B211" s="326" t="s">
        <v>252</v>
      </c>
      <c r="C211" s="314"/>
      <c r="D211" s="314"/>
      <c r="E211" s="314"/>
      <c r="F211" s="376"/>
      <c r="G211" s="376"/>
      <c r="H211" s="381">
        <v>0</v>
      </c>
      <c r="I211" s="379"/>
    </row>
    <row r="212" spans="1:9" hidden="1" outlineLevel="1">
      <c r="A212" s="380"/>
      <c r="B212" s="326" t="s">
        <v>192</v>
      </c>
      <c r="C212" s="315">
        <v>36000</v>
      </c>
      <c r="D212" s="314"/>
      <c r="E212" s="314"/>
      <c r="F212" s="376"/>
      <c r="G212" s="376"/>
      <c r="H212" s="381">
        <v>36000</v>
      </c>
      <c r="I212" s="379"/>
    </row>
    <row r="213" spans="1:9" hidden="1" outlineLevel="1">
      <c r="A213" s="380"/>
      <c r="B213" s="326" t="s">
        <v>247</v>
      </c>
      <c r="C213" s="315">
        <v>12000</v>
      </c>
      <c r="D213" s="314"/>
      <c r="E213" s="314"/>
      <c r="F213" s="376"/>
      <c r="G213" s="376"/>
      <c r="H213" s="381">
        <v>12000</v>
      </c>
      <c r="I213" s="379"/>
    </row>
    <row r="214" spans="1:9" hidden="1" outlineLevel="1">
      <c r="A214" s="380"/>
      <c r="B214" s="326" t="s">
        <v>193</v>
      </c>
      <c r="C214" s="315">
        <v>335097</v>
      </c>
      <c r="D214" s="315">
        <v>341900</v>
      </c>
      <c r="E214" s="315">
        <v>8051238</v>
      </c>
      <c r="F214" s="376"/>
      <c r="G214" s="377">
        <v>1913917</v>
      </c>
      <c r="H214" s="381">
        <v>10642152</v>
      </c>
      <c r="I214" s="379"/>
    </row>
    <row r="215" spans="1:9" hidden="1" outlineLevel="1">
      <c r="A215" s="380"/>
      <c r="B215" s="326" t="s">
        <v>194</v>
      </c>
      <c r="C215" s="315">
        <v>116051</v>
      </c>
      <c r="D215" s="314"/>
      <c r="E215" s="314"/>
      <c r="F215" s="376"/>
      <c r="G215" s="376"/>
      <c r="H215" s="381">
        <v>116051</v>
      </c>
      <c r="I215" s="379"/>
    </row>
    <row r="216" spans="1:9" hidden="1" outlineLevel="1">
      <c r="A216" s="380"/>
      <c r="B216" s="326" t="s">
        <v>195</v>
      </c>
      <c r="C216" s="315">
        <v>60252.596352969304</v>
      </c>
      <c r="D216" s="314"/>
      <c r="E216" s="315">
        <v>15701</v>
      </c>
      <c r="F216" s="376"/>
      <c r="G216" s="377">
        <v>7389</v>
      </c>
      <c r="H216" s="381">
        <v>83342.596352969296</v>
      </c>
      <c r="I216" s="379"/>
    </row>
    <row r="217" spans="1:9" hidden="1" outlineLevel="1">
      <c r="A217" s="380"/>
      <c r="B217" s="326" t="s">
        <v>196</v>
      </c>
      <c r="C217" s="315">
        <v>207725</v>
      </c>
      <c r="D217" s="314"/>
      <c r="E217" s="315">
        <v>386468</v>
      </c>
      <c r="F217" s="376"/>
      <c r="G217" s="376"/>
      <c r="H217" s="381">
        <v>594193</v>
      </c>
      <c r="I217" s="379"/>
    </row>
    <row r="218" spans="1:9" hidden="1" outlineLevel="1">
      <c r="A218" s="380"/>
      <c r="B218" s="326" t="s">
        <v>253</v>
      </c>
      <c r="C218" s="314"/>
      <c r="D218" s="315">
        <v>0</v>
      </c>
      <c r="E218" s="315">
        <v>144125</v>
      </c>
      <c r="F218" s="377">
        <v>0</v>
      </c>
      <c r="G218" s="377">
        <v>72129</v>
      </c>
      <c r="H218" s="381">
        <v>216254</v>
      </c>
      <c r="I218" s="379"/>
    </row>
    <row r="219" spans="1:9" collapsed="1">
      <c r="A219" s="380">
        <v>5</v>
      </c>
      <c r="B219" s="330" t="s">
        <v>58</v>
      </c>
      <c r="C219" s="315">
        <f>SUM($C$197:$C$218)</f>
        <v>4918970.3464564746</v>
      </c>
      <c r="D219" s="315">
        <f>SUM($D$197:$D$218)</f>
        <v>2904320</v>
      </c>
      <c r="E219" s="315">
        <f>SUM($E$197:$E$218)</f>
        <v>29317558.321599197</v>
      </c>
      <c r="F219" s="377">
        <f>SUM($F$197:$F$218)</f>
        <v>69</v>
      </c>
      <c r="G219" s="377">
        <f>SUM($G$197:$G$218)</f>
        <v>5852078.6271559736</v>
      </c>
      <c r="H219" s="381">
        <f>SUM($H$197:$H$218)</f>
        <v>42992996.295211658</v>
      </c>
      <c r="I219" s="379"/>
    </row>
    <row r="220" spans="1:9" hidden="1" outlineLevel="1">
      <c r="A220" s="380"/>
      <c r="B220" s="326" t="s">
        <v>181</v>
      </c>
      <c r="C220" s="315">
        <v>4505</v>
      </c>
      <c r="D220" s="314"/>
      <c r="E220" s="315">
        <v>99891</v>
      </c>
      <c r="F220" s="314"/>
      <c r="G220" s="315">
        <v>20012</v>
      </c>
      <c r="H220" s="381">
        <v>124408</v>
      </c>
      <c r="I220" s="379"/>
    </row>
    <row r="221" spans="1:9" hidden="1" outlineLevel="1">
      <c r="A221" s="380"/>
      <c r="B221" s="326" t="s">
        <v>182</v>
      </c>
      <c r="C221" s="314"/>
      <c r="D221" s="314"/>
      <c r="E221" s="314"/>
      <c r="F221" s="314"/>
      <c r="G221" s="314"/>
      <c r="H221" s="381">
        <v>0</v>
      </c>
      <c r="I221" s="379"/>
    </row>
    <row r="222" spans="1:9" hidden="1" outlineLevel="1">
      <c r="A222" s="380"/>
      <c r="B222" s="326" t="s">
        <v>250</v>
      </c>
      <c r="C222" s="315">
        <v>0</v>
      </c>
      <c r="D222" s="315">
        <v>0</v>
      </c>
      <c r="E222" s="315">
        <v>0</v>
      </c>
      <c r="F222" s="315">
        <v>0</v>
      </c>
      <c r="G222" s="315">
        <v>0</v>
      </c>
      <c r="H222" s="381">
        <v>0</v>
      </c>
      <c r="I222" s="379"/>
    </row>
    <row r="223" spans="1:9" hidden="1" outlineLevel="1">
      <c r="A223" s="380"/>
      <c r="B223" s="326" t="s">
        <v>183</v>
      </c>
      <c r="C223" s="315">
        <v>35053.025311633202</v>
      </c>
      <c r="D223" s="315">
        <v>33746</v>
      </c>
      <c r="E223" s="315">
        <v>154605</v>
      </c>
      <c r="F223" s="315">
        <v>0</v>
      </c>
      <c r="G223" s="315">
        <v>32869</v>
      </c>
      <c r="H223" s="381">
        <v>256273.02531163301</v>
      </c>
      <c r="I223" s="379"/>
    </row>
    <row r="224" spans="1:9" hidden="1" outlineLevel="1">
      <c r="A224" s="380"/>
      <c r="B224" s="326" t="s">
        <v>184</v>
      </c>
      <c r="C224" s="315">
        <v>3214</v>
      </c>
      <c r="D224" s="314"/>
      <c r="E224" s="315">
        <v>14766</v>
      </c>
      <c r="F224" s="314"/>
      <c r="G224" s="315">
        <v>258</v>
      </c>
      <c r="H224" s="381">
        <v>18238</v>
      </c>
      <c r="I224" s="379"/>
    </row>
    <row r="225" spans="1:9" hidden="1" outlineLevel="1">
      <c r="A225" s="380"/>
      <c r="B225" s="326" t="s">
        <v>251</v>
      </c>
      <c r="C225" s="314"/>
      <c r="D225" s="314"/>
      <c r="E225" s="314"/>
      <c r="F225" s="314"/>
      <c r="G225" s="314"/>
      <c r="H225" s="381">
        <v>0</v>
      </c>
      <c r="I225" s="379"/>
    </row>
    <row r="226" spans="1:9" hidden="1" outlineLevel="1">
      <c r="A226" s="380"/>
      <c r="B226" s="326" t="s">
        <v>185</v>
      </c>
      <c r="C226" s="315">
        <v>28673.901958001501</v>
      </c>
      <c r="D226" s="314"/>
      <c r="E226" s="315">
        <v>181907</v>
      </c>
      <c r="F226" s="314"/>
      <c r="G226" s="315">
        <v>22273</v>
      </c>
      <c r="H226" s="381">
        <v>232853.90195800201</v>
      </c>
      <c r="I226" s="379"/>
    </row>
    <row r="227" spans="1:9" hidden="1" outlineLevel="1">
      <c r="A227" s="380"/>
      <c r="B227" s="326" t="s">
        <v>186</v>
      </c>
      <c r="C227" s="315">
        <v>97893</v>
      </c>
      <c r="D227" s="314"/>
      <c r="E227" s="315">
        <v>516696</v>
      </c>
      <c r="F227" s="314"/>
      <c r="G227" s="315">
        <v>79987</v>
      </c>
      <c r="H227" s="381">
        <v>694576</v>
      </c>
      <c r="I227" s="379"/>
    </row>
    <row r="228" spans="1:9" hidden="1" outlineLevel="1">
      <c r="A228" s="380"/>
      <c r="B228" s="326" t="s">
        <v>244</v>
      </c>
      <c r="C228" s="314"/>
      <c r="D228" s="314"/>
      <c r="E228" s="314"/>
      <c r="F228" s="314"/>
      <c r="G228" s="314"/>
      <c r="H228" s="381">
        <v>0</v>
      </c>
      <c r="I228" s="379"/>
    </row>
    <row r="229" spans="1:9" hidden="1" outlineLevel="1">
      <c r="A229" s="380"/>
      <c r="B229" s="326" t="s">
        <v>187</v>
      </c>
      <c r="C229" s="315">
        <v>0</v>
      </c>
      <c r="D229" s="314"/>
      <c r="E229" s="314"/>
      <c r="F229" s="314"/>
      <c r="G229" s="314"/>
      <c r="H229" s="381">
        <v>0</v>
      </c>
      <c r="I229" s="379"/>
    </row>
    <row r="230" spans="1:9" hidden="1" outlineLevel="1">
      <c r="A230" s="380"/>
      <c r="B230" s="326" t="s">
        <v>188</v>
      </c>
      <c r="C230" s="315">
        <v>186.15409949419799</v>
      </c>
      <c r="D230" s="315">
        <v>0</v>
      </c>
      <c r="E230" s="315">
        <v>370</v>
      </c>
      <c r="F230" s="315">
        <v>0</v>
      </c>
      <c r="G230" s="315">
        <v>144</v>
      </c>
      <c r="H230" s="381">
        <v>700.15409949419802</v>
      </c>
      <c r="I230" s="379"/>
    </row>
    <row r="231" spans="1:9" hidden="1" outlineLevel="1">
      <c r="A231" s="380"/>
      <c r="B231" s="326" t="s">
        <v>189</v>
      </c>
      <c r="C231" s="315">
        <v>0</v>
      </c>
      <c r="D231" s="315">
        <v>0</v>
      </c>
      <c r="E231" s="315">
        <v>95333</v>
      </c>
      <c r="F231" s="314"/>
      <c r="G231" s="315">
        <v>25078</v>
      </c>
      <c r="H231" s="381">
        <v>120411</v>
      </c>
      <c r="I231" s="379"/>
    </row>
    <row r="232" spans="1:9" hidden="1" outlineLevel="1">
      <c r="A232" s="380"/>
      <c r="B232" s="326" t="s">
        <v>190</v>
      </c>
      <c r="C232" s="315">
        <v>14296</v>
      </c>
      <c r="D232" s="315">
        <v>58841</v>
      </c>
      <c r="E232" s="315">
        <v>11601</v>
      </c>
      <c r="F232" s="315">
        <v>0</v>
      </c>
      <c r="G232" s="315">
        <v>12786</v>
      </c>
      <c r="H232" s="381">
        <v>97524</v>
      </c>
      <c r="I232" s="379"/>
    </row>
    <row r="233" spans="1:9" hidden="1" outlineLevel="1">
      <c r="A233" s="380"/>
      <c r="B233" s="326" t="s">
        <v>191</v>
      </c>
      <c r="C233" s="314"/>
      <c r="D233" s="314"/>
      <c r="E233" s="314"/>
      <c r="F233" s="314"/>
      <c r="G233" s="314"/>
      <c r="H233" s="381">
        <v>0</v>
      </c>
      <c r="I233" s="379"/>
    </row>
    <row r="234" spans="1:9" hidden="1" outlineLevel="1">
      <c r="A234" s="380"/>
      <c r="B234" s="326" t="s">
        <v>252</v>
      </c>
      <c r="C234" s="314"/>
      <c r="D234" s="314"/>
      <c r="E234" s="314"/>
      <c r="F234" s="314"/>
      <c r="G234" s="314"/>
      <c r="H234" s="381">
        <v>0</v>
      </c>
      <c r="I234" s="379"/>
    </row>
    <row r="235" spans="1:9" hidden="1" outlineLevel="1">
      <c r="A235" s="380"/>
      <c r="B235" s="326" t="s">
        <v>192</v>
      </c>
      <c r="C235" s="314"/>
      <c r="D235" s="314"/>
      <c r="E235" s="314"/>
      <c r="F235" s="314"/>
      <c r="G235" s="314"/>
      <c r="H235" s="381">
        <v>0</v>
      </c>
      <c r="I235" s="379"/>
    </row>
    <row r="236" spans="1:9" hidden="1" outlineLevel="1">
      <c r="A236" s="380"/>
      <c r="B236" s="326" t="s">
        <v>247</v>
      </c>
      <c r="C236" s="314"/>
      <c r="D236" s="314"/>
      <c r="E236" s="314"/>
      <c r="F236" s="314"/>
      <c r="G236" s="314"/>
      <c r="H236" s="381">
        <v>0</v>
      </c>
      <c r="I236" s="379"/>
    </row>
    <row r="237" spans="1:9" hidden="1" outlineLevel="1">
      <c r="A237" s="380"/>
      <c r="B237" s="326" t="s">
        <v>193</v>
      </c>
      <c r="C237" s="315">
        <v>720784</v>
      </c>
      <c r="D237" s="314"/>
      <c r="E237" s="315">
        <v>551334</v>
      </c>
      <c r="F237" s="314"/>
      <c r="G237" s="315">
        <v>92012</v>
      </c>
      <c r="H237" s="381">
        <v>1364130</v>
      </c>
      <c r="I237" s="379"/>
    </row>
    <row r="238" spans="1:9" hidden="1" outlineLevel="1">
      <c r="A238" s="380"/>
      <c r="B238" s="326" t="s">
        <v>194</v>
      </c>
      <c r="C238" s="314"/>
      <c r="D238" s="314"/>
      <c r="E238" s="314"/>
      <c r="F238" s="314"/>
      <c r="G238" s="314"/>
      <c r="H238" s="381">
        <v>0</v>
      </c>
      <c r="I238" s="379"/>
    </row>
    <row r="239" spans="1:9" hidden="1" outlineLevel="1">
      <c r="A239" s="380"/>
      <c r="B239" s="326" t="s">
        <v>195</v>
      </c>
      <c r="C239" s="315">
        <v>556.48004289813105</v>
      </c>
      <c r="D239" s="314"/>
      <c r="E239" s="315">
        <v>2387</v>
      </c>
      <c r="F239" s="314"/>
      <c r="G239" s="315">
        <v>1123</v>
      </c>
      <c r="H239" s="381">
        <v>4066.4800428981298</v>
      </c>
      <c r="I239" s="379"/>
    </row>
    <row r="240" spans="1:9" hidden="1" outlineLevel="1">
      <c r="A240" s="380"/>
      <c r="B240" s="326" t="s">
        <v>196</v>
      </c>
      <c r="C240" s="315">
        <v>0</v>
      </c>
      <c r="D240" s="314"/>
      <c r="E240" s="315">
        <v>61359</v>
      </c>
      <c r="F240" s="314"/>
      <c r="G240" s="314"/>
      <c r="H240" s="381">
        <v>61359</v>
      </c>
      <c r="I240" s="379"/>
    </row>
    <row r="241" spans="1:9" hidden="1" outlineLevel="1">
      <c r="A241" s="380"/>
      <c r="B241" s="326" t="s">
        <v>253</v>
      </c>
      <c r="C241" s="314"/>
      <c r="D241" s="315">
        <v>0</v>
      </c>
      <c r="E241" s="315">
        <v>4650</v>
      </c>
      <c r="F241" s="315">
        <v>0</v>
      </c>
      <c r="G241" s="315">
        <v>1512</v>
      </c>
      <c r="H241" s="381">
        <v>6162</v>
      </c>
      <c r="I241" s="379"/>
    </row>
    <row r="242" spans="1:9" collapsed="1">
      <c r="A242" s="380">
        <v>6</v>
      </c>
      <c r="B242" s="330" t="s">
        <v>60</v>
      </c>
      <c r="C242" s="315">
        <f>SUM($C$220:$C$241)</f>
        <v>905161.56141202699</v>
      </c>
      <c r="D242" s="315">
        <f>SUM($D$220:$D$241)</f>
        <v>92587</v>
      </c>
      <c r="E242" s="315">
        <f>SUM($E$220:$E$241)</f>
        <v>1694899</v>
      </c>
      <c r="F242" s="315">
        <f>SUM($F$220:$F$241)</f>
        <v>0</v>
      </c>
      <c r="G242" s="315">
        <f>SUM($G$220:$G$241)</f>
        <v>288054</v>
      </c>
      <c r="H242" s="381">
        <f>SUM($H$220:$H$241)</f>
        <v>2980701.5614120271</v>
      </c>
      <c r="I242" s="379"/>
    </row>
    <row r="243" spans="1:9" hidden="1" outlineLevel="1">
      <c r="A243" s="380"/>
      <c r="B243" s="326" t="s">
        <v>181</v>
      </c>
      <c r="C243" s="315">
        <v>104768</v>
      </c>
      <c r="D243" s="314"/>
      <c r="E243" s="315">
        <v>456819</v>
      </c>
      <c r="F243" s="314"/>
      <c r="G243" s="315">
        <v>86225</v>
      </c>
      <c r="H243" s="381">
        <v>647812</v>
      </c>
      <c r="I243" s="379"/>
    </row>
    <row r="244" spans="1:9" hidden="1" outlineLevel="1">
      <c r="A244" s="380"/>
      <c r="B244" s="326" t="s">
        <v>182</v>
      </c>
      <c r="C244" s="315">
        <v>146760</v>
      </c>
      <c r="D244" s="314"/>
      <c r="E244" s="314"/>
      <c r="F244" s="314"/>
      <c r="G244" s="314"/>
      <c r="H244" s="381">
        <v>146760</v>
      </c>
      <c r="I244" s="379"/>
    </row>
    <row r="245" spans="1:9" hidden="1" outlineLevel="1">
      <c r="A245" s="380"/>
      <c r="B245" s="326" t="s">
        <v>250</v>
      </c>
      <c r="C245" s="315">
        <v>0</v>
      </c>
      <c r="D245" s="315">
        <v>0</v>
      </c>
      <c r="E245" s="315">
        <v>0</v>
      </c>
      <c r="F245" s="315">
        <v>0</v>
      </c>
      <c r="G245" s="315">
        <v>0</v>
      </c>
      <c r="H245" s="381">
        <v>0</v>
      </c>
      <c r="I245" s="379"/>
    </row>
    <row r="246" spans="1:9" hidden="1" outlineLevel="1">
      <c r="A246" s="380"/>
      <c r="B246" s="326" t="s">
        <v>183</v>
      </c>
      <c r="C246" s="315">
        <v>-134275.98687028501</v>
      </c>
      <c r="D246" s="315">
        <v>216682</v>
      </c>
      <c r="E246" s="315">
        <v>619410</v>
      </c>
      <c r="F246" s="315">
        <v>0</v>
      </c>
      <c r="G246" s="315">
        <v>80239</v>
      </c>
      <c r="H246" s="381">
        <v>782055.01312971499</v>
      </c>
      <c r="I246" s="379"/>
    </row>
    <row r="247" spans="1:9" hidden="1" outlineLevel="1">
      <c r="A247" s="380"/>
      <c r="B247" s="326" t="s">
        <v>184</v>
      </c>
      <c r="C247" s="315">
        <v>-1234</v>
      </c>
      <c r="D247" s="314"/>
      <c r="E247" s="315">
        <v>89531</v>
      </c>
      <c r="F247" s="314"/>
      <c r="G247" s="315">
        <v>1031</v>
      </c>
      <c r="H247" s="381">
        <v>89328</v>
      </c>
      <c r="I247" s="379"/>
    </row>
    <row r="248" spans="1:9" hidden="1" outlineLevel="1">
      <c r="A248" s="380"/>
      <c r="B248" s="326" t="s">
        <v>251</v>
      </c>
      <c r="C248" s="314"/>
      <c r="D248" s="314"/>
      <c r="E248" s="314"/>
      <c r="F248" s="314"/>
      <c r="G248" s="314"/>
      <c r="H248" s="381">
        <v>0</v>
      </c>
      <c r="I248" s="379"/>
    </row>
    <row r="249" spans="1:9" hidden="1" outlineLevel="1">
      <c r="A249" s="380"/>
      <c r="B249" s="326" t="s">
        <v>185</v>
      </c>
      <c r="C249" s="315">
        <v>112604.383285808</v>
      </c>
      <c r="D249" s="314"/>
      <c r="E249" s="315">
        <v>970406</v>
      </c>
      <c r="F249" s="314"/>
      <c r="G249" s="315">
        <v>72359</v>
      </c>
      <c r="H249" s="381">
        <v>1155369.38328581</v>
      </c>
      <c r="I249" s="379"/>
    </row>
    <row r="250" spans="1:9" hidden="1" outlineLevel="1">
      <c r="A250" s="380"/>
      <c r="B250" s="326" t="s">
        <v>186</v>
      </c>
      <c r="C250" s="315">
        <v>24556</v>
      </c>
      <c r="D250" s="314"/>
      <c r="E250" s="315">
        <v>51793</v>
      </c>
      <c r="F250" s="314"/>
      <c r="G250" s="315">
        <v>97840</v>
      </c>
      <c r="H250" s="381">
        <v>174189</v>
      </c>
      <c r="I250" s="379"/>
    </row>
    <row r="251" spans="1:9" hidden="1" outlineLevel="1">
      <c r="A251" s="380"/>
      <c r="B251" s="326" t="s">
        <v>244</v>
      </c>
      <c r="C251" s="315">
        <v>46373</v>
      </c>
      <c r="D251" s="314"/>
      <c r="E251" s="314"/>
      <c r="F251" s="314"/>
      <c r="G251" s="314"/>
      <c r="H251" s="381">
        <v>46373</v>
      </c>
      <c r="I251" s="379"/>
    </row>
    <row r="252" spans="1:9" hidden="1" outlineLevel="1">
      <c r="A252" s="380"/>
      <c r="B252" s="326" t="s">
        <v>187</v>
      </c>
      <c r="C252" s="315">
        <v>53841</v>
      </c>
      <c r="D252" s="314"/>
      <c r="E252" s="314"/>
      <c r="F252" s="314"/>
      <c r="G252" s="314"/>
      <c r="H252" s="381">
        <v>53841</v>
      </c>
      <c r="I252" s="379"/>
    </row>
    <row r="253" spans="1:9" hidden="1" outlineLevel="1">
      <c r="A253" s="380"/>
      <c r="B253" s="326" t="s">
        <v>188</v>
      </c>
      <c r="C253" s="315">
        <v>1814.0539333486399</v>
      </c>
      <c r="D253" s="315">
        <v>0</v>
      </c>
      <c r="E253" s="315">
        <v>0</v>
      </c>
      <c r="F253" s="315">
        <v>0</v>
      </c>
      <c r="G253" s="315">
        <v>0</v>
      </c>
      <c r="H253" s="381">
        <v>1814.0539333486399</v>
      </c>
      <c r="I253" s="379"/>
    </row>
    <row r="254" spans="1:9" hidden="1" outlineLevel="1">
      <c r="A254" s="380"/>
      <c r="B254" s="326" t="s">
        <v>189</v>
      </c>
      <c r="C254" s="315">
        <v>0</v>
      </c>
      <c r="D254" s="315">
        <v>0</v>
      </c>
      <c r="E254" s="315">
        <v>79594</v>
      </c>
      <c r="F254" s="314"/>
      <c r="G254" s="315">
        <v>20937</v>
      </c>
      <c r="H254" s="381">
        <v>100531</v>
      </c>
      <c r="I254" s="379"/>
    </row>
    <row r="255" spans="1:9" hidden="1" outlineLevel="1">
      <c r="A255" s="380"/>
      <c r="B255" s="326" t="s">
        <v>190</v>
      </c>
      <c r="C255" s="315">
        <v>0</v>
      </c>
      <c r="D255" s="315">
        <v>20548</v>
      </c>
      <c r="E255" s="315">
        <v>9719</v>
      </c>
      <c r="F255" s="315">
        <v>0</v>
      </c>
      <c r="G255" s="315">
        <v>5733</v>
      </c>
      <c r="H255" s="381">
        <v>36000</v>
      </c>
      <c r="I255" s="379"/>
    </row>
    <row r="256" spans="1:9" hidden="1" outlineLevel="1">
      <c r="A256" s="380"/>
      <c r="B256" s="326" t="s">
        <v>191</v>
      </c>
      <c r="C256" s="315">
        <v>59911</v>
      </c>
      <c r="D256" s="314"/>
      <c r="E256" s="314"/>
      <c r="F256" s="314"/>
      <c r="G256" s="315">
        <v>74500.039999999994</v>
      </c>
      <c r="H256" s="381">
        <v>134411.04</v>
      </c>
      <c r="I256" s="379"/>
    </row>
    <row r="257" spans="1:9" hidden="1" outlineLevel="1">
      <c r="A257" s="380"/>
      <c r="B257" s="326" t="s">
        <v>252</v>
      </c>
      <c r="C257" s="314"/>
      <c r="D257" s="314"/>
      <c r="E257" s="314"/>
      <c r="F257" s="314"/>
      <c r="G257" s="314"/>
      <c r="H257" s="381">
        <v>0</v>
      </c>
      <c r="I257" s="379"/>
    </row>
    <row r="258" spans="1:9" hidden="1" outlineLevel="1">
      <c r="A258" s="380"/>
      <c r="B258" s="326" t="s">
        <v>192</v>
      </c>
      <c r="C258" s="315">
        <v>48336</v>
      </c>
      <c r="D258" s="314"/>
      <c r="E258" s="314"/>
      <c r="F258" s="314"/>
      <c r="G258" s="314"/>
      <c r="H258" s="381">
        <v>48336</v>
      </c>
      <c r="I258" s="379"/>
    </row>
    <row r="259" spans="1:9" hidden="1" outlineLevel="1">
      <c r="A259" s="380"/>
      <c r="B259" s="326" t="s">
        <v>247</v>
      </c>
      <c r="C259" s="314"/>
      <c r="D259" s="314"/>
      <c r="E259" s="314"/>
      <c r="F259" s="314"/>
      <c r="G259" s="314"/>
      <c r="H259" s="381">
        <v>0</v>
      </c>
      <c r="I259" s="379"/>
    </row>
    <row r="260" spans="1:9" hidden="1" outlineLevel="1">
      <c r="A260" s="380"/>
      <c r="B260" s="326" t="s">
        <v>193</v>
      </c>
      <c r="C260" s="315">
        <v>1087315</v>
      </c>
      <c r="D260" s="314"/>
      <c r="E260" s="315">
        <v>236375</v>
      </c>
      <c r="F260" s="315">
        <v>558140</v>
      </c>
      <c r="G260" s="315">
        <v>134697</v>
      </c>
      <c r="H260" s="381">
        <v>2016527</v>
      </c>
      <c r="I260" s="379"/>
    </row>
    <row r="261" spans="1:9" hidden="1" outlineLevel="1">
      <c r="A261" s="380"/>
      <c r="B261" s="326" t="s">
        <v>194</v>
      </c>
      <c r="C261" s="315">
        <v>145809</v>
      </c>
      <c r="D261" s="314"/>
      <c r="E261" s="314"/>
      <c r="F261" s="314"/>
      <c r="G261" s="314"/>
      <c r="H261" s="381">
        <v>145809</v>
      </c>
      <c r="I261" s="379"/>
    </row>
    <row r="262" spans="1:9" hidden="1" outlineLevel="1">
      <c r="A262" s="380"/>
      <c r="B262" s="326" t="s">
        <v>195</v>
      </c>
      <c r="C262" s="315">
        <v>26795.402824024499</v>
      </c>
      <c r="D262" s="314"/>
      <c r="E262" s="315">
        <v>94</v>
      </c>
      <c r="F262" s="314"/>
      <c r="G262" s="315">
        <v>44</v>
      </c>
      <c r="H262" s="381">
        <v>26933.402824024499</v>
      </c>
      <c r="I262" s="379"/>
    </row>
    <row r="263" spans="1:9" hidden="1" outlineLevel="1">
      <c r="A263" s="380"/>
      <c r="B263" s="326" t="s">
        <v>196</v>
      </c>
      <c r="C263" s="315">
        <v>8654</v>
      </c>
      <c r="D263" s="314"/>
      <c r="E263" s="315">
        <v>28149</v>
      </c>
      <c r="F263" s="314"/>
      <c r="G263" s="314"/>
      <c r="H263" s="381">
        <v>36803</v>
      </c>
      <c r="I263" s="379"/>
    </row>
    <row r="264" spans="1:9" hidden="1" outlineLevel="1">
      <c r="A264" s="380"/>
      <c r="B264" s="326" t="s">
        <v>253</v>
      </c>
      <c r="C264" s="315">
        <v>20142</v>
      </c>
      <c r="D264" s="315">
        <v>0</v>
      </c>
      <c r="E264" s="315">
        <v>1813</v>
      </c>
      <c r="F264" s="315">
        <v>0</v>
      </c>
      <c r="G264" s="315">
        <v>562</v>
      </c>
      <c r="H264" s="381">
        <v>22517</v>
      </c>
      <c r="I264" s="379"/>
    </row>
    <row r="265" spans="1:9" collapsed="1">
      <c r="A265" s="380">
        <v>7</v>
      </c>
      <c r="B265" s="330" t="s">
        <v>536</v>
      </c>
      <c r="C265" s="315">
        <f>SUM($C$243:$C$264)</f>
        <v>1752168.8531728962</v>
      </c>
      <c r="D265" s="315">
        <f>SUM($D$243:$D$264)</f>
        <v>237230</v>
      </c>
      <c r="E265" s="315">
        <f>SUM($E$243:$E$264)</f>
        <v>2543703</v>
      </c>
      <c r="F265" s="315">
        <f>SUM($F$243:$F$264)</f>
        <v>558140</v>
      </c>
      <c r="G265" s="315">
        <f>SUM($G$243:$G$264)</f>
        <v>574167.04000000004</v>
      </c>
      <c r="H265" s="381">
        <f>SUM($H$243:$H$264)</f>
        <v>5665408.8931728983</v>
      </c>
      <c r="I265" s="379"/>
    </row>
    <row r="266" spans="1:9" hidden="1" outlineLevel="1">
      <c r="A266" s="380"/>
      <c r="B266" s="326" t="s">
        <v>181</v>
      </c>
      <c r="C266" s="315">
        <v>13001</v>
      </c>
      <c r="D266" s="314"/>
      <c r="E266" s="315">
        <v>826045</v>
      </c>
      <c r="F266" s="314"/>
      <c r="G266" s="315">
        <v>165486</v>
      </c>
      <c r="H266" s="381">
        <v>1004532</v>
      </c>
      <c r="I266" s="379"/>
    </row>
    <row r="267" spans="1:9" hidden="1" outlineLevel="1">
      <c r="A267" s="380"/>
      <c r="B267" s="326" t="s">
        <v>182</v>
      </c>
      <c r="C267" s="315">
        <v>100261</v>
      </c>
      <c r="D267" s="314"/>
      <c r="E267" s="314"/>
      <c r="F267" s="314"/>
      <c r="G267" s="314"/>
      <c r="H267" s="381">
        <v>100261</v>
      </c>
      <c r="I267" s="379"/>
    </row>
    <row r="268" spans="1:9" hidden="1" outlineLevel="1">
      <c r="A268" s="380"/>
      <c r="B268" s="326" t="s">
        <v>250</v>
      </c>
      <c r="C268" s="315">
        <v>0</v>
      </c>
      <c r="D268" s="315">
        <v>0</v>
      </c>
      <c r="E268" s="315">
        <v>0</v>
      </c>
      <c r="F268" s="315">
        <v>0</v>
      </c>
      <c r="G268" s="315">
        <v>0</v>
      </c>
      <c r="H268" s="381">
        <v>0</v>
      </c>
      <c r="I268" s="379"/>
    </row>
    <row r="269" spans="1:9" hidden="1" outlineLevel="1">
      <c r="A269" s="380"/>
      <c r="B269" s="326" t="s">
        <v>183</v>
      </c>
      <c r="C269" s="315">
        <v>193898.59504769999</v>
      </c>
      <c r="D269" s="315">
        <v>1992612</v>
      </c>
      <c r="E269" s="315">
        <v>1226255</v>
      </c>
      <c r="F269" s="315">
        <v>0</v>
      </c>
      <c r="G269" s="315">
        <v>180569</v>
      </c>
      <c r="H269" s="381">
        <v>3593334.5950477002</v>
      </c>
      <c r="I269" s="379"/>
    </row>
    <row r="270" spans="1:9" hidden="1" outlineLevel="1">
      <c r="A270" s="380"/>
      <c r="B270" s="326" t="s">
        <v>184</v>
      </c>
      <c r="C270" s="315">
        <v>24675</v>
      </c>
      <c r="D270" s="314"/>
      <c r="E270" s="315">
        <v>61834</v>
      </c>
      <c r="F270" s="314"/>
      <c r="G270" s="315">
        <v>2833</v>
      </c>
      <c r="H270" s="381">
        <v>89342</v>
      </c>
      <c r="I270" s="379"/>
    </row>
    <row r="271" spans="1:9" hidden="1" outlineLevel="1">
      <c r="A271" s="380"/>
      <c r="B271" s="326" t="s">
        <v>251</v>
      </c>
      <c r="C271" s="314"/>
      <c r="D271" s="315">
        <v>449</v>
      </c>
      <c r="E271" s="314"/>
      <c r="F271" s="314"/>
      <c r="G271" s="315">
        <v>150</v>
      </c>
      <c r="H271" s="381">
        <v>599</v>
      </c>
      <c r="I271" s="379"/>
    </row>
    <row r="272" spans="1:9" hidden="1" outlineLevel="1">
      <c r="A272" s="380"/>
      <c r="B272" s="326" t="s">
        <v>185</v>
      </c>
      <c r="C272" s="315">
        <v>417888.17673270899</v>
      </c>
      <c r="D272" s="314"/>
      <c r="E272" s="315">
        <v>1697375</v>
      </c>
      <c r="F272" s="314"/>
      <c r="G272" s="315">
        <v>175174</v>
      </c>
      <c r="H272" s="381">
        <v>2290437.1767327101</v>
      </c>
      <c r="I272" s="379"/>
    </row>
    <row r="273" spans="1:9" hidden="1" outlineLevel="1">
      <c r="A273" s="380"/>
      <c r="B273" s="326" t="s">
        <v>186</v>
      </c>
      <c r="C273" s="315">
        <v>391602</v>
      </c>
      <c r="D273" s="314"/>
      <c r="E273" s="315">
        <v>1944751</v>
      </c>
      <c r="F273" s="314"/>
      <c r="G273" s="315">
        <v>266074</v>
      </c>
      <c r="H273" s="381">
        <v>2602427</v>
      </c>
      <c r="I273" s="379"/>
    </row>
    <row r="274" spans="1:9" hidden="1" outlineLevel="1">
      <c r="A274" s="380"/>
      <c r="B274" s="326" t="s">
        <v>244</v>
      </c>
      <c r="C274" s="315">
        <v>111560</v>
      </c>
      <c r="D274" s="314"/>
      <c r="E274" s="314"/>
      <c r="F274" s="314"/>
      <c r="G274" s="314"/>
      <c r="H274" s="381">
        <v>111560</v>
      </c>
      <c r="I274" s="379"/>
    </row>
    <row r="275" spans="1:9" hidden="1" outlineLevel="1">
      <c r="A275" s="380"/>
      <c r="B275" s="326" t="s">
        <v>187</v>
      </c>
      <c r="C275" s="315">
        <v>125640</v>
      </c>
      <c r="D275" s="314"/>
      <c r="E275" s="314"/>
      <c r="F275" s="314"/>
      <c r="G275" s="314"/>
      <c r="H275" s="381">
        <v>125640</v>
      </c>
      <c r="I275" s="379"/>
    </row>
    <row r="276" spans="1:9" hidden="1" outlineLevel="1">
      <c r="A276" s="380"/>
      <c r="B276" s="326" t="s">
        <v>188</v>
      </c>
      <c r="C276" s="315">
        <v>616.48350946783398</v>
      </c>
      <c r="D276" s="315">
        <v>0</v>
      </c>
      <c r="E276" s="315">
        <v>260</v>
      </c>
      <c r="F276" s="315">
        <v>0</v>
      </c>
      <c r="G276" s="315">
        <v>102</v>
      </c>
      <c r="H276" s="381">
        <v>978.48350946783398</v>
      </c>
      <c r="I276" s="379"/>
    </row>
    <row r="277" spans="1:9" hidden="1" outlineLevel="1">
      <c r="A277" s="380"/>
      <c r="B277" s="326" t="s">
        <v>189</v>
      </c>
      <c r="C277" s="315">
        <v>64338.542374589902</v>
      </c>
      <c r="D277" s="315">
        <v>0</v>
      </c>
      <c r="E277" s="315">
        <v>528286</v>
      </c>
      <c r="F277" s="314"/>
      <c r="G277" s="315">
        <v>138966</v>
      </c>
      <c r="H277" s="381">
        <v>731590.54237458995</v>
      </c>
      <c r="I277" s="379"/>
    </row>
    <row r="278" spans="1:9" hidden="1" outlineLevel="1">
      <c r="A278" s="380"/>
      <c r="B278" s="326" t="s">
        <v>190</v>
      </c>
      <c r="C278" s="315">
        <v>552979</v>
      </c>
      <c r="D278" s="315">
        <v>984657</v>
      </c>
      <c r="E278" s="315">
        <v>51596</v>
      </c>
      <c r="F278" s="315">
        <v>0</v>
      </c>
      <c r="G278" s="315">
        <v>164447</v>
      </c>
      <c r="H278" s="381">
        <v>1753679</v>
      </c>
      <c r="I278" s="379"/>
    </row>
    <row r="279" spans="1:9" hidden="1" outlineLevel="1">
      <c r="A279" s="380"/>
      <c r="B279" s="326" t="s">
        <v>191</v>
      </c>
      <c r="C279" s="315">
        <v>0</v>
      </c>
      <c r="D279" s="314"/>
      <c r="E279" s="315">
        <v>0</v>
      </c>
      <c r="F279" s="314"/>
      <c r="G279" s="315">
        <v>0</v>
      </c>
      <c r="H279" s="381">
        <v>0</v>
      </c>
      <c r="I279" s="379"/>
    </row>
    <row r="280" spans="1:9" hidden="1" outlineLevel="1">
      <c r="A280" s="380"/>
      <c r="B280" s="326" t="s">
        <v>252</v>
      </c>
      <c r="C280" s="314"/>
      <c r="D280" s="314"/>
      <c r="E280" s="314"/>
      <c r="F280" s="314"/>
      <c r="G280" s="314"/>
      <c r="H280" s="381">
        <v>0</v>
      </c>
      <c r="I280" s="379"/>
    </row>
    <row r="281" spans="1:9" hidden="1" outlineLevel="1">
      <c r="A281" s="380"/>
      <c r="B281" s="326" t="s">
        <v>192</v>
      </c>
      <c r="C281" s="315">
        <v>20482</v>
      </c>
      <c r="D281" s="314"/>
      <c r="E281" s="314"/>
      <c r="F281" s="314"/>
      <c r="G281" s="314"/>
      <c r="H281" s="381">
        <v>20482</v>
      </c>
      <c r="I281" s="379"/>
    </row>
    <row r="282" spans="1:9" hidden="1" outlineLevel="1">
      <c r="A282" s="380"/>
      <c r="B282" s="326" t="s">
        <v>247</v>
      </c>
      <c r="C282" s="314"/>
      <c r="D282" s="314"/>
      <c r="E282" s="314"/>
      <c r="F282" s="314"/>
      <c r="G282" s="314"/>
      <c r="H282" s="381">
        <v>0</v>
      </c>
      <c r="I282" s="379"/>
    </row>
    <row r="283" spans="1:9" hidden="1" outlineLevel="1">
      <c r="A283" s="380"/>
      <c r="B283" s="326" t="s">
        <v>193</v>
      </c>
      <c r="C283" s="315">
        <v>523130</v>
      </c>
      <c r="D283" s="315">
        <v>248252</v>
      </c>
      <c r="E283" s="315">
        <v>2045768</v>
      </c>
      <c r="F283" s="314"/>
      <c r="G283" s="315">
        <v>684421</v>
      </c>
      <c r="H283" s="381">
        <v>3501571</v>
      </c>
      <c r="I283" s="379"/>
    </row>
    <row r="284" spans="1:9" hidden="1" outlineLevel="1">
      <c r="A284" s="380"/>
      <c r="B284" s="326" t="s">
        <v>194</v>
      </c>
      <c r="C284" s="315">
        <v>71290</v>
      </c>
      <c r="D284" s="314"/>
      <c r="E284" s="314"/>
      <c r="F284" s="314"/>
      <c r="G284" s="314"/>
      <c r="H284" s="381">
        <v>71290</v>
      </c>
      <c r="I284" s="379"/>
    </row>
    <row r="285" spans="1:9" hidden="1" outlineLevel="1">
      <c r="A285" s="380"/>
      <c r="B285" s="326" t="s">
        <v>195</v>
      </c>
      <c r="C285" s="315">
        <v>112607.97964904401</v>
      </c>
      <c r="D285" s="314"/>
      <c r="E285" s="315">
        <v>3147</v>
      </c>
      <c r="F285" s="314"/>
      <c r="G285" s="315">
        <v>1481</v>
      </c>
      <c r="H285" s="381">
        <v>117235.97964904401</v>
      </c>
      <c r="I285" s="379"/>
    </row>
    <row r="286" spans="1:9" hidden="1" outlineLevel="1">
      <c r="A286" s="380"/>
      <c r="B286" s="326" t="s">
        <v>196</v>
      </c>
      <c r="C286" s="315">
        <v>78372</v>
      </c>
      <c r="D286" s="314"/>
      <c r="E286" s="315">
        <v>86886</v>
      </c>
      <c r="F286" s="314"/>
      <c r="G286" s="314"/>
      <c r="H286" s="381">
        <v>165258</v>
      </c>
      <c r="I286" s="379"/>
    </row>
    <row r="287" spans="1:9" hidden="1" outlineLevel="1">
      <c r="A287" s="380"/>
      <c r="B287" s="326" t="s">
        <v>253</v>
      </c>
      <c r="C287" s="315">
        <v>599</v>
      </c>
      <c r="D287" s="315">
        <v>0</v>
      </c>
      <c r="E287" s="315">
        <v>8516</v>
      </c>
      <c r="F287" s="315">
        <v>0</v>
      </c>
      <c r="G287" s="315">
        <v>2663</v>
      </c>
      <c r="H287" s="381">
        <v>11778</v>
      </c>
      <c r="I287" s="379"/>
    </row>
    <row r="288" spans="1:9" collapsed="1">
      <c r="A288" s="380">
        <v>8</v>
      </c>
      <c r="B288" s="330" t="s">
        <v>64</v>
      </c>
      <c r="C288" s="315">
        <f>SUM($C$266:$C$287)</f>
        <v>2802940.7773135109</v>
      </c>
      <c r="D288" s="315">
        <f>SUM($D$266:$D$287)</f>
        <v>3225970</v>
      </c>
      <c r="E288" s="315">
        <f>SUM($E$266:$E$287)</f>
        <v>8480719</v>
      </c>
      <c r="F288" s="315">
        <f>SUM($F$266:$F$287)</f>
        <v>0</v>
      </c>
      <c r="G288" s="315">
        <f>SUM($G$266:$G$287)</f>
        <v>1782366</v>
      </c>
      <c r="H288" s="381">
        <f>SUM($H$266:$H$287)</f>
        <v>16291995.777313514</v>
      </c>
      <c r="I288" s="379"/>
    </row>
    <row r="289" spans="1:9" hidden="1" outlineLevel="1">
      <c r="A289" s="380"/>
      <c r="B289" s="326" t="s">
        <v>181</v>
      </c>
      <c r="C289" s="315">
        <v>80257</v>
      </c>
      <c r="D289" s="314"/>
      <c r="E289" s="315">
        <v>291260</v>
      </c>
      <c r="F289" s="314"/>
      <c r="G289" s="315">
        <v>58350</v>
      </c>
      <c r="H289" s="381">
        <v>429867</v>
      </c>
      <c r="I289" s="379"/>
    </row>
    <row r="290" spans="1:9" hidden="1" outlineLevel="1">
      <c r="A290" s="380"/>
      <c r="B290" s="326" t="s">
        <v>182</v>
      </c>
      <c r="C290" s="315">
        <v>162555</v>
      </c>
      <c r="D290" s="314"/>
      <c r="E290" s="314"/>
      <c r="F290" s="314"/>
      <c r="G290" s="314"/>
      <c r="H290" s="381">
        <v>162555</v>
      </c>
      <c r="I290" s="379"/>
    </row>
    <row r="291" spans="1:9" hidden="1" outlineLevel="1">
      <c r="A291" s="380"/>
      <c r="B291" s="326" t="s">
        <v>250</v>
      </c>
      <c r="C291" s="315">
        <v>0</v>
      </c>
      <c r="D291" s="315">
        <v>0</v>
      </c>
      <c r="E291" s="315">
        <v>0</v>
      </c>
      <c r="F291" s="315">
        <v>0</v>
      </c>
      <c r="G291" s="315">
        <v>0</v>
      </c>
      <c r="H291" s="381">
        <v>0</v>
      </c>
      <c r="I291" s="379"/>
    </row>
    <row r="292" spans="1:9" hidden="1" outlineLevel="1">
      <c r="A292" s="380"/>
      <c r="B292" s="326" t="s">
        <v>183</v>
      </c>
      <c r="C292" s="315">
        <v>648087.47433109698</v>
      </c>
      <c r="D292" s="315">
        <v>388548</v>
      </c>
      <c r="E292" s="315">
        <v>478866</v>
      </c>
      <c r="F292" s="315">
        <v>0</v>
      </c>
      <c r="G292" s="315">
        <v>80097</v>
      </c>
      <c r="H292" s="381">
        <v>1595598.4743311</v>
      </c>
      <c r="I292" s="379"/>
    </row>
    <row r="293" spans="1:9" hidden="1" outlineLevel="1">
      <c r="A293" s="380"/>
      <c r="B293" s="326" t="s">
        <v>184</v>
      </c>
      <c r="C293" s="315">
        <v>87871</v>
      </c>
      <c r="D293" s="314"/>
      <c r="E293" s="315">
        <v>38083</v>
      </c>
      <c r="F293" s="314"/>
      <c r="G293" s="315">
        <v>1576</v>
      </c>
      <c r="H293" s="381">
        <v>127530</v>
      </c>
      <c r="I293" s="379"/>
    </row>
    <row r="294" spans="1:9" hidden="1" outlineLevel="1">
      <c r="A294" s="380"/>
      <c r="B294" s="326" t="s">
        <v>251</v>
      </c>
      <c r="C294" s="314"/>
      <c r="D294" s="315">
        <v>1053</v>
      </c>
      <c r="E294" s="314"/>
      <c r="F294" s="314"/>
      <c r="G294" s="315">
        <v>351</v>
      </c>
      <c r="H294" s="381">
        <v>1404</v>
      </c>
      <c r="I294" s="379"/>
    </row>
    <row r="295" spans="1:9" hidden="1" outlineLevel="1">
      <c r="A295" s="380"/>
      <c r="B295" s="326" t="s">
        <v>185</v>
      </c>
      <c r="C295" s="315">
        <v>289539.62981272303</v>
      </c>
      <c r="D295" s="314"/>
      <c r="E295" s="315">
        <v>778290</v>
      </c>
      <c r="F295" s="314"/>
      <c r="G295" s="315">
        <v>85522</v>
      </c>
      <c r="H295" s="381">
        <v>1153351.62981272</v>
      </c>
      <c r="I295" s="379"/>
    </row>
    <row r="296" spans="1:9" hidden="1" outlineLevel="1">
      <c r="A296" s="380"/>
      <c r="B296" s="326" t="s">
        <v>186</v>
      </c>
      <c r="C296" s="315">
        <v>661507</v>
      </c>
      <c r="D296" s="314"/>
      <c r="E296" s="315">
        <v>1596999</v>
      </c>
      <c r="F296" s="314"/>
      <c r="G296" s="315">
        <v>297941</v>
      </c>
      <c r="H296" s="381">
        <v>2556447</v>
      </c>
      <c r="I296" s="379"/>
    </row>
    <row r="297" spans="1:9" hidden="1" outlineLevel="1">
      <c r="A297" s="380"/>
      <c r="B297" s="326" t="s">
        <v>244</v>
      </c>
      <c r="C297" s="315">
        <v>89710</v>
      </c>
      <c r="D297" s="314"/>
      <c r="E297" s="314"/>
      <c r="F297" s="315">
        <v>103</v>
      </c>
      <c r="G297" s="314"/>
      <c r="H297" s="381">
        <v>89813</v>
      </c>
      <c r="I297" s="379"/>
    </row>
    <row r="298" spans="1:9" hidden="1" outlineLevel="1">
      <c r="A298" s="380"/>
      <c r="B298" s="326" t="s">
        <v>187</v>
      </c>
      <c r="C298" s="315">
        <v>48790</v>
      </c>
      <c r="D298" s="314"/>
      <c r="E298" s="314"/>
      <c r="F298" s="314"/>
      <c r="G298" s="314"/>
      <c r="H298" s="381">
        <v>48790</v>
      </c>
      <c r="I298" s="379"/>
    </row>
    <row r="299" spans="1:9" hidden="1" outlineLevel="1">
      <c r="A299" s="380"/>
      <c r="B299" s="326" t="s">
        <v>188</v>
      </c>
      <c r="C299" s="315">
        <v>3125.1619576220501</v>
      </c>
      <c r="D299" s="315">
        <v>0</v>
      </c>
      <c r="E299" s="315">
        <v>14608</v>
      </c>
      <c r="F299" s="315">
        <v>0</v>
      </c>
      <c r="G299" s="315">
        <v>5681</v>
      </c>
      <c r="H299" s="381">
        <v>23414.161957622098</v>
      </c>
      <c r="I299" s="379"/>
    </row>
    <row r="300" spans="1:9" hidden="1" outlineLevel="1">
      <c r="A300" s="380"/>
      <c r="B300" s="326" t="s">
        <v>189</v>
      </c>
      <c r="C300" s="315">
        <v>95370.321061429495</v>
      </c>
      <c r="D300" s="315">
        <v>0</v>
      </c>
      <c r="E300" s="315">
        <v>128308</v>
      </c>
      <c r="F300" s="314"/>
      <c r="G300" s="315">
        <v>33751</v>
      </c>
      <c r="H300" s="381">
        <v>257429.32106142899</v>
      </c>
      <c r="I300" s="379"/>
    </row>
    <row r="301" spans="1:9" hidden="1" outlineLevel="1">
      <c r="A301" s="380"/>
      <c r="B301" s="326" t="s">
        <v>190</v>
      </c>
      <c r="C301" s="315">
        <v>712116</v>
      </c>
      <c r="D301" s="315">
        <v>121581</v>
      </c>
      <c r="E301" s="315">
        <v>10064</v>
      </c>
      <c r="F301" s="315">
        <v>0</v>
      </c>
      <c r="G301" s="315">
        <v>21892</v>
      </c>
      <c r="H301" s="381">
        <v>865653</v>
      </c>
      <c r="I301" s="379"/>
    </row>
    <row r="302" spans="1:9" hidden="1" outlineLevel="1">
      <c r="A302" s="380"/>
      <c r="B302" s="326" t="s">
        <v>191</v>
      </c>
      <c r="C302" s="315">
        <v>1693</v>
      </c>
      <c r="D302" s="314"/>
      <c r="E302" s="315">
        <v>30466.7071205916</v>
      </c>
      <c r="F302" s="314"/>
      <c r="G302" s="315">
        <v>7788.2242851268502</v>
      </c>
      <c r="H302" s="381">
        <v>39947.931405718497</v>
      </c>
      <c r="I302" s="379"/>
    </row>
    <row r="303" spans="1:9" hidden="1" outlineLevel="1">
      <c r="A303" s="380"/>
      <c r="B303" s="326" t="s">
        <v>252</v>
      </c>
      <c r="C303" s="314"/>
      <c r="D303" s="314"/>
      <c r="E303" s="314"/>
      <c r="F303" s="314"/>
      <c r="G303" s="314"/>
      <c r="H303" s="381">
        <v>0</v>
      </c>
      <c r="I303" s="379"/>
    </row>
    <row r="304" spans="1:9" hidden="1" outlineLevel="1">
      <c r="A304" s="380"/>
      <c r="B304" s="326" t="s">
        <v>192</v>
      </c>
      <c r="C304" s="315">
        <v>1948</v>
      </c>
      <c r="D304" s="314"/>
      <c r="E304" s="314"/>
      <c r="F304" s="314"/>
      <c r="G304" s="314"/>
      <c r="H304" s="381">
        <v>1948</v>
      </c>
      <c r="I304" s="379"/>
    </row>
    <row r="305" spans="1:9" hidden="1" outlineLevel="1">
      <c r="A305" s="380"/>
      <c r="B305" s="326" t="s">
        <v>247</v>
      </c>
      <c r="C305" s="315">
        <v>70</v>
      </c>
      <c r="D305" s="314"/>
      <c r="E305" s="314"/>
      <c r="F305" s="314"/>
      <c r="G305" s="314"/>
      <c r="H305" s="381">
        <v>70</v>
      </c>
      <c r="I305" s="379"/>
    </row>
    <row r="306" spans="1:9" hidden="1" outlineLevel="1">
      <c r="A306" s="380"/>
      <c r="B306" s="326" t="s">
        <v>193</v>
      </c>
      <c r="C306" s="315">
        <v>895190</v>
      </c>
      <c r="D306" s="315">
        <v>112340</v>
      </c>
      <c r="E306" s="315">
        <v>1034989</v>
      </c>
      <c r="F306" s="314"/>
      <c r="G306" s="315">
        <v>847076</v>
      </c>
      <c r="H306" s="381">
        <v>2889595</v>
      </c>
      <c r="I306" s="379"/>
    </row>
    <row r="307" spans="1:9" hidden="1" outlineLevel="1">
      <c r="A307" s="380"/>
      <c r="B307" s="326" t="s">
        <v>194</v>
      </c>
      <c r="C307" s="315">
        <v>115800</v>
      </c>
      <c r="D307" s="314"/>
      <c r="E307" s="314"/>
      <c r="F307" s="314"/>
      <c r="G307" s="314"/>
      <c r="H307" s="381">
        <v>115800</v>
      </c>
      <c r="I307" s="379"/>
    </row>
    <row r="308" spans="1:9" hidden="1" outlineLevel="1">
      <c r="A308" s="380"/>
      <c r="B308" s="326" t="s">
        <v>195</v>
      </c>
      <c r="C308" s="315">
        <v>154378.11129274801</v>
      </c>
      <c r="D308" s="314"/>
      <c r="E308" s="315">
        <v>2811</v>
      </c>
      <c r="F308" s="314"/>
      <c r="G308" s="315">
        <v>1323</v>
      </c>
      <c r="H308" s="381">
        <v>158512.11129274801</v>
      </c>
      <c r="I308" s="379"/>
    </row>
    <row r="309" spans="1:9" hidden="1" outlineLevel="1">
      <c r="A309" s="380"/>
      <c r="B309" s="326" t="s">
        <v>196</v>
      </c>
      <c r="C309" s="315">
        <v>419868</v>
      </c>
      <c r="D309" s="314"/>
      <c r="E309" s="315">
        <v>141602</v>
      </c>
      <c r="F309" s="314"/>
      <c r="G309" s="314"/>
      <c r="H309" s="381">
        <v>561470</v>
      </c>
      <c r="I309" s="379"/>
    </row>
    <row r="310" spans="1:9" hidden="1" outlineLevel="1">
      <c r="A310" s="380"/>
      <c r="B310" s="326" t="s">
        <v>253</v>
      </c>
      <c r="C310" s="315">
        <v>3993</v>
      </c>
      <c r="D310" s="315">
        <v>0</v>
      </c>
      <c r="E310" s="315">
        <v>33620</v>
      </c>
      <c r="F310" s="315">
        <v>0</v>
      </c>
      <c r="G310" s="315">
        <v>10431</v>
      </c>
      <c r="H310" s="381">
        <v>48044</v>
      </c>
      <c r="I310" s="379"/>
    </row>
    <row r="311" spans="1:9" collapsed="1">
      <c r="A311" s="380">
        <v>9</v>
      </c>
      <c r="B311" s="330" t="s">
        <v>66</v>
      </c>
      <c r="C311" s="315">
        <f>SUM($C$289:$C$310)</f>
        <v>4471868.6984556196</v>
      </c>
      <c r="D311" s="315">
        <f>SUM($D$289:$D$310)</f>
        <v>623522</v>
      </c>
      <c r="E311" s="315">
        <f>SUM($E$289:$E$310)</f>
        <v>4579966.7071205918</v>
      </c>
      <c r="F311" s="315">
        <f>SUM($F$289:$F$310)</f>
        <v>103</v>
      </c>
      <c r="G311" s="315">
        <f>SUM($G$289:$G$310)</f>
        <v>1451779.2242851269</v>
      </c>
      <c r="H311" s="381">
        <f>SUM($H$289:$H$310)</f>
        <v>11127239.629861338</v>
      </c>
      <c r="I311" s="379"/>
    </row>
    <row r="312" spans="1:9" hidden="1" outlineLevel="1">
      <c r="A312" s="380"/>
      <c r="B312" s="326" t="s">
        <v>181</v>
      </c>
      <c r="C312" s="315">
        <v>20102</v>
      </c>
      <c r="D312" s="314"/>
      <c r="E312" s="315">
        <v>191487</v>
      </c>
      <c r="F312" s="314"/>
      <c r="G312" s="315">
        <v>38361</v>
      </c>
      <c r="H312" s="381">
        <v>249950</v>
      </c>
      <c r="I312" s="379"/>
    </row>
    <row r="313" spans="1:9" hidden="1" outlineLevel="1">
      <c r="A313" s="380"/>
      <c r="B313" s="326" t="s">
        <v>182</v>
      </c>
      <c r="C313" s="315">
        <v>146000</v>
      </c>
      <c r="D313" s="314"/>
      <c r="E313" s="314"/>
      <c r="F313" s="314"/>
      <c r="G313" s="314"/>
      <c r="H313" s="381">
        <v>146000</v>
      </c>
      <c r="I313" s="379"/>
    </row>
    <row r="314" spans="1:9" hidden="1" outlineLevel="1">
      <c r="A314" s="380"/>
      <c r="B314" s="326" t="s">
        <v>250</v>
      </c>
      <c r="C314" s="315">
        <v>0</v>
      </c>
      <c r="D314" s="315">
        <v>0</v>
      </c>
      <c r="E314" s="315">
        <v>0</v>
      </c>
      <c r="F314" s="315">
        <v>0</v>
      </c>
      <c r="G314" s="315">
        <v>0</v>
      </c>
      <c r="H314" s="381">
        <v>0</v>
      </c>
      <c r="I314" s="379"/>
    </row>
    <row r="315" spans="1:9" hidden="1" outlineLevel="1">
      <c r="A315" s="380"/>
      <c r="B315" s="326" t="s">
        <v>183</v>
      </c>
      <c r="C315" s="315">
        <v>154405.70286591901</v>
      </c>
      <c r="D315" s="315">
        <v>129542</v>
      </c>
      <c r="E315" s="315">
        <v>295556</v>
      </c>
      <c r="F315" s="315">
        <v>0</v>
      </c>
      <c r="G315" s="315">
        <v>53999</v>
      </c>
      <c r="H315" s="381">
        <v>633502.70286591898</v>
      </c>
      <c r="I315" s="379"/>
    </row>
    <row r="316" spans="1:9" hidden="1" outlineLevel="1">
      <c r="A316" s="380"/>
      <c r="B316" s="326" t="s">
        <v>184</v>
      </c>
      <c r="C316" s="315">
        <v>19003</v>
      </c>
      <c r="D316" s="314"/>
      <c r="E316" s="315">
        <v>48055</v>
      </c>
      <c r="F316" s="314"/>
      <c r="G316" s="315">
        <v>1717</v>
      </c>
      <c r="H316" s="381">
        <v>68775</v>
      </c>
      <c r="I316" s="379"/>
    </row>
    <row r="317" spans="1:9" hidden="1" outlineLevel="1">
      <c r="A317" s="380"/>
      <c r="B317" s="326" t="s">
        <v>251</v>
      </c>
      <c r="C317" s="314"/>
      <c r="D317" s="315">
        <v>1192</v>
      </c>
      <c r="E317" s="314"/>
      <c r="F317" s="314"/>
      <c r="G317" s="315">
        <v>398</v>
      </c>
      <c r="H317" s="381">
        <v>1590</v>
      </c>
      <c r="I317" s="379"/>
    </row>
    <row r="318" spans="1:9" hidden="1" outlineLevel="1">
      <c r="A318" s="380"/>
      <c r="B318" s="326" t="s">
        <v>185</v>
      </c>
      <c r="C318" s="315">
        <v>130341.777075288</v>
      </c>
      <c r="D318" s="314"/>
      <c r="E318" s="315">
        <v>378436</v>
      </c>
      <c r="F318" s="314"/>
      <c r="G318" s="315">
        <v>37862</v>
      </c>
      <c r="H318" s="381">
        <v>546639.777075288</v>
      </c>
      <c r="I318" s="379"/>
    </row>
    <row r="319" spans="1:9" hidden="1" outlineLevel="1">
      <c r="A319" s="380"/>
      <c r="B319" s="326" t="s">
        <v>186</v>
      </c>
      <c r="C319" s="315">
        <v>22565</v>
      </c>
      <c r="D319" s="314"/>
      <c r="E319" s="315">
        <v>124825</v>
      </c>
      <c r="F319" s="314"/>
      <c r="G319" s="315">
        <v>15469</v>
      </c>
      <c r="H319" s="381">
        <v>162859</v>
      </c>
      <c r="I319" s="379"/>
    </row>
    <row r="320" spans="1:9" hidden="1" outlineLevel="1">
      <c r="A320" s="380"/>
      <c r="B320" s="326" t="s">
        <v>244</v>
      </c>
      <c r="C320" s="315">
        <v>1067</v>
      </c>
      <c r="D320" s="314"/>
      <c r="E320" s="314"/>
      <c r="F320" s="314"/>
      <c r="G320" s="314"/>
      <c r="H320" s="381">
        <v>1067</v>
      </c>
      <c r="I320" s="379"/>
    </row>
    <row r="321" spans="1:9" hidden="1" outlineLevel="1">
      <c r="A321" s="380"/>
      <c r="B321" s="326" t="s">
        <v>187</v>
      </c>
      <c r="C321" s="315">
        <v>40203</v>
      </c>
      <c r="D321" s="314"/>
      <c r="E321" s="314"/>
      <c r="F321" s="314"/>
      <c r="G321" s="314"/>
      <c r="H321" s="381">
        <v>40203</v>
      </c>
      <c r="I321" s="379"/>
    </row>
    <row r="322" spans="1:9" hidden="1" outlineLevel="1">
      <c r="A322" s="380"/>
      <c r="B322" s="326" t="s">
        <v>188</v>
      </c>
      <c r="C322" s="315">
        <v>1085.55111534104</v>
      </c>
      <c r="D322" s="315">
        <v>0</v>
      </c>
      <c r="E322" s="315">
        <v>17694</v>
      </c>
      <c r="F322" s="315">
        <v>0</v>
      </c>
      <c r="G322" s="315">
        <v>6881</v>
      </c>
      <c r="H322" s="381">
        <v>25660.551115341001</v>
      </c>
      <c r="I322" s="379"/>
    </row>
    <row r="323" spans="1:9" hidden="1" outlineLevel="1">
      <c r="A323" s="380"/>
      <c r="B323" s="326" t="s">
        <v>189</v>
      </c>
      <c r="C323" s="315">
        <v>19326.3305474558</v>
      </c>
      <c r="D323" s="315">
        <v>0</v>
      </c>
      <c r="E323" s="315">
        <v>68180</v>
      </c>
      <c r="F323" s="314"/>
      <c r="G323" s="315">
        <v>17935</v>
      </c>
      <c r="H323" s="381">
        <v>105441.330547456</v>
      </c>
      <c r="I323" s="379"/>
    </row>
    <row r="324" spans="1:9" hidden="1" outlineLevel="1">
      <c r="A324" s="380"/>
      <c r="B324" s="326" t="s">
        <v>190</v>
      </c>
      <c r="C324" s="315">
        <v>91511</v>
      </c>
      <c r="D324" s="315">
        <v>170167</v>
      </c>
      <c r="E324" s="315">
        <v>20291</v>
      </c>
      <c r="F324" s="315">
        <v>0</v>
      </c>
      <c r="G324" s="315">
        <v>31704</v>
      </c>
      <c r="H324" s="381">
        <v>313673</v>
      </c>
      <c r="I324" s="379"/>
    </row>
    <row r="325" spans="1:9" hidden="1" outlineLevel="1">
      <c r="A325" s="380"/>
      <c r="B325" s="326" t="s">
        <v>191</v>
      </c>
      <c r="C325" s="315">
        <v>0</v>
      </c>
      <c r="D325" s="314"/>
      <c r="E325" s="315">
        <v>4009.59468575045</v>
      </c>
      <c r="F325" s="314"/>
      <c r="G325" s="315">
        <v>1024.9753142495399</v>
      </c>
      <c r="H325" s="381">
        <v>5034.57</v>
      </c>
      <c r="I325" s="379"/>
    </row>
    <row r="326" spans="1:9" hidden="1" outlineLevel="1">
      <c r="A326" s="380"/>
      <c r="B326" s="326" t="s">
        <v>252</v>
      </c>
      <c r="C326" s="314"/>
      <c r="D326" s="314"/>
      <c r="E326" s="314"/>
      <c r="F326" s="314"/>
      <c r="G326" s="314"/>
      <c r="H326" s="381">
        <v>0</v>
      </c>
      <c r="I326" s="379"/>
    </row>
    <row r="327" spans="1:9" hidden="1" outlineLevel="1">
      <c r="A327" s="380"/>
      <c r="B327" s="326" t="s">
        <v>192</v>
      </c>
      <c r="C327" s="314"/>
      <c r="D327" s="314"/>
      <c r="E327" s="314"/>
      <c r="F327" s="314"/>
      <c r="G327" s="314"/>
      <c r="H327" s="381">
        <v>0</v>
      </c>
      <c r="I327" s="379"/>
    </row>
    <row r="328" spans="1:9" hidden="1" outlineLevel="1">
      <c r="A328" s="380"/>
      <c r="B328" s="326" t="s">
        <v>247</v>
      </c>
      <c r="C328" s="314"/>
      <c r="D328" s="314"/>
      <c r="E328" s="314"/>
      <c r="F328" s="314"/>
      <c r="G328" s="314"/>
      <c r="H328" s="381">
        <v>0</v>
      </c>
      <c r="I328" s="379"/>
    </row>
    <row r="329" spans="1:9" hidden="1" outlineLevel="1">
      <c r="A329" s="380"/>
      <c r="B329" s="326" t="s">
        <v>193</v>
      </c>
      <c r="C329" s="315">
        <v>243032</v>
      </c>
      <c r="D329" s="314"/>
      <c r="E329" s="315">
        <v>508714</v>
      </c>
      <c r="F329" s="314"/>
      <c r="G329" s="315">
        <v>682421</v>
      </c>
      <c r="H329" s="381">
        <v>1434167</v>
      </c>
      <c r="I329" s="379"/>
    </row>
    <row r="330" spans="1:9" hidden="1" outlineLevel="1">
      <c r="A330" s="380"/>
      <c r="B330" s="326" t="s">
        <v>194</v>
      </c>
      <c r="C330" s="314"/>
      <c r="D330" s="314"/>
      <c r="E330" s="314"/>
      <c r="F330" s="314"/>
      <c r="G330" s="314"/>
      <c r="H330" s="381">
        <v>0</v>
      </c>
      <c r="I330" s="379"/>
    </row>
    <row r="331" spans="1:9" hidden="1" outlineLevel="1">
      <c r="A331" s="380"/>
      <c r="B331" s="326" t="s">
        <v>195</v>
      </c>
      <c r="C331" s="315">
        <v>31343.866234052301</v>
      </c>
      <c r="D331" s="314"/>
      <c r="E331" s="315">
        <v>551</v>
      </c>
      <c r="F331" s="314"/>
      <c r="G331" s="315">
        <v>260</v>
      </c>
      <c r="H331" s="381">
        <v>32154.866234052301</v>
      </c>
      <c r="I331" s="379"/>
    </row>
    <row r="332" spans="1:9" hidden="1" outlineLevel="1">
      <c r="A332" s="380"/>
      <c r="B332" s="326" t="s">
        <v>196</v>
      </c>
      <c r="C332" s="315">
        <v>112582</v>
      </c>
      <c r="D332" s="314"/>
      <c r="E332" s="315">
        <v>78584</v>
      </c>
      <c r="F332" s="314"/>
      <c r="G332" s="314"/>
      <c r="H332" s="381">
        <v>191166</v>
      </c>
      <c r="I332" s="379"/>
    </row>
    <row r="333" spans="1:9" hidden="1" outlineLevel="1">
      <c r="A333" s="380"/>
      <c r="B333" s="326" t="s">
        <v>253</v>
      </c>
      <c r="C333" s="314"/>
      <c r="D333" s="315">
        <v>0</v>
      </c>
      <c r="E333" s="315">
        <v>83</v>
      </c>
      <c r="F333" s="315">
        <v>0</v>
      </c>
      <c r="G333" s="315">
        <v>26</v>
      </c>
      <c r="H333" s="381">
        <v>109</v>
      </c>
      <c r="I333" s="379"/>
    </row>
    <row r="334" spans="1:9" collapsed="1">
      <c r="A334" s="380">
        <v>10</v>
      </c>
      <c r="B334" s="330" t="s">
        <v>68</v>
      </c>
      <c r="C334" s="315">
        <f>SUM($C$312:$C$333)</f>
        <v>1032568.2278380562</v>
      </c>
      <c r="D334" s="315">
        <f>SUM($D$312:$D$333)</f>
        <v>300901</v>
      </c>
      <c r="E334" s="315">
        <f>SUM($E$312:$E$333)</f>
        <v>1736465.5946857505</v>
      </c>
      <c r="F334" s="315">
        <f>SUM($F$312:$F$333)</f>
        <v>0</v>
      </c>
      <c r="G334" s="315">
        <f>SUM($G$312:$G$333)</f>
        <v>888057.97531424952</v>
      </c>
      <c r="H334" s="381">
        <f>SUM($H$312:$H$333)</f>
        <v>3957992.7978380565</v>
      </c>
      <c r="I334" s="379"/>
    </row>
    <row r="335" spans="1:9" hidden="1" outlineLevel="1">
      <c r="A335" s="380"/>
      <c r="B335" s="326" t="s">
        <v>181</v>
      </c>
      <c r="C335" s="314"/>
      <c r="D335" s="314"/>
      <c r="E335" s="314"/>
      <c r="F335" s="314"/>
      <c r="G335" s="315">
        <v>0</v>
      </c>
      <c r="H335" s="381">
        <v>0</v>
      </c>
      <c r="I335" s="379"/>
    </row>
    <row r="336" spans="1:9" hidden="1" outlineLevel="1">
      <c r="A336" s="380"/>
      <c r="B336" s="326" t="s">
        <v>182</v>
      </c>
      <c r="C336" s="314"/>
      <c r="D336" s="314"/>
      <c r="E336" s="314"/>
      <c r="F336" s="314"/>
      <c r="G336" s="314"/>
      <c r="H336" s="381">
        <v>0</v>
      </c>
      <c r="I336" s="379"/>
    </row>
    <row r="337" spans="1:9" hidden="1" outlineLevel="1">
      <c r="A337" s="380"/>
      <c r="B337" s="326" t="s">
        <v>250</v>
      </c>
      <c r="C337" s="315">
        <v>0</v>
      </c>
      <c r="D337" s="315">
        <v>0</v>
      </c>
      <c r="E337" s="315">
        <v>0</v>
      </c>
      <c r="F337" s="315">
        <v>0</v>
      </c>
      <c r="G337" s="315">
        <v>0</v>
      </c>
      <c r="H337" s="381">
        <v>0</v>
      </c>
      <c r="I337" s="379"/>
    </row>
    <row r="338" spans="1:9" hidden="1" outlineLevel="1">
      <c r="A338" s="380"/>
      <c r="B338" s="326" t="s">
        <v>183</v>
      </c>
      <c r="C338" s="315">
        <v>0</v>
      </c>
      <c r="D338" s="315">
        <v>0</v>
      </c>
      <c r="E338" s="315">
        <v>0</v>
      </c>
      <c r="F338" s="315">
        <v>0</v>
      </c>
      <c r="G338" s="315">
        <v>0</v>
      </c>
      <c r="H338" s="381">
        <v>0</v>
      </c>
      <c r="I338" s="379"/>
    </row>
    <row r="339" spans="1:9" hidden="1" outlineLevel="1">
      <c r="A339" s="380"/>
      <c r="B339" s="326" t="s">
        <v>184</v>
      </c>
      <c r="C339" s="315">
        <v>288</v>
      </c>
      <c r="D339" s="314"/>
      <c r="E339" s="314"/>
      <c r="F339" s="314"/>
      <c r="G339" s="314"/>
      <c r="H339" s="381">
        <v>288</v>
      </c>
      <c r="I339" s="379"/>
    </row>
    <row r="340" spans="1:9" hidden="1" outlineLevel="1">
      <c r="A340" s="380"/>
      <c r="B340" s="326" t="s">
        <v>251</v>
      </c>
      <c r="C340" s="314"/>
      <c r="D340" s="314"/>
      <c r="E340" s="314"/>
      <c r="F340" s="314"/>
      <c r="G340" s="314"/>
      <c r="H340" s="381">
        <v>0</v>
      </c>
      <c r="I340" s="379"/>
    </row>
    <row r="341" spans="1:9" hidden="1" outlineLevel="1">
      <c r="A341" s="380"/>
      <c r="B341" s="326" t="s">
        <v>185</v>
      </c>
      <c r="C341" s="315">
        <v>1816.35041994932</v>
      </c>
      <c r="D341" s="314"/>
      <c r="E341" s="315">
        <v>0</v>
      </c>
      <c r="F341" s="314"/>
      <c r="G341" s="315">
        <v>0</v>
      </c>
      <c r="H341" s="381">
        <v>1816.35041994932</v>
      </c>
      <c r="I341" s="379"/>
    </row>
    <row r="342" spans="1:9" hidden="1" outlineLevel="1">
      <c r="A342" s="380"/>
      <c r="B342" s="326" t="s">
        <v>186</v>
      </c>
      <c r="C342" s="315">
        <v>332</v>
      </c>
      <c r="D342" s="314"/>
      <c r="E342" s="315">
        <v>1309</v>
      </c>
      <c r="F342" s="314"/>
      <c r="G342" s="315">
        <v>229</v>
      </c>
      <c r="H342" s="381">
        <v>1870</v>
      </c>
      <c r="I342" s="379"/>
    </row>
    <row r="343" spans="1:9" hidden="1" outlineLevel="1">
      <c r="A343" s="380"/>
      <c r="B343" s="326" t="s">
        <v>244</v>
      </c>
      <c r="C343" s="314"/>
      <c r="D343" s="314"/>
      <c r="E343" s="314"/>
      <c r="F343" s="314"/>
      <c r="G343" s="314"/>
      <c r="H343" s="381">
        <v>0</v>
      </c>
      <c r="I343" s="379"/>
    </row>
    <row r="344" spans="1:9" hidden="1" outlineLevel="1">
      <c r="A344" s="380"/>
      <c r="B344" s="326" t="s">
        <v>187</v>
      </c>
      <c r="C344" s="315">
        <v>18018</v>
      </c>
      <c r="D344" s="314"/>
      <c r="E344" s="314"/>
      <c r="F344" s="314"/>
      <c r="G344" s="314"/>
      <c r="H344" s="381">
        <v>18018</v>
      </c>
      <c r="I344" s="379"/>
    </row>
    <row r="345" spans="1:9" hidden="1" outlineLevel="1">
      <c r="A345" s="380"/>
      <c r="B345" s="326" t="s">
        <v>188</v>
      </c>
      <c r="C345" s="315">
        <v>0</v>
      </c>
      <c r="D345" s="315">
        <v>0</v>
      </c>
      <c r="E345" s="315">
        <v>0</v>
      </c>
      <c r="F345" s="315">
        <v>0</v>
      </c>
      <c r="G345" s="315">
        <v>0</v>
      </c>
      <c r="H345" s="381">
        <v>0</v>
      </c>
      <c r="I345" s="379"/>
    </row>
    <row r="346" spans="1:9" hidden="1" outlineLevel="1">
      <c r="A346" s="380"/>
      <c r="B346" s="326" t="s">
        <v>189</v>
      </c>
      <c r="C346" s="314"/>
      <c r="D346" s="315">
        <v>0</v>
      </c>
      <c r="E346" s="315">
        <v>908</v>
      </c>
      <c r="F346" s="314"/>
      <c r="G346" s="315">
        <v>239</v>
      </c>
      <c r="H346" s="381">
        <v>1147</v>
      </c>
      <c r="I346" s="379"/>
    </row>
    <row r="347" spans="1:9" hidden="1" outlineLevel="1">
      <c r="A347" s="380"/>
      <c r="B347" s="326" t="s">
        <v>190</v>
      </c>
      <c r="C347" s="315">
        <v>254053</v>
      </c>
      <c r="D347" s="315">
        <v>0</v>
      </c>
      <c r="E347" s="315">
        <v>0</v>
      </c>
      <c r="F347" s="315">
        <v>0</v>
      </c>
      <c r="G347" s="315">
        <v>0</v>
      </c>
      <c r="H347" s="381">
        <v>254053</v>
      </c>
      <c r="I347" s="379"/>
    </row>
    <row r="348" spans="1:9" hidden="1" outlineLevel="1">
      <c r="A348" s="380"/>
      <c r="B348" s="326" t="s">
        <v>191</v>
      </c>
      <c r="C348" s="315">
        <v>0</v>
      </c>
      <c r="D348" s="314"/>
      <c r="E348" s="315">
        <v>0</v>
      </c>
      <c r="F348" s="314"/>
      <c r="G348" s="315">
        <v>0</v>
      </c>
      <c r="H348" s="381">
        <v>0</v>
      </c>
      <c r="I348" s="379"/>
    </row>
    <row r="349" spans="1:9" hidden="1" outlineLevel="1">
      <c r="A349" s="380"/>
      <c r="B349" s="326" t="s">
        <v>252</v>
      </c>
      <c r="C349" s="314"/>
      <c r="D349" s="314"/>
      <c r="E349" s="314"/>
      <c r="F349" s="314"/>
      <c r="G349" s="314"/>
      <c r="H349" s="381">
        <v>0</v>
      </c>
      <c r="I349" s="379"/>
    </row>
    <row r="350" spans="1:9" hidden="1" outlineLevel="1">
      <c r="A350" s="380"/>
      <c r="B350" s="326" t="s">
        <v>192</v>
      </c>
      <c r="C350" s="314"/>
      <c r="D350" s="314"/>
      <c r="E350" s="314"/>
      <c r="F350" s="314"/>
      <c r="G350" s="314"/>
      <c r="H350" s="381">
        <v>0</v>
      </c>
      <c r="I350" s="379"/>
    </row>
    <row r="351" spans="1:9" hidden="1" outlineLevel="1">
      <c r="A351" s="380"/>
      <c r="B351" s="326" t="s">
        <v>247</v>
      </c>
      <c r="C351" s="314"/>
      <c r="D351" s="314"/>
      <c r="E351" s="314"/>
      <c r="F351" s="314"/>
      <c r="G351" s="314"/>
      <c r="H351" s="381">
        <v>0</v>
      </c>
      <c r="I351" s="379"/>
    </row>
    <row r="352" spans="1:9" hidden="1" outlineLevel="1">
      <c r="A352" s="380"/>
      <c r="B352" s="326" t="s">
        <v>193</v>
      </c>
      <c r="C352" s="314"/>
      <c r="D352" s="314"/>
      <c r="E352" s="315">
        <v>36510</v>
      </c>
      <c r="F352" s="314"/>
      <c r="G352" s="315">
        <v>1075868</v>
      </c>
      <c r="H352" s="381">
        <v>1112378</v>
      </c>
      <c r="I352" s="379"/>
    </row>
    <row r="353" spans="1:9" hidden="1" outlineLevel="1">
      <c r="A353" s="380"/>
      <c r="B353" s="326" t="s">
        <v>194</v>
      </c>
      <c r="C353" s="314"/>
      <c r="D353" s="314"/>
      <c r="E353" s="314"/>
      <c r="F353" s="314"/>
      <c r="G353" s="314"/>
      <c r="H353" s="381">
        <v>0</v>
      </c>
      <c r="I353" s="379"/>
    </row>
    <row r="354" spans="1:9" hidden="1" outlineLevel="1">
      <c r="A354" s="380"/>
      <c r="B354" s="326" t="s">
        <v>195</v>
      </c>
      <c r="C354" s="315">
        <v>0</v>
      </c>
      <c r="D354" s="314"/>
      <c r="E354" s="315">
        <v>1</v>
      </c>
      <c r="F354" s="314"/>
      <c r="G354" s="315">
        <v>0</v>
      </c>
      <c r="H354" s="381">
        <v>1</v>
      </c>
      <c r="I354" s="379"/>
    </row>
    <row r="355" spans="1:9" hidden="1" outlineLevel="1">
      <c r="A355" s="380"/>
      <c r="B355" s="326" t="s">
        <v>196</v>
      </c>
      <c r="C355" s="315">
        <v>0</v>
      </c>
      <c r="D355" s="314"/>
      <c r="E355" s="315">
        <v>6</v>
      </c>
      <c r="F355" s="314"/>
      <c r="G355" s="314"/>
      <c r="H355" s="381">
        <v>6</v>
      </c>
      <c r="I355" s="379"/>
    </row>
    <row r="356" spans="1:9" hidden="1" outlineLevel="1">
      <c r="A356" s="380"/>
      <c r="B356" s="326" t="s">
        <v>253</v>
      </c>
      <c r="C356" s="314"/>
      <c r="D356" s="315">
        <v>0</v>
      </c>
      <c r="E356" s="315">
        <v>25</v>
      </c>
      <c r="F356" s="315">
        <v>0</v>
      </c>
      <c r="G356" s="315">
        <v>7</v>
      </c>
      <c r="H356" s="381">
        <v>32</v>
      </c>
      <c r="I356" s="379"/>
    </row>
    <row r="357" spans="1:9" collapsed="1">
      <c r="A357" s="380">
        <v>11</v>
      </c>
      <c r="B357" s="330" t="s">
        <v>537</v>
      </c>
      <c r="C357" s="315">
        <f>SUM($C$335:$C$356)</f>
        <v>274507.35041994933</v>
      </c>
      <c r="D357" s="315">
        <f>SUM($D$335:$D$356)</f>
        <v>0</v>
      </c>
      <c r="E357" s="315">
        <f>SUM($E$335:$E$356)</f>
        <v>38759</v>
      </c>
      <c r="F357" s="315">
        <f>SUM($F$335:$F$356)</f>
        <v>0</v>
      </c>
      <c r="G357" s="315">
        <f>SUM($G$335:$G$356)</f>
        <v>1076343</v>
      </c>
      <c r="H357" s="381">
        <f>SUM($H$335:$H$356)</f>
        <v>1389609.3504199493</v>
      </c>
      <c r="I357" s="379"/>
    </row>
    <row r="358" spans="1:9" hidden="1" outlineLevel="1">
      <c r="A358" s="380"/>
      <c r="B358" s="326" t="s">
        <v>181</v>
      </c>
      <c r="C358" s="315">
        <v>234283</v>
      </c>
      <c r="D358" s="314"/>
      <c r="E358" s="315">
        <v>43654</v>
      </c>
      <c r="F358" s="314"/>
      <c r="G358" s="315">
        <v>8746</v>
      </c>
      <c r="H358" s="381">
        <v>286683</v>
      </c>
      <c r="I358" s="379"/>
    </row>
    <row r="359" spans="1:9" hidden="1" outlineLevel="1">
      <c r="A359" s="380"/>
      <c r="B359" s="326" t="s">
        <v>182</v>
      </c>
      <c r="C359" s="314"/>
      <c r="D359" s="314"/>
      <c r="E359" s="314"/>
      <c r="F359" s="314"/>
      <c r="G359" s="314"/>
      <c r="H359" s="381">
        <v>0</v>
      </c>
      <c r="I359" s="379"/>
    </row>
    <row r="360" spans="1:9" hidden="1" outlineLevel="1">
      <c r="A360" s="380"/>
      <c r="B360" s="326" t="s">
        <v>250</v>
      </c>
      <c r="C360" s="315">
        <v>0</v>
      </c>
      <c r="D360" s="315">
        <v>0</v>
      </c>
      <c r="E360" s="315">
        <v>0</v>
      </c>
      <c r="F360" s="315">
        <v>0</v>
      </c>
      <c r="G360" s="315">
        <v>0</v>
      </c>
      <c r="H360" s="381">
        <v>0</v>
      </c>
      <c r="I360" s="379"/>
    </row>
    <row r="361" spans="1:9" hidden="1" outlineLevel="1">
      <c r="A361" s="380"/>
      <c r="B361" s="326" t="s">
        <v>183</v>
      </c>
      <c r="C361" s="315">
        <v>2590472.1831644201</v>
      </c>
      <c r="D361" s="315">
        <v>68114</v>
      </c>
      <c r="E361" s="315">
        <v>56003</v>
      </c>
      <c r="F361" s="315">
        <v>0</v>
      </c>
      <c r="G361" s="315">
        <v>23807</v>
      </c>
      <c r="H361" s="381">
        <v>2738396.1831644201</v>
      </c>
      <c r="I361" s="379"/>
    </row>
    <row r="362" spans="1:9" hidden="1" outlineLevel="1">
      <c r="A362" s="380"/>
      <c r="B362" s="326" t="s">
        <v>184</v>
      </c>
      <c r="C362" s="315">
        <v>-127842</v>
      </c>
      <c r="D362" s="314"/>
      <c r="E362" s="315">
        <v>5290</v>
      </c>
      <c r="F362" s="314"/>
      <c r="G362" s="315">
        <v>685</v>
      </c>
      <c r="H362" s="381">
        <v>-121867</v>
      </c>
      <c r="I362" s="379"/>
    </row>
    <row r="363" spans="1:9" hidden="1" outlineLevel="1">
      <c r="A363" s="380"/>
      <c r="B363" s="326" t="s">
        <v>251</v>
      </c>
      <c r="C363" s="314"/>
      <c r="D363" s="315">
        <v>12957</v>
      </c>
      <c r="E363" s="314"/>
      <c r="F363" s="314"/>
      <c r="G363" s="315">
        <v>4319</v>
      </c>
      <c r="H363" s="381">
        <v>17276</v>
      </c>
      <c r="I363" s="379"/>
    </row>
    <row r="364" spans="1:9" hidden="1" outlineLevel="1">
      <c r="A364" s="380"/>
      <c r="B364" s="326" t="s">
        <v>185</v>
      </c>
      <c r="C364" s="315">
        <v>1114381.63159529</v>
      </c>
      <c r="D364" s="314"/>
      <c r="E364" s="315">
        <v>57995</v>
      </c>
      <c r="F364" s="314"/>
      <c r="G364" s="315">
        <v>5706</v>
      </c>
      <c r="H364" s="381">
        <v>1178082.63159529</v>
      </c>
      <c r="I364" s="379"/>
    </row>
    <row r="365" spans="1:9" hidden="1" outlineLevel="1">
      <c r="A365" s="380"/>
      <c r="B365" s="326" t="s">
        <v>186</v>
      </c>
      <c r="C365" s="315">
        <v>74350</v>
      </c>
      <c r="D365" s="314"/>
      <c r="E365" s="315">
        <v>344643</v>
      </c>
      <c r="F365" s="314"/>
      <c r="G365" s="315">
        <v>68306</v>
      </c>
      <c r="H365" s="381">
        <v>487299</v>
      </c>
      <c r="I365" s="379"/>
    </row>
    <row r="366" spans="1:9" hidden="1" outlineLevel="1">
      <c r="A366" s="380"/>
      <c r="B366" s="326" t="s">
        <v>244</v>
      </c>
      <c r="C366" s="315">
        <v>98510</v>
      </c>
      <c r="D366" s="314"/>
      <c r="E366" s="314"/>
      <c r="F366" s="314"/>
      <c r="G366" s="314"/>
      <c r="H366" s="381">
        <v>98510</v>
      </c>
      <c r="I366" s="379"/>
    </row>
    <row r="367" spans="1:9" hidden="1" outlineLevel="1">
      <c r="A367" s="380"/>
      <c r="B367" s="326" t="s">
        <v>187</v>
      </c>
      <c r="C367" s="315">
        <v>130993</v>
      </c>
      <c r="D367" s="314"/>
      <c r="E367" s="314"/>
      <c r="F367" s="314"/>
      <c r="G367" s="314"/>
      <c r="H367" s="381">
        <v>130993</v>
      </c>
      <c r="I367" s="379"/>
    </row>
    <row r="368" spans="1:9" hidden="1" outlineLevel="1">
      <c r="A368" s="380"/>
      <c r="B368" s="326" t="s">
        <v>188</v>
      </c>
      <c r="C368" s="315">
        <v>26704.669670611798</v>
      </c>
      <c r="D368" s="315">
        <v>0</v>
      </c>
      <c r="E368" s="315">
        <v>93</v>
      </c>
      <c r="F368" s="315">
        <v>0</v>
      </c>
      <c r="G368" s="315">
        <v>37</v>
      </c>
      <c r="H368" s="381">
        <v>26834.669670611798</v>
      </c>
      <c r="I368" s="379"/>
    </row>
    <row r="369" spans="1:9" hidden="1" outlineLevel="1">
      <c r="A369" s="380"/>
      <c r="B369" s="326" t="s">
        <v>189</v>
      </c>
      <c r="C369" s="315">
        <v>50999.095828534002</v>
      </c>
      <c r="D369" s="315">
        <v>0</v>
      </c>
      <c r="E369" s="315">
        <v>14935</v>
      </c>
      <c r="F369" s="314"/>
      <c r="G369" s="315">
        <v>3928</v>
      </c>
      <c r="H369" s="381">
        <v>69862.095828534002</v>
      </c>
      <c r="I369" s="379"/>
    </row>
    <row r="370" spans="1:9" hidden="1" outlineLevel="1">
      <c r="A370" s="380"/>
      <c r="B370" s="326" t="s">
        <v>190</v>
      </c>
      <c r="C370" s="315">
        <v>18126</v>
      </c>
      <c r="D370" s="315">
        <v>24030</v>
      </c>
      <c r="E370" s="315">
        <v>23802</v>
      </c>
      <c r="F370" s="315">
        <v>0</v>
      </c>
      <c r="G370" s="315">
        <v>9791</v>
      </c>
      <c r="H370" s="381">
        <v>75749</v>
      </c>
      <c r="I370" s="379"/>
    </row>
    <row r="371" spans="1:9" hidden="1" outlineLevel="1">
      <c r="A371" s="380"/>
      <c r="B371" s="326" t="s">
        <v>191</v>
      </c>
      <c r="C371" s="315">
        <v>0</v>
      </c>
      <c r="D371" s="314"/>
      <c r="E371" s="315">
        <v>0</v>
      </c>
      <c r="F371" s="314"/>
      <c r="G371" s="315">
        <v>0</v>
      </c>
      <c r="H371" s="381">
        <v>0</v>
      </c>
      <c r="I371" s="379"/>
    </row>
    <row r="372" spans="1:9" hidden="1" outlineLevel="1">
      <c r="A372" s="380"/>
      <c r="B372" s="326" t="s">
        <v>252</v>
      </c>
      <c r="C372" s="314"/>
      <c r="D372" s="314"/>
      <c r="E372" s="314"/>
      <c r="F372" s="314"/>
      <c r="G372" s="314"/>
      <c r="H372" s="381">
        <v>0</v>
      </c>
      <c r="I372" s="379"/>
    </row>
    <row r="373" spans="1:9" hidden="1" outlineLevel="1">
      <c r="A373" s="380"/>
      <c r="B373" s="326" t="s">
        <v>192</v>
      </c>
      <c r="C373" s="315">
        <v>21000</v>
      </c>
      <c r="D373" s="314"/>
      <c r="E373" s="314"/>
      <c r="F373" s="314"/>
      <c r="G373" s="314"/>
      <c r="H373" s="381">
        <v>21000</v>
      </c>
      <c r="I373" s="379"/>
    </row>
    <row r="374" spans="1:9" hidden="1" outlineLevel="1">
      <c r="A374" s="380"/>
      <c r="B374" s="326" t="s">
        <v>247</v>
      </c>
      <c r="C374" s="315">
        <v>7856</v>
      </c>
      <c r="D374" s="314"/>
      <c r="E374" s="314"/>
      <c r="F374" s="314"/>
      <c r="G374" s="314"/>
      <c r="H374" s="381">
        <v>7856</v>
      </c>
      <c r="I374" s="379"/>
    </row>
    <row r="375" spans="1:9" hidden="1" outlineLevel="1">
      <c r="A375" s="380"/>
      <c r="B375" s="326" t="s">
        <v>193</v>
      </c>
      <c r="C375" s="315">
        <v>-38711</v>
      </c>
      <c r="D375" s="315">
        <v>5554</v>
      </c>
      <c r="E375" s="315">
        <v>15529</v>
      </c>
      <c r="F375" s="314"/>
      <c r="G375" s="315">
        <v>2579226</v>
      </c>
      <c r="H375" s="381">
        <v>2561598</v>
      </c>
      <c r="I375" s="379"/>
    </row>
    <row r="376" spans="1:9" hidden="1" outlineLevel="1">
      <c r="A376" s="380"/>
      <c r="B376" s="326" t="s">
        <v>194</v>
      </c>
      <c r="C376" s="315">
        <v>48603</v>
      </c>
      <c r="D376" s="314"/>
      <c r="E376" s="314"/>
      <c r="F376" s="314"/>
      <c r="G376" s="314"/>
      <c r="H376" s="381">
        <v>48603</v>
      </c>
      <c r="I376" s="379"/>
    </row>
    <row r="377" spans="1:9" hidden="1" outlineLevel="1">
      <c r="A377" s="380"/>
      <c r="B377" s="326" t="s">
        <v>195</v>
      </c>
      <c r="C377" s="315">
        <v>60116.191651879599</v>
      </c>
      <c r="D377" s="314"/>
      <c r="E377" s="315">
        <v>3286</v>
      </c>
      <c r="F377" s="314"/>
      <c r="G377" s="315">
        <v>1546</v>
      </c>
      <c r="H377" s="381">
        <v>64948.191651879599</v>
      </c>
      <c r="I377" s="379"/>
    </row>
    <row r="378" spans="1:9" hidden="1" outlineLevel="1">
      <c r="A378" s="380"/>
      <c r="B378" s="326" t="s">
        <v>196</v>
      </c>
      <c r="C378" s="315">
        <v>0</v>
      </c>
      <c r="D378" s="314"/>
      <c r="E378" s="315">
        <v>0</v>
      </c>
      <c r="F378" s="314"/>
      <c r="G378" s="314"/>
      <c r="H378" s="381">
        <v>0</v>
      </c>
      <c r="I378" s="379"/>
    </row>
    <row r="379" spans="1:9" hidden="1" outlineLevel="1">
      <c r="A379" s="380"/>
      <c r="B379" s="326" t="s">
        <v>253</v>
      </c>
      <c r="C379" s="314"/>
      <c r="D379" s="315">
        <v>0</v>
      </c>
      <c r="E379" s="315">
        <v>7123</v>
      </c>
      <c r="F379" s="315">
        <v>0</v>
      </c>
      <c r="G379" s="315">
        <v>2357</v>
      </c>
      <c r="H379" s="381">
        <v>9480</v>
      </c>
      <c r="I379" s="379"/>
    </row>
    <row r="380" spans="1:9" collapsed="1">
      <c r="A380" s="380">
        <v>12</v>
      </c>
      <c r="B380" s="330" t="s">
        <v>538</v>
      </c>
      <c r="C380" s="315">
        <f>SUM($C$358:$C$379)</f>
        <v>4309841.7719107354</v>
      </c>
      <c r="D380" s="315">
        <f>SUM($D$358:$D$379)</f>
        <v>110655</v>
      </c>
      <c r="E380" s="315">
        <f>SUM($E$358:$E$379)</f>
        <v>572353</v>
      </c>
      <c r="F380" s="315">
        <f>SUM($F$358:$F$379)</f>
        <v>0</v>
      </c>
      <c r="G380" s="315">
        <f>SUM($G$358:$G$379)</f>
        <v>2708454</v>
      </c>
      <c r="H380" s="381">
        <f>SUM($H$358:$H$379)</f>
        <v>7701303.7719107354</v>
      </c>
      <c r="I380" s="379"/>
    </row>
    <row r="381" spans="1:9" hidden="1" outlineLevel="1">
      <c r="A381" s="380"/>
      <c r="B381" s="326" t="s">
        <v>181</v>
      </c>
      <c r="C381" s="315">
        <v>882807</v>
      </c>
      <c r="D381" s="314"/>
      <c r="E381" s="315">
        <v>108308</v>
      </c>
      <c r="F381" s="314"/>
      <c r="G381" s="315">
        <v>21698</v>
      </c>
      <c r="H381" s="381">
        <v>1012813</v>
      </c>
      <c r="I381" s="379"/>
    </row>
    <row r="382" spans="1:9" hidden="1" outlineLevel="1">
      <c r="A382" s="380"/>
      <c r="B382" s="326" t="s">
        <v>182</v>
      </c>
      <c r="C382" s="315">
        <v>591032</v>
      </c>
      <c r="D382" s="314"/>
      <c r="E382" s="314"/>
      <c r="F382" s="314"/>
      <c r="G382" s="314"/>
      <c r="H382" s="381">
        <v>591032</v>
      </c>
      <c r="I382" s="379"/>
    </row>
    <row r="383" spans="1:9" hidden="1" outlineLevel="1">
      <c r="A383" s="380"/>
      <c r="B383" s="326" t="s">
        <v>250</v>
      </c>
      <c r="C383" s="315">
        <v>650</v>
      </c>
      <c r="D383" s="315">
        <v>0</v>
      </c>
      <c r="E383" s="315">
        <v>0</v>
      </c>
      <c r="F383" s="315">
        <v>0</v>
      </c>
      <c r="G383" s="315">
        <v>0</v>
      </c>
      <c r="H383" s="381">
        <v>650</v>
      </c>
      <c r="I383" s="379"/>
    </row>
    <row r="384" spans="1:9" hidden="1" outlineLevel="1">
      <c r="A384" s="380"/>
      <c r="B384" s="326" t="s">
        <v>183</v>
      </c>
      <c r="C384" s="315">
        <v>4168495.69545878</v>
      </c>
      <c r="D384" s="315">
        <v>32797</v>
      </c>
      <c r="E384" s="315">
        <v>117679</v>
      </c>
      <c r="F384" s="315">
        <v>0</v>
      </c>
      <c r="G384" s="315">
        <v>29142</v>
      </c>
      <c r="H384" s="381">
        <v>4348113.69545878</v>
      </c>
      <c r="I384" s="379"/>
    </row>
    <row r="385" spans="1:9" hidden="1" outlineLevel="1">
      <c r="A385" s="380"/>
      <c r="B385" s="326" t="s">
        <v>184</v>
      </c>
      <c r="C385" s="315">
        <v>1111022</v>
      </c>
      <c r="D385" s="314"/>
      <c r="E385" s="315">
        <v>5317</v>
      </c>
      <c r="F385" s="314"/>
      <c r="G385" s="315">
        <v>619</v>
      </c>
      <c r="H385" s="381">
        <v>1116958</v>
      </c>
      <c r="I385" s="379"/>
    </row>
    <row r="386" spans="1:9" hidden="1" outlineLevel="1">
      <c r="A386" s="380"/>
      <c r="B386" s="326" t="s">
        <v>251</v>
      </c>
      <c r="C386" s="314"/>
      <c r="D386" s="315">
        <v>6731</v>
      </c>
      <c r="E386" s="314"/>
      <c r="F386" s="314"/>
      <c r="G386" s="315">
        <v>2244</v>
      </c>
      <c r="H386" s="381">
        <v>8975</v>
      </c>
      <c r="I386" s="379"/>
    </row>
    <row r="387" spans="1:9" hidden="1" outlineLevel="1">
      <c r="A387" s="380"/>
      <c r="B387" s="326" t="s">
        <v>185</v>
      </c>
      <c r="C387" s="315">
        <v>3669196</v>
      </c>
      <c r="D387" s="314"/>
      <c r="E387" s="315">
        <v>164157</v>
      </c>
      <c r="F387" s="314"/>
      <c r="G387" s="315">
        <v>19019</v>
      </c>
      <c r="H387" s="381">
        <v>3852372</v>
      </c>
      <c r="I387" s="379"/>
    </row>
    <row r="388" spans="1:9" hidden="1" outlineLevel="1">
      <c r="A388" s="380"/>
      <c r="B388" s="326" t="s">
        <v>186</v>
      </c>
      <c r="C388" s="315">
        <v>7355596</v>
      </c>
      <c r="D388" s="314"/>
      <c r="E388" s="315">
        <v>188526</v>
      </c>
      <c r="F388" s="314"/>
      <c r="G388" s="315">
        <v>28774</v>
      </c>
      <c r="H388" s="381">
        <v>7572896</v>
      </c>
      <c r="I388" s="379"/>
    </row>
    <row r="389" spans="1:9" hidden="1" outlineLevel="1">
      <c r="A389" s="380"/>
      <c r="B389" s="326" t="s">
        <v>244</v>
      </c>
      <c r="C389" s="315">
        <v>491097</v>
      </c>
      <c r="D389" s="314"/>
      <c r="E389" s="314"/>
      <c r="F389" s="314"/>
      <c r="G389" s="314"/>
      <c r="H389" s="381">
        <v>491097</v>
      </c>
      <c r="I389" s="379"/>
    </row>
    <row r="390" spans="1:9" hidden="1" outlineLevel="1">
      <c r="A390" s="380"/>
      <c r="B390" s="326" t="s">
        <v>187</v>
      </c>
      <c r="C390" s="315">
        <v>340672</v>
      </c>
      <c r="D390" s="314"/>
      <c r="E390" s="314"/>
      <c r="F390" s="314"/>
      <c r="G390" s="314"/>
      <c r="H390" s="381">
        <v>340672</v>
      </c>
      <c r="I390" s="379"/>
    </row>
    <row r="391" spans="1:9" hidden="1" outlineLevel="1">
      <c r="A391" s="380"/>
      <c r="B391" s="326" t="s">
        <v>188</v>
      </c>
      <c r="C391" s="315">
        <v>511356</v>
      </c>
      <c r="D391" s="315">
        <v>0</v>
      </c>
      <c r="E391" s="315">
        <v>4678</v>
      </c>
      <c r="F391" s="315">
        <v>0</v>
      </c>
      <c r="G391" s="315">
        <v>1820</v>
      </c>
      <c r="H391" s="381">
        <v>517854</v>
      </c>
      <c r="I391" s="379"/>
    </row>
    <row r="392" spans="1:9" hidden="1" outlineLevel="1">
      <c r="A392" s="380"/>
      <c r="B392" s="326" t="s">
        <v>189</v>
      </c>
      <c r="C392" s="315">
        <v>660046.20295770699</v>
      </c>
      <c r="D392" s="315">
        <v>0</v>
      </c>
      <c r="E392" s="315">
        <v>21024</v>
      </c>
      <c r="F392" s="314"/>
      <c r="G392" s="315">
        <v>5530</v>
      </c>
      <c r="H392" s="381">
        <v>686600.20295770699</v>
      </c>
      <c r="I392" s="379"/>
    </row>
    <row r="393" spans="1:9" hidden="1" outlineLevel="1">
      <c r="A393" s="380"/>
      <c r="B393" s="326" t="s">
        <v>190</v>
      </c>
      <c r="C393" s="315">
        <v>1206490</v>
      </c>
      <c r="D393" s="315">
        <v>581368</v>
      </c>
      <c r="E393" s="315">
        <v>10459</v>
      </c>
      <c r="F393" s="315">
        <v>0</v>
      </c>
      <c r="G393" s="315">
        <v>91469</v>
      </c>
      <c r="H393" s="381">
        <v>1889786</v>
      </c>
      <c r="I393" s="379"/>
    </row>
    <row r="394" spans="1:9" hidden="1" outlineLevel="1">
      <c r="A394" s="380"/>
      <c r="B394" s="326" t="s">
        <v>191</v>
      </c>
      <c r="C394" s="315">
        <v>141019.68</v>
      </c>
      <c r="D394" s="314"/>
      <c r="E394" s="315">
        <v>8801.1724364158708</v>
      </c>
      <c r="F394" s="314"/>
      <c r="G394" s="315">
        <v>2249.8494712792599</v>
      </c>
      <c r="H394" s="381">
        <v>152070.70190769501</v>
      </c>
      <c r="I394" s="379"/>
    </row>
    <row r="395" spans="1:9" hidden="1" outlineLevel="1">
      <c r="A395" s="380"/>
      <c r="B395" s="326" t="s">
        <v>252</v>
      </c>
      <c r="C395" s="314"/>
      <c r="D395" s="314"/>
      <c r="E395" s="314"/>
      <c r="F395" s="314"/>
      <c r="G395" s="314"/>
      <c r="H395" s="381">
        <v>0</v>
      </c>
      <c r="I395" s="379"/>
    </row>
    <row r="396" spans="1:9" hidden="1" outlineLevel="1">
      <c r="A396" s="380"/>
      <c r="B396" s="326" t="s">
        <v>192</v>
      </c>
      <c r="C396" s="315">
        <v>55714</v>
      </c>
      <c r="D396" s="314"/>
      <c r="E396" s="314"/>
      <c r="F396" s="314"/>
      <c r="G396" s="314"/>
      <c r="H396" s="381">
        <v>55714</v>
      </c>
      <c r="I396" s="379"/>
    </row>
    <row r="397" spans="1:9" hidden="1" outlineLevel="1">
      <c r="A397" s="380"/>
      <c r="B397" s="326" t="s">
        <v>247</v>
      </c>
      <c r="C397" s="315">
        <v>18940</v>
      </c>
      <c r="D397" s="314"/>
      <c r="E397" s="314"/>
      <c r="F397" s="314"/>
      <c r="G397" s="314"/>
      <c r="H397" s="381">
        <v>18940</v>
      </c>
      <c r="I397" s="379"/>
    </row>
    <row r="398" spans="1:9" hidden="1" outlineLevel="1">
      <c r="A398" s="380"/>
      <c r="B398" s="326" t="s">
        <v>193</v>
      </c>
      <c r="C398" s="315">
        <v>-680494</v>
      </c>
      <c r="D398" s="314"/>
      <c r="E398" s="315">
        <v>336284</v>
      </c>
      <c r="F398" s="314"/>
      <c r="G398" s="315">
        <v>57270</v>
      </c>
      <c r="H398" s="381">
        <v>-286940</v>
      </c>
      <c r="I398" s="379"/>
    </row>
    <row r="399" spans="1:9" hidden="1" outlineLevel="1">
      <c r="A399" s="380"/>
      <c r="B399" s="326" t="s">
        <v>194</v>
      </c>
      <c r="C399" s="315">
        <v>1297643</v>
      </c>
      <c r="D399" s="314"/>
      <c r="E399" s="314"/>
      <c r="F399" s="314"/>
      <c r="G399" s="314"/>
      <c r="H399" s="381">
        <v>1297643</v>
      </c>
      <c r="I399" s="379"/>
    </row>
    <row r="400" spans="1:9" hidden="1" outlineLevel="1">
      <c r="A400" s="380"/>
      <c r="B400" s="326" t="s">
        <v>195</v>
      </c>
      <c r="C400" s="315">
        <v>405850.12937972398</v>
      </c>
      <c r="D400" s="314"/>
      <c r="E400" s="315">
        <v>724</v>
      </c>
      <c r="F400" s="314"/>
      <c r="G400" s="315">
        <v>340</v>
      </c>
      <c r="H400" s="381">
        <v>406914.12937972398</v>
      </c>
      <c r="I400" s="379"/>
    </row>
    <row r="401" spans="1:9" hidden="1" outlineLevel="1">
      <c r="A401" s="380"/>
      <c r="B401" s="326" t="s">
        <v>196</v>
      </c>
      <c r="C401" s="315">
        <v>766882</v>
      </c>
      <c r="D401" s="314"/>
      <c r="E401" s="315">
        <v>20361</v>
      </c>
      <c r="F401" s="314"/>
      <c r="G401" s="314"/>
      <c r="H401" s="381">
        <v>787243</v>
      </c>
      <c r="I401" s="379"/>
    </row>
    <row r="402" spans="1:9" hidden="1" outlineLevel="1">
      <c r="A402" s="380"/>
      <c r="B402" s="326" t="s">
        <v>253</v>
      </c>
      <c r="C402" s="315">
        <v>712</v>
      </c>
      <c r="D402" s="315">
        <v>0</v>
      </c>
      <c r="E402" s="315">
        <v>1782</v>
      </c>
      <c r="F402" s="315">
        <v>0</v>
      </c>
      <c r="G402" s="315">
        <v>562</v>
      </c>
      <c r="H402" s="381">
        <v>3056</v>
      </c>
      <c r="I402" s="379"/>
    </row>
    <row r="403" spans="1:9" collapsed="1">
      <c r="A403" s="380">
        <v>13</v>
      </c>
      <c r="B403" s="330" t="s">
        <v>539</v>
      </c>
      <c r="C403" s="315">
        <f>SUM($C$381:$C$402)</f>
        <v>22994726.707796212</v>
      </c>
      <c r="D403" s="315">
        <f>SUM($D$381:$D$402)</f>
        <v>620896</v>
      </c>
      <c r="E403" s="315">
        <f>SUM($E$381:$E$402)</f>
        <v>988100.17243641592</v>
      </c>
      <c r="F403" s="315">
        <f>SUM($F$381:$F$402)</f>
        <v>0</v>
      </c>
      <c r="G403" s="315">
        <f>SUM($G$381:$G$402)</f>
        <v>260736.84947127925</v>
      </c>
      <c r="H403" s="381">
        <f>SUM($H$381:$H$402)</f>
        <v>24864459.729703907</v>
      </c>
      <c r="I403" s="379"/>
    </row>
    <row r="404" spans="1:9" hidden="1" outlineLevel="1">
      <c r="A404" s="380"/>
      <c r="B404" s="326" t="s">
        <v>181</v>
      </c>
      <c r="C404" s="315">
        <v>7625</v>
      </c>
      <c r="D404" s="314"/>
      <c r="E404" s="315">
        <v>438071</v>
      </c>
      <c r="F404" s="314"/>
      <c r="G404" s="315">
        <v>87762</v>
      </c>
      <c r="H404" s="381">
        <v>533458</v>
      </c>
      <c r="I404" s="379"/>
    </row>
    <row r="405" spans="1:9" hidden="1" outlineLevel="1">
      <c r="A405" s="380"/>
      <c r="B405" s="326" t="s">
        <v>182</v>
      </c>
      <c r="C405" s="314"/>
      <c r="D405" s="314"/>
      <c r="E405" s="314"/>
      <c r="F405" s="314"/>
      <c r="G405" s="314"/>
      <c r="H405" s="381">
        <v>0</v>
      </c>
      <c r="I405" s="379"/>
    </row>
    <row r="406" spans="1:9" hidden="1" outlineLevel="1">
      <c r="A406" s="380"/>
      <c r="B406" s="326" t="s">
        <v>250</v>
      </c>
      <c r="C406" s="315">
        <v>0</v>
      </c>
      <c r="D406" s="315">
        <v>0</v>
      </c>
      <c r="E406" s="315">
        <v>0</v>
      </c>
      <c r="F406" s="315">
        <v>0</v>
      </c>
      <c r="G406" s="315">
        <v>0</v>
      </c>
      <c r="H406" s="381">
        <v>0</v>
      </c>
      <c r="I406" s="379"/>
    </row>
    <row r="407" spans="1:9" hidden="1" outlineLevel="1">
      <c r="A407" s="380"/>
      <c r="B407" s="326" t="s">
        <v>183</v>
      </c>
      <c r="C407" s="315">
        <v>43441.933844821098</v>
      </c>
      <c r="D407" s="315">
        <v>63150</v>
      </c>
      <c r="E407" s="315">
        <v>395132</v>
      </c>
      <c r="F407" s="315">
        <v>0</v>
      </c>
      <c r="G407" s="315">
        <v>115915</v>
      </c>
      <c r="H407" s="381">
        <v>617638.93384482095</v>
      </c>
      <c r="I407" s="379"/>
    </row>
    <row r="408" spans="1:9" hidden="1" outlineLevel="1">
      <c r="A408" s="380"/>
      <c r="B408" s="326" t="s">
        <v>184</v>
      </c>
      <c r="C408" s="315">
        <v>6202</v>
      </c>
      <c r="D408" s="314"/>
      <c r="E408" s="315">
        <v>12526</v>
      </c>
      <c r="F408" s="314"/>
      <c r="G408" s="315">
        <v>637</v>
      </c>
      <c r="H408" s="381">
        <v>19365</v>
      </c>
      <c r="I408" s="379"/>
    </row>
    <row r="409" spans="1:9" hidden="1" outlineLevel="1">
      <c r="A409" s="380"/>
      <c r="B409" s="326" t="s">
        <v>251</v>
      </c>
      <c r="C409" s="314"/>
      <c r="D409" s="314"/>
      <c r="E409" s="314"/>
      <c r="F409" s="314"/>
      <c r="G409" s="314"/>
      <c r="H409" s="381">
        <v>0</v>
      </c>
      <c r="I409" s="379"/>
    </row>
    <row r="410" spans="1:9" hidden="1" outlineLevel="1">
      <c r="A410" s="380"/>
      <c r="B410" s="326" t="s">
        <v>185</v>
      </c>
      <c r="C410" s="315">
        <v>58843.607939440801</v>
      </c>
      <c r="D410" s="314"/>
      <c r="E410" s="315">
        <v>502219</v>
      </c>
      <c r="F410" s="314"/>
      <c r="G410" s="315">
        <v>50032</v>
      </c>
      <c r="H410" s="381">
        <v>611094.60793944099</v>
      </c>
      <c r="I410" s="379"/>
    </row>
    <row r="411" spans="1:9" hidden="1" outlineLevel="1">
      <c r="A411" s="380"/>
      <c r="B411" s="326" t="s">
        <v>186</v>
      </c>
      <c r="C411" s="315">
        <v>243951.94917355699</v>
      </c>
      <c r="D411" s="314"/>
      <c r="E411" s="315">
        <v>851693</v>
      </c>
      <c r="F411" s="314"/>
      <c r="G411" s="315">
        <v>158322</v>
      </c>
      <c r="H411" s="381">
        <v>1253966.9491735599</v>
      </c>
      <c r="I411" s="379"/>
    </row>
    <row r="412" spans="1:9" hidden="1" outlineLevel="1">
      <c r="A412" s="380"/>
      <c r="B412" s="326" t="s">
        <v>244</v>
      </c>
      <c r="C412" s="314"/>
      <c r="D412" s="314"/>
      <c r="E412" s="314"/>
      <c r="F412" s="314"/>
      <c r="G412" s="314"/>
      <c r="H412" s="381">
        <v>0</v>
      </c>
      <c r="I412" s="379"/>
    </row>
    <row r="413" spans="1:9" hidden="1" outlineLevel="1">
      <c r="A413" s="380"/>
      <c r="B413" s="326" t="s">
        <v>187</v>
      </c>
      <c r="C413" s="315">
        <v>11198</v>
      </c>
      <c r="D413" s="314"/>
      <c r="E413" s="314"/>
      <c r="F413" s="314"/>
      <c r="G413" s="314"/>
      <c r="H413" s="381">
        <v>11198</v>
      </c>
      <c r="I413" s="379"/>
    </row>
    <row r="414" spans="1:9" hidden="1" outlineLevel="1">
      <c r="A414" s="380"/>
      <c r="B414" s="326" t="s">
        <v>188</v>
      </c>
      <c r="C414" s="315">
        <v>481.93965323077799</v>
      </c>
      <c r="D414" s="315">
        <v>0</v>
      </c>
      <c r="E414" s="315">
        <v>4346</v>
      </c>
      <c r="F414" s="315">
        <v>0</v>
      </c>
      <c r="G414" s="315">
        <v>1691</v>
      </c>
      <c r="H414" s="381">
        <v>6518.9396532307801</v>
      </c>
      <c r="I414" s="379"/>
    </row>
    <row r="415" spans="1:9" hidden="1" outlineLevel="1">
      <c r="A415" s="380"/>
      <c r="B415" s="326" t="s">
        <v>189</v>
      </c>
      <c r="C415" s="315">
        <v>0</v>
      </c>
      <c r="D415" s="315">
        <v>0</v>
      </c>
      <c r="E415" s="315">
        <v>50619</v>
      </c>
      <c r="F415" s="314"/>
      <c r="G415" s="315">
        <v>13315</v>
      </c>
      <c r="H415" s="381">
        <v>63934</v>
      </c>
      <c r="I415" s="379"/>
    </row>
    <row r="416" spans="1:9" hidden="1" outlineLevel="1">
      <c r="A416" s="380"/>
      <c r="B416" s="326" t="s">
        <v>190</v>
      </c>
      <c r="C416" s="315">
        <v>13993</v>
      </c>
      <c r="D416" s="315">
        <v>171220</v>
      </c>
      <c r="E416" s="315">
        <v>7751</v>
      </c>
      <c r="F416" s="315">
        <v>0</v>
      </c>
      <c r="G416" s="315">
        <v>30650</v>
      </c>
      <c r="H416" s="381">
        <v>223614</v>
      </c>
      <c r="I416" s="379"/>
    </row>
    <row r="417" spans="1:9" hidden="1" outlineLevel="1">
      <c r="A417" s="380"/>
      <c r="B417" s="326" t="s">
        <v>191</v>
      </c>
      <c r="C417" s="315">
        <v>1055</v>
      </c>
      <c r="D417" s="314"/>
      <c r="E417" s="315">
        <v>4365.61329836193</v>
      </c>
      <c r="F417" s="314"/>
      <c r="G417" s="315">
        <v>1115.9845852456799</v>
      </c>
      <c r="H417" s="381">
        <v>6536.5978836076101</v>
      </c>
      <c r="I417" s="379"/>
    </row>
    <row r="418" spans="1:9" hidden="1" outlineLevel="1">
      <c r="A418" s="380"/>
      <c r="B418" s="326" t="s">
        <v>252</v>
      </c>
      <c r="C418" s="314"/>
      <c r="D418" s="314"/>
      <c r="E418" s="314"/>
      <c r="F418" s="314"/>
      <c r="G418" s="314"/>
      <c r="H418" s="381">
        <v>0</v>
      </c>
      <c r="I418" s="379"/>
    </row>
    <row r="419" spans="1:9" hidden="1" outlineLevel="1">
      <c r="A419" s="380"/>
      <c r="B419" s="326" t="s">
        <v>192</v>
      </c>
      <c r="C419" s="314"/>
      <c r="D419" s="314"/>
      <c r="E419" s="314"/>
      <c r="F419" s="314"/>
      <c r="G419" s="314"/>
      <c r="H419" s="381">
        <v>0</v>
      </c>
      <c r="I419" s="379"/>
    </row>
    <row r="420" spans="1:9" hidden="1" outlineLevel="1">
      <c r="A420" s="380"/>
      <c r="B420" s="326" t="s">
        <v>247</v>
      </c>
      <c r="C420" s="315">
        <v>45</v>
      </c>
      <c r="D420" s="314"/>
      <c r="E420" s="314"/>
      <c r="F420" s="314"/>
      <c r="G420" s="314"/>
      <c r="H420" s="381">
        <v>45</v>
      </c>
      <c r="I420" s="379"/>
    </row>
    <row r="421" spans="1:9" hidden="1" outlineLevel="1">
      <c r="A421" s="380"/>
      <c r="B421" s="326" t="s">
        <v>193</v>
      </c>
      <c r="C421" s="315">
        <v>-6911</v>
      </c>
      <c r="D421" s="315">
        <v>1548</v>
      </c>
      <c r="E421" s="315">
        <v>391891</v>
      </c>
      <c r="F421" s="314"/>
      <c r="G421" s="315">
        <v>68038</v>
      </c>
      <c r="H421" s="381">
        <v>454566</v>
      </c>
      <c r="I421" s="379"/>
    </row>
    <row r="422" spans="1:9" hidden="1" outlineLevel="1">
      <c r="A422" s="380"/>
      <c r="B422" s="326" t="s">
        <v>194</v>
      </c>
      <c r="C422" s="315">
        <v>40541</v>
      </c>
      <c r="D422" s="314"/>
      <c r="E422" s="314"/>
      <c r="F422" s="314"/>
      <c r="G422" s="314"/>
      <c r="H422" s="381">
        <v>40541</v>
      </c>
      <c r="I422" s="379"/>
    </row>
    <row r="423" spans="1:9" hidden="1" outlineLevel="1">
      <c r="A423" s="380"/>
      <c r="B423" s="326" t="s">
        <v>195</v>
      </c>
      <c r="C423" s="315">
        <v>14544.7414230551</v>
      </c>
      <c r="D423" s="314"/>
      <c r="E423" s="315">
        <v>0</v>
      </c>
      <c r="F423" s="314"/>
      <c r="G423" s="315">
        <v>0</v>
      </c>
      <c r="H423" s="381">
        <v>14544.7414230551</v>
      </c>
      <c r="I423" s="379"/>
    </row>
    <row r="424" spans="1:9" hidden="1" outlineLevel="1">
      <c r="A424" s="380"/>
      <c r="B424" s="326" t="s">
        <v>196</v>
      </c>
      <c r="C424" s="315">
        <v>66610</v>
      </c>
      <c r="D424" s="314"/>
      <c r="E424" s="315">
        <v>10604</v>
      </c>
      <c r="F424" s="314"/>
      <c r="G424" s="314"/>
      <c r="H424" s="381">
        <v>77214</v>
      </c>
      <c r="I424" s="379"/>
    </row>
    <row r="425" spans="1:9" hidden="1" outlineLevel="1">
      <c r="A425" s="380"/>
      <c r="B425" s="326" t="s">
        <v>253</v>
      </c>
      <c r="C425" s="314"/>
      <c r="D425" s="315">
        <v>0</v>
      </c>
      <c r="E425" s="315">
        <v>17442</v>
      </c>
      <c r="F425" s="315">
        <v>0</v>
      </c>
      <c r="G425" s="315">
        <v>5437</v>
      </c>
      <c r="H425" s="381">
        <v>22879</v>
      </c>
      <c r="I425" s="379"/>
    </row>
    <row r="426" spans="1:9" collapsed="1">
      <c r="A426" s="380">
        <v>14</v>
      </c>
      <c r="B426" s="330" t="s">
        <v>540</v>
      </c>
      <c r="C426" s="315">
        <f>SUM($C$404:$C$425)</f>
        <v>501622.17203410482</v>
      </c>
      <c r="D426" s="315">
        <f>SUM($D$404:$D$425)</f>
        <v>235918</v>
      </c>
      <c r="E426" s="315">
        <f>SUM($E$404:$E$425)</f>
        <v>2686659.6132983621</v>
      </c>
      <c r="F426" s="315">
        <f>SUM($F$404:$F$425)</f>
        <v>0</v>
      </c>
      <c r="G426" s="315">
        <f>SUM($G$404:$G$425)</f>
        <v>532914.98458524561</v>
      </c>
      <c r="H426" s="381">
        <f>SUM($H$404:$H$425)</f>
        <v>3957114.7699177153</v>
      </c>
      <c r="I426" s="379"/>
    </row>
    <row r="427" spans="1:9" hidden="1" outlineLevel="1">
      <c r="A427" s="380"/>
      <c r="B427" s="326" t="s">
        <v>181</v>
      </c>
      <c r="C427" s="315">
        <v>2512</v>
      </c>
      <c r="D427" s="314"/>
      <c r="E427" s="315">
        <v>161192</v>
      </c>
      <c r="F427" s="314"/>
      <c r="G427" s="315">
        <v>0</v>
      </c>
      <c r="H427" s="381">
        <v>163704</v>
      </c>
      <c r="I427" s="379"/>
    </row>
    <row r="428" spans="1:9" hidden="1" outlineLevel="1">
      <c r="A428" s="380"/>
      <c r="B428" s="326" t="s">
        <v>182</v>
      </c>
      <c r="C428" s="315">
        <v>5683</v>
      </c>
      <c r="D428" s="314"/>
      <c r="E428" s="314"/>
      <c r="F428" s="314"/>
      <c r="G428" s="314"/>
      <c r="H428" s="381">
        <v>5683</v>
      </c>
      <c r="I428" s="379"/>
    </row>
    <row r="429" spans="1:9" hidden="1" outlineLevel="1">
      <c r="A429" s="380"/>
      <c r="B429" s="326" t="s">
        <v>250</v>
      </c>
      <c r="C429" s="315">
        <v>0</v>
      </c>
      <c r="D429" s="315">
        <v>0</v>
      </c>
      <c r="E429" s="315">
        <v>0</v>
      </c>
      <c r="F429" s="315">
        <v>0</v>
      </c>
      <c r="G429" s="315">
        <v>0</v>
      </c>
      <c r="H429" s="381">
        <v>0</v>
      </c>
      <c r="I429" s="379"/>
    </row>
    <row r="430" spans="1:9" hidden="1" outlineLevel="1">
      <c r="A430" s="380"/>
      <c r="B430" s="326" t="s">
        <v>183</v>
      </c>
      <c r="C430" s="315">
        <v>37391.303060670798</v>
      </c>
      <c r="D430" s="315">
        <v>32366</v>
      </c>
      <c r="E430" s="315">
        <v>429295</v>
      </c>
      <c r="F430" s="315">
        <v>0</v>
      </c>
      <c r="G430" s="315">
        <v>0</v>
      </c>
      <c r="H430" s="381">
        <v>499052.30306067102</v>
      </c>
      <c r="I430" s="379"/>
    </row>
    <row r="431" spans="1:9" hidden="1" outlineLevel="1">
      <c r="A431" s="380"/>
      <c r="B431" s="326" t="s">
        <v>184</v>
      </c>
      <c r="C431" s="315">
        <v>1510</v>
      </c>
      <c r="D431" s="314"/>
      <c r="E431" s="315">
        <v>31228</v>
      </c>
      <c r="F431" s="314"/>
      <c r="G431" s="314"/>
      <c r="H431" s="381">
        <v>32738</v>
      </c>
      <c r="I431" s="379"/>
    </row>
    <row r="432" spans="1:9" hidden="1" outlineLevel="1">
      <c r="A432" s="380"/>
      <c r="B432" s="326" t="s">
        <v>251</v>
      </c>
      <c r="C432" s="314"/>
      <c r="D432" s="315">
        <v>23595</v>
      </c>
      <c r="E432" s="314"/>
      <c r="F432" s="314"/>
      <c r="G432" s="314"/>
      <c r="H432" s="381">
        <v>23595</v>
      </c>
      <c r="I432" s="379"/>
    </row>
    <row r="433" spans="1:9" hidden="1" outlineLevel="1">
      <c r="A433" s="380"/>
      <c r="B433" s="326" t="s">
        <v>185</v>
      </c>
      <c r="C433" s="315">
        <v>20173.0638180149</v>
      </c>
      <c r="D433" s="314"/>
      <c r="E433" s="315">
        <v>415637</v>
      </c>
      <c r="F433" s="314"/>
      <c r="G433" s="315">
        <v>78</v>
      </c>
      <c r="H433" s="381">
        <v>435888.06381801498</v>
      </c>
      <c r="I433" s="379"/>
    </row>
    <row r="434" spans="1:9" hidden="1" outlineLevel="1">
      <c r="A434" s="380"/>
      <c r="B434" s="326" t="s">
        <v>186</v>
      </c>
      <c r="C434" s="315">
        <v>216548.05082644301</v>
      </c>
      <c r="D434" s="314"/>
      <c r="E434" s="315">
        <v>1657249</v>
      </c>
      <c r="F434" s="314"/>
      <c r="G434" s="314"/>
      <c r="H434" s="381">
        <v>1873797.0508264401</v>
      </c>
      <c r="I434" s="379"/>
    </row>
    <row r="435" spans="1:9" hidden="1" outlineLevel="1">
      <c r="A435" s="380"/>
      <c r="B435" s="326" t="s">
        <v>244</v>
      </c>
      <c r="C435" s="315">
        <v>4950</v>
      </c>
      <c r="D435" s="314"/>
      <c r="E435" s="314"/>
      <c r="F435" s="314"/>
      <c r="G435" s="314"/>
      <c r="H435" s="381">
        <v>4950</v>
      </c>
      <c r="I435" s="379"/>
    </row>
    <row r="436" spans="1:9" hidden="1" outlineLevel="1">
      <c r="A436" s="380"/>
      <c r="B436" s="326" t="s">
        <v>187</v>
      </c>
      <c r="C436" s="315">
        <v>0</v>
      </c>
      <c r="D436" s="314"/>
      <c r="E436" s="314"/>
      <c r="F436" s="314"/>
      <c r="G436" s="314"/>
      <c r="H436" s="381">
        <v>0</v>
      </c>
      <c r="I436" s="379"/>
    </row>
    <row r="437" spans="1:9" hidden="1" outlineLevel="1">
      <c r="A437" s="380"/>
      <c r="B437" s="326" t="s">
        <v>188</v>
      </c>
      <c r="C437" s="315">
        <v>130.353582227576</v>
      </c>
      <c r="D437" s="315">
        <v>0</v>
      </c>
      <c r="E437" s="315">
        <v>155815</v>
      </c>
      <c r="F437" s="315">
        <v>0</v>
      </c>
      <c r="G437" s="315">
        <v>0</v>
      </c>
      <c r="H437" s="381">
        <v>155945.35358222801</v>
      </c>
      <c r="I437" s="379"/>
    </row>
    <row r="438" spans="1:9" hidden="1" outlineLevel="1">
      <c r="A438" s="380"/>
      <c r="B438" s="326" t="s">
        <v>189</v>
      </c>
      <c r="C438" s="315">
        <v>0</v>
      </c>
      <c r="D438" s="315">
        <v>0</v>
      </c>
      <c r="E438" s="315">
        <v>469074</v>
      </c>
      <c r="F438" s="314"/>
      <c r="G438" s="314"/>
      <c r="H438" s="381">
        <v>469074</v>
      </c>
      <c r="I438" s="379"/>
    </row>
    <row r="439" spans="1:9" hidden="1" outlineLevel="1">
      <c r="A439" s="380"/>
      <c r="B439" s="326" t="s">
        <v>190</v>
      </c>
      <c r="C439" s="315">
        <v>43638</v>
      </c>
      <c r="D439" s="315">
        <v>278577</v>
      </c>
      <c r="E439" s="315">
        <v>41352</v>
      </c>
      <c r="F439" s="315">
        <v>0</v>
      </c>
      <c r="G439" s="315">
        <v>0</v>
      </c>
      <c r="H439" s="381">
        <v>363567</v>
      </c>
      <c r="I439" s="379"/>
    </row>
    <row r="440" spans="1:9" hidden="1" outlineLevel="1">
      <c r="A440" s="380"/>
      <c r="B440" s="326" t="s">
        <v>191</v>
      </c>
      <c r="C440" s="315">
        <v>296</v>
      </c>
      <c r="D440" s="314"/>
      <c r="E440" s="315">
        <v>92521.585108026105</v>
      </c>
      <c r="F440" s="314"/>
      <c r="G440" s="314"/>
      <c r="H440" s="381">
        <v>92817.585108026105</v>
      </c>
      <c r="I440" s="379"/>
    </row>
    <row r="441" spans="1:9" hidden="1" outlineLevel="1">
      <c r="A441" s="380"/>
      <c r="B441" s="326" t="s">
        <v>252</v>
      </c>
      <c r="C441" s="314"/>
      <c r="D441" s="314"/>
      <c r="E441" s="314"/>
      <c r="F441" s="314"/>
      <c r="G441" s="314"/>
      <c r="H441" s="381">
        <v>0</v>
      </c>
      <c r="I441" s="379"/>
    </row>
    <row r="442" spans="1:9" hidden="1" outlineLevel="1">
      <c r="A442" s="380"/>
      <c r="B442" s="326" t="s">
        <v>192</v>
      </c>
      <c r="C442" s="314"/>
      <c r="D442" s="314"/>
      <c r="E442" s="314"/>
      <c r="F442" s="314"/>
      <c r="G442" s="314"/>
      <c r="H442" s="381">
        <v>0</v>
      </c>
      <c r="I442" s="379"/>
    </row>
    <row r="443" spans="1:9" hidden="1" outlineLevel="1">
      <c r="A443" s="380"/>
      <c r="B443" s="326" t="s">
        <v>247</v>
      </c>
      <c r="C443" s="314"/>
      <c r="D443" s="314"/>
      <c r="E443" s="314"/>
      <c r="F443" s="314"/>
      <c r="G443" s="314"/>
      <c r="H443" s="381">
        <v>0</v>
      </c>
      <c r="I443" s="379"/>
    </row>
    <row r="444" spans="1:9" hidden="1" outlineLevel="1">
      <c r="A444" s="380"/>
      <c r="B444" s="326" t="s">
        <v>193</v>
      </c>
      <c r="C444" s="315">
        <v>218495</v>
      </c>
      <c r="D444" s="315">
        <v>10398</v>
      </c>
      <c r="E444" s="315">
        <v>2355380</v>
      </c>
      <c r="F444" s="314"/>
      <c r="G444" s="315">
        <v>23747</v>
      </c>
      <c r="H444" s="381">
        <v>2608020</v>
      </c>
      <c r="I444" s="379"/>
    </row>
    <row r="445" spans="1:9" hidden="1" outlineLevel="1">
      <c r="A445" s="380"/>
      <c r="B445" s="326" t="s">
        <v>194</v>
      </c>
      <c r="C445" s="315">
        <v>27027</v>
      </c>
      <c r="D445" s="314"/>
      <c r="E445" s="314"/>
      <c r="F445" s="314"/>
      <c r="G445" s="314"/>
      <c r="H445" s="381">
        <v>27027</v>
      </c>
      <c r="I445" s="379"/>
    </row>
    <row r="446" spans="1:9" hidden="1" outlineLevel="1">
      <c r="A446" s="380"/>
      <c r="B446" s="326" t="s">
        <v>195</v>
      </c>
      <c r="C446" s="315">
        <v>0</v>
      </c>
      <c r="D446" s="314"/>
      <c r="E446" s="315">
        <v>3008</v>
      </c>
      <c r="F446" s="314"/>
      <c r="G446" s="315">
        <v>0</v>
      </c>
      <c r="H446" s="381">
        <v>3008</v>
      </c>
      <c r="I446" s="379"/>
    </row>
    <row r="447" spans="1:9" hidden="1" outlineLevel="1">
      <c r="A447" s="380"/>
      <c r="B447" s="326" t="s">
        <v>196</v>
      </c>
      <c r="C447" s="315">
        <v>0</v>
      </c>
      <c r="D447" s="314"/>
      <c r="E447" s="315">
        <v>330814</v>
      </c>
      <c r="F447" s="314"/>
      <c r="G447" s="314"/>
      <c r="H447" s="381">
        <v>330814</v>
      </c>
      <c r="I447" s="379"/>
    </row>
    <row r="448" spans="1:9" hidden="1" outlineLevel="1">
      <c r="A448" s="380"/>
      <c r="B448" s="326" t="s">
        <v>253</v>
      </c>
      <c r="C448" s="314"/>
      <c r="D448" s="315">
        <v>0</v>
      </c>
      <c r="E448" s="315">
        <v>30215</v>
      </c>
      <c r="F448" s="315">
        <v>0</v>
      </c>
      <c r="G448" s="315">
        <v>0</v>
      </c>
      <c r="H448" s="381">
        <v>30215</v>
      </c>
      <c r="I448" s="379"/>
    </row>
    <row r="449" spans="1:9" collapsed="1">
      <c r="A449" s="380">
        <v>15</v>
      </c>
      <c r="B449" s="330" t="s">
        <v>541</v>
      </c>
      <c r="C449" s="315">
        <f>SUM($C$427:$C$448)</f>
        <v>578353.77128735627</v>
      </c>
      <c r="D449" s="315">
        <f>SUM($D$427:$D$448)</f>
        <v>344936</v>
      </c>
      <c r="E449" s="315">
        <f>SUM($E$427:$E$448)</f>
        <v>6172780.5851080259</v>
      </c>
      <c r="F449" s="315">
        <f>SUM($F$427:$F$448)</f>
        <v>0</v>
      </c>
      <c r="G449" s="315">
        <f>SUM($G$427:$G$448)</f>
        <v>23825</v>
      </c>
      <c r="H449" s="381">
        <f>SUM($H$427:$H$448)</f>
        <v>7119895.3563953806</v>
      </c>
      <c r="I449" s="379"/>
    </row>
    <row r="450" spans="1:9" hidden="1" outlineLevel="1">
      <c r="A450" s="380"/>
      <c r="B450" s="326" t="s">
        <v>181</v>
      </c>
      <c r="C450" s="315">
        <v>8028</v>
      </c>
      <c r="D450" s="314"/>
      <c r="E450" s="315">
        <v>420888</v>
      </c>
      <c r="F450" s="314"/>
      <c r="G450" s="315">
        <v>84319</v>
      </c>
      <c r="H450" s="381">
        <v>513235</v>
      </c>
      <c r="I450" s="379"/>
    </row>
    <row r="451" spans="1:9" hidden="1" outlineLevel="1">
      <c r="A451" s="380"/>
      <c r="B451" s="326" t="s">
        <v>182</v>
      </c>
      <c r="C451" s="315">
        <v>21250</v>
      </c>
      <c r="D451" s="314"/>
      <c r="E451" s="314"/>
      <c r="F451" s="314"/>
      <c r="G451" s="314"/>
      <c r="H451" s="381">
        <v>21250</v>
      </c>
      <c r="I451" s="379"/>
    </row>
    <row r="452" spans="1:9" hidden="1" outlineLevel="1">
      <c r="A452" s="380"/>
      <c r="B452" s="326" t="s">
        <v>250</v>
      </c>
      <c r="C452" s="315">
        <v>0</v>
      </c>
      <c r="D452" s="315">
        <v>0</v>
      </c>
      <c r="E452" s="315">
        <v>0</v>
      </c>
      <c r="F452" s="315">
        <v>0</v>
      </c>
      <c r="G452" s="315">
        <v>0</v>
      </c>
      <c r="H452" s="381">
        <v>0</v>
      </c>
      <c r="I452" s="379"/>
    </row>
    <row r="453" spans="1:9" hidden="1" outlineLevel="1">
      <c r="A453" s="380"/>
      <c r="B453" s="326" t="s">
        <v>183</v>
      </c>
      <c r="C453" s="315">
        <v>53790.114951264703</v>
      </c>
      <c r="D453" s="315">
        <v>88842</v>
      </c>
      <c r="E453" s="315">
        <v>578300</v>
      </c>
      <c r="F453" s="315">
        <v>0</v>
      </c>
      <c r="G453" s="315">
        <v>106492</v>
      </c>
      <c r="H453" s="381">
        <v>827424.11495126504</v>
      </c>
      <c r="I453" s="379"/>
    </row>
    <row r="454" spans="1:9" hidden="1" outlineLevel="1">
      <c r="A454" s="380"/>
      <c r="B454" s="326" t="s">
        <v>184</v>
      </c>
      <c r="C454" s="315">
        <v>197</v>
      </c>
      <c r="D454" s="314"/>
      <c r="E454" s="315">
        <v>49968</v>
      </c>
      <c r="F454" s="314"/>
      <c r="G454" s="315">
        <v>3009</v>
      </c>
      <c r="H454" s="381">
        <v>53174</v>
      </c>
      <c r="I454" s="379"/>
    </row>
    <row r="455" spans="1:9" hidden="1" outlineLevel="1">
      <c r="A455" s="380"/>
      <c r="B455" s="326" t="s">
        <v>251</v>
      </c>
      <c r="C455" s="314"/>
      <c r="D455" s="315">
        <v>3076</v>
      </c>
      <c r="E455" s="314"/>
      <c r="F455" s="314"/>
      <c r="G455" s="315">
        <v>1025</v>
      </c>
      <c r="H455" s="381">
        <v>4101</v>
      </c>
      <c r="I455" s="379"/>
    </row>
    <row r="456" spans="1:9" hidden="1" outlineLevel="1">
      <c r="A456" s="380"/>
      <c r="B456" s="326" t="s">
        <v>185</v>
      </c>
      <c r="C456" s="315">
        <v>76412.982803667095</v>
      </c>
      <c r="D456" s="314"/>
      <c r="E456" s="315">
        <v>677260</v>
      </c>
      <c r="F456" s="314"/>
      <c r="G456" s="315">
        <v>78136</v>
      </c>
      <c r="H456" s="381">
        <v>831808.98280366696</v>
      </c>
      <c r="I456" s="379"/>
    </row>
    <row r="457" spans="1:9" hidden="1" outlineLevel="1">
      <c r="A457" s="380"/>
      <c r="B457" s="326" t="s">
        <v>186</v>
      </c>
      <c r="C457" s="315">
        <v>360519</v>
      </c>
      <c r="D457" s="314"/>
      <c r="E457" s="315">
        <v>1941172</v>
      </c>
      <c r="F457" s="314"/>
      <c r="G457" s="315">
        <v>319334</v>
      </c>
      <c r="H457" s="381">
        <v>2621025</v>
      </c>
      <c r="I457" s="379"/>
    </row>
    <row r="458" spans="1:9" hidden="1" outlineLevel="1">
      <c r="A458" s="380"/>
      <c r="B458" s="326" t="s">
        <v>244</v>
      </c>
      <c r="C458" s="315">
        <v>21930</v>
      </c>
      <c r="D458" s="314"/>
      <c r="E458" s="314"/>
      <c r="F458" s="314"/>
      <c r="G458" s="314"/>
      <c r="H458" s="381">
        <v>21930</v>
      </c>
      <c r="I458" s="379"/>
    </row>
    <row r="459" spans="1:9" hidden="1" outlineLevel="1">
      <c r="A459" s="380"/>
      <c r="B459" s="326" t="s">
        <v>187</v>
      </c>
      <c r="C459" s="315">
        <v>16022</v>
      </c>
      <c r="D459" s="314"/>
      <c r="E459" s="314"/>
      <c r="F459" s="314"/>
      <c r="G459" s="314"/>
      <c r="H459" s="381">
        <v>16022</v>
      </c>
      <c r="I459" s="379"/>
    </row>
    <row r="460" spans="1:9" hidden="1" outlineLevel="1">
      <c r="A460" s="380"/>
      <c r="B460" s="326" t="s">
        <v>188</v>
      </c>
      <c r="C460" s="315">
        <v>775.78678819902302</v>
      </c>
      <c r="D460" s="315">
        <v>0</v>
      </c>
      <c r="E460" s="315">
        <v>3935</v>
      </c>
      <c r="F460" s="315">
        <v>0</v>
      </c>
      <c r="G460" s="315">
        <v>1530</v>
      </c>
      <c r="H460" s="381">
        <v>6240.7867881990196</v>
      </c>
      <c r="I460" s="379"/>
    </row>
    <row r="461" spans="1:9" hidden="1" outlineLevel="1">
      <c r="A461" s="380"/>
      <c r="B461" s="326" t="s">
        <v>189</v>
      </c>
      <c r="C461" s="315">
        <v>0</v>
      </c>
      <c r="D461" s="315">
        <v>0</v>
      </c>
      <c r="E461" s="315">
        <v>220782</v>
      </c>
      <c r="F461" s="314"/>
      <c r="G461" s="315">
        <v>58077</v>
      </c>
      <c r="H461" s="381">
        <v>278859</v>
      </c>
      <c r="I461" s="379"/>
    </row>
    <row r="462" spans="1:9" hidden="1" outlineLevel="1">
      <c r="A462" s="380"/>
      <c r="B462" s="326" t="s">
        <v>190</v>
      </c>
      <c r="C462" s="315">
        <v>87763</v>
      </c>
      <c r="D462" s="315">
        <v>209986</v>
      </c>
      <c r="E462" s="315">
        <v>38612</v>
      </c>
      <c r="F462" s="315">
        <v>0</v>
      </c>
      <c r="G462" s="315">
        <v>43401</v>
      </c>
      <c r="H462" s="381">
        <v>379762</v>
      </c>
      <c r="I462" s="379"/>
    </row>
    <row r="463" spans="1:9" hidden="1" outlineLevel="1">
      <c r="A463" s="380"/>
      <c r="B463" s="326" t="s">
        <v>191</v>
      </c>
      <c r="C463" s="315">
        <v>179</v>
      </c>
      <c r="D463" s="314"/>
      <c r="E463" s="315">
        <v>8343.6283297410992</v>
      </c>
      <c r="F463" s="314"/>
      <c r="G463" s="315">
        <v>2132.8871717758602</v>
      </c>
      <c r="H463" s="381">
        <v>10655.515501517</v>
      </c>
      <c r="I463" s="379"/>
    </row>
    <row r="464" spans="1:9" hidden="1" outlineLevel="1">
      <c r="A464" s="380"/>
      <c r="B464" s="326" t="s">
        <v>252</v>
      </c>
      <c r="C464" s="314"/>
      <c r="D464" s="314"/>
      <c r="E464" s="314"/>
      <c r="F464" s="314"/>
      <c r="G464" s="314"/>
      <c r="H464" s="381">
        <v>0</v>
      </c>
      <c r="I464" s="379"/>
    </row>
    <row r="465" spans="1:9" hidden="1" outlineLevel="1">
      <c r="A465" s="380"/>
      <c r="B465" s="326" t="s">
        <v>192</v>
      </c>
      <c r="C465" s="314"/>
      <c r="D465" s="314"/>
      <c r="E465" s="314"/>
      <c r="F465" s="314"/>
      <c r="G465" s="314"/>
      <c r="H465" s="381">
        <v>0</v>
      </c>
      <c r="I465" s="379"/>
    </row>
    <row r="466" spans="1:9" hidden="1" outlineLevel="1">
      <c r="A466" s="380"/>
      <c r="B466" s="326" t="s">
        <v>247</v>
      </c>
      <c r="C466" s="314"/>
      <c r="D466" s="314"/>
      <c r="E466" s="314"/>
      <c r="F466" s="314"/>
      <c r="G466" s="314"/>
      <c r="H466" s="381">
        <v>0</v>
      </c>
      <c r="I466" s="379"/>
    </row>
    <row r="467" spans="1:9" hidden="1" outlineLevel="1">
      <c r="A467" s="380"/>
      <c r="B467" s="326" t="s">
        <v>193</v>
      </c>
      <c r="C467" s="315">
        <v>-23756</v>
      </c>
      <c r="D467" s="315">
        <v>19506</v>
      </c>
      <c r="E467" s="315">
        <v>1283976</v>
      </c>
      <c r="F467" s="314"/>
      <c r="G467" s="315">
        <v>2047752</v>
      </c>
      <c r="H467" s="381">
        <v>3327478</v>
      </c>
      <c r="I467" s="379"/>
    </row>
    <row r="468" spans="1:9" hidden="1" outlineLevel="1">
      <c r="A468" s="380"/>
      <c r="B468" s="326" t="s">
        <v>194</v>
      </c>
      <c r="C468" s="315">
        <v>3556</v>
      </c>
      <c r="D468" s="314"/>
      <c r="E468" s="314"/>
      <c r="F468" s="314"/>
      <c r="G468" s="314"/>
      <c r="H468" s="381">
        <v>3556</v>
      </c>
      <c r="I468" s="379"/>
    </row>
    <row r="469" spans="1:9" hidden="1" outlineLevel="1">
      <c r="A469" s="380"/>
      <c r="B469" s="326" t="s">
        <v>195</v>
      </c>
      <c r="C469" s="315">
        <v>36910.1491264781</v>
      </c>
      <c r="D469" s="314"/>
      <c r="E469" s="315">
        <v>2683</v>
      </c>
      <c r="F469" s="314"/>
      <c r="G469" s="315">
        <v>1262</v>
      </c>
      <c r="H469" s="381">
        <v>40855.1491264781</v>
      </c>
      <c r="I469" s="379"/>
    </row>
    <row r="470" spans="1:9" hidden="1" outlineLevel="1">
      <c r="A470" s="380"/>
      <c r="B470" s="326" t="s">
        <v>196</v>
      </c>
      <c r="C470" s="315">
        <v>0</v>
      </c>
      <c r="D470" s="314"/>
      <c r="E470" s="315">
        <v>91334</v>
      </c>
      <c r="F470" s="314"/>
      <c r="G470" s="314"/>
      <c r="H470" s="381">
        <v>91334</v>
      </c>
      <c r="I470" s="379"/>
    </row>
    <row r="471" spans="1:9" hidden="1" outlineLevel="1">
      <c r="A471" s="380"/>
      <c r="B471" s="326" t="s">
        <v>253</v>
      </c>
      <c r="C471" s="314"/>
      <c r="D471" s="315">
        <v>0</v>
      </c>
      <c r="E471" s="315">
        <v>25432</v>
      </c>
      <c r="F471" s="315">
        <v>0</v>
      </c>
      <c r="G471" s="315">
        <v>8166</v>
      </c>
      <c r="H471" s="381">
        <v>33598</v>
      </c>
      <c r="I471" s="379"/>
    </row>
    <row r="472" spans="1:9" collapsed="1">
      <c r="A472" s="380">
        <v>16</v>
      </c>
      <c r="B472" s="330" t="s">
        <v>542</v>
      </c>
      <c r="C472" s="315">
        <f>SUM($C$450:$C$471)</f>
        <v>663577.03366960888</v>
      </c>
      <c r="D472" s="315">
        <f>SUM($D$450:$D$471)</f>
        <v>321410</v>
      </c>
      <c r="E472" s="315">
        <f>SUM($E$450:$E$471)</f>
        <v>5342685.6283297408</v>
      </c>
      <c r="F472" s="315">
        <f>SUM($F$450:$F$471)</f>
        <v>0</v>
      </c>
      <c r="G472" s="315">
        <f>SUM($G$450:$G$471)</f>
        <v>2754635.887171776</v>
      </c>
      <c r="H472" s="381">
        <f>SUM($H$450:$H$471)</f>
        <v>9082308.5491711255</v>
      </c>
      <c r="I472" s="379"/>
    </row>
    <row r="473" spans="1:9" hidden="1" outlineLevel="1">
      <c r="A473" s="380"/>
      <c r="B473" s="326" t="s">
        <v>181</v>
      </c>
      <c r="C473" s="315">
        <v>16223</v>
      </c>
      <c r="D473" s="314"/>
      <c r="E473" s="315">
        <v>168237</v>
      </c>
      <c r="F473" s="314"/>
      <c r="G473" s="315">
        <v>33704</v>
      </c>
      <c r="H473" s="381">
        <v>218164</v>
      </c>
      <c r="I473" s="379"/>
    </row>
    <row r="474" spans="1:9" hidden="1" outlineLevel="1">
      <c r="A474" s="380"/>
      <c r="B474" s="326" t="s">
        <v>182</v>
      </c>
      <c r="C474" s="315">
        <v>441</v>
      </c>
      <c r="D474" s="314"/>
      <c r="E474" s="314"/>
      <c r="F474" s="314"/>
      <c r="G474" s="314"/>
      <c r="H474" s="381">
        <v>441</v>
      </c>
      <c r="I474" s="379"/>
    </row>
    <row r="475" spans="1:9" hidden="1" outlineLevel="1">
      <c r="A475" s="380"/>
      <c r="B475" s="326" t="s">
        <v>250</v>
      </c>
      <c r="C475" s="315">
        <v>0</v>
      </c>
      <c r="D475" s="315">
        <v>0</v>
      </c>
      <c r="E475" s="315">
        <v>0</v>
      </c>
      <c r="F475" s="315">
        <v>0</v>
      </c>
      <c r="G475" s="315">
        <v>0</v>
      </c>
      <c r="H475" s="381">
        <v>0</v>
      </c>
      <c r="I475" s="379"/>
    </row>
    <row r="476" spans="1:9" hidden="1" outlineLevel="1">
      <c r="A476" s="380"/>
      <c r="B476" s="326" t="s">
        <v>183</v>
      </c>
      <c r="C476" s="315">
        <v>96068.837284634195</v>
      </c>
      <c r="D476" s="315">
        <v>35194</v>
      </c>
      <c r="E476" s="315">
        <v>209400</v>
      </c>
      <c r="F476" s="315">
        <v>0</v>
      </c>
      <c r="G476" s="315">
        <v>31385</v>
      </c>
      <c r="H476" s="381">
        <v>372047.83728463401</v>
      </c>
      <c r="I476" s="379"/>
    </row>
    <row r="477" spans="1:9" hidden="1" outlineLevel="1">
      <c r="A477" s="380"/>
      <c r="B477" s="326" t="s">
        <v>184</v>
      </c>
      <c r="C477" s="315">
        <v>11540</v>
      </c>
      <c r="D477" s="314"/>
      <c r="E477" s="315">
        <v>12335</v>
      </c>
      <c r="F477" s="314"/>
      <c r="G477" s="315">
        <v>605</v>
      </c>
      <c r="H477" s="381">
        <v>24480</v>
      </c>
      <c r="I477" s="379"/>
    </row>
    <row r="478" spans="1:9" hidden="1" outlineLevel="1">
      <c r="A478" s="380"/>
      <c r="B478" s="326" t="s">
        <v>251</v>
      </c>
      <c r="C478" s="314"/>
      <c r="D478" s="315">
        <v>9035</v>
      </c>
      <c r="E478" s="314"/>
      <c r="F478" s="314"/>
      <c r="G478" s="315">
        <v>3012</v>
      </c>
      <c r="H478" s="381">
        <v>12047</v>
      </c>
      <c r="I478" s="379"/>
    </row>
    <row r="479" spans="1:9" hidden="1" outlineLevel="1">
      <c r="A479" s="380"/>
      <c r="B479" s="326" t="s">
        <v>185</v>
      </c>
      <c r="C479" s="315">
        <v>72376.949829736099</v>
      </c>
      <c r="D479" s="314"/>
      <c r="E479" s="315">
        <v>242020</v>
      </c>
      <c r="F479" s="314"/>
      <c r="G479" s="315">
        <v>26385</v>
      </c>
      <c r="H479" s="381">
        <v>340781.94982973603</v>
      </c>
      <c r="I479" s="379"/>
    </row>
    <row r="480" spans="1:9" hidden="1" outlineLevel="1">
      <c r="A480" s="380"/>
      <c r="B480" s="326" t="s">
        <v>186</v>
      </c>
      <c r="C480" s="315">
        <v>114513.20650108501</v>
      </c>
      <c r="D480" s="314"/>
      <c r="E480" s="315">
        <v>493701</v>
      </c>
      <c r="F480" s="314"/>
      <c r="G480" s="315">
        <v>78581</v>
      </c>
      <c r="H480" s="381">
        <v>686795.20650108496</v>
      </c>
      <c r="I480" s="379"/>
    </row>
    <row r="481" spans="1:9" hidden="1" outlineLevel="1">
      <c r="A481" s="380"/>
      <c r="B481" s="326" t="s">
        <v>244</v>
      </c>
      <c r="C481" s="315">
        <v>4715</v>
      </c>
      <c r="D481" s="314"/>
      <c r="E481" s="314"/>
      <c r="F481" s="314"/>
      <c r="G481" s="314"/>
      <c r="H481" s="381">
        <v>4715</v>
      </c>
      <c r="I481" s="379"/>
    </row>
    <row r="482" spans="1:9" hidden="1" outlineLevel="1">
      <c r="A482" s="380"/>
      <c r="B482" s="326" t="s">
        <v>187</v>
      </c>
      <c r="C482" s="315">
        <v>14754</v>
      </c>
      <c r="D482" s="314"/>
      <c r="E482" s="314"/>
      <c r="F482" s="314"/>
      <c r="G482" s="314"/>
      <c r="H482" s="381">
        <v>14754</v>
      </c>
      <c r="I482" s="379"/>
    </row>
    <row r="483" spans="1:9" hidden="1" outlineLevel="1">
      <c r="A483" s="380"/>
      <c r="B483" s="326" t="s">
        <v>188</v>
      </c>
      <c r="C483" s="315">
        <v>718.26017382582597</v>
      </c>
      <c r="D483" s="315">
        <v>0</v>
      </c>
      <c r="E483" s="315">
        <v>658</v>
      </c>
      <c r="F483" s="315">
        <v>0</v>
      </c>
      <c r="G483" s="315">
        <v>255</v>
      </c>
      <c r="H483" s="381">
        <v>1631.26017382583</v>
      </c>
      <c r="I483" s="379"/>
    </row>
    <row r="484" spans="1:9" hidden="1" outlineLevel="1">
      <c r="A484" s="380"/>
      <c r="B484" s="326" t="s">
        <v>189</v>
      </c>
      <c r="C484" s="315">
        <v>17491.1048090775</v>
      </c>
      <c r="D484" s="315">
        <v>0</v>
      </c>
      <c r="E484" s="315">
        <v>124802</v>
      </c>
      <c r="F484" s="314"/>
      <c r="G484" s="315">
        <v>32830</v>
      </c>
      <c r="H484" s="381">
        <v>175123.10480907699</v>
      </c>
      <c r="I484" s="379"/>
    </row>
    <row r="485" spans="1:9" hidden="1" outlineLevel="1">
      <c r="A485" s="380"/>
      <c r="B485" s="326" t="s">
        <v>190</v>
      </c>
      <c r="C485" s="315">
        <v>13463</v>
      </c>
      <c r="D485" s="315">
        <v>26152</v>
      </c>
      <c r="E485" s="315">
        <v>4493</v>
      </c>
      <c r="F485" s="315">
        <v>0</v>
      </c>
      <c r="G485" s="315">
        <v>5325</v>
      </c>
      <c r="H485" s="381">
        <v>49433</v>
      </c>
      <c r="I485" s="379"/>
    </row>
    <row r="486" spans="1:9" hidden="1" outlineLevel="1">
      <c r="A486" s="380"/>
      <c r="B486" s="326" t="s">
        <v>191</v>
      </c>
      <c r="C486" s="315">
        <v>544</v>
      </c>
      <c r="D486" s="314"/>
      <c r="E486" s="315">
        <v>4220.12169878238</v>
      </c>
      <c r="F486" s="314"/>
      <c r="G486" s="315">
        <v>1078.7924724045299</v>
      </c>
      <c r="H486" s="381">
        <v>5842.9141711869097</v>
      </c>
      <c r="I486" s="379"/>
    </row>
    <row r="487" spans="1:9" hidden="1" outlineLevel="1">
      <c r="A487" s="380"/>
      <c r="B487" s="326" t="s">
        <v>252</v>
      </c>
      <c r="C487" s="314"/>
      <c r="D487" s="314"/>
      <c r="E487" s="314"/>
      <c r="F487" s="314"/>
      <c r="G487" s="314"/>
      <c r="H487" s="381">
        <v>0</v>
      </c>
      <c r="I487" s="379"/>
    </row>
    <row r="488" spans="1:9" hidden="1" outlineLevel="1">
      <c r="A488" s="380"/>
      <c r="B488" s="326" t="s">
        <v>192</v>
      </c>
      <c r="C488" s="314"/>
      <c r="D488" s="314"/>
      <c r="E488" s="314"/>
      <c r="F488" s="314"/>
      <c r="G488" s="314"/>
      <c r="H488" s="381">
        <v>0</v>
      </c>
      <c r="I488" s="379"/>
    </row>
    <row r="489" spans="1:9" hidden="1" outlineLevel="1">
      <c r="A489" s="380"/>
      <c r="B489" s="326" t="s">
        <v>247</v>
      </c>
      <c r="C489" s="314"/>
      <c r="D489" s="314"/>
      <c r="E489" s="314"/>
      <c r="F489" s="314"/>
      <c r="G489" s="314"/>
      <c r="H489" s="381">
        <v>0</v>
      </c>
      <c r="I489" s="379"/>
    </row>
    <row r="490" spans="1:9" hidden="1" outlineLevel="1">
      <c r="A490" s="380"/>
      <c r="B490" s="326" t="s">
        <v>193</v>
      </c>
      <c r="C490" s="315">
        <v>50211</v>
      </c>
      <c r="D490" s="315">
        <v>4014</v>
      </c>
      <c r="E490" s="315">
        <v>630250</v>
      </c>
      <c r="F490" s="314"/>
      <c r="G490" s="315">
        <v>106919</v>
      </c>
      <c r="H490" s="381">
        <v>791394</v>
      </c>
      <c r="I490" s="379"/>
    </row>
    <row r="491" spans="1:9" hidden="1" outlineLevel="1">
      <c r="A491" s="380"/>
      <c r="B491" s="326" t="s">
        <v>194</v>
      </c>
      <c r="C491" s="315">
        <v>10629</v>
      </c>
      <c r="D491" s="314"/>
      <c r="E491" s="314"/>
      <c r="F491" s="314"/>
      <c r="G491" s="314"/>
      <c r="H491" s="381">
        <v>10629</v>
      </c>
      <c r="I491" s="379"/>
    </row>
    <row r="492" spans="1:9" hidden="1" outlineLevel="1">
      <c r="A492" s="380"/>
      <c r="B492" s="326" t="s">
        <v>195</v>
      </c>
      <c r="C492" s="315">
        <v>5848.8579810913398</v>
      </c>
      <c r="D492" s="314"/>
      <c r="E492" s="315">
        <v>0</v>
      </c>
      <c r="F492" s="314"/>
      <c r="G492" s="315">
        <v>0</v>
      </c>
      <c r="H492" s="381">
        <v>5848.8579810913398</v>
      </c>
      <c r="I492" s="379"/>
    </row>
    <row r="493" spans="1:9" hidden="1" outlineLevel="1">
      <c r="A493" s="380"/>
      <c r="B493" s="326" t="s">
        <v>196</v>
      </c>
      <c r="C493" s="315">
        <v>48674</v>
      </c>
      <c r="D493" s="314"/>
      <c r="E493" s="315">
        <v>10504</v>
      </c>
      <c r="F493" s="314"/>
      <c r="G493" s="314"/>
      <c r="H493" s="381">
        <v>59178</v>
      </c>
      <c r="I493" s="379"/>
    </row>
    <row r="494" spans="1:9" hidden="1" outlineLevel="1">
      <c r="A494" s="380"/>
      <c r="B494" s="326" t="s">
        <v>253</v>
      </c>
      <c r="C494" s="314"/>
      <c r="D494" s="315">
        <v>0</v>
      </c>
      <c r="E494" s="315">
        <v>5788</v>
      </c>
      <c r="F494" s="315">
        <v>0</v>
      </c>
      <c r="G494" s="315">
        <v>1862</v>
      </c>
      <c r="H494" s="381">
        <v>7650</v>
      </c>
      <c r="I494" s="379"/>
    </row>
    <row r="495" spans="1:9" collapsed="1">
      <c r="A495" s="380">
        <v>17</v>
      </c>
      <c r="B495" s="330" t="s">
        <v>543</v>
      </c>
      <c r="C495" s="315">
        <f>SUM($C$473:$C$494)</f>
        <v>478211.21657945</v>
      </c>
      <c r="D495" s="315">
        <f>SUM($D$473:$D$494)</f>
        <v>74395</v>
      </c>
      <c r="E495" s="315">
        <f>SUM($E$473:$E$494)</f>
        <v>1906408.1216987823</v>
      </c>
      <c r="F495" s="315">
        <f>SUM($F$473:$F$494)</f>
        <v>0</v>
      </c>
      <c r="G495" s="315">
        <f>SUM($G$473:$G$494)</f>
        <v>321941.79247240454</v>
      </c>
      <c r="H495" s="381">
        <f>SUM($H$473:$H$494)</f>
        <v>2780956.1307506361</v>
      </c>
      <c r="I495" s="379"/>
    </row>
    <row r="496" spans="1:9" hidden="1" outlineLevel="1">
      <c r="A496" s="380"/>
      <c r="B496" s="326" t="s">
        <v>181</v>
      </c>
      <c r="C496" s="315">
        <v>6547</v>
      </c>
      <c r="D496" s="314"/>
      <c r="E496" s="315">
        <v>387915</v>
      </c>
      <c r="F496" s="314"/>
      <c r="G496" s="315">
        <v>77714</v>
      </c>
      <c r="H496" s="381">
        <v>472176</v>
      </c>
      <c r="I496" s="379"/>
    </row>
    <row r="497" spans="1:9" hidden="1" outlineLevel="1">
      <c r="A497" s="380"/>
      <c r="B497" s="326" t="s">
        <v>182</v>
      </c>
      <c r="C497" s="315">
        <v>4901</v>
      </c>
      <c r="D497" s="314"/>
      <c r="E497" s="314"/>
      <c r="F497" s="314"/>
      <c r="G497" s="314"/>
      <c r="H497" s="381">
        <v>4901</v>
      </c>
      <c r="I497" s="379"/>
    </row>
    <row r="498" spans="1:9" hidden="1" outlineLevel="1">
      <c r="A498" s="380"/>
      <c r="B498" s="326" t="s">
        <v>250</v>
      </c>
      <c r="C498" s="315">
        <v>0</v>
      </c>
      <c r="D498" s="315">
        <v>0</v>
      </c>
      <c r="E498" s="315">
        <v>0</v>
      </c>
      <c r="F498" s="315">
        <v>0</v>
      </c>
      <c r="G498" s="315">
        <v>0</v>
      </c>
      <c r="H498" s="381">
        <v>0</v>
      </c>
      <c r="I498" s="379"/>
    </row>
    <row r="499" spans="1:9" hidden="1" outlineLevel="1">
      <c r="A499" s="380"/>
      <c r="B499" s="326" t="s">
        <v>183</v>
      </c>
      <c r="C499" s="315">
        <v>45249.960787925796</v>
      </c>
      <c r="D499" s="315">
        <v>135975</v>
      </c>
      <c r="E499" s="315">
        <v>498917</v>
      </c>
      <c r="F499" s="315">
        <v>0</v>
      </c>
      <c r="G499" s="315">
        <v>72709</v>
      </c>
      <c r="H499" s="381">
        <v>752850.96078792599</v>
      </c>
      <c r="I499" s="379"/>
    </row>
    <row r="500" spans="1:9" hidden="1" outlineLevel="1">
      <c r="A500" s="380"/>
      <c r="B500" s="326" t="s">
        <v>184</v>
      </c>
      <c r="C500" s="315">
        <v>4413</v>
      </c>
      <c r="D500" s="314"/>
      <c r="E500" s="315">
        <v>32451</v>
      </c>
      <c r="F500" s="314"/>
      <c r="G500" s="315">
        <v>3060</v>
      </c>
      <c r="H500" s="381">
        <v>39924</v>
      </c>
      <c r="I500" s="379"/>
    </row>
    <row r="501" spans="1:9" hidden="1" outlineLevel="1">
      <c r="A501" s="380"/>
      <c r="B501" s="326" t="s">
        <v>251</v>
      </c>
      <c r="C501" s="314"/>
      <c r="D501" s="315">
        <v>9948</v>
      </c>
      <c r="E501" s="314"/>
      <c r="F501" s="314"/>
      <c r="G501" s="315">
        <v>3316</v>
      </c>
      <c r="H501" s="381">
        <v>13264</v>
      </c>
      <c r="I501" s="379"/>
    </row>
    <row r="502" spans="1:9" hidden="1" outlineLevel="1">
      <c r="A502" s="380"/>
      <c r="B502" s="326" t="s">
        <v>185</v>
      </c>
      <c r="C502" s="315">
        <v>45250.597338404499</v>
      </c>
      <c r="D502" s="314"/>
      <c r="E502" s="315">
        <v>681060</v>
      </c>
      <c r="F502" s="314"/>
      <c r="G502" s="315">
        <v>73651</v>
      </c>
      <c r="H502" s="381">
        <v>799961.59733840497</v>
      </c>
      <c r="I502" s="379"/>
    </row>
    <row r="503" spans="1:9" hidden="1" outlineLevel="1">
      <c r="A503" s="380"/>
      <c r="B503" s="326" t="s">
        <v>186</v>
      </c>
      <c r="C503" s="315">
        <v>99285.793498914805</v>
      </c>
      <c r="D503" s="314"/>
      <c r="E503" s="315">
        <v>525477</v>
      </c>
      <c r="F503" s="314"/>
      <c r="G503" s="315">
        <v>82981</v>
      </c>
      <c r="H503" s="381">
        <v>707743.79349891504</v>
      </c>
      <c r="I503" s="379"/>
    </row>
    <row r="504" spans="1:9" hidden="1" outlineLevel="1">
      <c r="A504" s="380"/>
      <c r="B504" s="326" t="s">
        <v>244</v>
      </c>
      <c r="C504" s="315">
        <v>8388</v>
      </c>
      <c r="D504" s="314"/>
      <c r="E504" s="314"/>
      <c r="F504" s="315">
        <v>9</v>
      </c>
      <c r="G504" s="314"/>
      <c r="H504" s="381">
        <v>8397</v>
      </c>
      <c r="I504" s="379"/>
    </row>
    <row r="505" spans="1:9" hidden="1" outlineLevel="1">
      <c r="A505" s="380"/>
      <c r="B505" s="326" t="s">
        <v>187</v>
      </c>
      <c r="C505" s="315">
        <v>4252</v>
      </c>
      <c r="D505" s="314"/>
      <c r="E505" s="314"/>
      <c r="F505" s="314"/>
      <c r="G505" s="314"/>
      <c r="H505" s="381">
        <v>4252</v>
      </c>
      <c r="I505" s="379"/>
    </row>
    <row r="506" spans="1:9" hidden="1" outlineLevel="1">
      <c r="A506" s="380"/>
      <c r="B506" s="326" t="s">
        <v>188</v>
      </c>
      <c r="C506" s="315">
        <v>454.71979774405901</v>
      </c>
      <c r="D506" s="315">
        <v>0</v>
      </c>
      <c r="E506" s="315">
        <v>13738</v>
      </c>
      <c r="F506" s="315">
        <v>0</v>
      </c>
      <c r="G506" s="315">
        <v>5343</v>
      </c>
      <c r="H506" s="381">
        <v>19535.719797744099</v>
      </c>
      <c r="I506" s="379"/>
    </row>
    <row r="507" spans="1:9" hidden="1" outlineLevel="1">
      <c r="A507" s="380"/>
      <c r="B507" s="326" t="s">
        <v>189</v>
      </c>
      <c r="C507" s="315">
        <v>0</v>
      </c>
      <c r="D507" s="315">
        <v>0</v>
      </c>
      <c r="E507" s="315">
        <v>435508</v>
      </c>
      <c r="F507" s="314"/>
      <c r="G507" s="315">
        <v>114561</v>
      </c>
      <c r="H507" s="381">
        <v>550069</v>
      </c>
      <c r="I507" s="379"/>
    </row>
    <row r="508" spans="1:9" hidden="1" outlineLevel="1">
      <c r="A508" s="380"/>
      <c r="B508" s="326" t="s">
        <v>190</v>
      </c>
      <c r="C508" s="315">
        <v>50164</v>
      </c>
      <c r="D508" s="315">
        <v>193300</v>
      </c>
      <c r="E508" s="315">
        <v>34851</v>
      </c>
      <c r="F508" s="315">
        <v>0</v>
      </c>
      <c r="G508" s="315">
        <v>39294</v>
      </c>
      <c r="H508" s="381">
        <v>317609</v>
      </c>
      <c r="I508" s="379"/>
    </row>
    <row r="509" spans="1:9" hidden="1" outlineLevel="1">
      <c r="A509" s="380"/>
      <c r="B509" s="326" t="s">
        <v>191</v>
      </c>
      <c r="C509" s="315">
        <v>99</v>
      </c>
      <c r="D509" s="314"/>
      <c r="E509" s="315">
        <v>41624.613942154298</v>
      </c>
      <c r="F509" s="314"/>
      <c r="G509" s="315">
        <v>10640.5273100292</v>
      </c>
      <c r="H509" s="381">
        <v>52364.141252183501</v>
      </c>
      <c r="I509" s="379"/>
    </row>
    <row r="510" spans="1:9" hidden="1" outlineLevel="1">
      <c r="A510" s="380"/>
      <c r="B510" s="326" t="s">
        <v>252</v>
      </c>
      <c r="C510" s="314"/>
      <c r="D510" s="314"/>
      <c r="E510" s="314"/>
      <c r="F510" s="314"/>
      <c r="G510" s="314"/>
      <c r="H510" s="381">
        <v>0</v>
      </c>
      <c r="I510" s="379"/>
    </row>
    <row r="511" spans="1:9" hidden="1" outlineLevel="1">
      <c r="A511" s="380"/>
      <c r="B511" s="326" t="s">
        <v>192</v>
      </c>
      <c r="C511" s="315">
        <v>7370</v>
      </c>
      <c r="D511" s="314"/>
      <c r="E511" s="314"/>
      <c r="F511" s="314"/>
      <c r="G511" s="314"/>
      <c r="H511" s="381">
        <v>7370</v>
      </c>
      <c r="I511" s="379"/>
    </row>
    <row r="512" spans="1:9" hidden="1" outlineLevel="1">
      <c r="A512" s="380"/>
      <c r="B512" s="326" t="s">
        <v>247</v>
      </c>
      <c r="C512" s="315">
        <v>860</v>
      </c>
      <c r="D512" s="314"/>
      <c r="E512" s="314"/>
      <c r="F512" s="314"/>
      <c r="G512" s="314"/>
      <c r="H512" s="381">
        <v>860</v>
      </c>
      <c r="I512" s="379"/>
    </row>
    <row r="513" spans="1:9" hidden="1" outlineLevel="1">
      <c r="A513" s="380"/>
      <c r="B513" s="326" t="s">
        <v>193</v>
      </c>
      <c r="C513" s="315">
        <v>-11557</v>
      </c>
      <c r="D513" s="315">
        <v>162186</v>
      </c>
      <c r="E513" s="315">
        <v>617472</v>
      </c>
      <c r="F513" s="314"/>
      <c r="G513" s="315">
        <v>148618</v>
      </c>
      <c r="H513" s="381">
        <v>916719</v>
      </c>
      <c r="I513" s="379"/>
    </row>
    <row r="514" spans="1:9" hidden="1" outlineLevel="1">
      <c r="A514" s="380"/>
      <c r="B514" s="326" t="s">
        <v>194</v>
      </c>
      <c r="C514" s="315">
        <v>10213</v>
      </c>
      <c r="D514" s="314"/>
      <c r="E514" s="314"/>
      <c r="F514" s="314"/>
      <c r="G514" s="314"/>
      <c r="H514" s="381">
        <v>10213</v>
      </c>
      <c r="I514" s="379"/>
    </row>
    <row r="515" spans="1:9" hidden="1" outlineLevel="1">
      <c r="A515" s="380"/>
      <c r="B515" s="326" t="s">
        <v>195</v>
      </c>
      <c r="C515" s="315">
        <v>8907.7777181796791</v>
      </c>
      <c r="D515" s="314"/>
      <c r="E515" s="315">
        <v>4357</v>
      </c>
      <c r="F515" s="314"/>
      <c r="G515" s="315">
        <v>2050</v>
      </c>
      <c r="H515" s="381">
        <v>15314.777718179699</v>
      </c>
      <c r="I515" s="379"/>
    </row>
    <row r="516" spans="1:9" hidden="1" outlineLevel="1">
      <c r="A516" s="380"/>
      <c r="B516" s="326" t="s">
        <v>196</v>
      </c>
      <c r="C516" s="315">
        <v>0</v>
      </c>
      <c r="D516" s="314"/>
      <c r="E516" s="315">
        <v>47662</v>
      </c>
      <c r="F516" s="314"/>
      <c r="G516" s="314"/>
      <c r="H516" s="381">
        <v>47662</v>
      </c>
      <c r="I516" s="379"/>
    </row>
    <row r="517" spans="1:9" hidden="1" outlineLevel="1">
      <c r="A517" s="380"/>
      <c r="B517" s="326" t="s">
        <v>253</v>
      </c>
      <c r="C517" s="315">
        <v>229</v>
      </c>
      <c r="D517" s="315">
        <v>0</v>
      </c>
      <c r="E517" s="315">
        <v>6320</v>
      </c>
      <c r="F517" s="315">
        <v>0</v>
      </c>
      <c r="G517" s="315">
        <v>1934</v>
      </c>
      <c r="H517" s="381">
        <v>8483</v>
      </c>
      <c r="I517" s="379"/>
    </row>
    <row r="518" spans="1:9" collapsed="1">
      <c r="A518" s="380">
        <v>18</v>
      </c>
      <c r="B518" s="330" t="s">
        <v>544</v>
      </c>
      <c r="C518" s="315">
        <f>SUM($C$496:$C$517)</f>
        <v>285027.84914116882</v>
      </c>
      <c r="D518" s="315">
        <f>SUM($D$496:$D$517)</f>
        <v>501409</v>
      </c>
      <c r="E518" s="315">
        <f>SUM($E$496:$E$517)</f>
        <v>3327352.6139421542</v>
      </c>
      <c r="F518" s="315">
        <f>SUM($F$496:$F$517)</f>
        <v>9</v>
      </c>
      <c r="G518" s="315">
        <f>SUM($G$496:$G$517)</f>
        <v>635871.52731002914</v>
      </c>
      <c r="H518" s="381">
        <f>SUM($H$496:$H$517)</f>
        <v>4749669.9903933527</v>
      </c>
      <c r="I518" s="379"/>
    </row>
    <row r="519" spans="1:9" hidden="1" outlineLevel="1">
      <c r="A519" s="380"/>
      <c r="B519" s="326" t="s">
        <v>181</v>
      </c>
      <c r="C519" s="315">
        <v>153894</v>
      </c>
      <c r="D519" s="314"/>
      <c r="E519" s="315">
        <v>37960</v>
      </c>
      <c r="F519" s="314"/>
      <c r="G519" s="315">
        <v>7605</v>
      </c>
      <c r="H519" s="381">
        <v>199459</v>
      </c>
      <c r="I519" s="379"/>
    </row>
    <row r="520" spans="1:9" hidden="1" outlineLevel="1">
      <c r="A520" s="380"/>
      <c r="B520" s="326" t="s">
        <v>182</v>
      </c>
      <c r="C520" s="314"/>
      <c r="D520" s="314"/>
      <c r="E520" s="314"/>
      <c r="F520" s="314"/>
      <c r="G520" s="314"/>
      <c r="H520" s="381">
        <v>0</v>
      </c>
      <c r="I520" s="379"/>
    </row>
    <row r="521" spans="1:9" hidden="1" outlineLevel="1">
      <c r="A521" s="380"/>
      <c r="B521" s="326" t="s">
        <v>250</v>
      </c>
      <c r="C521" s="315">
        <v>0</v>
      </c>
      <c r="D521" s="315">
        <v>0</v>
      </c>
      <c r="E521" s="315">
        <v>0</v>
      </c>
      <c r="F521" s="315">
        <v>0</v>
      </c>
      <c r="G521" s="315">
        <v>0</v>
      </c>
      <c r="H521" s="381">
        <v>0</v>
      </c>
      <c r="I521" s="379"/>
    </row>
    <row r="522" spans="1:9" hidden="1" outlineLevel="1">
      <c r="A522" s="380"/>
      <c r="B522" s="326" t="s">
        <v>183</v>
      </c>
      <c r="C522" s="315">
        <v>2856891.2463084399</v>
      </c>
      <c r="D522" s="315">
        <v>3429</v>
      </c>
      <c r="E522" s="315">
        <v>53168</v>
      </c>
      <c r="F522" s="315">
        <v>0</v>
      </c>
      <c r="G522" s="315">
        <v>7045</v>
      </c>
      <c r="H522" s="381">
        <v>2920533.2463084399</v>
      </c>
      <c r="I522" s="379"/>
    </row>
    <row r="523" spans="1:9" hidden="1" outlineLevel="1">
      <c r="A523" s="380"/>
      <c r="B523" s="326" t="s">
        <v>184</v>
      </c>
      <c r="C523" s="315">
        <v>206241</v>
      </c>
      <c r="D523" s="314"/>
      <c r="E523" s="315">
        <v>3191</v>
      </c>
      <c r="F523" s="314"/>
      <c r="G523" s="315">
        <v>305</v>
      </c>
      <c r="H523" s="381">
        <v>209737</v>
      </c>
      <c r="I523" s="379"/>
    </row>
    <row r="524" spans="1:9" hidden="1" outlineLevel="1">
      <c r="A524" s="380"/>
      <c r="B524" s="326" t="s">
        <v>251</v>
      </c>
      <c r="C524" s="314"/>
      <c r="D524" s="315">
        <v>5423</v>
      </c>
      <c r="E524" s="314"/>
      <c r="F524" s="314"/>
      <c r="G524" s="315">
        <v>1808</v>
      </c>
      <c r="H524" s="381">
        <v>7231</v>
      </c>
      <c r="I524" s="379"/>
    </row>
    <row r="525" spans="1:9" hidden="1" outlineLevel="1">
      <c r="A525" s="380"/>
      <c r="B525" s="326" t="s">
        <v>185</v>
      </c>
      <c r="C525" s="315">
        <v>1332593.24416533</v>
      </c>
      <c r="D525" s="314"/>
      <c r="E525" s="315">
        <v>42153</v>
      </c>
      <c r="F525" s="314"/>
      <c r="G525" s="315">
        <v>4062</v>
      </c>
      <c r="H525" s="381">
        <v>1378808.24416533</v>
      </c>
      <c r="I525" s="379"/>
    </row>
    <row r="526" spans="1:9" hidden="1" outlineLevel="1">
      <c r="A526" s="380"/>
      <c r="B526" s="326" t="s">
        <v>186</v>
      </c>
      <c r="C526" s="315">
        <v>117472</v>
      </c>
      <c r="D526" s="314"/>
      <c r="E526" s="315">
        <v>568821</v>
      </c>
      <c r="F526" s="314"/>
      <c r="G526" s="315">
        <v>121618</v>
      </c>
      <c r="H526" s="381">
        <v>807911</v>
      </c>
      <c r="I526" s="379"/>
    </row>
    <row r="527" spans="1:9" hidden="1" outlineLevel="1">
      <c r="A527" s="380"/>
      <c r="B527" s="326" t="s">
        <v>244</v>
      </c>
      <c r="C527" s="315">
        <v>1414</v>
      </c>
      <c r="D527" s="314"/>
      <c r="E527" s="314"/>
      <c r="F527" s="314"/>
      <c r="G527" s="314"/>
      <c r="H527" s="381">
        <v>1414</v>
      </c>
      <c r="I527" s="379"/>
    </row>
    <row r="528" spans="1:9" hidden="1" outlineLevel="1">
      <c r="A528" s="380"/>
      <c r="B528" s="326" t="s">
        <v>187</v>
      </c>
      <c r="C528" s="315">
        <v>18564</v>
      </c>
      <c r="D528" s="314"/>
      <c r="E528" s="314"/>
      <c r="F528" s="314"/>
      <c r="G528" s="314"/>
      <c r="H528" s="381">
        <v>18564</v>
      </c>
      <c r="I528" s="379"/>
    </row>
    <row r="529" spans="1:9" hidden="1" outlineLevel="1">
      <c r="A529" s="380"/>
      <c r="B529" s="326" t="s">
        <v>188</v>
      </c>
      <c r="C529" s="315">
        <v>12933.302047540799</v>
      </c>
      <c r="D529" s="315">
        <v>0</v>
      </c>
      <c r="E529" s="315">
        <v>-550</v>
      </c>
      <c r="F529" s="315">
        <v>0</v>
      </c>
      <c r="G529" s="315">
        <v>-214</v>
      </c>
      <c r="H529" s="381">
        <v>12169.302047540799</v>
      </c>
      <c r="I529" s="379"/>
    </row>
    <row r="530" spans="1:9" hidden="1" outlineLevel="1">
      <c r="A530" s="380"/>
      <c r="B530" s="326" t="s">
        <v>189</v>
      </c>
      <c r="C530" s="315">
        <v>45480.874081374102</v>
      </c>
      <c r="D530" s="315">
        <v>0</v>
      </c>
      <c r="E530" s="315">
        <v>9783</v>
      </c>
      <c r="F530" s="314"/>
      <c r="G530" s="315">
        <v>2574</v>
      </c>
      <c r="H530" s="381">
        <v>57837.874081374102</v>
      </c>
      <c r="I530" s="379"/>
    </row>
    <row r="531" spans="1:9" hidden="1" outlineLevel="1">
      <c r="A531" s="380"/>
      <c r="B531" s="326" t="s">
        <v>190</v>
      </c>
      <c r="C531" s="315">
        <v>156111</v>
      </c>
      <c r="D531" s="315">
        <v>232892</v>
      </c>
      <c r="E531" s="315">
        <v>31668</v>
      </c>
      <c r="F531" s="315">
        <v>0</v>
      </c>
      <c r="G531" s="315">
        <v>45101</v>
      </c>
      <c r="H531" s="381">
        <v>465772</v>
      </c>
      <c r="I531" s="379"/>
    </row>
    <row r="532" spans="1:9" hidden="1" outlineLevel="1">
      <c r="A532" s="380"/>
      <c r="B532" s="326" t="s">
        <v>191</v>
      </c>
      <c r="C532" s="315">
        <v>106</v>
      </c>
      <c r="D532" s="314"/>
      <c r="E532" s="315">
        <v>54988.030658141397</v>
      </c>
      <c r="F532" s="314"/>
      <c r="G532" s="315">
        <v>14056.626272997801</v>
      </c>
      <c r="H532" s="381">
        <v>69150.656931139107</v>
      </c>
      <c r="I532" s="379"/>
    </row>
    <row r="533" spans="1:9" hidden="1" outlineLevel="1">
      <c r="A533" s="380"/>
      <c r="B533" s="326" t="s">
        <v>252</v>
      </c>
      <c r="C533" s="314"/>
      <c r="D533" s="314"/>
      <c r="E533" s="314"/>
      <c r="F533" s="314"/>
      <c r="G533" s="314"/>
      <c r="H533" s="381">
        <v>0</v>
      </c>
      <c r="I533" s="379"/>
    </row>
    <row r="534" spans="1:9" hidden="1" outlineLevel="1">
      <c r="A534" s="380"/>
      <c r="B534" s="326" t="s">
        <v>192</v>
      </c>
      <c r="C534" s="315">
        <v>13730</v>
      </c>
      <c r="D534" s="314"/>
      <c r="E534" s="314"/>
      <c r="F534" s="314"/>
      <c r="G534" s="314"/>
      <c r="H534" s="381">
        <v>13730</v>
      </c>
      <c r="I534" s="379"/>
    </row>
    <row r="535" spans="1:9" hidden="1" outlineLevel="1">
      <c r="A535" s="380"/>
      <c r="B535" s="326" t="s">
        <v>247</v>
      </c>
      <c r="C535" s="314"/>
      <c r="D535" s="314"/>
      <c r="E535" s="314"/>
      <c r="F535" s="314"/>
      <c r="G535" s="314"/>
      <c r="H535" s="381">
        <v>0</v>
      </c>
      <c r="I535" s="379"/>
    </row>
    <row r="536" spans="1:9" hidden="1" outlineLevel="1">
      <c r="A536" s="380"/>
      <c r="B536" s="326" t="s">
        <v>193</v>
      </c>
      <c r="C536" s="315">
        <v>91983</v>
      </c>
      <c r="D536" s="314"/>
      <c r="E536" s="315">
        <v>919992</v>
      </c>
      <c r="F536" s="314"/>
      <c r="G536" s="315">
        <v>177641</v>
      </c>
      <c r="H536" s="381">
        <v>1189616</v>
      </c>
      <c r="I536" s="379"/>
    </row>
    <row r="537" spans="1:9" hidden="1" outlineLevel="1">
      <c r="A537" s="380"/>
      <c r="B537" s="326" t="s">
        <v>194</v>
      </c>
      <c r="C537" s="315">
        <v>4504</v>
      </c>
      <c r="D537" s="314"/>
      <c r="E537" s="314"/>
      <c r="F537" s="314"/>
      <c r="G537" s="314"/>
      <c r="H537" s="381">
        <v>4504</v>
      </c>
      <c r="I537" s="379"/>
    </row>
    <row r="538" spans="1:9" hidden="1" outlineLevel="1">
      <c r="A538" s="380"/>
      <c r="B538" s="326" t="s">
        <v>195</v>
      </c>
      <c r="C538" s="315">
        <v>44294.590435876802</v>
      </c>
      <c r="D538" s="314"/>
      <c r="E538" s="315">
        <v>450</v>
      </c>
      <c r="F538" s="314"/>
      <c r="G538" s="315">
        <v>212</v>
      </c>
      <c r="H538" s="381">
        <v>44956.590435876802</v>
      </c>
      <c r="I538" s="379"/>
    </row>
    <row r="539" spans="1:9" hidden="1" outlineLevel="1">
      <c r="A539" s="380"/>
      <c r="B539" s="326" t="s">
        <v>196</v>
      </c>
      <c r="C539" s="315">
        <v>18901</v>
      </c>
      <c r="D539" s="314"/>
      <c r="E539" s="315">
        <v>9436</v>
      </c>
      <c r="F539" s="314"/>
      <c r="G539" s="314"/>
      <c r="H539" s="381">
        <v>28337</v>
      </c>
      <c r="I539" s="379"/>
    </row>
    <row r="540" spans="1:9" hidden="1" outlineLevel="1">
      <c r="A540" s="380"/>
      <c r="B540" s="326" t="s">
        <v>253</v>
      </c>
      <c r="C540" s="314"/>
      <c r="D540" s="315">
        <v>0</v>
      </c>
      <c r="E540" s="315">
        <v>13507</v>
      </c>
      <c r="F540" s="315">
        <v>0</v>
      </c>
      <c r="G540" s="315">
        <v>4535</v>
      </c>
      <c r="H540" s="381">
        <v>18042</v>
      </c>
      <c r="I540" s="379"/>
    </row>
    <row r="541" spans="1:9" collapsed="1">
      <c r="A541" s="380">
        <v>19</v>
      </c>
      <c r="B541" s="330" t="s">
        <v>545</v>
      </c>
      <c r="C541" s="315">
        <f>SUM($C$519:$C$540)</f>
        <v>5075113.2570385607</v>
      </c>
      <c r="D541" s="315">
        <f>SUM($D$519:$D$540)</f>
        <v>241744</v>
      </c>
      <c r="E541" s="315">
        <f>SUM($E$519:$E$540)</f>
        <v>1744567.0306581412</v>
      </c>
      <c r="F541" s="315">
        <f>SUM($F$519:$F$540)</f>
        <v>0</v>
      </c>
      <c r="G541" s="315">
        <f>SUM($G$519:$G$540)</f>
        <v>386348.62627299782</v>
      </c>
      <c r="H541" s="381">
        <f>SUM($H$519:$H$540)</f>
        <v>7447772.9139697002</v>
      </c>
      <c r="I541" s="379"/>
    </row>
    <row r="542" spans="1:9" ht="13.5" hidden="1" outlineLevel="1" thickBot="1">
      <c r="A542" s="388"/>
      <c r="B542" s="389" t="s">
        <v>181</v>
      </c>
      <c r="C542" s="390">
        <v>62317</v>
      </c>
      <c r="D542" s="391"/>
      <c r="E542" s="390">
        <v>280422</v>
      </c>
      <c r="F542" s="391"/>
      <c r="G542" s="390">
        <v>56179</v>
      </c>
      <c r="H542" s="392">
        <v>398918</v>
      </c>
      <c r="I542" s="379"/>
    </row>
    <row r="543" spans="1:9" ht="13.5" hidden="1" outlineLevel="1" thickBot="1">
      <c r="A543" s="388"/>
      <c r="B543" s="389" t="s">
        <v>182</v>
      </c>
      <c r="C543" s="390">
        <v>53700</v>
      </c>
      <c r="D543" s="391"/>
      <c r="E543" s="391"/>
      <c r="F543" s="391"/>
      <c r="G543" s="391"/>
      <c r="H543" s="392">
        <v>53700</v>
      </c>
      <c r="I543" s="379"/>
    </row>
    <row r="544" spans="1:9" ht="13.5" hidden="1" outlineLevel="1" thickBot="1">
      <c r="A544" s="388"/>
      <c r="B544" s="389" t="s">
        <v>250</v>
      </c>
      <c r="C544" s="390">
        <v>0</v>
      </c>
      <c r="D544" s="390">
        <v>0</v>
      </c>
      <c r="E544" s="390">
        <v>0</v>
      </c>
      <c r="F544" s="390">
        <v>0</v>
      </c>
      <c r="G544" s="390">
        <v>0</v>
      </c>
      <c r="H544" s="392">
        <v>0</v>
      </c>
      <c r="I544" s="379"/>
    </row>
    <row r="545" spans="1:9" ht="13.5" hidden="1" outlineLevel="1" thickBot="1">
      <c r="A545" s="388"/>
      <c r="B545" s="389" t="s">
        <v>183</v>
      </c>
      <c r="C545" s="390">
        <v>545544.98105790396</v>
      </c>
      <c r="D545" s="390">
        <v>219698</v>
      </c>
      <c r="E545" s="390">
        <v>412734</v>
      </c>
      <c r="F545" s="390">
        <v>0</v>
      </c>
      <c r="G545" s="390">
        <v>51409</v>
      </c>
      <c r="H545" s="392">
        <v>1229385.9810579</v>
      </c>
      <c r="I545" s="379"/>
    </row>
    <row r="546" spans="1:9" ht="13.5" hidden="1" outlineLevel="1" thickBot="1">
      <c r="A546" s="388"/>
      <c r="B546" s="389" t="s">
        <v>184</v>
      </c>
      <c r="C546" s="390">
        <v>239</v>
      </c>
      <c r="D546" s="391"/>
      <c r="E546" s="390">
        <v>26121</v>
      </c>
      <c r="F546" s="391"/>
      <c r="G546" s="390">
        <v>2046</v>
      </c>
      <c r="H546" s="392">
        <v>28406</v>
      </c>
      <c r="I546" s="379"/>
    </row>
    <row r="547" spans="1:9" ht="13.5" hidden="1" outlineLevel="1" thickBot="1">
      <c r="A547" s="388"/>
      <c r="B547" s="389" t="s">
        <v>251</v>
      </c>
      <c r="C547" s="391"/>
      <c r="D547" s="390">
        <v>2725</v>
      </c>
      <c r="E547" s="391"/>
      <c r="F547" s="391"/>
      <c r="G547" s="390">
        <v>908</v>
      </c>
      <c r="H547" s="392">
        <v>3633</v>
      </c>
      <c r="I547" s="379"/>
    </row>
    <row r="548" spans="1:9" ht="13.5" hidden="1" outlineLevel="1" thickBot="1">
      <c r="A548" s="388"/>
      <c r="B548" s="389" t="s">
        <v>185</v>
      </c>
      <c r="C548" s="390">
        <v>10754.207094990301</v>
      </c>
      <c r="D548" s="391"/>
      <c r="E548" s="390">
        <v>745907</v>
      </c>
      <c r="F548" s="391"/>
      <c r="G548" s="390">
        <v>81783</v>
      </c>
      <c r="H548" s="392">
        <v>838444.20709498995</v>
      </c>
      <c r="I548" s="379"/>
    </row>
    <row r="549" spans="1:9" ht="13.5" hidden="1" outlineLevel="1" thickBot="1">
      <c r="A549" s="388"/>
      <c r="B549" s="389" t="s">
        <v>186</v>
      </c>
      <c r="C549" s="390">
        <v>130745</v>
      </c>
      <c r="D549" s="391"/>
      <c r="E549" s="390">
        <v>795831</v>
      </c>
      <c r="F549" s="391"/>
      <c r="G549" s="390">
        <v>132837</v>
      </c>
      <c r="H549" s="392">
        <v>1059413</v>
      </c>
      <c r="I549" s="379"/>
    </row>
    <row r="550" spans="1:9" ht="13.5" hidden="1" outlineLevel="1" thickBot="1">
      <c r="A550" s="388"/>
      <c r="B550" s="389" t="s">
        <v>244</v>
      </c>
      <c r="C550" s="390">
        <v>104226</v>
      </c>
      <c r="D550" s="391"/>
      <c r="E550" s="391"/>
      <c r="F550" s="390">
        <v>114</v>
      </c>
      <c r="G550" s="391"/>
      <c r="H550" s="392">
        <v>104340</v>
      </c>
      <c r="I550" s="379"/>
    </row>
    <row r="551" spans="1:9" ht="13.5" hidden="1" outlineLevel="1" thickBot="1">
      <c r="A551" s="388"/>
      <c r="B551" s="389" t="s">
        <v>187</v>
      </c>
      <c r="C551" s="390">
        <v>26844</v>
      </c>
      <c r="D551" s="391"/>
      <c r="E551" s="391"/>
      <c r="F551" s="391"/>
      <c r="G551" s="391"/>
      <c r="H551" s="392">
        <v>26844</v>
      </c>
      <c r="I551" s="379"/>
    </row>
    <row r="552" spans="1:9" ht="13.5" hidden="1" outlineLevel="1" thickBot="1">
      <c r="A552" s="388"/>
      <c r="B552" s="389" t="s">
        <v>188</v>
      </c>
      <c r="C552" s="390">
        <v>3941.2665066378199</v>
      </c>
      <c r="D552" s="390">
        <v>0</v>
      </c>
      <c r="E552" s="390">
        <v>31806</v>
      </c>
      <c r="F552" s="390">
        <v>0</v>
      </c>
      <c r="G552" s="390">
        <v>12370</v>
      </c>
      <c r="H552" s="392">
        <v>48117.266506637803</v>
      </c>
      <c r="I552" s="379"/>
    </row>
    <row r="553" spans="1:9" ht="13.5" hidden="1" outlineLevel="1" thickBot="1">
      <c r="A553" s="388"/>
      <c r="B553" s="389" t="s">
        <v>189</v>
      </c>
      <c r="C553" s="390">
        <v>38919.698479458799</v>
      </c>
      <c r="D553" s="390">
        <v>0</v>
      </c>
      <c r="E553" s="390">
        <v>164943</v>
      </c>
      <c r="F553" s="391"/>
      <c r="G553" s="390">
        <v>43388</v>
      </c>
      <c r="H553" s="392">
        <v>247250.69847945901</v>
      </c>
      <c r="I553" s="379"/>
    </row>
    <row r="554" spans="1:9" ht="13.5" hidden="1" outlineLevel="1" thickBot="1">
      <c r="A554" s="388"/>
      <c r="B554" s="389" t="s">
        <v>190</v>
      </c>
      <c r="C554" s="390">
        <v>152905</v>
      </c>
      <c r="D554" s="390">
        <v>511322</v>
      </c>
      <c r="E554" s="390">
        <v>37471</v>
      </c>
      <c r="F554" s="390">
        <v>0</v>
      </c>
      <c r="G554" s="390">
        <v>87918</v>
      </c>
      <c r="H554" s="392">
        <v>789616</v>
      </c>
      <c r="I554" s="379"/>
    </row>
    <row r="555" spans="1:9" ht="13.5" hidden="1" outlineLevel="1" thickBot="1">
      <c r="A555" s="388"/>
      <c r="B555" s="389" t="s">
        <v>191</v>
      </c>
      <c r="C555" s="390">
        <v>1366</v>
      </c>
      <c r="D555" s="391"/>
      <c r="E555" s="390">
        <v>38412.906126217204</v>
      </c>
      <c r="F555" s="391"/>
      <c r="G555" s="390">
        <v>9819.5163386168206</v>
      </c>
      <c r="H555" s="392">
        <v>49598.422464834097</v>
      </c>
      <c r="I555" s="379"/>
    </row>
    <row r="556" spans="1:9" ht="13.5" hidden="1" outlineLevel="1" thickBot="1">
      <c r="A556" s="388"/>
      <c r="B556" s="389" t="s">
        <v>252</v>
      </c>
      <c r="C556" s="391"/>
      <c r="D556" s="391"/>
      <c r="E556" s="391"/>
      <c r="F556" s="391"/>
      <c r="G556" s="391"/>
      <c r="H556" s="392">
        <v>0</v>
      </c>
      <c r="I556" s="379"/>
    </row>
    <row r="557" spans="1:9" ht="13.5" hidden="1" outlineLevel="1" thickBot="1">
      <c r="A557" s="388"/>
      <c r="B557" s="389" t="s">
        <v>192</v>
      </c>
      <c r="C557" s="390">
        <v>19711</v>
      </c>
      <c r="D557" s="391"/>
      <c r="E557" s="391"/>
      <c r="F557" s="391"/>
      <c r="G557" s="391"/>
      <c r="H557" s="392">
        <v>19711</v>
      </c>
      <c r="I557" s="379"/>
    </row>
    <row r="558" spans="1:9" ht="13.5" hidden="1" outlineLevel="1" thickBot="1">
      <c r="A558" s="388"/>
      <c r="B558" s="389" t="s">
        <v>247</v>
      </c>
      <c r="C558" s="391"/>
      <c r="D558" s="391"/>
      <c r="E558" s="391"/>
      <c r="F558" s="391"/>
      <c r="G558" s="391"/>
      <c r="H558" s="392">
        <v>0</v>
      </c>
      <c r="I558" s="379"/>
    </row>
    <row r="559" spans="1:9" ht="13.5" hidden="1" outlineLevel="1" thickBot="1">
      <c r="A559" s="388"/>
      <c r="B559" s="389" t="s">
        <v>193</v>
      </c>
      <c r="C559" s="390">
        <v>67086</v>
      </c>
      <c r="D559" s="390">
        <v>13487</v>
      </c>
      <c r="E559" s="390">
        <v>1328805</v>
      </c>
      <c r="F559" s="391"/>
      <c r="G559" s="390">
        <v>978897</v>
      </c>
      <c r="H559" s="392">
        <v>2388275</v>
      </c>
      <c r="I559" s="379"/>
    </row>
    <row r="560" spans="1:9" ht="13.5" hidden="1" outlineLevel="1" thickBot="1">
      <c r="A560" s="388"/>
      <c r="B560" s="389" t="s">
        <v>194</v>
      </c>
      <c r="C560" s="390">
        <v>15009</v>
      </c>
      <c r="D560" s="391"/>
      <c r="E560" s="391"/>
      <c r="F560" s="391"/>
      <c r="G560" s="391"/>
      <c r="H560" s="392">
        <v>15009</v>
      </c>
      <c r="I560" s="379"/>
    </row>
    <row r="561" spans="1:9" ht="13.5" hidden="1" outlineLevel="1" thickBot="1">
      <c r="A561" s="388"/>
      <c r="B561" s="389" t="s">
        <v>195</v>
      </c>
      <c r="C561" s="390">
        <v>27408.718000351699</v>
      </c>
      <c r="D561" s="391"/>
      <c r="E561" s="390">
        <v>4489</v>
      </c>
      <c r="F561" s="391"/>
      <c r="G561" s="390">
        <v>2113</v>
      </c>
      <c r="H561" s="392">
        <v>34010.718000351699</v>
      </c>
      <c r="I561" s="379"/>
    </row>
    <row r="562" spans="1:9" ht="13.5" hidden="1" outlineLevel="1" thickBot="1">
      <c r="A562" s="388"/>
      <c r="B562" s="389" t="s">
        <v>196</v>
      </c>
      <c r="C562" s="390">
        <v>0</v>
      </c>
      <c r="D562" s="391"/>
      <c r="E562" s="390">
        <v>26733</v>
      </c>
      <c r="F562" s="391"/>
      <c r="G562" s="391"/>
      <c r="H562" s="392">
        <v>26733</v>
      </c>
      <c r="I562" s="379"/>
    </row>
    <row r="563" spans="1:9" ht="13.5" hidden="1" outlineLevel="1" thickBot="1">
      <c r="A563" s="388"/>
      <c r="B563" s="389" t="s">
        <v>253</v>
      </c>
      <c r="C563" s="391"/>
      <c r="D563" s="390">
        <v>0</v>
      </c>
      <c r="E563" s="390">
        <v>10396</v>
      </c>
      <c r="F563" s="390">
        <v>0</v>
      </c>
      <c r="G563" s="390">
        <v>3336</v>
      </c>
      <c r="H563" s="392">
        <v>13732</v>
      </c>
      <c r="I563" s="379"/>
    </row>
    <row r="564" spans="1:9" ht="13.5" collapsed="1" thickBot="1">
      <c r="A564" s="388">
        <v>20</v>
      </c>
      <c r="B564" s="393" t="s">
        <v>88</v>
      </c>
      <c r="C564" s="390">
        <f>SUM($C$542:$C$563)</f>
        <v>1260716.8711393427</v>
      </c>
      <c r="D564" s="390">
        <f>SUM($D$542:$D$563)</f>
        <v>747232</v>
      </c>
      <c r="E564" s="390">
        <f>SUM($E$542:$E$563)</f>
        <v>3904070.906126217</v>
      </c>
      <c r="F564" s="390">
        <f>SUM($F$542:$F$563)</f>
        <v>114</v>
      </c>
      <c r="G564" s="390">
        <f>SUM($G$542:$G$563)</f>
        <v>1463003.5163386168</v>
      </c>
      <c r="H564" s="392">
        <f>SUM($H$542:$H$563)</f>
        <v>7375137.2936041728</v>
      </c>
      <c r="I564" s="379"/>
    </row>
    <row r="565" spans="1:9">
      <c r="A565" s="529"/>
      <c r="B565" s="529"/>
      <c r="C565" s="529"/>
      <c r="D565" s="529"/>
      <c r="E565" s="529"/>
      <c r="F565" s="529"/>
      <c r="G565" s="529"/>
      <c r="H565" s="529"/>
    </row>
    <row r="566" spans="1:9">
      <c r="A566" s="513"/>
      <c r="B566" s="513"/>
      <c r="C566" s="513"/>
      <c r="D566" s="513"/>
      <c r="E566" s="513"/>
      <c r="F566" s="513"/>
      <c r="G566" s="513"/>
      <c r="H566" s="513"/>
    </row>
    <row r="567" spans="1:9">
      <c r="A567" s="513" t="s">
        <v>546</v>
      </c>
      <c r="B567" s="513"/>
      <c r="C567" s="513"/>
      <c r="D567" s="513"/>
      <c r="E567" s="513"/>
      <c r="F567" s="513"/>
      <c r="G567" s="513"/>
      <c r="H567" s="513"/>
    </row>
    <row r="568" spans="1:9">
      <c r="A568" s="513" t="s">
        <v>513</v>
      </c>
      <c r="B568" s="513"/>
      <c r="C568" s="513"/>
      <c r="D568" s="513"/>
      <c r="E568" s="513"/>
      <c r="F568" s="513"/>
      <c r="G568" s="513"/>
      <c r="H568" s="513"/>
    </row>
    <row r="569" spans="1:9">
      <c r="A569" s="513" t="s">
        <v>308</v>
      </c>
      <c r="B569" s="513"/>
      <c r="C569" s="513"/>
      <c r="D569" s="513"/>
      <c r="E569" s="513"/>
      <c r="F569" s="513"/>
      <c r="G569" s="513"/>
      <c r="H569" s="513"/>
    </row>
    <row r="570" spans="1:9">
      <c r="A570" s="513" t="s">
        <v>463</v>
      </c>
      <c r="B570" s="513"/>
      <c r="C570" s="513"/>
      <c r="D570" s="513"/>
      <c r="E570" s="513"/>
      <c r="F570" s="513"/>
      <c r="G570" s="513"/>
      <c r="H570" s="513"/>
    </row>
    <row r="571" spans="1:9">
      <c r="A571" s="513"/>
      <c r="B571" s="513"/>
      <c r="C571" s="513"/>
      <c r="D571" s="513"/>
      <c r="E571" s="513"/>
      <c r="F571" s="513"/>
      <c r="G571" s="513"/>
      <c r="H571" s="513"/>
    </row>
    <row r="572" spans="1:9">
      <c r="A572" s="513" t="s">
        <v>34</v>
      </c>
      <c r="B572" s="513"/>
      <c r="C572" s="513"/>
      <c r="D572" s="513"/>
      <c r="E572" s="513"/>
      <c r="F572" s="513"/>
      <c r="G572" s="513"/>
      <c r="H572" s="513"/>
    </row>
    <row r="573" spans="1:9" ht="12.75" customHeight="1" thickBot="1">
      <c r="A573" s="518" t="s">
        <v>326</v>
      </c>
      <c r="B573" s="518"/>
      <c r="C573" s="518"/>
      <c r="D573" s="518"/>
      <c r="E573" s="518"/>
      <c r="F573" s="518"/>
      <c r="G573" s="518"/>
      <c r="H573" s="518"/>
    </row>
    <row r="574" spans="1:9">
      <c r="A574" s="365"/>
      <c r="B574" s="366"/>
      <c r="C574" s="367" t="s">
        <v>464</v>
      </c>
      <c r="D574" s="368" t="s">
        <v>465</v>
      </c>
      <c r="E574" s="368" t="s">
        <v>466</v>
      </c>
      <c r="F574" s="369" t="s">
        <v>467</v>
      </c>
      <c r="G574" s="369" t="s">
        <v>468</v>
      </c>
      <c r="H574" s="225" t="s">
        <v>469</v>
      </c>
      <c r="I574" s="370"/>
    </row>
    <row r="575" spans="1:9">
      <c r="A575" s="371"/>
      <c r="B575" s="372"/>
      <c r="C575" s="519" t="s">
        <v>472</v>
      </c>
      <c r="D575" s="520"/>
      <c r="E575" s="521"/>
      <c r="F575" s="515" t="s">
        <v>514</v>
      </c>
      <c r="G575" s="515" t="s">
        <v>515</v>
      </c>
      <c r="H575" s="523" t="s">
        <v>516</v>
      </c>
      <c r="I575" s="370"/>
    </row>
    <row r="576" spans="1:9">
      <c r="A576" s="371"/>
      <c r="B576" s="373" t="s">
        <v>517</v>
      </c>
      <c r="C576" s="526"/>
      <c r="D576" s="527"/>
      <c r="E576" s="528"/>
      <c r="F576" s="522"/>
      <c r="G576" s="522"/>
      <c r="H576" s="524"/>
      <c r="I576" s="370"/>
    </row>
    <row r="577" spans="1:9">
      <c r="A577" s="371"/>
      <c r="B577" s="229"/>
      <c r="C577" s="515" t="s">
        <v>518</v>
      </c>
      <c r="D577" s="515" t="s">
        <v>519</v>
      </c>
      <c r="E577" s="515" t="s">
        <v>520</v>
      </c>
      <c r="F577" s="522"/>
      <c r="G577" s="522"/>
      <c r="H577" s="524"/>
      <c r="I577" s="370"/>
    </row>
    <row r="578" spans="1:9" ht="19.5" customHeight="1">
      <c r="A578" s="374"/>
      <c r="B578" s="375"/>
      <c r="C578" s="516"/>
      <c r="D578" s="516"/>
      <c r="E578" s="516"/>
      <c r="F578" s="516"/>
      <c r="G578" s="516"/>
      <c r="H578" s="525"/>
      <c r="I578" s="370"/>
    </row>
    <row r="579" spans="1:9" hidden="1" outlineLevel="1">
      <c r="A579" s="380"/>
      <c r="B579" s="326" t="s">
        <v>181</v>
      </c>
      <c r="C579" s="314"/>
      <c r="D579" s="314"/>
      <c r="E579" s="314"/>
      <c r="F579" s="314"/>
      <c r="G579" s="315">
        <v>0</v>
      </c>
      <c r="H579" s="381">
        <v>0</v>
      </c>
      <c r="I579" s="379"/>
    </row>
    <row r="580" spans="1:9" hidden="1" outlineLevel="1">
      <c r="A580" s="380"/>
      <c r="B580" s="326" t="s">
        <v>182</v>
      </c>
      <c r="C580" s="314"/>
      <c r="D580" s="314"/>
      <c r="E580" s="314"/>
      <c r="F580" s="314"/>
      <c r="G580" s="314"/>
      <c r="H580" s="381">
        <v>0</v>
      </c>
      <c r="I580" s="379"/>
    </row>
    <row r="581" spans="1:9" hidden="1" outlineLevel="1">
      <c r="A581" s="380"/>
      <c r="B581" s="326" t="s">
        <v>250</v>
      </c>
      <c r="C581" s="315">
        <v>0</v>
      </c>
      <c r="D581" s="315">
        <v>0</v>
      </c>
      <c r="E581" s="315">
        <v>0</v>
      </c>
      <c r="F581" s="315">
        <v>0</v>
      </c>
      <c r="G581" s="315">
        <v>0</v>
      </c>
      <c r="H581" s="381">
        <v>0</v>
      </c>
      <c r="I581" s="379"/>
    </row>
    <row r="582" spans="1:9" hidden="1" outlineLevel="1">
      <c r="A582" s="380"/>
      <c r="B582" s="326" t="s">
        <v>183</v>
      </c>
      <c r="C582" s="315">
        <v>0</v>
      </c>
      <c r="D582" s="315">
        <v>0</v>
      </c>
      <c r="E582" s="315">
        <v>0</v>
      </c>
      <c r="F582" s="315">
        <v>0</v>
      </c>
      <c r="G582" s="315">
        <v>0</v>
      </c>
      <c r="H582" s="381">
        <v>0</v>
      </c>
      <c r="I582" s="379"/>
    </row>
    <row r="583" spans="1:9" hidden="1" outlineLevel="1">
      <c r="A583" s="380"/>
      <c r="B583" s="326" t="s">
        <v>184</v>
      </c>
      <c r="C583" s="315">
        <v>328</v>
      </c>
      <c r="D583" s="314"/>
      <c r="E583" s="315">
        <v>0</v>
      </c>
      <c r="F583" s="314"/>
      <c r="G583" s="314"/>
      <c r="H583" s="381">
        <v>328</v>
      </c>
      <c r="I583" s="379"/>
    </row>
    <row r="584" spans="1:9" hidden="1" outlineLevel="1">
      <c r="A584" s="380"/>
      <c r="B584" s="326" t="s">
        <v>251</v>
      </c>
      <c r="C584" s="314"/>
      <c r="D584" s="314"/>
      <c r="E584" s="314"/>
      <c r="F584" s="314"/>
      <c r="G584" s="314"/>
      <c r="H584" s="381">
        <v>0</v>
      </c>
      <c r="I584" s="379"/>
    </row>
    <row r="585" spans="1:9" hidden="1" outlineLevel="1">
      <c r="A585" s="380"/>
      <c r="B585" s="326" t="s">
        <v>185</v>
      </c>
      <c r="C585" s="315">
        <v>4.3791222227697497E-2</v>
      </c>
      <c r="D585" s="314"/>
      <c r="E585" s="315">
        <v>0</v>
      </c>
      <c r="F585" s="314"/>
      <c r="G585" s="315">
        <v>17</v>
      </c>
      <c r="H585" s="381">
        <v>17.0437912222277</v>
      </c>
      <c r="I585" s="379"/>
    </row>
    <row r="586" spans="1:9" hidden="1" outlineLevel="1">
      <c r="A586" s="380"/>
      <c r="B586" s="326" t="s">
        <v>186</v>
      </c>
      <c r="C586" s="315">
        <v>0</v>
      </c>
      <c r="D586" s="314"/>
      <c r="E586" s="315">
        <v>0</v>
      </c>
      <c r="F586" s="314"/>
      <c r="G586" s="315">
        <v>0</v>
      </c>
      <c r="H586" s="381">
        <v>0</v>
      </c>
      <c r="I586" s="379"/>
    </row>
    <row r="587" spans="1:9" hidden="1" outlineLevel="1">
      <c r="A587" s="380"/>
      <c r="B587" s="326" t="s">
        <v>244</v>
      </c>
      <c r="C587" s="314"/>
      <c r="D587" s="314"/>
      <c r="E587" s="314"/>
      <c r="F587" s="314"/>
      <c r="G587" s="314"/>
      <c r="H587" s="381">
        <v>0</v>
      </c>
      <c r="I587" s="379"/>
    </row>
    <row r="588" spans="1:9" hidden="1" outlineLevel="1">
      <c r="A588" s="380"/>
      <c r="B588" s="326" t="s">
        <v>187</v>
      </c>
      <c r="C588" s="315">
        <v>0</v>
      </c>
      <c r="D588" s="314"/>
      <c r="E588" s="314"/>
      <c r="F588" s="314"/>
      <c r="G588" s="314"/>
      <c r="H588" s="381">
        <v>0</v>
      </c>
      <c r="I588" s="379"/>
    </row>
    <row r="589" spans="1:9" hidden="1" outlineLevel="1">
      <c r="A589" s="380"/>
      <c r="B589" s="326" t="s">
        <v>188</v>
      </c>
      <c r="C589" s="315">
        <v>0</v>
      </c>
      <c r="D589" s="315">
        <v>0</v>
      </c>
      <c r="E589" s="315">
        <v>0</v>
      </c>
      <c r="F589" s="315">
        <v>0</v>
      </c>
      <c r="G589" s="315">
        <v>0</v>
      </c>
      <c r="H589" s="381">
        <v>0</v>
      </c>
      <c r="I589" s="379"/>
    </row>
    <row r="590" spans="1:9" hidden="1" outlineLevel="1">
      <c r="A590" s="380"/>
      <c r="B590" s="326" t="s">
        <v>189</v>
      </c>
      <c r="C590" s="315">
        <v>0</v>
      </c>
      <c r="D590" s="315">
        <v>0</v>
      </c>
      <c r="E590" s="315">
        <v>0</v>
      </c>
      <c r="F590" s="314"/>
      <c r="G590" s="315">
        <v>0</v>
      </c>
      <c r="H590" s="381">
        <v>0</v>
      </c>
      <c r="I590" s="379"/>
    </row>
    <row r="591" spans="1:9" hidden="1" outlineLevel="1">
      <c r="A591" s="380"/>
      <c r="B591" s="326" t="s">
        <v>190</v>
      </c>
      <c r="C591" s="315">
        <v>0</v>
      </c>
      <c r="D591" s="315">
        <v>0</v>
      </c>
      <c r="E591" s="315">
        <v>1111</v>
      </c>
      <c r="F591" s="315">
        <v>0</v>
      </c>
      <c r="G591" s="315">
        <v>289</v>
      </c>
      <c r="H591" s="381">
        <v>1400</v>
      </c>
      <c r="I591" s="379"/>
    </row>
    <row r="592" spans="1:9" hidden="1" outlineLevel="1">
      <c r="A592" s="380"/>
      <c r="B592" s="326" t="s">
        <v>191</v>
      </c>
      <c r="C592" s="314"/>
      <c r="D592" s="314"/>
      <c r="E592" s="314"/>
      <c r="F592" s="314"/>
      <c r="G592" s="314"/>
      <c r="H592" s="381">
        <v>0</v>
      </c>
      <c r="I592" s="379"/>
    </row>
    <row r="593" spans="1:9" hidden="1" outlineLevel="1">
      <c r="A593" s="380"/>
      <c r="B593" s="326" t="s">
        <v>252</v>
      </c>
      <c r="C593" s="314"/>
      <c r="D593" s="314"/>
      <c r="E593" s="314"/>
      <c r="F593" s="314"/>
      <c r="G593" s="314"/>
      <c r="H593" s="381">
        <v>0</v>
      </c>
      <c r="I593" s="379"/>
    </row>
    <row r="594" spans="1:9" hidden="1" outlineLevel="1">
      <c r="A594" s="380"/>
      <c r="B594" s="326" t="s">
        <v>192</v>
      </c>
      <c r="C594" s="314"/>
      <c r="D594" s="314"/>
      <c r="E594" s="314"/>
      <c r="F594" s="314"/>
      <c r="G594" s="314"/>
      <c r="H594" s="381">
        <v>0</v>
      </c>
      <c r="I594" s="379"/>
    </row>
    <row r="595" spans="1:9" hidden="1" outlineLevel="1">
      <c r="A595" s="380"/>
      <c r="B595" s="326" t="s">
        <v>247</v>
      </c>
      <c r="C595" s="314"/>
      <c r="D595" s="314"/>
      <c r="E595" s="314"/>
      <c r="F595" s="314"/>
      <c r="G595" s="314"/>
      <c r="H595" s="381">
        <v>0</v>
      </c>
      <c r="I595" s="379"/>
    </row>
    <row r="596" spans="1:9" hidden="1" outlineLevel="1">
      <c r="A596" s="380"/>
      <c r="B596" s="326" t="s">
        <v>193</v>
      </c>
      <c r="C596" s="315">
        <v>22637</v>
      </c>
      <c r="D596" s="314"/>
      <c r="E596" s="315">
        <v>16550</v>
      </c>
      <c r="F596" s="314"/>
      <c r="G596" s="315">
        <v>2476</v>
      </c>
      <c r="H596" s="381">
        <v>41663</v>
      </c>
      <c r="I596" s="379"/>
    </row>
    <row r="597" spans="1:9" hidden="1" outlineLevel="1">
      <c r="A597" s="380"/>
      <c r="B597" s="326" t="s">
        <v>194</v>
      </c>
      <c r="C597" s="314"/>
      <c r="D597" s="314"/>
      <c r="E597" s="314"/>
      <c r="F597" s="314"/>
      <c r="G597" s="314"/>
      <c r="H597" s="381">
        <v>0</v>
      </c>
      <c r="I597" s="379"/>
    </row>
    <row r="598" spans="1:9" hidden="1" outlineLevel="1">
      <c r="A598" s="380"/>
      <c r="B598" s="326" t="s">
        <v>195</v>
      </c>
      <c r="C598" s="315">
        <v>0</v>
      </c>
      <c r="D598" s="314"/>
      <c r="E598" s="314"/>
      <c r="F598" s="314"/>
      <c r="G598" s="314"/>
      <c r="H598" s="381">
        <v>0</v>
      </c>
      <c r="I598" s="379"/>
    </row>
    <row r="599" spans="1:9" hidden="1" outlineLevel="1">
      <c r="A599" s="380"/>
      <c r="B599" s="326" t="s">
        <v>196</v>
      </c>
      <c r="C599" s="315">
        <v>0</v>
      </c>
      <c r="D599" s="314"/>
      <c r="E599" s="315">
        <v>0</v>
      </c>
      <c r="F599" s="314"/>
      <c r="G599" s="314"/>
      <c r="H599" s="381">
        <v>0</v>
      </c>
      <c r="I599" s="379"/>
    </row>
    <row r="600" spans="1:9" hidden="1" outlineLevel="1">
      <c r="A600" s="380"/>
      <c r="B600" s="326" t="s">
        <v>253</v>
      </c>
      <c r="C600" s="314"/>
      <c r="D600" s="315">
        <v>0</v>
      </c>
      <c r="E600" s="315">
        <v>0</v>
      </c>
      <c r="F600" s="315">
        <v>0</v>
      </c>
      <c r="G600" s="315">
        <v>0</v>
      </c>
      <c r="H600" s="381">
        <v>0</v>
      </c>
      <c r="I600" s="379"/>
    </row>
    <row r="601" spans="1:9" collapsed="1">
      <c r="A601" s="380">
        <v>21</v>
      </c>
      <c r="B601" s="330" t="s">
        <v>547</v>
      </c>
      <c r="C601" s="315">
        <f>SUM($C$579:$C$600)</f>
        <v>22965.043791222226</v>
      </c>
      <c r="D601" s="315">
        <f>SUM($D$579:$D$600)</f>
        <v>0</v>
      </c>
      <c r="E601" s="315">
        <f>SUM($E$579:$E$600)</f>
        <v>17661</v>
      </c>
      <c r="F601" s="315">
        <f>SUM($F$579:$F$600)</f>
        <v>0</v>
      </c>
      <c r="G601" s="315">
        <f>SUM($G$579:$G$600)</f>
        <v>2782</v>
      </c>
      <c r="H601" s="381">
        <f>SUM($H$579:$H$600)</f>
        <v>43408.043791222226</v>
      </c>
      <c r="I601" s="379"/>
    </row>
    <row r="602" spans="1:9" hidden="1" outlineLevel="1">
      <c r="A602" s="380"/>
      <c r="B602" s="326" t="s">
        <v>181</v>
      </c>
      <c r="C602" s="315">
        <v>21757</v>
      </c>
      <c r="D602" s="314"/>
      <c r="E602" s="315">
        <v>136599</v>
      </c>
      <c r="F602" s="314"/>
      <c r="G602" s="315">
        <v>27366</v>
      </c>
      <c r="H602" s="381">
        <v>185722</v>
      </c>
      <c r="I602" s="379"/>
    </row>
    <row r="603" spans="1:9" hidden="1" outlineLevel="1">
      <c r="A603" s="380"/>
      <c r="B603" s="326" t="s">
        <v>182</v>
      </c>
      <c r="C603" s="315">
        <v>8467</v>
      </c>
      <c r="D603" s="314"/>
      <c r="E603" s="314"/>
      <c r="F603" s="314"/>
      <c r="G603" s="314"/>
      <c r="H603" s="381">
        <v>8467</v>
      </c>
      <c r="I603" s="379"/>
    </row>
    <row r="604" spans="1:9" hidden="1" outlineLevel="1">
      <c r="A604" s="380"/>
      <c r="B604" s="326" t="s">
        <v>250</v>
      </c>
      <c r="C604" s="315">
        <v>0</v>
      </c>
      <c r="D604" s="315">
        <v>0</v>
      </c>
      <c r="E604" s="315">
        <v>0</v>
      </c>
      <c r="F604" s="315">
        <v>0</v>
      </c>
      <c r="G604" s="315">
        <v>0</v>
      </c>
      <c r="H604" s="381">
        <v>0</v>
      </c>
      <c r="I604" s="379"/>
    </row>
    <row r="605" spans="1:9" hidden="1" outlineLevel="1">
      <c r="A605" s="380"/>
      <c r="B605" s="326" t="s">
        <v>183</v>
      </c>
      <c r="C605" s="315">
        <v>100874.613481234</v>
      </c>
      <c r="D605" s="315">
        <v>152972</v>
      </c>
      <c r="E605" s="315">
        <v>177707</v>
      </c>
      <c r="F605" s="315">
        <v>0</v>
      </c>
      <c r="G605" s="315">
        <v>26401</v>
      </c>
      <c r="H605" s="381">
        <v>457954.613481234</v>
      </c>
      <c r="I605" s="379"/>
    </row>
    <row r="606" spans="1:9" hidden="1" outlineLevel="1">
      <c r="A606" s="380"/>
      <c r="B606" s="326" t="s">
        <v>184</v>
      </c>
      <c r="C606" s="315">
        <v>8072</v>
      </c>
      <c r="D606" s="314"/>
      <c r="E606" s="315">
        <v>9513</v>
      </c>
      <c r="F606" s="314"/>
      <c r="G606" s="315">
        <v>376</v>
      </c>
      <c r="H606" s="381">
        <v>17961</v>
      </c>
      <c r="I606" s="379"/>
    </row>
    <row r="607" spans="1:9" hidden="1" outlineLevel="1">
      <c r="A607" s="380"/>
      <c r="B607" s="326" t="s">
        <v>251</v>
      </c>
      <c r="C607" s="314"/>
      <c r="D607" s="315">
        <v>1729</v>
      </c>
      <c r="E607" s="314"/>
      <c r="F607" s="314"/>
      <c r="G607" s="315">
        <v>576</v>
      </c>
      <c r="H607" s="381">
        <v>2305</v>
      </c>
      <c r="I607" s="379"/>
    </row>
    <row r="608" spans="1:9" hidden="1" outlineLevel="1">
      <c r="A608" s="380"/>
      <c r="B608" s="326" t="s">
        <v>185</v>
      </c>
      <c r="C608" s="315">
        <v>55990.986921433599</v>
      </c>
      <c r="D608" s="314"/>
      <c r="E608" s="315">
        <v>277962</v>
      </c>
      <c r="F608" s="314"/>
      <c r="G608" s="315">
        <v>32559</v>
      </c>
      <c r="H608" s="381">
        <v>366511.986921434</v>
      </c>
      <c r="I608" s="379"/>
    </row>
    <row r="609" spans="1:9" hidden="1" outlineLevel="1">
      <c r="A609" s="380"/>
      <c r="B609" s="326" t="s">
        <v>186</v>
      </c>
      <c r="C609" s="315">
        <v>24298</v>
      </c>
      <c r="D609" s="314"/>
      <c r="E609" s="315">
        <v>118572</v>
      </c>
      <c r="F609" s="314"/>
      <c r="G609" s="315">
        <v>18670</v>
      </c>
      <c r="H609" s="381">
        <v>161540</v>
      </c>
      <c r="I609" s="379"/>
    </row>
    <row r="610" spans="1:9" hidden="1" outlineLevel="1">
      <c r="A610" s="380"/>
      <c r="B610" s="326" t="s">
        <v>244</v>
      </c>
      <c r="C610" s="315">
        <v>21999</v>
      </c>
      <c r="D610" s="314"/>
      <c r="E610" s="314"/>
      <c r="F610" s="315">
        <v>37</v>
      </c>
      <c r="G610" s="314"/>
      <c r="H610" s="381">
        <v>22036</v>
      </c>
      <c r="I610" s="379"/>
    </row>
    <row r="611" spans="1:9" hidden="1" outlineLevel="1">
      <c r="A611" s="380"/>
      <c r="B611" s="326" t="s">
        <v>187</v>
      </c>
      <c r="C611" s="315">
        <v>567</v>
      </c>
      <c r="D611" s="314"/>
      <c r="E611" s="314"/>
      <c r="F611" s="314"/>
      <c r="G611" s="314"/>
      <c r="H611" s="381">
        <v>567</v>
      </c>
      <c r="I611" s="379"/>
    </row>
    <row r="612" spans="1:9" hidden="1" outlineLevel="1">
      <c r="A612" s="380"/>
      <c r="B612" s="326" t="s">
        <v>188</v>
      </c>
      <c r="C612" s="315">
        <v>4805.8322192006199</v>
      </c>
      <c r="D612" s="315">
        <v>0</v>
      </c>
      <c r="E612" s="315">
        <v>22887</v>
      </c>
      <c r="F612" s="315">
        <v>0</v>
      </c>
      <c r="G612" s="315">
        <v>8900</v>
      </c>
      <c r="H612" s="381">
        <v>36592.832219200602</v>
      </c>
      <c r="I612" s="379"/>
    </row>
    <row r="613" spans="1:9" hidden="1" outlineLevel="1">
      <c r="A613" s="380"/>
      <c r="B613" s="326" t="s">
        <v>189</v>
      </c>
      <c r="C613" s="315">
        <v>29059.964379512501</v>
      </c>
      <c r="D613" s="315">
        <v>0</v>
      </c>
      <c r="E613" s="315">
        <v>62978</v>
      </c>
      <c r="F613" s="314"/>
      <c r="G613" s="315">
        <v>16566</v>
      </c>
      <c r="H613" s="381">
        <v>108603.964379513</v>
      </c>
      <c r="I613" s="379"/>
    </row>
    <row r="614" spans="1:9" hidden="1" outlineLevel="1">
      <c r="A614" s="380"/>
      <c r="B614" s="326" t="s">
        <v>190</v>
      </c>
      <c r="C614" s="315">
        <v>33067</v>
      </c>
      <c r="D614" s="315">
        <v>53695</v>
      </c>
      <c r="E614" s="315">
        <v>4775</v>
      </c>
      <c r="F614" s="315">
        <v>0</v>
      </c>
      <c r="G614" s="315">
        <v>0</v>
      </c>
      <c r="H614" s="381">
        <v>91537</v>
      </c>
      <c r="I614" s="379"/>
    </row>
    <row r="615" spans="1:9" hidden="1" outlineLevel="1">
      <c r="A615" s="380"/>
      <c r="B615" s="326" t="s">
        <v>191</v>
      </c>
      <c r="C615" s="315">
        <v>6490</v>
      </c>
      <c r="D615" s="314"/>
      <c r="E615" s="315">
        <v>3657.44004024487</v>
      </c>
      <c r="F615" s="314"/>
      <c r="G615" s="315">
        <v>934.95379169408704</v>
      </c>
      <c r="H615" s="381">
        <v>11082.393831939</v>
      </c>
      <c r="I615" s="379"/>
    </row>
    <row r="616" spans="1:9" hidden="1" outlineLevel="1">
      <c r="A616" s="380"/>
      <c r="B616" s="326" t="s">
        <v>252</v>
      </c>
      <c r="C616" s="314"/>
      <c r="D616" s="314"/>
      <c r="E616" s="314"/>
      <c r="F616" s="314"/>
      <c r="G616" s="314"/>
      <c r="H616" s="381">
        <v>0</v>
      </c>
      <c r="I616" s="379"/>
    </row>
    <row r="617" spans="1:9" hidden="1" outlineLevel="1">
      <c r="A617" s="380"/>
      <c r="B617" s="326" t="s">
        <v>192</v>
      </c>
      <c r="C617" s="315">
        <v>2375</v>
      </c>
      <c r="D617" s="314"/>
      <c r="E617" s="314"/>
      <c r="F617" s="314"/>
      <c r="G617" s="314"/>
      <c r="H617" s="381">
        <v>2375</v>
      </c>
      <c r="I617" s="379"/>
    </row>
    <row r="618" spans="1:9" hidden="1" outlineLevel="1">
      <c r="A618" s="380"/>
      <c r="B618" s="326" t="s">
        <v>247</v>
      </c>
      <c r="C618" s="314"/>
      <c r="D618" s="314"/>
      <c r="E618" s="314"/>
      <c r="F618" s="314"/>
      <c r="G618" s="314"/>
      <c r="H618" s="381">
        <v>0</v>
      </c>
      <c r="I618" s="379"/>
    </row>
    <row r="619" spans="1:9" hidden="1" outlineLevel="1">
      <c r="A619" s="380"/>
      <c r="B619" s="326" t="s">
        <v>193</v>
      </c>
      <c r="C619" s="315">
        <v>-12495</v>
      </c>
      <c r="D619" s="315">
        <v>78153</v>
      </c>
      <c r="E619" s="315">
        <v>207563</v>
      </c>
      <c r="F619" s="314"/>
      <c r="G619" s="315">
        <v>139758</v>
      </c>
      <c r="H619" s="381">
        <v>412979</v>
      </c>
      <c r="I619" s="379"/>
    </row>
    <row r="620" spans="1:9" hidden="1" outlineLevel="1">
      <c r="A620" s="380"/>
      <c r="B620" s="326" t="s">
        <v>194</v>
      </c>
      <c r="C620" s="315">
        <v>45000</v>
      </c>
      <c r="D620" s="314"/>
      <c r="E620" s="314"/>
      <c r="F620" s="314"/>
      <c r="G620" s="314"/>
      <c r="H620" s="381">
        <v>45000</v>
      </c>
      <c r="I620" s="379"/>
    </row>
    <row r="621" spans="1:9" hidden="1" outlineLevel="1">
      <c r="A621" s="380"/>
      <c r="B621" s="326" t="s">
        <v>195</v>
      </c>
      <c r="C621" s="315">
        <v>19615.3448312119</v>
      </c>
      <c r="D621" s="314"/>
      <c r="E621" s="315">
        <v>3</v>
      </c>
      <c r="F621" s="314"/>
      <c r="G621" s="315">
        <v>2</v>
      </c>
      <c r="H621" s="381">
        <v>19620.3448312119</v>
      </c>
      <c r="I621" s="379"/>
    </row>
    <row r="622" spans="1:9" hidden="1" outlineLevel="1">
      <c r="A622" s="380"/>
      <c r="B622" s="326" t="s">
        <v>196</v>
      </c>
      <c r="C622" s="315">
        <v>49718</v>
      </c>
      <c r="D622" s="314"/>
      <c r="E622" s="315">
        <v>43444</v>
      </c>
      <c r="F622" s="314"/>
      <c r="G622" s="314"/>
      <c r="H622" s="381">
        <v>93162</v>
      </c>
      <c r="I622" s="379"/>
    </row>
    <row r="623" spans="1:9" hidden="1" outlineLevel="1">
      <c r="A623" s="380"/>
      <c r="B623" s="326" t="s">
        <v>253</v>
      </c>
      <c r="C623" s="314"/>
      <c r="D623" s="315">
        <v>0</v>
      </c>
      <c r="E623" s="315">
        <v>1295</v>
      </c>
      <c r="F623" s="315">
        <v>0</v>
      </c>
      <c r="G623" s="315">
        <v>406</v>
      </c>
      <c r="H623" s="381">
        <v>1701</v>
      </c>
      <c r="I623" s="379"/>
    </row>
    <row r="624" spans="1:9" collapsed="1">
      <c r="A624" s="380">
        <v>22</v>
      </c>
      <c r="B624" s="330" t="s">
        <v>548</v>
      </c>
      <c r="C624" s="315">
        <f>SUM($C$602:$C$623)</f>
        <v>419661.74183259258</v>
      </c>
      <c r="D624" s="315">
        <f>SUM($D$602:$D$623)</f>
        <v>286549</v>
      </c>
      <c r="E624" s="315">
        <f>SUM($E$602:$E$623)</f>
        <v>1066955.4400402447</v>
      </c>
      <c r="F624" s="315">
        <f>SUM($F$602:$F$623)</f>
        <v>37</v>
      </c>
      <c r="G624" s="315">
        <f>SUM($G$602:$G$623)</f>
        <v>272514.95379169408</v>
      </c>
      <c r="H624" s="381">
        <f>SUM($H$602:$H$623)</f>
        <v>2045718.1356645327</v>
      </c>
      <c r="I624" s="379"/>
    </row>
    <row r="625" spans="1:9" hidden="1" outlineLevel="1">
      <c r="A625" s="380"/>
      <c r="B625" s="326" t="s">
        <v>181</v>
      </c>
      <c r="C625" s="315">
        <v>560</v>
      </c>
      <c r="D625" s="314"/>
      <c r="E625" s="314"/>
      <c r="F625" s="382"/>
      <c r="G625" s="351">
        <v>0</v>
      </c>
      <c r="H625" s="381">
        <v>560</v>
      </c>
      <c r="I625" s="379"/>
    </row>
    <row r="626" spans="1:9" hidden="1" outlineLevel="1">
      <c r="A626" s="380"/>
      <c r="B626" s="326" t="s">
        <v>182</v>
      </c>
      <c r="C626" s="315">
        <v>45696</v>
      </c>
      <c r="D626" s="314"/>
      <c r="E626" s="314"/>
      <c r="F626" s="382"/>
      <c r="G626" s="382"/>
      <c r="H626" s="381">
        <v>45696</v>
      </c>
      <c r="I626" s="379"/>
    </row>
    <row r="627" spans="1:9" hidden="1" outlineLevel="1">
      <c r="A627" s="380"/>
      <c r="B627" s="326" t="s">
        <v>250</v>
      </c>
      <c r="C627" s="315">
        <v>0</v>
      </c>
      <c r="D627" s="315">
        <v>0</v>
      </c>
      <c r="E627" s="315">
        <v>0</v>
      </c>
      <c r="F627" s="351">
        <v>0</v>
      </c>
      <c r="G627" s="351">
        <v>0</v>
      </c>
      <c r="H627" s="381">
        <v>0</v>
      </c>
      <c r="I627" s="379"/>
    </row>
    <row r="628" spans="1:9" hidden="1" outlineLevel="1">
      <c r="A628" s="380"/>
      <c r="B628" s="326" t="s">
        <v>183</v>
      </c>
      <c r="C628" s="315">
        <v>-18304.798090414199</v>
      </c>
      <c r="D628" s="315">
        <v>0</v>
      </c>
      <c r="E628" s="315">
        <v>48977</v>
      </c>
      <c r="F628" s="351">
        <v>0</v>
      </c>
      <c r="G628" s="351">
        <v>20425</v>
      </c>
      <c r="H628" s="381">
        <v>51097.201909585798</v>
      </c>
      <c r="I628" s="379"/>
    </row>
    <row r="629" spans="1:9" hidden="1" outlineLevel="1">
      <c r="A629" s="380"/>
      <c r="B629" s="326" t="s">
        <v>184</v>
      </c>
      <c r="C629" s="315">
        <v>8367</v>
      </c>
      <c r="D629" s="314"/>
      <c r="E629" s="314"/>
      <c r="F629" s="382"/>
      <c r="G629" s="382"/>
      <c r="H629" s="381">
        <v>8367</v>
      </c>
      <c r="I629" s="379"/>
    </row>
    <row r="630" spans="1:9" hidden="1" outlineLevel="1">
      <c r="A630" s="380"/>
      <c r="B630" s="326" t="s">
        <v>251</v>
      </c>
      <c r="C630" s="314"/>
      <c r="D630" s="314"/>
      <c r="E630" s="314"/>
      <c r="F630" s="382"/>
      <c r="G630" s="382"/>
      <c r="H630" s="381">
        <v>0</v>
      </c>
      <c r="I630" s="379"/>
    </row>
    <row r="631" spans="1:9" hidden="1" outlineLevel="1">
      <c r="A631" s="380"/>
      <c r="B631" s="326" t="s">
        <v>185</v>
      </c>
      <c r="C631" s="315">
        <v>114173.098585046</v>
      </c>
      <c r="D631" s="314"/>
      <c r="E631" s="315">
        <v>4306</v>
      </c>
      <c r="F631" s="382"/>
      <c r="G631" s="351">
        <v>901</v>
      </c>
      <c r="H631" s="381">
        <v>119380.098585046</v>
      </c>
      <c r="I631" s="379"/>
    </row>
    <row r="632" spans="1:9" hidden="1" outlineLevel="1">
      <c r="A632" s="380"/>
      <c r="B632" s="326" t="s">
        <v>186</v>
      </c>
      <c r="C632" s="315">
        <v>103564</v>
      </c>
      <c r="D632" s="314"/>
      <c r="E632" s="315">
        <v>68088</v>
      </c>
      <c r="F632" s="382"/>
      <c r="G632" s="351">
        <v>11857</v>
      </c>
      <c r="H632" s="381">
        <v>183509</v>
      </c>
      <c r="I632" s="379"/>
    </row>
    <row r="633" spans="1:9" hidden="1" outlineLevel="1">
      <c r="A633" s="380"/>
      <c r="B633" s="326" t="s">
        <v>244</v>
      </c>
      <c r="C633" s="314"/>
      <c r="D633" s="314"/>
      <c r="E633" s="314"/>
      <c r="F633" s="382"/>
      <c r="G633" s="382"/>
      <c r="H633" s="381">
        <v>0</v>
      </c>
      <c r="I633" s="379"/>
    </row>
    <row r="634" spans="1:9" hidden="1" outlineLevel="1">
      <c r="A634" s="380"/>
      <c r="B634" s="326" t="s">
        <v>187</v>
      </c>
      <c r="C634" s="315">
        <v>0</v>
      </c>
      <c r="D634" s="314"/>
      <c r="E634" s="314"/>
      <c r="F634" s="382"/>
      <c r="G634" s="382"/>
      <c r="H634" s="381">
        <v>0</v>
      </c>
      <c r="I634" s="379"/>
    </row>
    <row r="635" spans="1:9" hidden="1" outlineLevel="1">
      <c r="A635" s="380"/>
      <c r="B635" s="326" t="s">
        <v>188</v>
      </c>
      <c r="C635" s="315">
        <v>0</v>
      </c>
      <c r="D635" s="315">
        <v>0</v>
      </c>
      <c r="E635" s="315">
        <v>0</v>
      </c>
      <c r="F635" s="351">
        <v>0</v>
      </c>
      <c r="G635" s="351">
        <v>0</v>
      </c>
      <c r="H635" s="381">
        <v>0</v>
      </c>
      <c r="I635" s="379"/>
    </row>
    <row r="636" spans="1:9" hidden="1" outlineLevel="1">
      <c r="A636" s="380"/>
      <c r="B636" s="326" t="s">
        <v>189</v>
      </c>
      <c r="C636" s="315">
        <v>5966.3247380109597</v>
      </c>
      <c r="D636" s="315">
        <v>0</v>
      </c>
      <c r="E636" s="315">
        <v>0</v>
      </c>
      <c r="F636" s="382"/>
      <c r="G636" s="351">
        <v>0</v>
      </c>
      <c r="H636" s="381">
        <v>5966.3247380109597</v>
      </c>
      <c r="I636" s="379"/>
    </row>
    <row r="637" spans="1:9" hidden="1" outlineLevel="1">
      <c r="A637" s="380"/>
      <c r="B637" s="326" t="s">
        <v>190</v>
      </c>
      <c r="C637" s="315">
        <v>2314</v>
      </c>
      <c r="D637" s="315">
        <v>1335</v>
      </c>
      <c r="E637" s="315">
        <v>0</v>
      </c>
      <c r="F637" s="351">
        <v>0</v>
      </c>
      <c r="G637" s="351">
        <v>193</v>
      </c>
      <c r="H637" s="381">
        <v>3842</v>
      </c>
      <c r="I637" s="379"/>
    </row>
    <row r="638" spans="1:9" hidden="1" outlineLevel="1">
      <c r="A638" s="380"/>
      <c r="B638" s="326" t="s">
        <v>191</v>
      </c>
      <c r="C638" s="314"/>
      <c r="D638" s="314"/>
      <c r="E638" s="314"/>
      <c r="F638" s="382"/>
      <c r="G638" s="382"/>
      <c r="H638" s="381">
        <v>0</v>
      </c>
      <c r="I638" s="379"/>
    </row>
    <row r="639" spans="1:9" hidden="1" outlineLevel="1">
      <c r="A639" s="380"/>
      <c r="B639" s="326" t="s">
        <v>252</v>
      </c>
      <c r="C639" s="314"/>
      <c r="D639" s="314"/>
      <c r="E639" s="314"/>
      <c r="F639" s="382"/>
      <c r="G639" s="382"/>
      <c r="H639" s="381">
        <v>0</v>
      </c>
      <c r="I639" s="379"/>
    </row>
    <row r="640" spans="1:9" hidden="1" outlineLevel="1">
      <c r="A640" s="380"/>
      <c r="B640" s="326" t="s">
        <v>192</v>
      </c>
      <c r="C640" s="314"/>
      <c r="D640" s="314"/>
      <c r="E640" s="314"/>
      <c r="F640" s="382"/>
      <c r="G640" s="382"/>
      <c r="H640" s="381">
        <v>0</v>
      </c>
      <c r="I640" s="379"/>
    </row>
    <row r="641" spans="1:9" hidden="1" outlineLevel="1">
      <c r="A641" s="380"/>
      <c r="B641" s="326" t="s">
        <v>247</v>
      </c>
      <c r="C641" s="314"/>
      <c r="D641" s="314"/>
      <c r="E641" s="314"/>
      <c r="F641" s="382"/>
      <c r="G641" s="382"/>
      <c r="H641" s="381">
        <v>0</v>
      </c>
      <c r="I641" s="379"/>
    </row>
    <row r="642" spans="1:9" hidden="1" outlineLevel="1">
      <c r="A642" s="380"/>
      <c r="B642" s="326" t="s">
        <v>193</v>
      </c>
      <c r="C642" s="315">
        <v>-62714</v>
      </c>
      <c r="D642" s="314"/>
      <c r="E642" s="315">
        <v>4437</v>
      </c>
      <c r="F642" s="382"/>
      <c r="G642" s="351">
        <v>66472</v>
      </c>
      <c r="H642" s="381">
        <v>8195</v>
      </c>
      <c r="I642" s="379"/>
    </row>
    <row r="643" spans="1:9" hidden="1" outlineLevel="1">
      <c r="A643" s="380"/>
      <c r="B643" s="326" t="s">
        <v>194</v>
      </c>
      <c r="C643" s="314"/>
      <c r="D643" s="314"/>
      <c r="E643" s="314"/>
      <c r="F643" s="382"/>
      <c r="G643" s="382"/>
      <c r="H643" s="381">
        <v>0</v>
      </c>
      <c r="I643" s="379"/>
    </row>
    <row r="644" spans="1:9" hidden="1" outlineLevel="1">
      <c r="A644" s="380"/>
      <c r="B644" s="326" t="s">
        <v>195</v>
      </c>
      <c r="C644" s="315">
        <v>0</v>
      </c>
      <c r="D644" s="314"/>
      <c r="E644" s="315">
        <v>0</v>
      </c>
      <c r="F644" s="382"/>
      <c r="G644" s="351">
        <v>4190</v>
      </c>
      <c r="H644" s="381">
        <v>4190</v>
      </c>
      <c r="I644" s="379"/>
    </row>
    <row r="645" spans="1:9" hidden="1" outlineLevel="1">
      <c r="A645" s="380"/>
      <c r="B645" s="326" t="s">
        <v>196</v>
      </c>
      <c r="C645" s="315">
        <v>246579</v>
      </c>
      <c r="D645" s="314"/>
      <c r="E645" s="315">
        <v>30548</v>
      </c>
      <c r="F645" s="382"/>
      <c r="G645" s="382"/>
      <c r="H645" s="381">
        <v>277127</v>
      </c>
      <c r="I645" s="379"/>
    </row>
    <row r="646" spans="1:9" hidden="1" outlineLevel="1">
      <c r="A646" s="380"/>
      <c r="B646" s="326" t="s">
        <v>253</v>
      </c>
      <c r="C646" s="314"/>
      <c r="D646" s="315">
        <v>0</v>
      </c>
      <c r="E646" s="315">
        <v>1288</v>
      </c>
      <c r="F646" s="351">
        <v>0</v>
      </c>
      <c r="G646" s="351">
        <v>386</v>
      </c>
      <c r="H646" s="381">
        <v>1674</v>
      </c>
      <c r="I646" s="379"/>
    </row>
    <row r="647" spans="1:9" collapsed="1">
      <c r="A647" s="380">
        <v>23</v>
      </c>
      <c r="B647" s="330" t="s">
        <v>549</v>
      </c>
      <c r="C647" s="315">
        <f>SUM($C$625:$C$646)</f>
        <v>446200.62523264275</v>
      </c>
      <c r="D647" s="315">
        <f>SUM($D$625:$D$646)</f>
        <v>1335</v>
      </c>
      <c r="E647" s="315">
        <f>SUM($E$625:$E$646)</f>
        <v>157644</v>
      </c>
      <c r="F647" s="351">
        <f>SUM($F$625:$F$646)</f>
        <v>0</v>
      </c>
      <c r="G647" s="351">
        <f>SUM($G$625:$G$646)</f>
        <v>104424</v>
      </c>
      <c r="H647" s="381">
        <f>SUM($H$625:$H$646)</f>
        <v>709603.62523264275</v>
      </c>
      <c r="I647" s="379"/>
    </row>
    <row r="648" spans="1:9" hidden="1" outlineLevel="1">
      <c r="A648" s="380"/>
      <c r="B648" s="326" t="s">
        <v>181</v>
      </c>
      <c r="C648" s="315">
        <v>659076</v>
      </c>
      <c r="D648" s="314"/>
      <c r="E648" s="314"/>
      <c r="F648" s="297"/>
      <c r="G648" s="298"/>
      <c r="H648" s="385">
        <v>659076</v>
      </c>
      <c r="I648" s="379"/>
    </row>
    <row r="649" spans="1:9" hidden="1" outlineLevel="1">
      <c r="A649" s="380"/>
      <c r="B649" s="326" t="s">
        <v>182</v>
      </c>
      <c r="C649" s="315">
        <v>273977</v>
      </c>
      <c r="D649" s="314"/>
      <c r="E649" s="314"/>
      <c r="F649" s="297"/>
      <c r="G649" s="298"/>
      <c r="H649" s="385">
        <v>273977</v>
      </c>
      <c r="I649" s="379"/>
    </row>
    <row r="650" spans="1:9" hidden="1" outlineLevel="1">
      <c r="A650" s="380"/>
      <c r="B650" s="326" t="s">
        <v>250</v>
      </c>
      <c r="C650" s="315">
        <v>0</v>
      </c>
      <c r="D650" s="315">
        <v>0</v>
      </c>
      <c r="E650" s="315">
        <v>0</v>
      </c>
      <c r="F650" s="297"/>
      <c r="G650" s="298"/>
      <c r="H650" s="385">
        <v>0</v>
      </c>
      <c r="I650" s="379"/>
    </row>
    <row r="651" spans="1:9" hidden="1" outlineLevel="1">
      <c r="A651" s="380"/>
      <c r="B651" s="326" t="s">
        <v>183</v>
      </c>
      <c r="C651" s="315">
        <v>709251</v>
      </c>
      <c r="D651" s="315">
        <v>0</v>
      </c>
      <c r="E651" s="315">
        <v>3415</v>
      </c>
      <c r="F651" s="297"/>
      <c r="G651" s="298"/>
      <c r="H651" s="385">
        <v>712666</v>
      </c>
      <c r="I651" s="379"/>
    </row>
    <row r="652" spans="1:9" hidden="1" outlineLevel="1">
      <c r="A652" s="380"/>
      <c r="B652" s="326" t="s">
        <v>184</v>
      </c>
      <c r="C652" s="315">
        <v>560678</v>
      </c>
      <c r="D652" s="314"/>
      <c r="E652" s="314"/>
      <c r="F652" s="297"/>
      <c r="G652" s="298"/>
      <c r="H652" s="385">
        <v>560678</v>
      </c>
      <c r="I652" s="379"/>
    </row>
    <row r="653" spans="1:9" hidden="1" outlineLevel="1">
      <c r="A653" s="380"/>
      <c r="B653" s="326" t="s">
        <v>251</v>
      </c>
      <c r="C653" s="314"/>
      <c r="D653" s="314"/>
      <c r="E653" s="314"/>
      <c r="F653" s="297"/>
      <c r="G653" s="298"/>
      <c r="H653" s="385">
        <v>0</v>
      </c>
      <c r="I653" s="379"/>
    </row>
    <row r="654" spans="1:9" hidden="1" outlineLevel="1">
      <c r="A654" s="380"/>
      <c r="B654" s="326" t="s">
        <v>185</v>
      </c>
      <c r="C654" s="315">
        <v>3926291.88</v>
      </c>
      <c r="D654" s="314"/>
      <c r="E654" s="315">
        <v>75</v>
      </c>
      <c r="F654" s="297"/>
      <c r="G654" s="298"/>
      <c r="H654" s="385">
        <v>3926366.88</v>
      </c>
      <c r="I654" s="379"/>
    </row>
    <row r="655" spans="1:9" hidden="1" outlineLevel="1">
      <c r="A655" s="380"/>
      <c r="B655" s="326" t="s">
        <v>186</v>
      </c>
      <c r="C655" s="315">
        <v>2141536</v>
      </c>
      <c r="D655" s="314"/>
      <c r="E655" s="314"/>
      <c r="F655" s="297"/>
      <c r="G655" s="298"/>
      <c r="H655" s="385">
        <v>2141536</v>
      </c>
      <c r="I655" s="379"/>
    </row>
    <row r="656" spans="1:9" hidden="1" outlineLevel="1">
      <c r="A656" s="380"/>
      <c r="B656" s="326" t="s">
        <v>244</v>
      </c>
      <c r="C656" s="315">
        <v>249466</v>
      </c>
      <c r="D656" s="314"/>
      <c r="E656" s="314"/>
      <c r="F656" s="297"/>
      <c r="G656" s="298"/>
      <c r="H656" s="385">
        <v>249466</v>
      </c>
      <c r="I656" s="379"/>
    </row>
    <row r="657" spans="1:9" hidden="1" outlineLevel="1">
      <c r="A657" s="380"/>
      <c r="B657" s="326" t="s">
        <v>187</v>
      </c>
      <c r="C657" s="315">
        <v>24433</v>
      </c>
      <c r="D657" s="314"/>
      <c r="E657" s="314"/>
      <c r="F657" s="297"/>
      <c r="G657" s="298"/>
      <c r="H657" s="385">
        <v>24433</v>
      </c>
      <c r="I657" s="379"/>
    </row>
    <row r="658" spans="1:9" hidden="1" outlineLevel="1">
      <c r="A658" s="380"/>
      <c r="B658" s="326" t="s">
        <v>188</v>
      </c>
      <c r="C658" s="315">
        <v>66602</v>
      </c>
      <c r="D658" s="315">
        <v>0</v>
      </c>
      <c r="E658" s="315">
        <v>-9148</v>
      </c>
      <c r="F658" s="297"/>
      <c r="G658" s="298"/>
      <c r="H658" s="385">
        <v>57454</v>
      </c>
      <c r="I658" s="379"/>
    </row>
    <row r="659" spans="1:9" hidden="1" outlineLevel="1">
      <c r="A659" s="380"/>
      <c r="B659" s="326" t="s">
        <v>189</v>
      </c>
      <c r="C659" s="315">
        <v>231997.14</v>
      </c>
      <c r="D659" s="315">
        <v>0</v>
      </c>
      <c r="E659" s="315">
        <v>75000</v>
      </c>
      <c r="F659" s="297"/>
      <c r="G659" s="298"/>
      <c r="H659" s="385">
        <v>306997.14</v>
      </c>
      <c r="I659" s="379"/>
    </row>
    <row r="660" spans="1:9" hidden="1" outlineLevel="1">
      <c r="A660" s="380"/>
      <c r="B660" s="326" t="s">
        <v>190</v>
      </c>
      <c r="C660" s="315">
        <v>1116048</v>
      </c>
      <c r="D660" s="315">
        <v>0</v>
      </c>
      <c r="E660" s="315">
        <v>0</v>
      </c>
      <c r="F660" s="297"/>
      <c r="G660" s="298"/>
      <c r="H660" s="385">
        <v>1116048</v>
      </c>
      <c r="I660" s="379"/>
    </row>
    <row r="661" spans="1:9" hidden="1" outlineLevel="1">
      <c r="A661" s="380"/>
      <c r="B661" s="326" t="s">
        <v>191</v>
      </c>
      <c r="C661" s="315">
        <v>-3500</v>
      </c>
      <c r="D661" s="314"/>
      <c r="E661" s="314"/>
      <c r="F661" s="297"/>
      <c r="G661" s="298"/>
      <c r="H661" s="385">
        <v>-3500</v>
      </c>
      <c r="I661" s="379"/>
    </row>
    <row r="662" spans="1:9" hidden="1" outlineLevel="1">
      <c r="A662" s="380"/>
      <c r="B662" s="326" t="s">
        <v>252</v>
      </c>
      <c r="C662" s="314"/>
      <c r="D662" s="314"/>
      <c r="E662" s="315">
        <v>23813</v>
      </c>
      <c r="F662" s="297"/>
      <c r="G662" s="298"/>
      <c r="H662" s="385">
        <v>23813</v>
      </c>
      <c r="I662" s="379"/>
    </row>
    <row r="663" spans="1:9" hidden="1" outlineLevel="1">
      <c r="A663" s="380"/>
      <c r="B663" s="326" t="s">
        <v>192</v>
      </c>
      <c r="C663" s="314"/>
      <c r="D663" s="314"/>
      <c r="E663" s="314"/>
      <c r="F663" s="297"/>
      <c r="G663" s="298"/>
      <c r="H663" s="385">
        <v>0</v>
      </c>
      <c r="I663" s="379"/>
    </row>
    <row r="664" spans="1:9" hidden="1" outlineLevel="1">
      <c r="A664" s="380"/>
      <c r="B664" s="326" t="s">
        <v>247</v>
      </c>
      <c r="C664" s="314"/>
      <c r="D664" s="314"/>
      <c r="E664" s="314"/>
      <c r="F664" s="297"/>
      <c r="G664" s="298"/>
      <c r="H664" s="385">
        <v>0</v>
      </c>
      <c r="I664" s="379"/>
    </row>
    <row r="665" spans="1:9" hidden="1" outlineLevel="1">
      <c r="A665" s="380"/>
      <c r="B665" s="326" t="s">
        <v>193</v>
      </c>
      <c r="C665" s="315">
        <v>1434360</v>
      </c>
      <c r="D665" s="314"/>
      <c r="E665" s="315">
        <v>642969</v>
      </c>
      <c r="F665" s="297"/>
      <c r="G665" s="298"/>
      <c r="H665" s="385">
        <v>2077329</v>
      </c>
      <c r="I665" s="379"/>
    </row>
    <row r="666" spans="1:9" hidden="1" outlineLevel="1">
      <c r="A666" s="380"/>
      <c r="B666" s="326" t="s">
        <v>194</v>
      </c>
      <c r="C666" s="315">
        <v>1158396</v>
      </c>
      <c r="D666" s="314"/>
      <c r="E666" s="314"/>
      <c r="F666" s="297"/>
      <c r="G666" s="298"/>
      <c r="H666" s="385">
        <v>1158396</v>
      </c>
      <c r="I666" s="379"/>
    </row>
    <row r="667" spans="1:9" hidden="1" outlineLevel="1">
      <c r="A667" s="380"/>
      <c r="B667" s="326" t="s">
        <v>195</v>
      </c>
      <c r="C667" s="315">
        <v>250911.3</v>
      </c>
      <c r="D667" s="314"/>
      <c r="E667" s="315">
        <v>2807</v>
      </c>
      <c r="F667" s="297"/>
      <c r="G667" s="298"/>
      <c r="H667" s="385">
        <v>253718.3</v>
      </c>
      <c r="I667" s="379"/>
    </row>
    <row r="668" spans="1:9" hidden="1" outlineLevel="1">
      <c r="A668" s="380"/>
      <c r="B668" s="326" t="s">
        <v>196</v>
      </c>
      <c r="C668" s="315">
        <v>647931</v>
      </c>
      <c r="D668" s="314"/>
      <c r="E668" s="315">
        <v>0</v>
      </c>
      <c r="F668" s="297"/>
      <c r="G668" s="298"/>
      <c r="H668" s="385">
        <v>647931</v>
      </c>
      <c r="I668" s="379"/>
    </row>
    <row r="669" spans="1:9" hidden="1" outlineLevel="1">
      <c r="A669" s="380"/>
      <c r="B669" s="326" t="s">
        <v>253</v>
      </c>
      <c r="C669" s="314"/>
      <c r="D669" s="315">
        <v>0</v>
      </c>
      <c r="E669" s="315">
        <v>0</v>
      </c>
      <c r="F669" s="297"/>
      <c r="G669" s="298"/>
      <c r="H669" s="385">
        <v>0</v>
      </c>
      <c r="I669" s="379"/>
    </row>
    <row r="670" spans="1:9" collapsed="1">
      <c r="A670" s="380">
        <v>24</v>
      </c>
      <c r="B670" s="330" t="s">
        <v>550</v>
      </c>
      <c r="C670" s="315">
        <f>SUM($C$648:$C$669)</f>
        <v>13447454.32</v>
      </c>
      <c r="D670" s="315">
        <f>SUM($D$648:$D$669)</f>
        <v>0</v>
      </c>
      <c r="E670" s="315">
        <f>SUM($E$648:$E$669)</f>
        <v>738931</v>
      </c>
      <c r="F670" s="297"/>
      <c r="G670" s="298"/>
      <c r="H670" s="385">
        <f>SUM($H$648:$H$669)</f>
        <v>14186385.32</v>
      </c>
      <c r="I670" s="379"/>
    </row>
    <row r="671" spans="1:9" hidden="1" outlineLevel="1">
      <c r="A671" s="380"/>
      <c r="B671" s="326" t="s">
        <v>181</v>
      </c>
      <c r="C671" s="315">
        <v>1430411</v>
      </c>
      <c r="D671" s="314"/>
      <c r="E671" s="314"/>
      <c r="F671" s="304"/>
      <c r="G671" s="322"/>
      <c r="H671" s="385">
        <v>1430411</v>
      </c>
      <c r="I671" s="379"/>
    </row>
    <row r="672" spans="1:9" hidden="1" outlineLevel="1">
      <c r="A672" s="380"/>
      <c r="B672" s="326" t="s">
        <v>182</v>
      </c>
      <c r="C672" s="315">
        <v>213665</v>
      </c>
      <c r="D672" s="314"/>
      <c r="E672" s="314"/>
      <c r="F672" s="304"/>
      <c r="G672" s="322"/>
      <c r="H672" s="385">
        <v>213665</v>
      </c>
      <c r="I672" s="379"/>
    </row>
    <row r="673" spans="1:9" hidden="1" outlineLevel="1">
      <c r="A673" s="380"/>
      <c r="B673" s="326" t="s">
        <v>250</v>
      </c>
      <c r="C673" s="315">
        <v>0</v>
      </c>
      <c r="D673" s="315">
        <v>0</v>
      </c>
      <c r="E673" s="315">
        <v>0</v>
      </c>
      <c r="F673" s="304"/>
      <c r="G673" s="322"/>
      <c r="H673" s="385">
        <v>0</v>
      </c>
      <c r="I673" s="379"/>
    </row>
    <row r="674" spans="1:9" hidden="1" outlineLevel="1">
      <c r="A674" s="380"/>
      <c r="B674" s="326" t="s">
        <v>183</v>
      </c>
      <c r="C674" s="315">
        <v>1264920</v>
      </c>
      <c r="D674" s="315">
        <v>0</v>
      </c>
      <c r="E674" s="315">
        <v>0</v>
      </c>
      <c r="F674" s="304"/>
      <c r="G674" s="322"/>
      <c r="H674" s="385">
        <v>1264920</v>
      </c>
      <c r="I674" s="379"/>
    </row>
    <row r="675" spans="1:9" hidden="1" outlineLevel="1">
      <c r="A675" s="380"/>
      <c r="B675" s="326" t="s">
        <v>184</v>
      </c>
      <c r="C675" s="315">
        <v>1381315</v>
      </c>
      <c r="D675" s="314"/>
      <c r="E675" s="314"/>
      <c r="F675" s="304"/>
      <c r="G675" s="322"/>
      <c r="H675" s="385">
        <v>1381315</v>
      </c>
      <c r="I675" s="379"/>
    </row>
    <row r="676" spans="1:9" hidden="1" outlineLevel="1">
      <c r="A676" s="380"/>
      <c r="B676" s="326" t="s">
        <v>251</v>
      </c>
      <c r="C676" s="314"/>
      <c r="D676" s="314"/>
      <c r="E676" s="314"/>
      <c r="F676" s="304"/>
      <c r="G676" s="322"/>
      <c r="H676" s="385">
        <v>0</v>
      </c>
      <c r="I676" s="379"/>
    </row>
    <row r="677" spans="1:9" hidden="1" outlineLevel="1">
      <c r="A677" s="380"/>
      <c r="B677" s="326" t="s">
        <v>185</v>
      </c>
      <c r="C677" s="315">
        <v>3746198.37</v>
      </c>
      <c r="D677" s="314"/>
      <c r="E677" s="314"/>
      <c r="F677" s="304"/>
      <c r="G677" s="322"/>
      <c r="H677" s="385">
        <v>3746198.37</v>
      </c>
      <c r="I677" s="379"/>
    </row>
    <row r="678" spans="1:9" hidden="1" outlineLevel="1">
      <c r="A678" s="380"/>
      <c r="B678" s="326" t="s">
        <v>186</v>
      </c>
      <c r="C678" s="315">
        <v>3469794</v>
      </c>
      <c r="D678" s="314"/>
      <c r="E678" s="314"/>
      <c r="F678" s="304"/>
      <c r="G678" s="322"/>
      <c r="H678" s="385">
        <v>3469794</v>
      </c>
      <c r="I678" s="379"/>
    </row>
    <row r="679" spans="1:9" hidden="1" outlineLevel="1">
      <c r="A679" s="380"/>
      <c r="B679" s="326" t="s">
        <v>244</v>
      </c>
      <c r="C679" s="315">
        <v>60142</v>
      </c>
      <c r="D679" s="314"/>
      <c r="E679" s="314"/>
      <c r="F679" s="304"/>
      <c r="G679" s="322"/>
      <c r="H679" s="385">
        <v>60142</v>
      </c>
      <c r="I679" s="379"/>
    </row>
    <row r="680" spans="1:9" hidden="1" outlineLevel="1">
      <c r="A680" s="380"/>
      <c r="B680" s="326" t="s">
        <v>187</v>
      </c>
      <c r="C680" s="315">
        <v>105503</v>
      </c>
      <c r="D680" s="314"/>
      <c r="E680" s="314"/>
      <c r="F680" s="304"/>
      <c r="G680" s="322"/>
      <c r="H680" s="385">
        <v>105503</v>
      </c>
      <c r="I680" s="379"/>
    </row>
    <row r="681" spans="1:9" hidden="1" outlineLevel="1">
      <c r="A681" s="380"/>
      <c r="B681" s="326" t="s">
        <v>188</v>
      </c>
      <c r="C681" s="315">
        <v>22238</v>
      </c>
      <c r="D681" s="315">
        <v>0</v>
      </c>
      <c r="E681" s="315">
        <v>0</v>
      </c>
      <c r="F681" s="304"/>
      <c r="G681" s="322"/>
      <c r="H681" s="385">
        <v>22238</v>
      </c>
      <c r="I681" s="379"/>
    </row>
    <row r="682" spans="1:9" hidden="1" outlineLevel="1">
      <c r="A682" s="380"/>
      <c r="B682" s="326" t="s">
        <v>189</v>
      </c>
      <c r="C682" s="315">
        <v>4764.5600000000004</v>
      </c>
      <c r="D682" s="315">
        <v>0</v>
      </c>
      <c r="E682" s="314"/>
      <c r="F682" s="304"/>
      <c r="G682" s="322"/>
      <c r="H682" s="385">
        <v>4764.5600000000004</v>
      </c>
      <c r="I682" s="379"/>
    </row>
    <row r="683" spans="1:9" hidden="1" outlineLevel="1">
      <c r="A683" s="380"/>
      <c r="B683" s="326" t="s">
        <v>190</v>
      </c>
      <c r="C683" s="315">
        <v>503378</v>
      </c>
      <c r="D683" s="315">
        <v>0</v>
      </c>
      <c r="E683" s="315">
        <v>0</v>
      </c>
      <c r="F683" s="304"/>
      <c r="G683" s="322"/>
      <c r="H683" s="385">
        <v>503378</v>
      </c>
      <c r="I683" s="379"/>
    </row>
    <row r="684" spans="1:9" hidden="1" outlineLevel="1">
      <c r="A684" s="380"/>
      <c r="B684" s="326" t="s">
        <v>191</v>
      </c>
      <c r="C684" s="315">
        <v>9619</v>
      </c>
      <c r="D684" s="314"/>
      <c r="E684" s="314"/>
      <c r="F684" s="304"/>
      <c r="G684" s="322"/>
      <c r="H684" s="385">
        <v>9619</v>
      </c>
      <c r="I684" s="379"/>
    </row>
    <row r="685" spans="1:9" hidden="1" outlineLevel="1">
      <c r="A685" s="380"/>
      <c r="B685" s="326" t="s">
        <v>252</v>
      </c>
      <c r="C685" s="314"/>
      <c r="D685" s="314"/>
      <c r="E685" s="314"/>
      <c r="F685" s="304"/>
      <c r="G685" s="322"/>
      <c r="H685" s="385">
        <v>0</v>
      </c>
      <c r="I685" s="379"/>
    </row>
    <row r="686" spans="1:9" hidden="1" outlineLevel="1">
      <c r="A686" s="380"/>
      <c r="B686" s="326" t="s">
        <v>192</v>
      </c>
      <c r="C686" s="314"/>
      <c r="D686" s="314"/>
      <c r="E686" s="314"/>
      <c r="F686" s="304"/>
      <c r="G686" s="322"/>
      <c r="H686" s="385">
        <v>0</v>
      </c>
      <c r="I686" s="379"/>
    </row>
    <row r="687" spans="1:9" hidden="1" outlineLevel="1">
      <c r="A687" s="380"/>
      <c r="B687" s="326" t="s">
        <v>247</v>
      </c>
      <c r="C687" s="314"/>
      <c r="D687" s="314"/>
      <c r="E687" s="314"/>
      <c r="F687" s="304"/>
      <c r="G687" s="322"/>
      <c r="H687" s="385">
        <v>0</v>
      </c>
      <c r="I687" s="379"/>
    </row>
    <row r="688" spans="1:9" hidden="1" outlineLevel="1">
      <c r="A688" s="380"/>
      <c r="B688" s="326" t="s">
        <v>193</v>
      </c>
      <c r="C688" s="315">
        <v>3758463</v>
      </c>
      <c r="D688" s="314"/>
      <c r="E688" s="314"/>
      <c r="F688" s="304"/>
      <c r="G688" s="322"/>
      <c r="H688" s="385">
        <v>3758463</v>
      </c>
      <c r="I688" s="379"/>
    </row>
    <row r="689" spans="1:9" hidden="1" outlineLevel="1">
      <c r="A689" s="380"/>
      <c r="B689" s="326" t="s">
        <v>194</v>
      </c>
      <c r="C689" s="315">
        <v>991808</v>
      </c>
      <c r="D689" s="314"/>
      <c r="E689" s="314"/>
      <c r="F689" s="304"/>
      <c r="G689" s="322"/>
      <c r="H689" s="385">
        <v>991808</v>
      </c>
      <c r="I689" s="379"/>
    </row>
    <row r="690" spans="1:9" hidden="1" outlineLevel="1">
      <c r="A690" s="380"/>
      <c r="B690" s="326" t="s">
        <v>195</v>
      </c>
      <c r="C690" s="315">
        <v>84259.92</v>
      </c>
      <c r="D690" s="314"/>
      <c r="E690" s="314"/>
      <c r="F690" s="304"/>
      <c r="G690" s="322"/>
      <c r="H690" s="385">
        <v>84259.92</v>
      </c>
      <c r="I690" s="379"/>
    </row>
    <row r="691" spans="1:9" hidden="1" outlineLevel="1">
      <c r="A691" s="380"/>
      <c r="B691" s="326" t="s">
        <v>196</v>
      </c>
      <c r="C691" s="315">
        <v>1092916</v>
      </c>
      <c r="D691" s="314"/>
      <c r="E691" s="315">
        <v>0</v>
      </c>
      <c r="F691" s="304"/>
      <c r="G691" s="322"/>
      <c r="H691" s="385">
        <v>1092916</v>
      </c>
      <c r="I691" s="379"/>
    </row>
    <row r="692" spans="1:9" hidden="1" outlineLevel="1">
      <c r="A692" s="380"/>
      <c r="B692" s="326" t="s">
        <v>253</v>
      </c>
      <c r="C692" s="314"/>
      <c r="D692" s="315">
        <v>0</v>
      </c>
      <c r="E692" s="315">
        <v>0</v>
      </c>
      <c r="F692" s="304"/>
      <c r="G692" s="322"/>
      <c r="H692" s="385">
        <v>0</v>
      </c>
      <c r="I692" s="379"/>
    </row>
    <row r="693" spans="1:9" collapsed="1">
      <c r="A693" s="380">
        <v>25</v>
      </c>
      <c r="B693" s="330" t="s">
        <v>551</v>
      </c>
      <c r="C693" s="315">
        <f>SUM($C$671:$C$692)</f>
        <v>18139394.850000001</v>
      </c>
      <c r="D693" s="315">
        <f>SUM($D$671:$D$692)</f>
        <v>0</v>
      </c>
      <c r="E693" s="315">
        <f>SUM($E$671:$E$692)</f>
        <v>0</v>
      </c>
      <c r="F693" s="304"/>
      <c r="G693" s="322"/>
      <c r="H693" s="385">
        <f>SUM($H$671:$H$692)</f>
        <v>18139394.850000001</v>
      </c>
      <c r="I693" s="379"/>
    </row>
    <row r="694" spans="1:9" hidden="1" outlineLevel="1">
      <c r="A694" s="380"/>
      <c r="B694" s="326" t="s">
        <v>181</v>
      </c>
      <c r="C694" s="297"/>
      <c r="D694" s="314"/>
      <c r="E694" s="314"/>
      <c r="F694" s="301"/>
      <c r="G694" s="327">
        <v>201779</v>
      </c>
      <c r="H694" s="381">
        <v>201779</v>
      </c>
      <c r="I694" s="379"/>
    </row>
    <row r="695" spans="1:9" hidden="1" outlineLevel="1">
      <c r="A695" s="380"/>
      <c r="B695" s="326" t="s">
        <v>182</v>
      </c>
      <c r="C695" s="297"/>
      <c r="D695" s="314"/>
      <c r="E695" s="314"/>
      <c r="F695" s="301"/>
      <c r="G695" s="327">
        <v>324105</v>
      </c>
      <c r="H695" s="381">
        <v>324105</v>
      </c>
      <c r="I695" s="379"/>
    </row>
    <row r="696" spans="1:9" hidden="1" outlineLevel="1">
      <c r="A696" s="380"/>
      <c r="B696" s="326" t="s">
        <v>250</v>
      </c>
      <c r="C696" s="297"/>
      <c r="D696" s="315">
        <v>0</v>
      </c>
      <c r="E696" s="315">
        <v>0</v>
      </c>
      <c r="F696" s="301"/>
      <c r="G696" s="327">
        <v>0</v>
      </c>
      <c r="H696" s="381">
        <v>0</v>
      </c>
      <c r="I696" s="379"/>
    </row>
    <row r="697" spans="1:9" hidden="1" outlineLevel="1">
      <c r="A697" s="380"/>
      <c r="B697" s="326" t="s">
        <v>183</v>
      </c>
      <c r="C697" s="297"/>
      <c r="D697" s="315">
        <v>0</v>
      </c>
      <c r="E697" s="315">
        <v>0</v>
      </c>
      <c r="F697" s="301"/>
      <c r="G697" s="327">
        <v>1776855</v>
      </c>
      <c r="H697" s="381">
        <v>1776855</v>
      </c>
      <c r="I697" s="379"/>
    </row>
    <row r="698" spans="1:9" hidden="1" outlineLevel="1">
      <c r="A698" s="380"/>
      <c r="B698" s="326" t="s">
        <v>184</v>
      </c>
      <c r="C698" s="297"/>
      <c r="D698" s="314"/>
      <c r="E698" s="314"/>
      <c r="F698" s="301"/>
      <c r="G698" s="327">
        <v>519422</v>
      </c>
      <c r="H698" s="381">
        <v>519422</v>
      </c>
      <c r="I698" s="379"/>
    </row>
    <row r="699" spans="1:9" hidden="1" outlineLevel="1">
      <c r="A699" s="380"/>
      <c r="B699" s="326" t="s">
        <v>251</v>
      </c>
      <c r="C699" s="297"/>
      <c r="D699" s="314"/>
      <c r="E699" s="314"/>
      <c r="F699" s="301"/>
      <c r="G699" s="329"/>
      <c r="H699" s="381">
        <v>0</v>
      </c>
      <c r="I699" s="379"/>
    </row>
    <row r="700" spans="1:9" hidden="1" outlineLevel="1">
      <c r="A700" s="380"/>
      <c r="B700" s="326" t="s">
        <v>185</v>
      </c>
      <c r="C700" s="297"/>
      <c r="D700" s="314"/>
      <c r="E700" s="314"/>
      <c r="F700" s="301"/>
      <c r="G700" s="327">
        <v>2459720.2292821598</v>
      </c>
      <c r="H700" s="381">
        <v>2459720.2292821598</v>
      </c>
      <c r="I700" s="379"/>
    </row>
    <row r="701" spans="1:9" hidden="1" outlineLevel="1">
      <c r="A701" s="380"/>
      <c r="B701" s="326" t="s">
        <v>186</v>
      </c>
      <c r="C701" s="297"/>
      <c r="D701" s="314"/>
      <c r="E701" s="314"/>
      <c r="F701" s="301"/>
      <c r="G701" s="327">
        <v>2699213</v>
      </c>
      <c r="H701" s="381">
        <v>2699213</v>
      </c>
      <c r="I701" s="379"/>
    </row>
    <row r="702" spans="1:9" hidden="1" outlineLevel="1">
      <c r="A702" s="380"/>
      <c r="B702" s="326" t="s">
        <v>244</v>
      </c>
      <c r="C702" s="297"/>
      <c r="D702" s="314"/>
      <c r="E702" s="314"/>
      <c r="F702" s="301"/>
      <c r="G702" s="327">
        <v>80906</v>
      </c>
      <c r="H702" s="381">
        <v>80906</v>
      </c>
      <c r="I702" s="379"/>
    </row>
    <row r="703" spans="1:9" hidden="1" outlineLevel="1">
      <c r="A703" s="380"/>
      <c r="B703" s="326" t="s">
        <v>187</v>
      </c>
      <c r="C703" s="297"/>
      <c r="D703" s="314"/>
      <c r="E703" s="314"/>
      <c r="F703" s="301"/>
      <c r="G703" s="329"/>
      <c r="H703" s="381">
        <v>0</v>
      </c>
      <c r="I703" s="379"/>
    </row>
    <row r="704" spans="1:9" hidden="1" outlineLevel="1">
      <c r="A704" s="380"/>
      <c r="B704" s="326" t="s">
        <v>188</v>
      </c>
      <c r="C704" s="297"/>
      <c r="D704" s="315">
        <v>0</v>
      </c>
      <c r="E704" s="315">
        <v>0</v>
      </c>
      <c r="F704" s="301"/>
      <c r="G704" s="327">
        <v>22542</v>
      </c>
      <c r="H704" s="381">
        <v>22542</v>
      </c>
      <c r="I704" s="379"/>
    </row>
    <row r="705" spans="1:9" hidden="1" outlineLevel="1">
      <c r="A705" s="380"/>
      <c r="B705" s="326" t="s">
        <v>189</v>
      </c>
      <c r="C705" s="297"/>
      <c r="D705" s="315">
        <v>0</v>
      </c>
      <c r="E705" s="314"/>
      <c r="F705" s="301"/>
      <c r="G705" s="327">
        <v>0</v>
      </c>
      <c r="H705" s="381">
        <v>0</v>
      </c>
      <c r="I705" s="379"/>
    </row>
    <row r="706" spans="1:9" hidden="1" outlineLevel="1">
      <c r="A706" s="380"/>
      <c r="B706" s="326" t="s">
        <v>190</v>
      </c>
      <c r="C706" s="297"/>
      <c r="D706" s="315">
        <v>0</v>
      </c>
      <c r="E706" s="315">
        <v>0</v>
      </c>
      <c r="F706" s="301"/>
      <c r="G706" s="327">
        <v>56166</v>
      </c>
      <c r="H706" s="381">
        <v>56166</v>
      </c>
      <c r="I706" s="379"/>
    </row>
    <row r="707" spans="1:9" hidden="1" outlineLevel="1">
      <c r="A707" s="380"/>
      <c r="B707" s="326" t="s">
        <v>191</v>
      </c>
      <c r="C707" s="297"/>
      <c r="D707" s="314"/>
      <c r="E707" s="314"/>
      <c r="F707" s="301"/>
      <c r="G707" s="329"/>
      <c r="H707" s="381">
        <v>0</v>
      </c>
      <c r="I707" s="379"/>
    </row>
    <row r="708" spans="1:9" hidden="1" outlineLevel="1">
      <c r="A708" s="380"/>
      <c r="B708" s="326" t="s">
        <v>252</v>
      </c>
      <c r="C708" s="297"/>
      <c r="D708" s="314"/>
      <c r="E708" s="315">
        <v>5196</v>
      </c>
      <c r="F708" s="301"/>
      <c r="G708" s="329"/>
      <c r="H708" s="381">
        <v>5196</v>
      </c>
      <c r="I708" s="379"/>
    </row>
    <row r="709" spans="1:9" hidden="1" outlineLevel="1">
      <c r="A709" s="380"/>
      <c r="B709" s="326" t="s">
        <v>192</v>
      </c>
      <c r="C709" s="297"/>
      <c r="D709" s="314"/>
      <c r="E709" s="314"/>
      <c r="F709" s="301"/>
      <c r="G709" s="329"/>
      <c r="H709" s="381">
        <v>0</v>
      </c>
      <c r="I709" s="379"/>
    </row>
    <row r="710" spans="1:9" hidden="1" outlineLevel="1">
      <c r="A710" s="380"/>
      <c r="B710" s="326" t="s">
        <v>247</v>
      </c>
      <c r="C710" s="297"/>
      <c r="D710" s="314"/>
      <c r="E710" s="314"/>
      <c r="F710" s="301"/>
      <c r="G710" s="329"/>
      <c r="H710" s="381">
        <v>0</v>
      </c>
      <c r="I710" s="379"/>
    </row>
    <row r="711" spans="1:9" hidden="1" outlineLevel="1">
      <c r="A711" s="380"/>
      <c r="B711" s="326" t="s">
        <v>193</v>
      </c>
      <c r="C711" s="297"/>
      <c r="D711" s="314"/>
      <c r="E711" s="314"/>
      <c r="F711" s="301"/>
      <c r="G711" s="329"/>
      <c r="H711" s="381">
        <v>0</v>
      </c>
      <c r="I711" s="379"/>
    </row>
    <row r="712" spans="1:9" hidden="1" outlineLevel="1">
      <c r="A712" s="380"/>
      <c r="B712" s="326" t="s">
        <v>194</v>
      </c>
      <c r="C712" s="297"/>
      <c r="D712" s="314"/>
      <c r="E712" s="314"/>
      <c r="F712" s="301"/>
      <c r="G712" s="327">
        <v>249681.3</v>
      </c>
      <c r="H712" s="381">
        <v>249681.3</v>
      </c>
      <c r="I712" s="379"/>
    </row>
    <row r="713" spans="1:9" hidden="1" outlineLevel="1">
      <c r="A713" s="380"/>
      <c r="B713" s="326" t="s">
        <v>195</v>
      </c>
      <c r="C713" s="297"/>
      <c r="D713" s="314"/>
      <c r="E713" s="314"/>
      <c r="F713" s="301"/>
      <c r="G713" s="327">
        <v>0</v>
      </c>
      <c r="H713" s="381">
        <v>0</v>
      </c>
      <c r="I713" s="379"/>
    </row>
    <row r="714" spans="1:9" hidden="1" outlineLevel="1">
      <c r="A714" s="380"/>
      <c r="B714" s="326" t="s">
        <v>196</v>
      </c>
      <c r="C714" s="297"/>
      <c r="D714" s="314"/>
      <c r="E714" s="315">
        <v>0</v>
      </c>
      <c r="F714" s="301"/>
      <c r="G714" s="327">
        <v>38995</v>
      </c>
      <c r="H714" s="381">
        <v>38995</v>
      </c>
      <c r="I714" s="379"/>
    </row>
    <row r="715" spans="1:9" hidden="1" outlineLevel="1">
      <c r="A715" s="380"/>
      <c r="B715" s="326" t="s">
        <v>253</v>
      </c>
      <c r="C715" s="297"/>
      <c r="D715" s="315">
        <v>0</v>
      </c>
      <c r="E715" s="315">
        <v>0</v>
      </c>
      <c r="F715" s="301"/>
      <c r="G715" s="327">
        <v>8319</v>
      </c>
      <c r="H715" s="381">
        <v>8319</v>
      </c>
      <c r="I715" s="379"/>
    </row>
    <row r="716" spans="1:9" collapsed="1">
      <c r="A716" s="380">
        <v>26</v>
      </c>
      <c r="B716" s="330" t="s">
        <v>552</v>
      </c>
      <c r="C716" s="297"/>
      <c r="D716" s="315">
        <f>SUM($D$694:$D$715)</f>
        <v>0</v>
      </c>
      <c r="E716" s="315">
        <f>SUM($E$694:$E$715)</f>
        <v>5196</v>
      </c>
      <c r="F716" s="301"/>
      <c r="G716" s="327">
        <f>SUM($G$694:$G$715)</f>
        <v>8437703.5292821601</v>
      </c>
      <c r="H716" s="381">
        <f>SUM($H$694:$H$715)</f>
        <v>8442899.5292821601</v>
      </c>
      <c r="I716" s="379"/>
    </row>
    <row r="717" spans="1:9" hidden="1" outlineLevel="1">
      <c r="A717" s="380"/>
      <c r="B717" s="326" t="s">
        <v>181</v>
      </c>
      <c r="C717" s="351">
        <v>9281</v>
      </c>
      <c r="D717" s="314"/>
      <c r="E717" s="315">
        <v>682196</v>
      </c>
      <c r="F717" s="394">
        <v>31870</v>
      </c>
      <c r="G717" s="315">
        <v>285105</v>
      </c>
      <c r="H717" s="381">
        <v>1008452</v>
      </c>
      <c r="I717" s="379"/>
    </row>
    <row r="718" spans="1:9" hidden="1" outlineLevel="1">
      <c r="A718" s="380"/>
      <c r="B718" s="326" t="s">
        <v>182</v>
      </c>
      <c r="C718" s="351">
        <v>92388</v>
      </c>
      <c r="D718" s="314"/>
      <c r="E718" s="314"/>
      <c r="F718" s="395"/>
      <c r="G718" s="314"/>
      <c r="H718" s="381">
        <v>92388</v>
      </c>
      <c r="I718" s="379"/>
    </row>
    <row r="719" spans="1:9" hidden="1" outlineLevel="1">
      <c r="A719" s="380"/>
      <c r="B719" s="326" t="s">
        <v>250</v>
      </c>
      <c r="C719" s="351">
        <v>0</v>
      </c>
      <c r="D719" s="315">
        <v>0</v>
      </c>
      <c r="E719" s="315">
        <v>0</v>
      </c>
      <c r="F719" s="394">
        <v>0</v>
      </c>
      <c r="G719" s="315">
        <v>0</v>
      </c>
      <c r="H719" s="381">
        <v>0</v>
      </c>
      <c r="I719" s="379"/>
    </row>
    <row r="720" spans="1:9" hidden="1" outlineLevel="1">
      <c r="A720" s="380"/>
      <c r="B720" s="326" t="s">
        <v>183</v>
      </c>
      <c r="C720" s="351">
        <v>598176</v>
      </c>
      <c r="D720" s="315">
        <v>182486</v>
      </c>
      <c r="E720" s="315">
        <v>1777668</v>
      </c>
      <c r="F720" s="394">
        <v>116288</v>
      </c>
      <c r="G720" s="315">
        <v>692156</v>
      </c>
      <c r="H720" s="381">
        <v>3366774</v>
      </c>
      <c r="I720" s="379"/>
    </row>
    <row r="721" spans="1:9" hidden="1" outlineLevel="1">
      <c r="A721" s="380"/>
      <c r="B721" s="326" t="s">
        <v>184</v>
      </c>
      <c r="C721" s="351">
        <v>-40771</v>
      </c>
      <c r="D721" s="314"/>
      <c r="E721" s="315">
        <v>111777</v>
      </c>
      <c r="F721" s="394">
        <v>16470</v>
      </c>
      <c r="G721" s="315">
        <v>20843</v>
      </c>
      <c r="H721" s="381">
        <v>108319</v>
      </c>
      <c r="I721" s="379"/>
    </row>
    <row r="722" spans="1:9" hidden="1" outlineLevel="1">
      <c r="A722" s="380"/>
      <c r="B722" s="326" t="s">
        <v>251</v>
      </c>
      <c r="C722" s="382"/>
      <c r="D722" s="315">
        <v>33612</v>
      </c>
      <c r="E722" s="314"/>
      <c r="F722" s="395"/>
      <c r="G722" s="315">
        <v>11204</v>
      </c>
      <c r="H722" s="381">
        <v>44816</v>
      </c>
      <c r="I722" s="379"/>
    </row>
    <row r="723" spans="1:9" hidden="1" outlineLevel="1">
      <c r="A723" s="380"/>
      <c r="B723" s="326" t="s">
        <v>185</v>
      </c>
      <c r="C723" s="351">
        <v>50737.120777969001</v>
      </c>
      <c r="D723" s="314"/>
      <c r="E723" s="315">
        <v>1829273</v>
      </c>
      <c r="F723" s="394">
        <v>106712.97111795899</v>
      </c>
      <c r="G723" s="315">
        <v>504109</v>
      </c>
      <c r="H723" s="381">
        <v>2490832.09189593</v>
      </c>
      <c r="I723" s="379"/>
    </row>
    <row r="724" spans="1:9" hidden="1" outlineLevel="1">
      <c r="A724" s="380"/>
      <c r="B724" s="326" t="s">
        <v>186</v>
      </c>
      <c r="C724" s="351">
        <v>583925</v>
      </c>
      <c r="D724" s="314"/>
      <c r="E724" s="315">
        <v>4338826</v>
      </c>
      <c r="F724" s="394">
        <v>2629549</v>
      </c>
      <c r="G724" s="315">
        <v>1705305</v>
      </c>
      <c r="H724" s="381">
        <v>9257605</v>
      </c>
      <c r="I724" s="379"/>
    </row>
    <row r="725" spans="1:9" hidden="1" outlineLevel="1">
      <c r="A725" s="380"/>
      <c r="B725" s="326" t="s">
        <v>244</v>
      </c>
      <c r="C725" s="351">
        <v>47880</v>
      </c>
      <c r="D725" s="314"/>
      <c r="E725" s="314"/>
      <c r="F725" s="395"/>
      <c r="G725" s="314"/>
      <c r="H725" s="381">
        <v>47880</v>
      </c>
      <c r="I725" s="379"/>
    </row>
    <row r="726" spans="1:9" hidden="1" outlineLevel="1">
      <c r="A726" s="380"/>
      <c r="B726" s="326" t="s">
        <v>187</v>
      </c>
      <c r="C726" s="351">
        <v>66585</v>
      </c>
      <c r="D726" s="314"/>
      <c r="E726" s="314"/>
      <c r="F726" s="395"/>
      <c r="G726" s="314"/>
      <c r="H726" s="381">
        <v>66585</v>
      </c>
      <c r="I726" s="379"/>
    </row>
    <row r="727" spans="1:9" hidden="1" outlineLevel="1">
      <c r="A727" s="380"/>
      <c r="B727" s="326" t="s">
        <v>188</v>
      </c>
      <c r="C727" s="351">
        <v>24191.9631676848</v>
      </c>
      <c r="D727" s="315">
        <v>0</v>
      </c>
      <c r="E727" s="315">
        <v>1652242</v>
      </c>
      <c r="F727" s="394">
        <v>491.54501374082201</v>
      </c>
      <c r="G727" s="315">
        <v>631866</v>
      </c>
      <c r="H727" s="381">
        <v>2308791.5081814299</v>
      </c>
      <c r="I727" s="379"/>
    </row>
    <row r="728" spans="1:9" hidden="1" outlineLevel="1">
      <c r="A728" s="380"/>
      <c r="B728" s="326" t="s">
        <v>189</v>
      </c>
      <c r="C728" s="351">
        <v>74100.914491925607</v>
      </c>
      <c r="D728" s="315">
        <v>0</v>
      </c>
      <c r="E728" s="315">
        <v>747515</v>
      </c>
      <c r="F728" s="395"/>
      <c r="G728" s="315">
        <v>196635</v>
      </c>
      <c r="H728" s="381">
        <v>1018250.91449193</v>
      </c>
      <c r="I728" s="379"/>
    </row>
    <row r="729" spans="1:9" hidden="1" outlineLevel="1">
      <c r="A729" s="380"/>
      <c r="B729" s="326" t="s">
        <v>190</v>
      </c>
      <c r="C729" s="351">
        <v>5122104</v>
      </c>
      <c r="D729" s="315">
        <v>3329880</v>
      </c>
      <c r="E729" s="315">
        <v>82762</v>
      </c>
      <c r="F729" s="394">
        <v>472199</v>
      </c>
      <c r="G729" s="315">
        <v>548865</v>
      </c>
      <c r="H729" s="381">
        <v>9555810</v>
      </c>
      <c r="I729" s="379"/>
    </row>
    <row r="730" spans="1:9" hidden="1" outlineLevel="1">
      <c r="A730" s="380"/>
      <c r="B730" s="326" t="s">
        <v>191</v>
      </c>
      <c r="C730" s="351">
        <v>201055</v>
      </c>
      <c r="D730" s="314"/>
      <c r="E730" s="315">
        <v>1.75</v>
      </c>
      <c r="F730" s="395"/>
      <c r="G730" s="314"/>
      <c r="H730" s="381">
        <v>201056.75</v>
      </c>
      <c r="I730" s="379"/>
    </row>
    <row r="731" spans="1:9" hidden="1" outlineLevel="1">
      <c r="A731" s="380"/>
      <c r="B731" s="326" t="s">
        <v>252</v>
      </c>
      <c r="C731" s="382"/>
      <c r="D731" s="314"/>
      <c r="E731" s="314"/>
      <c r="F731" s="395"/>
      <c r="G731" s="314"/>
      <c r="H731" s="381">
        <v>0</v>
      </c>
      <c r="I731" s="379"/>
    </row>
    <row r="732" spans="1:9" hidden="1" outlineLevel="1">
      <c r="A732" s="380"/>
      <c r="B732" s="326" t="s">
        <v>192</v>
      </c>
      <c r="C732" s="351">
        <v>70281</v>
      </c>
      <c r="D732" s="314"/>
      <c r="E732" s="314"/>
      <c r="F732" s="395"/>
      <c r="G732" s="314"/>
      <c r="H732" s="381">
        <v>70281</v>
      </c>
      <c r="I732" s="379"/>
    </row>
    <row r="733" spans="1:9" hidden="1" outlineLevel="1">
      <c r="A733" s="380"/>
      <c r="B733" s="326" t="s">
        <v>247</v>
      </c>
      <c r="C733" s="351">
        <v>23614</v>
      </c>
      <c r="D733" s="314"/>
      <c r="E733" s="314"/>
      <c r="F733" s="395"/>
      <c r="G733" s="314"/>
      <c r="H733" s="381">
        <v>23614</v>
      </c>
      <c r="I733" s="379"/>
    </row>
    <row r="734" spans="1:9" hidden="1" outlineLevel="1">
      <c r="A734" s="380"/>
      <c r="B734" s="326" t="s">
        <v>193</v>
      </c>
      <c r="C734" s="351">
        <v>2924765</v>
      </c>
      <c r="D734" s="315">
        <v>1965232</v>
      </c>
      <c r="E734" s="315">
        <v>7396156</v>
      </c>
      <c r="F734" s="395"/>
      <c r="G734" s="315">
        <v>23614272</v>
      </c>
      <c r="H734" s="381">
        <v>35900425</v>
      </c>
      <c r="I734" s="379"/>
    </row>
    <row r="735" spans="1:9" hidden="1" outlineLevel="1">
      <c r="A735" s="380"/>
      <c r="B735" s="326" t="s">
        <v>194</v>
      </c>
      <c r="C735" s="351">
        <v>288176</v>
      </c>
      <c r="D735" s="314"/>
      <c r="E735" s="314"/>
      <c r="F735" s="395"/>
      <c r="G735" s="314"/>
      <c r="H735" s="381">
        <v>288176</v>
      </c>
      <c r="I735" s="379"/>
    </row>
    <row r="736" spans="1:9" hidden="1" outlineLevel="1">
      <c r="A736" s="380"/>
      <c r="B736" s="326" t="s">
        <v>195</v>
      </c>
      <c r="C736" s="351">
        <v>13606.2563416102</v>
      </c>
      <c r="D736" s="314"/>
      <c r="E736" s="315">
        <v>64767</v>
      </c>
      <c r="F736" s="395"/>
      <c r="G736" s="315">
        <v>27426</v>
      </c>
      <c r="H736" s="381">
        <v>105799.25634161</v>
      </c>
      <c r="I736" s="379"/>
    </row>
    <row r="737" spans="1:9" hidden="1" outlineLevel="1">
      <c r="A737" s="380"/>
      <c r="B737" s="326" t="s">
        <v>196</v>
      </c>
      <c r="C737" s="351">
        <v>849239</v>
      </c>
      <c r="D737" s="314"/>
      <c r="E737" s="315">
        <v>671821</v>
      </c>
      <c r="F737" s="394">
        <v>3330</v>
      </c>
      <c r="G737" s="314"/>
      <c r="H737" s="381">
        <v>1524390</v>
      </c>
      <c r="I737" s="379"/>
    </row>
    <row r="738" spans="1:9" hidden="1" outlineLevel="1">
      <c r="A738" s="380"/>
      <c r="B738" s="326" t="s">
        <v>253</v>
      </c>
      <c r="C738" s="351">
        <v>782</v>
      </c>
      <c r="D738" s="315">
        <v>0</v>
      </c>
      <c r="E738" s="315">
        <v>23322</v>
      </c>
      <c r="F738" s="394">
        <v>0</v>
      </c>
      <c r="G738" s="315">
        <v>8544</v>
      </c>
      <c r="H738" s="381">
        <v>32648</v>
      </c>
      <c r="I738" s="379"/>
    </row>
    <row r="739" spans="1:9" collapsed="1">
      <c r="A739" s="380">
        <v>27</v>
      </c>
      <c r="B739" s="330" t="s">
        <v>100</v>
      </c>
      <c r="C739" s="351">
        <f>SUM($C$717:$C$738)</f>
        <v>11000116.25477919</v>
      </c>
      <c r="D739" s="315">
        <f>SUM($D$717:$D$738)</f>
        <v>5511210</v>
      </c>
      <c r="E739" s="315">
        <f>SUM($E$717:$E$738)</f>
        <v>19378326.75</v>
      </c>
      <c r="F739" s="394">
        <f>SUM($F$717:$F$738)</f>
        <v>3376910.5161316996</v>
      </c>
      <c r="G739" s="315">
        <f>SUM($G$717:$G$738)</f>
        <v>28246330</v>
      </c>
      <c r="H739" s="381">
        <f>SUM($H$717:$H$738)</f>
        <v>67512893.520910889</v>
      </c>
      <c r="I739" s="379"/>
    </row>
    <row r="740" spans="1:9" hidden="1" outlineLevel="1">
      <c r="A740" s="380"/>
      <c r="B740" s="326" t="s">
        <v>181</v>
      </c>
      <c r="C740" s="294"/>
      <c r="D740" s="333"/>
      <c r="E740" s="315">
        <v>1061264</v>
      </c>
      <c r="F740" s="294"/>
      <c r="G740" s="332">
        <v>-183</v>
      </c>
      <c r="H740" s="381">
        <v>1061081</v>
      </c>
      <c r="I740" s="379"/>
    </row>
    <row r="741" spans="1:9" hidden="1" outlineLevel="1">
      <c r="A741" s="380"/>
      <c r="B741" s="326" t="s">
        <v>182</v>
      </c>
      <c r="C741" s="294"/>
      <c r="D741" s="333"/>
      <c r="E741" s="314"/>
      <c r="F741" s="294"/>
      <c r="G741" s="333"/>
      <c r="H741" s="381">
        <v>0</v>
      </c>
      <c r="I741" s="379"/>
    </row>
    <row r="742" spans="1:9" hidden="1" outlineLevel="1">
      <c r="A742" s="380"/>
      <c r="B742" s="326" t="s">
        <v>250</v>
      </c>
      <c r="C742" s="294"/>
      <c r="D742" s="332">
        <v>0</v>
      </c>
      <c r="E742" s="315">
        <v>0</v>
      </c>
      <c r="F742" s="294"/>
      <c r="G742" s="332">
        <v>0</v>
      </c>
      <c r="H742" s="381">
        <v>0</v>
      </c>
      <c r="I742" s="379"/>
    </row>
    <row r="743" spans="1:9" hidden="1" outlineLevel="1">
      <c r="A743" s="380"/>
      <c r="B743" s="326" t="s">
        <v>183</v>
      </c>
      <c r="C743" s="294"/>
      <c r="D743" s="332">
        <v>135059</v>
      </c>
      <c r="E743" s="315">
        <v>1486386</v>
      </c>
      <c r="F743" s="294"/>
      <c r="G743" s="332">
        <v>850</v>
      </c>
      <c r="H743" s="381">
        <v>1622295</v>
      </c>
      <c r="I743" s="379"/>
    </row>
    <row r="744" spans="1:9" hidden="1" outlineLevel="1">
      <c r="A744" s="380"/>
      <c r="B744" s="326" t="s">
        <v>184</v>
      </c>
      <c r="C744" s="294"/>
      <c r="D744" s="333"/>
      <c r="E744" s="315">
        <v>110059</v>
      </c>
      <c r="F744" s="294"/>
      <c r="G744" s="332">
        <v>1</v>
      </c>
      <c r="H744" s="381">
        <v>110060</v>
      </c>
      <c r="I744" s="379"/>
    </row>
    <row r="745" spans="1:9" hidden="1" outlineLevel="1">
      <c r="A745" s="380"/>
      <c r="B745" s="326" t="s">
        <v>251</v>
      </c>
      <c r="C745" s="294"/>
      <c r="D745" s="332">
        <v>921</v>
      </c>
      <c r="E745" s="314"/>
      <c r="F745" s="294"/>
      <c r="G745" s="333"/>
      <c r="H745" s="381">
        <v>921</v>
      </c>
      <c r="I745" s="379"/>
    </row>
    <row r="746" spans="1:9" hidden="1" outlineLevel="1">
      <c r="A746" s="380"/>
      <c r="B746" s="326" t="s">
        <v>185</v>
      </c>
      <c r="C746" s="294"/>
      <c r="D746" s="333"/>
      <c r="E746" s="315">
        <v>1666013</v>
      </c>
      <c r="F746" s="294"/>
      <c r="G746" s="333"/>
      <c r="H746" s="381">
        <v>1666013</v>
      </c>
      <c r="I746" s="379"/>
    </row>
    <row r="747" spans="1:9" hidden="1" outlineLevel="1">
      <c r="A747" s="380"/>
      <c r="B747" s="326" t="s">
        <v>186</v>
      </c>
      <c r="C747" s="294"/>
      <c r="D747" s="333"/>
      <c r="E747" s="315">
        <v>3035834</v>
      </c>
      <c r="F747" s="294"/>
      <c r="G747" s="333"/>
      <c r="H747" s="381">
        <v>3035834</v>
      </c>
      <c r="I747" s="379"/>
    </row>
    <row r="748" spans="1:9" hidden="1" outlineLevel="1">
      <c r="A748" s="380"/>
      <c r="B748" s="326" t="s">
        <v>244</v>
      </c>
      <c r="C748" s="294"/>
      <c r="D748" s="333"/>
      <c r="E748" s="314"/>
      <c r="F748" s="294"/>
      <c r="G748" s="333"/>
      <c r="H748" s="381">
        <v>0</v>
      </c>
      <c r="I748" s="379"/>
    </row>
    <row r="749" spans="1:9" hidden="1" outlineLevel="1">
      <c r="A749" s="380"/>
      <c r="B749" s="326" t="s">
        <v>187</v>
      </c>
      <c r="C749" s="294"/>
      <c r="D749" s="333"/>
      <c r="E749" s="314"/>
      <c r="F749" s="294"/>
      <c r="G749" s="333"/>
      <c r="H749" s="381">
        <v>0</v>
      </c>
      <c r="I749" s="379"/>
    </row>
    <row r="750" spans="1:9" hidden="1" outlineLevel="1">
      <c r="A750" s="380"/>
      <c r="B750" s="326" t="s">
        <v>188</v>
      </c>
      <c r="C750" s="294"/>
      <c r="D750" s="332">
        <v>0</v>
      </c>
      <c r="E750" s="315">
        <v>286359</v>
      </c>
      <c r="F750" s="294"/>
      <c r="G750" s="332">
        <v>0</v>
      </c>
      <c r="H750" s="381">
        <v>286359</v>
      </c>
      <c r="I750" s="379"/>
    </row>
    <row r="751" spans="1:9" hidden="1" outlineLevel="1">
      <c r="A751" s="380"/>
      <c r="B751" s="326" t="s">
        <v>189</v>
      </c>
      <c r="C751" s="294"/>
      <c r="D751" s="332">
        <v>0</v>
      </c>
      <c r="E751" s="315">
        <v>516010</v>
      </c>
      <c r="F751" s="294"/>
      <c r="G751" s="332">
        <v>0</v>
      </c>
      <c r="H751" s="381">
        <v>516010</v>
      </c>
      <c r="I751" s="379"/>
    </row>
    <row r="752" spans="1:9" hidden="1" outlineLevel="1">
      <c r="A752" s="380"/>
      <c r="B752" s="326" t="s">
        <v>190</v>
      </c>
      <c r="C752" s="294"/>
      <c r="D752" s="332">
        <v>669174</v>
      </c>
      <c r="E752" s="315">
        <v>114731</v>
      </c>
      <c r="F752" s="294"/>
      <c r="G752" s="332">
        <v>0</v>
      </c>
      <c r="H752" s="381">
        <v>783905</v>
      </c>
      <c r="I752" s="379"/>
    </row>
    <row r="753" spans="1:9" hidden="1" outlineLevel="1">
      <c r="A753" s="380"/>
      <c r="B753" s="326" t="s">
        <v>191</v>
      </c>
      <c r="C753" s="294"/>
      <c r="D753" s="333"/>
      <c r="E753" s="315">
        <v>61051.17</v>
      </c>
      <c r="F753" s="294"/>
      <c r="G753" s="333"/>
      <c r="H753" s="381">
        <v>61051.17</v>
      </c>
      <c r="I753" s="379"/>
    </row>
    <row r="754" spans="1:9" hidden="1" outlineLevel="1">
      <c r="A754" s="380"/>
      <c r="B754" s="326" t="s">
        <v>252</v>
      </c>
      <c r="C754" s="294"/>
      <c r="D754" s="333"/>
      <c r="E754" s="314"/>
      <c r="F754" s="294"/>
      <c r="G754" s="333"/>
      <c r="H754" s="381">
        <v>0</v>
      </c>
      <c r="I754" s="379"/>
    </row>
    <row r="755" spans="1:9" hidden="1" outlineLevel="1">
      <c r="A755" s="380"/>
      <c r="B755" s="326" t="s">
        <v>192</v>
      </c>
      <c r="C755" s="294"/>
      <c r="D755" s="333"/>
      <c r="E755" s="314"/>
      <c r="F755" s="294"/>
      <c r="G755" s="333"/>
      <c r="H755" s="381">
        <v>0</v>
      </c>
      <c r="I755" s="379"/>
    </row>
    <row r="756" spans="1:9" hidden="1" outlineLevel="1">
      <c r="A756" s="380"/>
      <c r="B756" s="326" t="s">
        <v>247</v>
      </c>
      <c r="C756" s="294"/>
      <c r="D756" s="333"/>
      <c r="E756" s="314"/>
      <c r="F756" s="294"/>
      <c r="G756" s="333"/>
      <c r="H756" s="381">
        <v>0</v>
      </c>
      <c r="I756" s="379"/>
    </row>
    <row r="757" spans="1:9" hidden="1" outlineLevel="1">
      <c r="A757" s="380"/>
      <c r="B757" s="326" t="s">
        <v>193</v>
      </c>
      <c r="C757" s="294"/>
      <c r="D757" s="332">
        <v>545</v>
      </c>
      <c r="E757" s="315">
        <v>3362382</v>
      </c>
      <c r="F757" s="294"/>
      <c r="G757" s="333"/>
      <c r="H757" s="381">
        <v>3362927</v>
      </c>
      <c r="I757" s="379"/>
    </row>
    <row r="758" spans="1:9" hidden="1" outlineLevel="1">
      <c r="A758" s="380"/>
      <c r="B758" s="326" t="s">
        <v>194</v>
      </c>
      <c r="C758" s="294"/>
      <c r="D758" s="333"/>
      <c r="E758" s="314"/>
      <c r="F758" s="294"/>
      <c r="G758" s="333"/>
      <c r="H758" s="381">
        <v>0</v>
      </c>
      <c r="I758" s="379"/>
    </row>
    <row r="759" spans="1:9" hidden="1" outlineLevel="1">
      <c r="A759" s="380"/>
      <c r="B759" s="326" t="s">
        <v>195</v>
      </c>
      <c r="C759" s="294"/>
      <c r="D759" s="333"/>
      <c r="E759" s="315">
        <v>21589</v>
      </c>
      <c r="F759" s="294"/>
      <c r="G759" s="332">
        <v>0</v>
      </c>
      <c r="H759" s="381">
        <v>21589</v>
      </c>
      <c r="I759" s="379"/>
    </row>
    <row r="760" spans="1:9" hidden="1" outlineLevel="1">
      <c r="A760" s="380"/>
      <c r="B760" s="326" t="s">
        <v>196</v>
      </c>
      <c r="C760" s="294"/>
      <c r="D760" s="333"/>
      <c r="E760" s="315">
        <v>122330</v>
      </c>
      <c r="F760" s="294"/>
      <c r="G760" s="333"/>
      <c r="H760" s="381">
        <v>122330</v>
      </c>
      <c r="I760" s="379"/>
    </row>
    <row r="761" spans="1:9" hidden="1" outlineLevel="1">
      <c r="A761" s="380"/>
      <c r="B761" s="326" t="s">
        <v>253</v>
      </c>
      <c r="C761" s="294"/>
      <c r="D761" s="332">
        <v>0</v>
      </c>
      <c r="E761" s="315">
        <v>82691</v>
      </c>
      <c r="F761" s="294"/>
      <c r="G761" s="332">
        <v>0</v>
      </c>
      <c r="H761" s="381">
        <v>82691</v>
      </c>
      <c r="I761" s="379"/>
    </row>
    <row r="762" spans="1:9" collapsed="1">
      <c r="A762" s="380">
        <v>28</v>
      </c>
      <c r="B762" s="330" t="s">
        <v>553</v>
      </c>
      <c r="C762" s="294"/>
      <c r="D762" s="332">
        <f>SUM($D$740:$D$761)</f>
        <v>805699</v>
      </c>
      <c r="E762" s="315">
        <f>SUM($E$740:$E$761)</f>
        <v>11926699.17</v>
      </c>
      <c r="F762" s="294"/>
      <c r="G762" s="332">
        <f>SUM($G$740:$G$761)</f>
        <v>668</v>
      </c>
      <c r="H762" s="381">
        <f>SUM($H$740:$H$761)</f>
        <v>12733066.17</v>
      </c>
      <c r="I762" s="379"/>
    </row>
    <row r="763" spans="1:9" hidden="1" outlineLevel="1">
      <c r="A763" s="380"/>
      <c r="B763" s="326" t="s">
        <v>181</v>
      </c>
      <c r="C763" s="319"/>
      <c r="D763" s="333"/>
      <c r="E763" s="315">
        <v>4669261</v>
      </c>
      <c r="F763" s="319"/>
      <c r="G763" s="332">
        <v>11483</v>
      </c>
      <c r="H763" s="381">
        <v>4680744</v>
      </c>
      <c r="I763" s="379"/>
    </row>
    <row r="764" spans="1:9" hidden="1" outlineLevel="1">
      <c r="A764" s="380"/>
      <c r="B764" s="326" t="s">
        <v>182</v>
      </c>
      <c r="C764" s="319"/>
      <c r="D764" s="333"/>
      <c r="E764" s="314"/>
      <c r="F764" s="319"/>
      <c r="G764" s="333"/>
      <c r="H764" s="381">
        <v>0</v>
      </c>
      <c r="I764" s="379"/>
    </row>
    <row r="765" spans="1:9" hidden="1" outlineLevel="1">
      <c r="A765" s="380"/>
      <c r="B765" s="326" t="s">
        <v>250</v>
      </c>
      <c r="C765" s="319"/>
      <c r="D765" s="332">
        <v>0</v>
      </c>
      <c r="E765" s="315">
        <v>0</v>
      </c>
      <c r="F765" s="319"/>
      <c r="G765" s="332">
        <v>0</v>
      </c>
      <c r="H765" s="381">
        <v>0</v>
      </c>
      <c r="I765" s="379"/>
    </row>
    <row r="766" spans="1:9" hidden="1" outlineLevel="1">
      <c r="A766" s="380"/>
      <c r="B766" s="326" t="s">
        <v>183</v>
      </c>
      <c r="C766" s="319"/>
      <c r="D766" s="332">
        <v>392719</v>
      </c>
      <c r="E766" s="315">
        <v>5183258</v>
      </c>
      <c r="F766" s="319"/>
      <c r="G766" s="332">
        <v>48460</v>
      </c>
      <c r="H766" s="381">
        <v>5624437</v>
      </c>
      <c r="I766" s="379"/>
    </row>
    <row r="767" spans="1:9" hidden="1" outlineLevel="1">
      <c r="A767" s="380"/>
      <c r="B767" s="326" t="s">
        <v>184</v>
      </c>
      <c r="C767" s="319"/>
      <c r="D767" s="333"/>
      <c r="E767" s="315">
        <v>226410</v>
      </c>
      <c r="F767" s="319"/>
      <c r="G767" s="332">
        <v>5160</v>
      </c>
      <c r="H767" s="381">
        <v>231570</v>
      </c>
      <c r="I767" s="379"/>
    </row>
    <row r="768" spans="1:9" hidden="1" outlineLevel="1">
      <c r="A768" s="380"/>
      <c r="B768" s="326" t="s">
        <v>251</v>
      </c>
      <c r="C768" s="319"/>
      <c r="D768" s="332">
        <v>2712</v>
      </c>
      <c r="E768" s="314"/>
      <c r="F768" s="319"/>
      <c r="G768" s="333"/>
      <c r="H768" s="381">
        <v>2712</v>
      </c>
      <c r="I768" s="379"/>
    </row>
    <row r="769" spans="1:9" hidden="1" outlineLevel="1">
      <c r="A769" s="380"/>
      <c r="B769" s="326" t="s">
        <v>185</v>
      </c>
      <c r="C769" s="319"/>
      <c r="D769" s="333"/>
      <c r="E769" s="315">
        <v>5452323</v>
      </c>
      <c r="F769" s="319"/>
      <c r="G769" s="332">
        <v>19188.163004277802</v>
      </c>
      <c r="H769" s="381">
        <v>5471511.1630042801</v>
      </c>
      <c r="I769" s="379"/>
    </row>
    <row r="770" spans="1:9" hidden="1" outlineLevel="1">
      <c r="A770" s="380"/>
      <c r="B770" s="326" t="s">
        <v>186</v>
      </c>
      <c r="C770" s="319"/>
      <c r="D770" s="333"/>
      <c r="E770" s="315">
        <v>7027257</v>
      </c>
      <c r="F770" s="319"/>
      <c r="G770" s="333"/>
      <c r="H770" s="381">
        <v>7027257</v>
      </c>
      <c r="I770" s="379"/>
    </row>
    <row r="771" spans="1:9" hidden="1" outlineLevel="1">
      <c r="A771" s="380"/>
      <c r="B771" s="326" t="s">
        <v>244</v>
      </c>
      <c r="C771" s="319"/>
      <c r="D771" s="333"/>
      <c r="E771" s="314"/>
      <c r="F771" s="319"/>
      <c r="G771" s="333"/>
      <c r="H771" s="381">
        <v>0</v>
      </c>
      <c r="I771" s="379"/>
    </row>
    <row r="772" spans="1:9" hidden="1" outlineLevel="1">
      <c r="A772" s="380"/>
      <c r="B772" s="326" t="s">
        <v>187</v>
      </c>
      <c r="C772" s="319"/>
      <c r="D772" s="333"/>
      <c r="E772" s="314"/>
      <c r="F772" s="319"/>
      <c r="G772" s="333"/>
      <c r="H772" s="381">
        <v>0</v>
      </c>
      <c r="I772" s="379"/>
    </row>
    <row r="773" spans="1:9" hidden="1" outlineLevel="1">
      <c r="A773" s="380"/>
      <c r="B773" s="326" t="s">
        <v>188</v>
      </c>
      <c r="C773" s="319"/>
      <c r="D773" s="332">
        <v>0</v>
      </c>
      <c r="E773" s="315">
        <v>802595</v>
      </c>
      <c r="F773" s="319"/>
      <c r="G773" s="332">
        <v>211.783620265428</v>
      </c>
      <c r="H773" s="381">
        <v>802806.78362026496</v>
      </c>
      <c r="I773" s="379"/>
    </row>
    <row r="774" spans="1:9" hidden="1" outlineLevel="1">
      <c r="A774" s="380"/>
      <c r="B774" s="326" t="s">
        <v>189</v>
      </c>
      <c r="C774" s="319"/>
      <c r="D774" s="332">
        <v>0</v>
      </c>
      <c r="E774" s="315">
        <v>1791909</v>
      </c>
      <c r="F774" s="319"/>
      <c r="G774" s="332">
        <v>0</v>
      </c>
      <c r="H774" s="381">
        <v>1791909</v>
      </c>
      <c r="I774" s="379"/>
    </row>
    <row r="775" spans="1:9" hidden="1" outlineLevel="1">
      <c r="A775" s="380"/>
      <c r="B775" s="326" t="s">
        <v>190</v>
      </c>
      <c r="C775" s="319"/>
      <c r="D775" s="332">
        <v>1587158</v>
      </c>
      <c r="E775" s="315">
        <v>151328</v>
      </c>
      <c r="F775" s="319"/>
      <c r="G775" s="332">
        <v>0</v>
      </c>
      <c r="H775" s="381">
        <v>1738486</v>
      </c>
      <c r="I775" s="379"/>
    </row>
    <row r="776" spans="1:9" hidden="1" outlineLevel="1">
      <c r="A776" s="380"/>
      <c r="B776" s="326" t="s">
        <v>191</v>
      </c>
      <c r="C776" s="319"/>
      <c r="D776" s="333"/>
      <c r="E776" s="315">
        <v>491033.01422542997</v>
      </c>
      <c r="F776" s="319"/>
      <c r="G776" s="333"/>
      <c r="H776" s="381">
        <v>491033.01422542997</v>
      </c>
      <c r="I776" s="379"/>
    </row>
    <row r="777" spans="1:9" hidden="1" outlineLevel="1">
      <c r="A777" s="380"/>
      <c r="B777" s="326" t="s">
        <v>252</v>
      </c>
      <c r="C777" s="319"/>
      <c r="D777" s="333"/>
      <c r="E777" s="314"/>
      <c r="F777" s="319"/>
      <c r="G777" s="333"/>
      <c r="H777" s="381">
        <v>0</v>
      </c>
      <c r="I777" s="379"/>
    </row>
    <row r="778" spans="1:9" hidden="1" outlineLevel="1">
      <c r="A778" s="380"/>
      <c r="B778" s="326" t="s">
        <v>192</v>
      </c>
      <c r="C778" s="319"/>
      <c r="D778" s="333"/>
      <c r="E778" s="314"/>
      <c r="F778" s="319"/>
      <c r="G778" s="333"/>
      <c r="H778" s="381">
        <v>0</v>
      </c>
      <c r="I778" s="379"/>
    </row>
    <row r="779" spans="1:9" hidden="1" outlineLevel="1">
      <c r="A779" s="380"/>
      <c r="B779" s="326" t="s">
        <v>247</v>
      </c>
      <c r="C779" s="319"/>
      <c r="D779" s="333"/>
      <c r="E779" s="314"/>
      <c r="F779" s="319"/>
      <c r="G779" s="333"/>
      <c r="H779" s="381">
        <v>0</v>
      </c>
      <c r="I779" s="379"/>
    </row>
    <row r="780" spans="1:9" hidden="1" outlineLevel="1">
      <c r="A780" s="380"/>
      <c r="B780" s="326" t="s">
        <v>193</v>
      </c>
      <c r="C780" s="319"/>
      <c r="D780" s="332">
        <v>222264</v>
      </c>
      <c r="E780" s="315">
        <v>10114115</v>
      </c>
      <c r="F780" s="319"/>
      <c r="G780" s="333"/>
      <c r="H780" s="381">
        <v>10336379</v>
      </c>
      <c r="I780" s="379"/>
    </row>
    <row r="781" spans="1:9" hidden="1" outlineLevel="1">
      <c r="A781" s="380"/>
      <c r="B781" s="326" t="s">
        <v>194</v>
      </c>
      <c r="C781" s="319"/>
      <c r="D781" s="333"/>
      <c r="E781" s="314"/>
      <c r="F781" s="319"/>
      <c r="G781" s="333"/>
      <c r="H781" s="381">
        <v>0</v>
      </c>
      <c r="I781" s="379"/>
    </row>
    <row r="782" spans="1:9" hidden="1" outlineLevel="1">
      <c r="A782" s="380"/>
      <c r="B782" s="326" t="s">
        <v>195</v>
      </c>
      <c r="C782" s="319"/>
      <c r="D782" s="333"/>
      <c r="E782" s="315">
        <v>49844</v>
      </c>
      <c r="F782" s="319"/>
      <c r="G782" s="333"/>
      <c r="H782" s="381">
        <v>49844</v>
      </c>
      <c r="I782" s="379"/>
    </row>
    <row r="783" spans="1:9" hidden="1" outlineLevel="1">
      <c r="A783" s="380"/>
      <c r="B783" s="326" t="s">
        <v>196</v>
      </c>
      <c r="C783" s="319"/>
      <c r="D783" s="333"/>
      <c r="E783" s="315">
        <v>814063</v>
      </c>
      <c r="F783" s="319"/>
      <c r="G783" s="333"/>
      <c r="H783" s="381">
        <v>814063</v>
      </c>
      <c r="I783" s="379"/>
    </row>
    <row r="784" spans="1:9" hidden="1" outlineLevel="1">
      <c r="A784" s="380"/>
      <c r="B784" s="326" t="s">
        <v>253</v>
      </c>
      <c r="C784" s="319"/>
      <c r="D784" s="332">
        <v>0</v>
      </c>
      <c r="E784" s="315">
        <v>135888</v>
      </c>
      <c r="F784" s="319"/>
      <c r="G784" s="332">
        <v>0</v>
      </c>
      <c r="H784" s="381">
        <v>135888</v>
      </c>
      <c r="I784" s="379"/>
    </row>
    <row r="785" spans="1:9" collapsed="1">
      <c r="A785" s="380">
        <v>29</v>
      </c>
      <c r="B785" s="330" t="s">
        <v>554</v>
      </c>
      <c r="C785" s="319"/>
      <c r="D785" s="332">
        <f>SUM($D$763:$D$784)</f>
        <v>2204853</v>
      </c>
      <c r="E785" s="315">
        <f>SUM($E$763:$E$784)</f>
        <v>36909284.014225431</v>
      </c>
      <c r="F785" s="319"/>
      <c r="G785" s="332">
        <f>SUM($G$763:$G$784)</f>
        <v>84502.946624543227</v>
      </c>
      <c r="H785" s="381">
        <f>SUM($H$763:$H$784)</f>
        <v>39198639.960849971</v>
      </c>
      <c r="I785" s="379"/>
    </row>
    <row r="786" spans="1:9" hidden="1" outlineLevel="1">
      <c r="A786" s="380"/>
      <c r="B786" s="326" t="s">
        <v>181</v>
      </c>
      <c r="C786" s="301"/>
      <c r="D786" s="333"/>
      <c r="E786" s="315">
        <v>679310</v>
      </c>
      <c r="F786" s="301"/>
      <c r="G786" s="332">
        <v>90281</v>
      </c>
      <c r="H786" s="381">
        <v>769591</v>
      </c>
      <c r="I786" s="379"/>
    </row>
    <row r="787" spans="1:9" hidden="1" outlineLevel="1">
      <c r="A787" s="380"/>
      <c r="B787" s="326" t="s">
        <v>182</v>
      </c>
      <c r="C787" s="301"/>
      <c r="D787" s="333"/>
      <c r="E787" s="314"/>
      <c r="F787" s="301"/>
      <c r="G787" s="333"/>
      <c r="H787" s="381">
        <v>0</v>
      </c>
      <c r="I787" s="379"/>
    </row>
    <row r="788" spans="1:9" hidden="1" outlineLevel="1">
      <c r="A788" s="380"/>
      <c r="B788" s="326" t="s">
        <v>250</v>
      </c>
      <c r="C788" s="301"/>
      <c r="D788" s="332">
        <v>0</v>
      </c>
      <c r="E788" s="315">
        <v>0</v>
      </c>
      <c r="F788" s="301"/>
      <c r="G788" s="332">
        <v>0</v>
      </c>
      <c r="H788" s="381">
        <v>0</v>
      </c>
      <c r="I788" s="379"/>
    </row>
    <row r="789" spans="1:9" hidden="1" outlineLevel="1">
      <c r="A789" s="380"/>
      <c r="B789" s="326" t="s">
        <v>183</v>
      </c>
      <c r="C789" s="301"/>
      <c r="D789" s="332">
        <v>470906</v>
      </c>
      <c r="E789" s="315">
        <v>2109032</v>
      </c>
      <c r="F789" s="301"/>
      <c r="G789" s="332">
        <v>475527</v>
      </c>
      <c r="H789" s="381">
        <v>3055465</v>
      </c>
      <c r="I789" s="379"/>
    </row>
    <row r="790" spans="1:9" hidden="1" outlineLevel="1">
      <c r="A790" s="380"/>
      <c r="B790" s="326" t="s">
        <v>184</v>
      </c>
      <c r="C790" s="301"/>
      <c r="D790" s="333"/>
      <c r="E790" s="315">
        <v>214138</v>
      </c>
      <c r="F790" s="301"/>
      <c r="G790" s="332">
        <v>88627</v>
      </c>
      <c r="H790" s="381">
        <v>302765</v>
      </c>
      <c r="I790" s="379"/>
    </row>
    <row r="791" spans="1:9" hidden="1" outlineLevel="1">
      <c r="A791" s="380"/>
      <c r="B791" s="326" t="s">
        <v>251</v>
      </c>
      <c r="C791" s="301"/>
      <c r="D791" s="332">
        <v>6000</v>
      </c>
      <c r="E791" s="314"/>
      <c r="F791" s="301"/>
      <c r="G791" s="333"/>
      <c r="H791" s="381">
        <v>6000</v>
      </c>
      <c r="I791" s="379"/>
    </row>
    <row r="792" spans="1:9" hidden="1" outlineLevel="1">
      <c r="A792" s="380"/>
      <c r="B792" s="326" t="s">
        <v>185</v>
      </c>
      <c r="C792" s="301"/>
      <c r="D792" s="333"/>
      <c r="E792" s="315">
        <v>1979241</v>
      </c>
      <c r="F792" s="301"/>
      <c r="G792" s="332">
        <v>487206.008830156</v>
      </c>
      <c r="H792" s="381">
        <v>2466447.0088301599</v>
      </c>
      <c r="I792" s="379"/>
    </row>
    <row r="793" spans="1:9" hidden="1" outlineLevel="1">
      <c r="A793" s="380"/>
      <c r="B793" s="326" t="s">
        <v>186</v>
      </c>
      <c r="C793" s="301"/>
      <c r="D793" s="333"/>
      <c r="E793" s="315">
        <v>30411333</v>
      </c>
      <c r="F793" s="301"/>
      <c r="G793" s="332">
        <v>251515</v>
      </c>
      <c r="H793" s="381">
        <v>30662848</v>
      </c>
      <c r="I793" s="379"/>
    </row>
    <row r="794" spans="1:9" hidden="1" outlineLevel="1">
      <c r="A794" s="380"/>
      <c r="B794" s="326" t="s">
        <v>244</v>
      </c>
      <c r="C794" s="301"/>
      <c r="D794" s="333"/>
      <c r="E794" s="314"/>
      <c r="F794" s="301"/>
      <c r="G794" s="333"/>
      <c r="H794" s="381">
        <v>0</v>
      </c>
      <c r="I794" s="379"/>
    </row>
    <row r="795" spans="1:9" hidden="1" outlineLevel="1">
      <c r="A795" s="380"/>
      <c r="B795" s="326" t="s">
        <v>187</v>
      </c>
      <c r="C795" s="301"/>
      <c r="D795" s="333"/>
      <c r="E795" s="314"/>
      <c r="F795" s="301"/>
      <c r="G795" s="333"/>
      <c r="H795" s="381">
        <v>0</v>
      </c>
      <c r="I795" s="379"/>
    </row>
    <row r="796" spans="1:9" hidden="1" outlineLevel="1">
      <c r="A796" s="380"/>
      <c r="B796" s="326" t="s">
        <v>188</v>
      </c>
      <c r="C796" s="301"/>
      <c r="D796" s="332">
        <v>0</v>
      </c>
      <c r="E796" s="315">
        <v>962</v>
      </c>
      <c r="F796" s="301"/>
      <c r="G796" s="332">
        <v>799.79189144586599</v>
      </c>
      <c r="H796" s="381">
        <v>1761.7918914458701</v>
      </c>
      <c r="I796" s="379"/>
    </row>
    <row r="797" spans="1:9" hidden="1" outlineLevel="1">
      <c r="A797" s="380"/>
      <c r="B797" s="326" t="s">
        <v>189</v>
      </c>
      <c r="C797" s="301"/>
      <c r="D797" s="332">
        <v>0</v>
      </c>
      <c r="E797" s="315">
        <v>577120</v>
      </c>
      <c r="F797" s="301"/>
      <c r="G797" s="333"/>
      <c r="H797" s="381">
        <v>577120</v>
      </c>
      <c r="I797" s="379"/>
    </row>
    <row r="798" spans="1:9" hidden="1" outlineLevel="1">
      <c r="A798" s="380"/>
      <c r="B798" s="326" t="s">
        <v>190</v>
      </c>
      <c r="C798" s="301"/>
      <c r="D798" s="332">
        <v>263017</v>
      </c>
      <c r="E798" s="315">
        <v>122536</v>
      </c>
      <c r="F798" s="301"/>
      <c r="G798" s="332">
        <v>6482</v>
      </c>
      <c r="H798" s="381">
        <v>392035</v>
      </c>
      <c r="I798" s="379"/>
    </row>
    <row r="799" spans="1:9" hidden="1" outlineLevel="1">
      <c r="A799" s="380"/>
      <c r="B799" s="326" t="s">
        <v>191</v>
      </c>
      <c r="C799" s="301"/>
      <c r="D799" s="333"/>
      <c r="E799" s="315">
        <v>283110.62175373</v>
      </c>
      <c r="F799" s="301"/>
      <c r="G799" s="332">
        <v>2663.9282462696101</v>
      </c>
      <c r="H799" s="381">
        <v>285774.55</v>
      </c>
      <c r="I799" s="379"/>
    </row>
    <row r="800" spans="1:9" hidden="1" outlineLevel="1">
      <c r="A800" s="380"/>
      <c r="B800" s="326" t="s">
        <v>252</v>
      </c>
      <c r="C800" s="301"/>
      <c r="D800" s="333"/>
      <c r="E800" s="314"/>
      <c r="F800" s="301"/>
      <c r="G800" s="333"/>
      <c r="H800" s="381">
        <v>0</v>
      </c>
      <c r="I800" s="379"/>
    </row>
    <row r="801" spans="1:9" hidden="1" outlineLevel="1">
      <c r="A801" s="380"/>
      <c r="B801" s="326" t="s">
        <v>192</v>
      </c>
      <c r="C801" s="301"/>
      <c r="D801" s="333"/>
      <c r="E801" s="314"/>
      <c r="F801" s="301"/>
      <c r="G801" s="333"/>
      <c r="H801" s="381">
        <v>0</v>
      </c>
      <c r="I801" s="379"/>
    </row>
    <row r="802" spans="1:9" hidden="1" outlineLevel="1">
      <c r="A802" s="380"/>
      <c r="B802" s="326" t="s">
        <v>247</v>
      </c>
      <c r="C802" s="301"/>
      <c r="D802" s="333"/>
      <c r="E802" s="314"/>
      <c r="F802" s="301"/>
      <c r="G802" s="333"/>
      <c r="H802" s="381">
        <v>0</v>
      </c>
      <c r="I802" s="379"/>
    </row>
    <row r="803" spans="1:9" hidden="1" outlineLevel="1">
      <c r="A803" s="380"/>
      <c r="B803" s="326" t="s">
        <v>193</v>
      </c>
      <c r="C803" s="301"/>
      <c r="D803" s="332">
        <v>408961</v>
      </c>
      <c r="E803" s="315">
        <v>4211730</v>
      </c>
      <c r="F803" s="301"/>
      <c r="G803" s="332">
        <v>1264</v>
      </c>
      <c r="H803" s="381">
        <v>4621955</v>
      </c>
      <c r="I803" s="379"/>
    </row>
    <row r="804" spans="1:9" hidden="1" outlineLevel="1">
      <c r="A804" s="380"/>
      <c r="B804" s="326" t="s">
        <v>194</v>
      </c>
      <c r="C804" s="301"/>
      <c r="D804" s="333"/>
      <c r="E804" s="314"/>
      <c r="F804" s="301"/>
      <c r="G804" s="333"/>
      <c r="H804" s="381">
        <v>0</v>
      </c>
      <c r="I804" s="379"/>
    </row>
    <row r="805" spans="1:9" hidden="1" outlineLevel="1">
      <c r="A805" s="380"/>
      <c r="B805" s="326" t="s">
        <v>195</v>
      </c>
      <c r="C805" s="301"/>
      <c r="D805" s="333"/>
      <c r="E805" s="315">
        <v>27874</v>
      </c>
      <c r="F805" s="301"/>
      <c r="G805" s="333"/>
      <c r="H805" s="381">
        <v>27874</v>
      </c>
      <c r="I805" s="379"/>
    </row>
    <row r="806" spans="1:9" hidden="1" outlineLevel="1">
      <c r="A806" s="380"/>
      <c r="B806" s="326" t="s">
        <v>196</v>
      </c>
      <c r="C806" s="301"/>
      <c r="D806" s="333"/>
      <c r="E806" s="315">
        <v>2002984</v>
      </c>
      <c r="F806" s="301"/>
      <c r="G806" s="333"/>
      <c r="H806" s="381">
        <v>2002984</v>
      </c>
      <c r="I806" s="379"/>
    </row>
    <row r="807" spans="1:9" hidden="1" outlineLevel="1">
      <c r="A807" s="380"/>
      <c r="B807" s="326" t="s">
        <v>253</v>
      </c>
      <c r="C807" s="301"/>
      <c r="D807" s="332">
        <v>0</v>
      </c>
      <c r="E807" s="315">
        <v>480274</v>
      </c>
      <c r="F807" s="301"/>
      <c r="G807" s="332">
        <v>0</v>
      </c>
      <c r="H807" s="381">
        <v>480274</v>
      </c>
      <c r="I807" s="379"/>
    </row>
    <row r="808" spans="1:9" collapsed="1">
      <c r="A808" s="380">
        <v>30</v>
      </c>
      <c r="B808" s="330" t="s">
        <v>555</v>
      </c>
      <c r="C808" s="301"/>
      <c r="D808" s="332">
        <f>SUM($D$786:$D$807)</f>
        <v>1148884</v>
      </c>
      <c r="E808" s="315">
        <f>SUM($E$786:$E$807)</f>
        <v>43099644.62175373</v>
      </c>
      <c r="F808" s="301"/>
      <c r="G808" s="332">
        <f>SUM($G$786:$G$807)</f>
        <v>1404365.7289678715</v>
      </c>
      <c r="H808" s="381">
        <f>SUM($H$786:$H$807)</f>
        <v>45652894.350721605</v>
      </c>
      <c r="I808" s="379"/>
    </row>
    <row r="809" spans="1:9" hidden="1" outlineLevel="1">
      <c r="A809" s="380"/>
      <c r="B809" s="326" t="s">
        <v>181</v>
      </c>
      <c r="C809" s="376"/>
      <c r="D809" s="314"/>
      <c r="E809" s="382"/>
      <c r="F809" s="395"/>
      <c r="G809" s="314"/>
      <c r="H809" s="381">
        <v>0</v>
      </c>
      <c r="I809" s="379"/>
    </row>
    <row r="810" spans="1:9" hidden="1" outlineLevel="1">
      <c r="A810" s="380"/>
      <c r="B810" s="326" t="s">
        <v>182</v>
      </c>
      <c r="C810" s="376"/>
      <c r="D810" s="314"/>
      <c r="E810" s="382"/>
      <c r="F810" s="395"/>
      <c r="G810" s="314"/>
      <c r="H810" s="381">
        <v>0</v>
      </c>
      <c r="I810" s="379"/>
    </row>
    <row r="811" spans="1:9" hidden="1" outlineLevel="1">
      <c r="A811" s="380"/>
      <c r="B811" s="326" t="s">
        <v>250</v>
      </c>
      <c r="C811" s="377">
        <v>0</v>
      </c>
      <c r="D811" s="315">
        <v>0</v>
      </c>
      <c r="E811" s="351">
        <v>0</v>
      </c>
      <c r="F811" s="394">
        <v>0</v>
      </c>
      <c r="G811" s="315">
        <v>0</v>
      </c>
      <c r="H811" s="381">
        <v>0</v>
      </c>
      <c r="I811" s="379"/>
    </row>
    <row r="812" spans="1:9" hidden="1" outlineLevel="1">
      <c r="A812" s="380"/>
      <c r="B812" s="326" t="s">
        <v>183</v>
      </c>
      <c r="C812" s="377">
        <v>0</v>
      </c>
      <c r="D812" s="315">
        <v>0</v>
      </c>
      <c r="E812" s="351">
        <v>0</v>
      </c>
      <c r="F812" s="394">
        <v>0</v>
      </c>
      <c r="G812" s="315">
        <v>0</v>
      </c>
      <c r="H812" s="381">
        <v>0</v>
      </c>
      <c r="I812" s="379"/>
    </row>
    <row r="813" spans="1:9" hidden="1" outlineLevel="1">
      <c r="A813" s="380"/>
      <c r="B813" s="326" t="s">
        <v>184</v>
      </c>
      <c r="C813" s="376"/>
      <c r="D813" s="314"/>
      <c r="E813" s="382"/>
      <c r="F813" s="395"/>
      <c r="G813" s="314"/>
      <c r="H813" s="381">
        <v>0</v>
      </c>
      <c r="I813" s="379"/>
    </row>
    <row r="814" spans="1:9" hidden="1" outlineLevel="1">
      <c r="A814" s="380"/>
      <c r="B814" s="326" t="s">
        <v>251</v>
      </c>
      <c r="C814" s="376"/>
      <c r="D814" s="314"/>
      <c r="E814" s="382"/>
      <c r="F814" s="395"/>
      <c r="G814" s="314"/>
      <c r="H814" s="381">
        <v>0</v>
      </c>
      <c r="I814" s="379"/>
    </row>
    <row r="815" spans="1:9" hidden="1" outlineLevel="1">
      <c r="A815" s="380"/>
      <c r="B815" s="326" t="s">
        <v>185</v>
      </c>
      <c r="C815" s="377">
        <v>0</v>
      </c>
      <c r="D815" s="314"/>
      <c r="E815" s="382"/>
      <c r="F815" s="395"/>
      <c r="G815" s="314"/>
      <c r="H815" s="381">
        <v>0</v>
      </c>
      <c r="I815" s="379"/>
    </row>
    <row r="816" spans="1:9" hidden="1" outlineLevel="1">
      <c r="A816" s="380"/>
      <c r="B816" s="326" t="s">
        <v>186</v>
      </c>
      <c r="C816" s="376"/>
      <c r="D816" s="314"/>
      <c r="E816" s="351">
        <v>0</v>
      </c>
      <c r="F816" s="395"/>
      <c r="G816" s="314"/>
      <c r="H816" s="381">
        <v>0</v>
      </c>
      <c r="I816" s="379"/>
    </row>
    <row r="817" spans="1:9" hidden="1" outlineLevel="1">
      <c r="A817" s="380"/>
      <c r="B817" s="326" t="s">
        <v>244</v>
      </c>
      <c r="C817" s="376"/>
      <c r="D817" s="314"/>
      <c r="E817" s="382"/>
      <c r="F817" s="395"/>
      <c r="G817" s="314"/>
      <c r="H817" s="381">
        <v>0</v>
      </c>
      <c r="I817" s="379"/>
    </row>
    <row r="818" spans="1:9" hidden="1" outlineLevel="1">
      <c r="A818" s="380"/>
      <c r="B818" s="326" t="s">
        <v>187</v>
      </c>
      <c r="C818" s="377">
        <v>66635</v>
      </c>
      <c r="D818" s="314"/>
      <c r="E818" s="382"/>
      <c r="F818" s="395"/>
      <c r="G818" s="314"/>
      <c r="H818" s="381">
        <v>66635</v>
      </c>
      <c r="I818" s="379"/>
    </row>
    <row r="819" spans="1:9" hidden="1" outlineLevel="1">
      <c r="A819" s="380"/>
      <c r="B819" s="326" t="s">
        <v>188</v>
      </c>
      <c r="C819" s="377">
        <v>0</v>
      </c>
      <c r="D819" s="315">
        <v>0</v>
      </c>
      <c r="E819" s="351">
        <v>0</v>
      </c>
      <c r="F819" s="394">
        <v>0</v>
      </c>
      <c r="G819" s="315">
        <v>0</v>
      </c>
      <c r="H819" s="381">
        <v>0</v>
      </c>
      <c r="I819" s="379"/>
    </row>
    <row r="820" spans="1:9" hidden="1" outlineLevel="1">
      <c r="A820" s="380"/>
      <c r="B820" s="326" t="s">
        <v>189</v>
      </c>
      <c r="C820" s="377">
        <v>0</v>
      </c>
      <c r="D820" s="315">
        <v>0</v>
      </c>
      <c r="E820" s="351">
        <v>0</v>
      </c>
      <c r="F820" s="395"/>
      <c r="G820" s="315">
        <v>0</v>
      </c>
      <c r="H820" s="381">
        <v>0</v>
      </c>
      <c r="I820" s="379"/>
    </row>
    <row r="821" spans="1:9" hidden="1" outlineLevel="1">
      <c r="A821" s="380"/>
      <c r="B821" s="326" t="s">
        <v>190</v>
      </c>
      <c r="C821" s="377">
        <v>0</v>
      </c>
      <c r="D821" s="315">
        <v>0</v>
      </c>
      <c r="E821" s="351">
        <v>0</v>
      </c>
      <c r="F821" s="394">
        <v>0</v>
      </c>
      <c r="G821" s="315">
        <v>0</v>
      </c>
      <c r="H821" s="381">
        <v>0</v>
      </c>
      <c r="I821" s="379"/>
    </row>
    <row r="822" spans="1:9" hidden="1" outlineLevel="1">
      <c r="A822" s="380"/>
      <c r="B822" s="326" t="s">
        <v>191</v>
      </c>
      <c r="C822" s="376"/>
      <c r="D822" s="314"/>
      <c r="E822" s="382"/>
      <c r="F822" s="395"/>
      <c r="G822" s="314"/>
      <c r="H822" s="381">
        <v>0</v>
      </c>
      <c r="I822" s="379"/>
    </row>
    <row r="823" spans="1:9" hidden="1" outlineLevel="1">
      <c r="A823" s="380"/>
      <c r="B823" s="326" t="s">
        <v>252</v>
      </c>
      <c r="C823" s="376"/>
      <c r="D823" s="314"/>
      <c r="E823" s="382"/>
      <c r="F823" s="395"/>
      <c r="G823" s="314"/>
      <c r="H823" s="381">
        <v>0</v>
      </c>
      <c r="I823" s="379"/>
    </row>
    <row r="824" spans="1:9" hidden="1" outlineLevel="1">
      <c r="A824" s="380"/>
      <c r="B824" s="326" t="s">
        <v>192</v>
      </c>
      <c r="C824" s="376"/>
      <c r="D824" s="314"/>
      <c r="E824" s="382"/>
      <c r="F824" s="395"/>
      <c r="G824" s="314"/>
      <c r="H824" s="381">
        <v>0</v>
      </c>
      <c r="I824" s="379"/>
    </row>
    <row r="825" spans="1:9" hidden="1" outlineLevel="1">
      <c r="A825" s="380"/>
      <c r="B825" s="326" t="s">
        <v>247</v>
      </c>
      <c r="C825" s="376"/>
      <c r="D825" s="314"/>
      <c r="E825" s="382"/>
      <c r="F825" s="395"/>
      <c r="G825" s="314"/>
      <c r="H825" s="381">
        <v>0</v>
      </c>
      <c r="I825" s="379"/>
    </row>
    <row r="826" spans="1:9" hidden="1" outlineLevel="1">
      <c r="A826" s="380"/>
      <c r="B826" s="326" t="s">
        <v>193</v>
      </c>
      <c r="C826" s="376"/>
      <c r="D826" s="314"/>
      <c r="E826" s="382"/>
      <c r="F826" s="395"/>
      <c r="G826" s="314"/>
      <c r="H826" s="381">
        <v>0</v>
      </c>
      <c r="I826" s="379"/>
    </row>
    <row r="827" spans="1:9" hidden="1" outlineLevel="1">
      <c r="A827" s="380"/>
      <c r="B827" s="326" t="s">
        <v>194</v>
      </c>
      <c r="C827" s="376"/>
      <c r="D827" s="314"/>
      <c r="E827" s="382"/>
      <c r="F827" s="395"/>
      <c r="G827" s="314"/>
      <c r="H827" s="381">
        <v>0</v>
      </c>
      <c r="I827" s="379"/>
    </row>
    <row r="828" spans="1:9" hidden="1" outlineLevel="1">
      <c r="A828" s="380"/>
      <c r="B828" s="326" t="s">
        <v>195</v>
      </c>
      <c r="C828" s="377">
        <v>0</v>
      </c>
      <c r="D828" s="314"/>
      <c r="E828" s="382"/>
      <c r="F828" s="395"/>
      <c r="G828" s="314"/>
      <c r="H828" s="381">
        <v>0</v>
      </c>
      <c r="I828" s="379"/>
    </row>
    <row r="829" spans="1:9" hidden="1" outlineLevel="1">
      <c r="A829" s="380"/>
      <c r="B829" s="326" t="s">
        <v>196</v>
      </c>
      <c r="C829" s="377">
        <v>0</v>
      </c>
      <c r="D829" s="314"/>
      <c r="E829" s="351">
        <v>0</v>
      </c>
      <c r="F829" s="395"/>
      <c r="G829" s="314"/>
      <c r="H829" s="381">
        <v>0</v>
      </c>
      <c r="I829" s="379"/>
    </row>
    <row r="830" spans="1:9" hidden="1" outlineLevel="1">
      <c r="A830" s="380"/>
      <c r="B830" s="326" t="s">
        <v>253</v>
      </c>
      <c r="C830" s="376"/>
      <c r="D830" s="315">
        <v>0</v>
      </c>
      <c r="E830" s="351">
        <v>0</v>
      </c>
      <c r="F830" s="394">
        <v>0</v>
      </c>
      <c r="G830" s="315">
        <v>0</v>
      </c>
      <c r="H830" s="381">
        <v>0</v>
      </c>
      <c r="I830" s="379"/>
    </row>
    <row r="831" spans="1:9" collapsed="1">
      <c r="A831" s="380">
        <v>31</v>
      </c>
      <c r="B831" s="330" t="s">
        <v>556</v>
      </c>
      <c r="C831" s="377">
        <f>SUM($C$809:$C$830)</f>
        <v>66635</v>
      </c>
      <c r="D831" s="315">
        <f>SUM($D$809:$D$830)</f>
        <v>0</v>
      </c>
      <c r="E831" s="351">
        <f>SUM($E$809:$E$830)</f>
        <v>0</v>
      </c>
      <c r="F831" s="394">
        <f>SUM($F$809:$F$830)</f>
        <v>0</v>
      </c>
      <c r="G831" s="315">
        <f>SUM($G$809:$G$830)</f>
        <v>0</v>
      </c>
      <c r="H831" s="381">
        <f>SUM($H$809:$H$830)</f>
        <v>66635</v>
      </c>
      <c r="I831" s="379"/>
    </row>
    <row r="832" spans="1:9" hidden="1" outlineLevel="1">
      <c r="A832" s="380"/>
      <c r="B832" s="326" t="s">
        <v>181</v>
      </c>
      <c r="C832" s="351">
        <v>-413748</v>
      </c>
      <c r="D832" s="297"/>
      <c r="E832" s="308"/>
      <c r="F832" s="308"/>
      <c r="G832" s="308"/>
      <c r="H832" s="381">
        <v>-413748</v>
      </c>
      <c r="I832" s="379"/>
    </row>
    <row r="833" spans="1:9" hidden="1" outlineLevel="1">
      <c r="A833" s="380"/>
      <c r="B833" s="326" t="s">
        <v>182</v>
      </c>
      <c r="C833" s="351">
        <v>186250</v>
      </c>
      <c r="D833" s="297"/>
      <c r="E833" s="308"/>
      <c r="F833" s="308"/>
      <c r="G833" s="308"/>
      <c r="H833" s="381">
        <v>186250</v>
      </c>
      <c r="I833" s="379"/>
    </row>
    <row r="834" spans="1:9" hidden="1" outlineLevel="1">
      <c r="A834" s="380"/>
      <c r="B834" s="326" t="s">
        <v>250</v>
      </c>
      <c r="C834" s="351">
        <v>0</v>
      </c>
      <c r="D834" s="297"/>
      <c r="E834" s="308"/>
      <c r="F834" s="308"/>
      <c r="G834" s="308"/>
      <c r="H834" s="381">
        <v>0</v>
      </c>
      <c r="I834" s="379"/>
    </row>
    <row r="835" spans="1:9" hidden="1" outlineLevel="1">
      <c r="A835" s="380"/>
      <c r="B835" s="326" t="s">
        <v>183</v>
      </c>
      <c r="C835" s="351">
        <v>879511</v>
      </c>
      <c r="D835" s="297"/>
      <c r="E835" s="308"/>
      <c r="F835" s="308"/>
      <c r="G835" s="308"/>
      <c r="H835" s="381">
        <v>879511</v>
      </c>
      <c r="I835" s="379"/>
    </row>
    <row r="836" spans="1:9" hidden="1" outlineLevel="1">
      <c r="A836" s="380"/>
      <c r="B836" s="326" t="s">
        <v>184</v>
      </c>
      <c r="C836" s="351">
        <v>-454587</v>
      </c>
      <c r="D836" s="297"/>
      <c r="E836" s="308"/>
      <c r="F836" s="308"/>
      <c r="G836" s="308"/>
      <c r="H836" s="381">
        <v>-454587</v>
      </c>
      <c r="I836" s="379"/>
    </row>
    <row r="837" spans="1:9" hidden="1" outlineLevel="1">
      <c r="A837" s="380"/>
      <c r="B837" s="326" t="s">
        <v>251</v>
      </c>
      <c r="C837" s="351">
        <v>51729</v>
      </c>
      <c r="D837" s="297"/>
      <c r="E837" s="308"/>
      <c r="F837" s="308"/>
      <c r="G837" s="308"/>
      <c r="H837" s="381">
        <v>51729</v>
      </c>
      <c r="I837" s="379"/>
    </row>
    <row r="838" spans="1:9" hidden="1" outlineLevel="1">
      <c r="A838" s="380"/>
      <c r="B838" s="326" t="s">
        <v>185</v>
      </c>
      <c r="C838" s="351">
        <v>-31147.658952126301</v>
      </c>
      <c r="D838" s="297"/>
      <c r="E838" s="308"/>
      <c r="F838" s="308"/>
      <c r="G838" s="308"/>
      <c r="H838" s="381">
        <v>-31147.658952126301</v>
      </c>
      <c r="I838" s="379"/>
    </row>
    <row r="839" spans="1:9" hidden="1" outlineLevel="1">
      <c r="A839" s="380"/>
      <c r="B839" s="326" t="s">
        <v>186</v>
      </c>
      <c r="C839" s="351">
        <v>-29280415</v>
      </c>
      <c r="D839" s="297"/>
      <c r="E839" s="308"/>
      <c r="F839" s="308"/>
      <c r="G839" s="308"/>
      <c r="H839" s="381">
        <v>-29280415</v>
      </c>
      <c r="I839" s="379"/>
    </row>
    <row r="840" spans="1:9" hidden="1" outlineLevel="1">
      <c r="A840" s="380"/>
      <c r="B840" s="326" t="s">
        <v>244</v>
      </c>
      <c r="C840" s="351">
        <v>604427</v>
      </c>
      <c r="D840" s="297"/>
      <c r="E840" s="308"/>
      <c r="F840" s="308"/>
      <c r="G840" s="308"/>
      <c r="H840" s="381">
        <v>604427</v>
      </c>
      <c r="I840" s="379"/>
    </row>
    <row r="841" spans="1:9" hidden="1" outlineLevel="1">
      <c r="A841" s="380"/>
      <c r="B841" s="326" t="s">
        <v>187</v>
      </c>
      <c r="C841" s="351">
        <v>500865</v>
      </c>
      <c r="D841" s="297"/>
      <c r="E841" s="308"/>
      <c r="F841" s="308"/>
      <c r="G841" s="308"/>
      <c r="H841" s="381">
        <v>500865</v>
      </c>
      <c r="I841" s="379"/>
    </row>
    <row r="842" spans="1:9" hidden="1" outlineLevel="1">
      <c r="A842" s="380"/>
      <c r="B842" s="326" t="s">
        <v>188</v>
      </c>
      <c r="C842" s="351">
        <v>-192833.23934106901</v>
      </c>
      <c r="D842" s="297"/>
      <c r="E842" s="308"/>
      <c r="F842" s="308"/>
      <c r="G842" s="308"/>
      <c r="H842" s="381">
        <v>-192833.23934106901</v>
      </c>
      <c r="I842" s="379"/>
    </row>
    <row r="843" spans="1:9" hidden="1" outlineLevel="1">
      <c r="A843" s="380"/>
      <c r="B843" s="326" t="s">
        <v>189</v>
      </c>
      <c r="C843" s="351">
        <v>614236.54952934699</v>
      </c>
      <c r="D843" s="297"/>
      <c r="E843" s="308"/>
      <c r="F843" s="308"/>
      <c r="G843" s="308"/>
      <c r="H843" s="381">
        <v>614236.54952934699</v>
      </c>
      <c r="I843" s="379"/>
    </row>
    <row r="844" spans="1:9" hidden="1" outlineLevel="1">
      <c r="A844" s="380"/>
      <c r="B844" s="326" t="s">
        <v>190</v>
      </c>
      <c r="C844" s="351">
        <v>1331015</v>
      </c>
      <c r="D844" s="297"/>
      <c r="E844" s="308"/>
      <c r="F844" s="308"/>
      <c r="G844" s="308"/>
      <c r="H844" s="381">
        <v>1331015</v>
      </c>
      <c r="I844" s="379"/>
    </row>
    <row r="845" spans="1:9" hidden="1" outlineLevel="1">
      <c r="A845" s="380"/>
      <c r="B845" s="326" t="s">
        <v>191</v>
      </c>
      <c r="C845" s="351">
        <v>-150995</v>
      </c>
      <c r="D845" s="297"/>
      <c r="E845" s="308"/>
      <c r="F845" s="308"/>
      <c r="G845" s="308"/>
      <c r="H845" s="381">
        <v>-150995</v>
      </c>
      <c r="I845" s="379"/>
    </row>
    <row r="846" spans="1:9" hidden="1" outlineLevel="1">
      <c r="A846" s="380"/>
      <c r="B846" s="326" t="s">
        <v>252</v>
      </c>
      <c r="C846" s="382"/>
      <c r="D846" s="297"/>
      <c r="E846" s="308"/>
      <c r="F846" s="308"/>
      <c r="G846" s="308"/>
      <c r="H846" s="381">
        <v>0</v>
      </c>
      <c r="I846" s="379"/>
    </row>
    <row r="847" spans="1:9" hidden="1" outlineLevel="1">
      <c r="A847" s="380"/>
      <c r="B847" s="326" t="s">
        <v>192</v>
      </c>
      <c r="C847" s="351">
        <v>36694</v>
      </c>
      <c r="D847" s="297"/>
      <c r="E847" s="308"/>
      <c r="F847" s="308"/>
      <c r="G847" s="308"/>
      <c r="H847" s="381">
        <v>36694</v>
      </c>
      <c r="I847" s="379"/>
    </row>
    <row r="848" spans="1:9" hidden="1" outlineLevel="1">
      <c r="A848" s="380"/>
      <c r="B848" s="326" t="s">
        <v>247</v>
      </c>
      <c r="C848" s="351">
        <v>45104</v>
      </c>
      <c r="D848" s="297"/>
      <c r="E848" s="308"/>
      <c r="F848" s="308"/>
      <c r="G848" s="308"/>
      <c r="H848" s="381">
        <v>45104</v>
      </c>
      <c r="I848" s="379"/>
    </row>
    <row r="849" spans="1:9" hidden="1" outlineLevel="1">
      <c r="A849" s="380"/>
      <c r="B849" s="326" t="s">
        <v>193</v>
      </c>
      <c r="C849" s="351">
        <v>1563847</v>
      </c>
      <c r="D849" s="297"/>
      <c r="E849" s="308"/>
      <c r="F849" s="308"/>
      <c r="G849" s="308"/>
      <c r="H849" s="381">
        <v>1563847</v>
      </c>
      <c r="I849" s="379"/>
    </row>
    <row r="850" spans="1:9" hidden="1" outlineLevel="1">
      <c r="A850" s="380"/>
      <c r="B850" s="326" t="s">
        <v>194</v>
      </c>
      <c r="C850" s="351">
        <v>468885</v>
      </c>
      <c r="D850" s="297"/>
      <c r="E850" s="308"/>
      <c r="F850" s="308"/>
      <c r="G850" s="308"/>
      <c r="H850" s="381">
        <v>468885</v>
      </c>
      <c r="I850" s="379"/>
    </row>
    <row r="851" spans="1:9" hidden="1" outlineLevel="1">
      <c r="A851" s="380"/>
      <c r="B851" s="326" t="s">
        <v>195</v>
      </c>
      <c r="C851" s="351">
        <v>870547.85</v>
      </c>
      <c r="D851" s="297"/>
      <c r="E851" s="308"/>
      <c r="F851" s="308"/>
      <c r="G851" s="308"/>
      <c r="H851" s="381">
        <v>870547.85</v>
      </c>
      <c r="I851" s="379"/>
    </row>
    <row r="852" spans="1:9" hidden="1" outlineLevel="1">
      <c r="A852" s="380"/>
      <c r="B852" s="326" t="s">
        <v>196</v>
      </c>
      <c r="C852" s="351">
        <v>686151</v>
      </c>
      <c r="D852" s="297"/>
      <c r="E852" s="308"/>
      <c r="F852" s="308"/>
      <c r="G852" s="308"/>
      <c r="H852" s="381">
        <v>686151</v>
      </c>
      <c r="I852" s="379"/>
    </row>
    <row r="853" spans="1:9" hidden="1" outlineLevel="1">
      <c r="A853" s="380"/>
      <c r="B853" s="326" t="s">
        <v>253</v>
      </c>
      <c r="C853" s="351">
        <v>83056</v>
      </c>
      <c r="D853" s="297"/>
      <c r="E853" s="308"/>
      <c r="F853" s="308"/>
      <c r="G853" s="308"/>
      <c r="H853" s="381">
        <v>83056</v>
      </c>
      <c r="I853" s="379"/>
    </row>
    <row r="854" spans="1:9" collapsed="1">
      <c r="A854" s="380">
        <v>32</v>
      </c>
      <c r="B854" s="330" t="s">
        <v>557</v>
      </c>
      <c r="C854" s="351">
        <f>SUM($C$832:$C$853)</f>
        <v>-22601407.498763848</v>
      </c>
      <c r="D854" s="297"/>
      <c r="E854" s="308"/>
      <c r="F854" s="308"/>
      <c r="G854" s="308"/>
      <c r="H854" s="381">
        <f>SUM($H$832:$H$853)</f>
        <v>-22601407.498763848</v>
      </c>
      <c r="I854" s="379"/>
    </row>
    <row r="855" spans="1:9" hidden="1" outlineLevel="1">
      <c r="A855" s="380"/>
      <c r="B855" s="326" t="s">
        <v>181</v>
      </c>
      <c r="C855" s="297"/>
      <c r="D855" s="310"/>
      <c r="E855" s="310"/>
      <c r="F855" s="310"/>
      <c r="G855" s="315">
        <v>849</v>
      </c>
      <c r="H855" s="381">
        <v>849</v>
      </c>
      <c r="I855" s="379"/>
    </row>
    <row r="856" spans="1:9" hidden="1" outlineLevel="1">
      <c r="A856" s="380"/>
      <c r="B856" s="326" t="s">
        <v>182</v>
      </c>
      <c r="C856" s="297"/>
      <c r="D856" s="310"/>
      <c r="E856" s="310"/>
      <c r="F856" s="310"/>
      <c r="G856" s="314"/>
      <c r="H856" s="381">
        <v>0</v>
      </c>
      <c r="I856" s="379"/>
    </row>
    <row r="857" spans="1:9" hidden="1" outlineLevel="1">
      <c r="A857" s="380"/>
      <c r="B857" s="326" t="s">
        <v>250</v>
      </c>
      <c r="C857" s="297"/>
      <c r="D857" s="310"/>
      <c r="E857" s="310"/>
      <c r="F857" s="310"/>
      <c r="G857" s="315">
        <v>0</v>
      </c>
      <c r="H857" s="381">
        <v>0</v>
      </c>
      <c r="I857" s="379"/>
    </row>
    <row r="858" spans="1:9" hidden="1" outlineLevel="1">
      <c r="A858" s="380"/>
      <c r="B858" s="326" t="s">
        <v>183</v>
      </c>
      <c r="C858" s="297"/>
      <c r="D858" s="310"/>
      <c r="E858" s="310"/>
      <c r="F858" s="310"/>
      <c r="G858" s="315">
        <v>66548</v>
      </c>
      <c r="H858" s="381">
        <v>66548</v>
      </c>
      <c r="I858" s="379"/>
    </row>
    <row r="859" spans="1:9" hidden="1" outlineLevel="1">
      <c r="A859" s="380"/>
      <c r="B859" s="326" t="s">
        <v>184</v>
      </c>
      <c r="C859" s="297"/>
      <c r="D859" s="310"/>
      <c r="E859" s="310"/>
      <c r="F859" s="310"/>
      <c r="G859" s="315">
        <v>40541</v>
      </c>
      <c r="H859" s="381">
        <v>40541</v>
      </c>
      <c r="I859" s="379"/>
    </row>
    <row r="860" spans="1:9" hidden="1" outlineLevel="1">
      <c r="A860" s="380"/>
      <c r="B860" s="326" t="s">
        <v>251</v>
      </c>
      <c r="C860" s="297"/>
      <c r="D860" s="310"/>
      <c r="E860" s="310"/>
      <c r="F860" s="310"/>
      <c r="G860" s="314"/>
      <c r="H860" s="381">
        <v>0</v>
      </c>
      <c r="I860" s="379"/>
    </row>
    <row r="861" spans="1:9" hidden="1" outlineLevel="1">
      <c r="A861" s="380"/>
      <c r="B861" s="326" t="s">
        <v>185</v>
      </c>
      <c r="C861" s="297"/>
      <c r="D861" s="310"/>
      <c r="E861" s="310"/>
      <c r="F861" s="310"/>
      <c r="G861" s="315">
        <v>154015.11306747099</v>
      </c>
      <c r="H861" s="381">
        <v>154015.11306747099</v>
      </c>
      <c r="I861" s="379"/>
    </row>
    <row r="862" spans="1:9" hidden="1" outlineLevel="1">
      <c r="A862" s="380"/>
      <c r="B862" s="326" t="s">
        <v>186</v>
      </c>
      <c r="C862" s="297"/>
      <c r="D862" s="310"/>
      <c r="E862" s="310"/>
      <c r="F862" s="310"/>
      <c r="G862" s="314"/>
      <c r="H862" s="381">
        <v>0</v>
      </c>
      <c r="I862" s="379"/>
    </row>
    <row r="863" spans="1:9" hidden="1" outlineLevel="1">
      <c r="A863" s="380"/>
      <c r="B863" s="326" t="s">
        <v>244</v>
      </c>
      <c r="C863" s="297"/>
      <c r="D863" s="310"/>
      <c r="E863" s="310"/>
      <c r="F863" s="310"/>
      <c r="G863" s="314"/>
      <c r="H863" s="381">
        <v>0</v>
      </c>
      <c r="I863" s="379"/>
    </row>
    <row r="864" spans="1:9" hidden="1" outlineLevel="1">
      <c r="A864" s="380"/>
      <c r="B864" s="326" t="s">
        <v>187</v>
      </c>
      <c r="C864" s="297"/>
      <c r="D864" s="310"/>
      <c r="E864" s="310"/>
      <c r="F864" s="310"/>
      <c r="G864" s="314"/>
      <c r="H864" s="381">
        <v>0</v>
      </c>
      <c r="I864" s="379"/>
    </row>
    <row r="865" spans="1:9" hidden="1" outlineLevel="1">
      <c r="A865" s="380"/>
      <c r="B865" s="326" t="s">
        <v>188</v>
      </c>
      <c r="C865" s="297"/>
      <c r="D865" s="310"/>
      <c r="E865" s="310"/>
      <c r="F865" s="310"/>
      <c r="G865" s="315">
        <v>18546.675455099699</v>
      </c>
      <c r="H865" s="381">
        <v>18546.675455099699</v>
      </c>
      <c r="I865" s="379"/>
    </row>
    <row r="866" spans="1:9" hidden="1" outlineLevel="1">
      <c r="A866" s="380"/>
      <c r="B866" s="326" t="s">
        <v>189</v>
      </c>
      <c r="C866" s="297"/>
      <c r="D866" s="310"/>
      <c r="E866" s="310"/>
      <c r="F866" s="310"/>
      <c r="G866" s="315">
        <v>0</v>
      </c>
      <c r="H866" s="381">
        <v>0</v>
      </c>
      <c r="I866" s="379"/>
    </row>
    <row r="867" spans="1:9" hidden="1" outlineLevel="1">
      <c r="A867" s="380"/>
      <c r="B867" s="326" t="s">
        <v>190</v>
      </c>
      <c r="C867" s="297"/>
      <c r="D867" s="310"/>
      <c r="E867" s="310"/>
      <c r="F867" s="310"/>
      <c r="G867" s="315">
        <v>0</v>
      </c>
      <c r="H867" s="381">
        <v>0</v>
      </c>
      <c r="I867" s="379"/>
    </row>
    <row r="868" spans="1:9" hidden="1" outlineLevel="1">
      <c r="A868" s="380"/>
      <c r="B868" s="326" t="s">
        <v>191</v>
      </c>
      <c r="C868" s="297"/>
      <c r="D868" s="310"/>
      <c r="E868" s="310"/>
      <c r="F868" s="310"/>
      <c r="G868" s="314"/>
      <c r="H868" s="381">
        <v>0</v>
      </c>
      <c r="I868" s="379"/>
    </row>
    <row r="869" spans="1:9" hidden="1" outlineLevel="1">
      <c r="A869" s="380"/>
      <c r="B869" s="326" t="s">
        <v>252</v>
      </c>
      <c r="C869" s="297"/>
      <c r="D869" s="310"/>
      <c r="E869" s="310"/>
      <c r="F869" s="310"/>
      <c r="G869" s="314"/>
      <c r="H869" s="381">
        <v>0</v>
      </c>
      <c r="I869" s="379"/>
    </row>
    <row r="870" spans="1:9" hidden="1" outlineLevel="1">
      <c r="A870" s="380"/>
      <c r="B870" s="326" t="s">
        <v>192</v>
      </c>
      <c r="C870" s="297"/>
      <c r="D870" s="310"/>
      <c r="E870" s="310"/>
      <c r="F870" s="310"/>
      <c r="G870" s="314"/>
      <c r="H870" s="381">
        <v>0</v>
      </c>
      <c r="I870" s="379"/>
    </row>
    <row r="871" spans="1:9" hidden="1" outlineLevel="1">
      <c r="A871" s="380"/>
      <c r="B871" s="326" t="s">
        <v>247</v>
      </c>
      <c r="C871" s="297"/>
      <c r="D871" s="310"/>
      <c r="E871" s="310"/>
      <c r="F871" s="310"/>
      <c r="G871" s="314"/>
      <c r="H871" s="381">
        <v>0</v>
      </c>
      <c r="I871" s="379"/>
    </row>
    <row r="872" spans="1:9" hidden="1" outlineLevel="1">
      <c r="A872" s="380"/>
      <c r="B872" s="326" t="s">
        <v>193</v>
      </c>
      <c r="C872" s="297"/>
      <c r="D872" s="310"/>
      <c r="E872" s="310"/>
      <c r="F872" s="310"/>
      <c r="G872" s="314"/>
      <c r="H872" s="381">
        <v>0</v>
      </c>
      <c r="I872" s="379"/>
    </row>
    <row r="873" spans="1:9" hidden="1" outlineLevel="1">
      <c r="A873" s="380"/>
      <c r="B873" s="326" t="s">
        <v>194</v>
      </c>
      <c r="C873" s="297"/>
      <c r="D873" s="310"/>
      <c r="E873" s="310"/>
      <c r="F873" s="310"/>
      <c r="G873" s="314"/>
      <c r="H873" s="381">
        <v>0</v>
      </c>
      <c r="I873" s="379"/>
    </row>
    <row r="874" spans="1:9" hidden="1" outlineLevel="1">
      <c r="A874" s="380"/>
      <c r="B874" s="326" t="s">
        <v>195</v>
      </c>
      <c r="C874" s="297"/>
      <c r="D874" s="310"/>
      <c r="E874" s="310"/>
      <c r="F874" s="310"/>
      <c r="G874" s="314"/>
      <c r="H874" s="381">
        <v>0</v>
      </c>
      <c r="I874" s="379"/>
    </row>
    <row r="875" spans="1:9" hidden="1" outlineLevel="1">
      <c r="A875" s="380"/>
      <c r="B875" s="326" t="s">
        <v>196</v>
      </c>
      <c r="C875" s="297"/>
      <c r="D875" s="310"/>
      <c r="E875" s="310"/>
      <c r="F875" s="310"/>
      <c r="G875" s="314"/>
      <c r="H875" s="381">
        <v>0</v>
      </c>
      <c r="I875" s="379"/>
    </row>
    <row r="876" spans="1:9" hidden="1" outlineLevel="1">
      <c r="A876" s="380"/>
      <c r="B876" s="326" t="s">
        <v>253</v>
      </c>
      <c r="C876" s="297"/>
      <c r="D876" s="310"/>
      <c r="E876" s="310"/>
      <c r="F876" s="310"/>
      <c r="G876" s="315">
        <v>0</v>
      </c>
      <c r="H876" s="381">
        <v>0</v>
      </c>
      <c r="I876" s="379"/>
    </row>
    <row r="877" spans="1:9" collapsed="1">
      <c r="A877" s="380">
        <v>33</v>
      </c>
      <c r="B877" s="330" t="s">
        <v>558</v>
      </c>
      <c r="C877" s="297"/>
      <c r="D877" s="310"/>
      <c r="E877" s="310"/>
      <c r="F877" s="310"/>
      <c r="G877" s="315">
        <f>SUM($G$855:$G$876)</f>
        <v>280499.78852257069</v>
      </c>
      <c r="H877" s="381">
        <f>SUM($H$855:$H$876)</f>
        <v>280499.78852257069</v>
      </c>
      <c r="I877" s="379"/>
    </row>
    <row r="878" spans="1:9" hidden="1" outlineLevel="1">
      <c r="A878" s="380"/>
      <c r="B878" s="326" t="s">
        <v>181</v>
      </c>
      <c r="C878" s="304"/>
      <c r="D878" s="310"/>
      <c r="E878" s="305"/>
      <c r="F878" s="333"/>
      <c r="G878" s="294"/>
      <c r="H878" s="381">
        <v>0</v>
      </c>
      <c r="I878" s="379"/>
    </row>
    <row r="879" spans="1:9" hidden="1" outlineLevel="1">
      <c r="A879" s="380"/>
      <c r="B879" s="326" t="s">
        <v>182</v>
      </c>
      <c r="C879" s="304"/>
      <c r="D879" s="310"/>
      <c r="E879" s="305"/>
      <c r="F879" s="333"/>
      <c r="G879" s="294"/>
      <c r="H879" s="381">
        <v>0</v>
      </c>
      <c r="I879" s="379"/>
    </row>
    <row r="880" spans="1:9" hidden="1" outlineLevel="1">
      <c r="A880" s="380"/>
      <c r="B880" s="326" t="s">
        <v>250</v>
      </c>
      <c r="C880" s="304"/>
      <c r="D880" s="310"/>
      <c r="E880" s="305"/>
      <c r="F880" s="332">
        <v>0</v>
      </c>
      <c r="G880" s="294"/>
      <c r="H880" s="381">
        <v>0</v>
      </c>
      <c r="I880" s="379"/>
    </row>
    <row r="881" spans="1:9" hidden="1" outlineLevel="1">
      <c r="A881" s="380"/>
      <c r="B881" s="326" t="s">
        <v>183</v>
      </c>
      <c r="C881" s="304"/>
      <c r="D881" s="310"/>
      <c r="E881" s="305"/>
      <c r="F881" s="332">
        <v>0</v>
      </c>
      <c r="G881" s="294"/>
      <c r="H881" s="381">
        <v>0</v>
      </c>
      <c r="I881" s="379"/>
    </row>
    <row r="882" spans="1:9" hidden="1" outlineLevel="1">
      <c r="A882" s="380"/>
      <c r="B882" s="326" t="s">
        <v>184</v>
      </c>
      <c r="C882" s="304"/>
      <c r="D882" s="310"/>
      <c r="E882" s="305"/>
      <c r="F882" s="332">
        <v>33</v>
      </c>
      <c r="G882" s="294"/>
      <c r="H882" s="381">
        <v>33</v>
      </c>
      <c r="I882" s="379"/>
    </row>
    <row r="883" spans="1:9" hidden="1" outlineLevel="1">
      <c r="A883" s="380"/>
      <c r="B883" s="326" t="s">
        <v>251</v>
      </c>
      <c r="C883" s="304"/>
      <c r="D883" s="310"/>
      <c r="E883" s="305"/>
      <c r="F883" s="333"/>
      <c r="G883" s="294"/>
      <c r="H883" s="381">
        <v>0</v>
      </c>
      <c r="I883" s="379"/>
    </row>
    <row r="884" spans="1:9" hidden="1" outlineLevel="1">
      <c r="A884" s="380"/>
      <c r="B884" s="326" t="s">
        <v>185</v>
      </c>
      <c r="C884" s="304"/>
      <c r="D884" s="310"/>
      <c r="E884" s="305"/>
      <c r="F884" s="332">
        <v>1.3861568123119301</v>
      </c>
      <c r="G884" s="294"/>
      <c r="H884" s="381">
        <v>1.3861568123119301</v>
      </c>
      <c r="I884" s="379"/>
    </row>
    <row r="885" spans="1:9" hidden="1" outlineLevel="1">
      <c r="A885" s="380"/>
      <c r="B885" s="326" t="s">
        <v>186</v>
      </c>
      <c r="C885" s="304"/>
      <c r="D885" s="310"/>
      <c r="E885" s="305"/>
      <c r="F885" s="333"/>
      <c r="G885" s="294"/>
      <c r="H885" s="381">
        <v>0</v>
      </c>
      <c r="I885" s="379"/>
    </row>
    <row r="886" spans="1:9" hidden="1" outlineLevel="1">
      <c r="A886" s="380"/>
      <c r="B886" s="326" t="s">
        <v>244</v>
      </c>
      <c r="C886" s="304"/>
      <c r="D886" s="310"/>
      <c r="E886" s="305"/>
      <c r="F886" s="333"/>
      <c r="G886" s="294"/>
      <c r="H886" s="381">
        <v>0</v>
      </c>
      <c r="I886" s="379"/>
    </row>
    <row r="887" spans="1:9" hidden="1" outlineLevel="1">
      <c r="A887" s="380"/>
      <c r="B887" s="326" t="s">
        <v>187</v>
      </c>
      <c r="C887" s="304"/>
      <c r="D887" s="310"/>
      <c r="E887" s="305"/>
      <c r="F887" s="333"/>
      <c r="G887" s="294"/>
      <c r="H887" s="381">
        <v>0</v>
      </c>
      <c r="I887" s="379"/>
    </row>
    <row r="888" spans="1:9" hidden="1" outlineLevel="1">
      <c r="A888" s="380"/>
      <c r="B888" s="326" t="s">
        <v>188</v>
      </c>
      <c r="C888" s="304"/>
      <c r="D888" s="310"/>
      <c r="E888" s="305"/>
      <c r="F888" s="332">
        <v>0</v>
      </c>
      <c r="G888" s="294"/>
      <c r="H888" s="381">
        <v>0</v>
      </c>
      <c r="I888" s="379"/>
    </row>
    <row r="889" spans="1:9" hidden="1" outlineLevel="1">
      <c r="A889" s="380"/>
      <c r="B889" s="326" t="s">
        <v>189</v>
      </c>
      <c r="C889" s="304"/>
      <c r="D889" s="310"/>
      <c r="E889" s="305"/>
      <c r="F889" s="333"/>
      <c r="G889" s="294"/>
      <c r="H889" s="381">
        <v>0</v>
      </c>
      <c r="I889" s="379"/>
    </row>
    <row r="890" spans="1:9" hidden="1" outlineLevel="1">
      <c r="A890" s="380"/>
      <c r="B890" s="326" t="s">
        <v>190</v>
      </c>
      <c r="C890" s="304"/>
      <c r="D890" s="310"/>
      <c r="E890" s="305"/>
      <c r="F890" s="332">
        <v>0</v>
      </c>
      <c r="G890" s="294"/>
      <c r="H890" s="381">
        <v>0</v>
      </c>
      <c r="I890" s="379"/>
    </row>
    <row r="891" spans="1:9" hidden="1" outlineLevel="1">
      <c r="A891" s="380"/>
      <c r="B891" s="326" t="s">
        <v>191</v>
      </c>
      <c r="C891" s="304"/>
      <c r="D891" s="310"/>
      <c r="E891" s="305"/>
      <c r="F891" s="333"/>
      <c r="G891" s="294"/>
      <c r="H891" s="381">
        <v>0</v>
      </c>
      <c r="I891" s="379"/>
    </row>
    <row r="892" spans="1:9" hidden="1" outlineLevel="1">
      <c r="A892" s="380"/>
      <c r="B892" s="326" t="s">
        <v>252</v>
      </c>
      <c r="C892" s="304"/>
      <c r="D892" s="310"/>
      <c r="E892" s="305"/>
      <c r="F892" s="333"/>
      <c r="G892" s="294"/>
      <c r="H892" s="381">
        <v>0</v>
      </c>
      <c r="I892" s="379"/>
    </row>
    <row r="893" spans="1:9" hidden="1" outlineLevel="1">
      <c r="A893" s="380"/>
      <c r="B893" s="326" t="s">
        <v>192</v>
      </c>
      <c r="C893" s="304"/>
      <c r="D893" s="310"/>
      <c r="E893" s="305"/>
      <c r="F893" s="332">
        <v>21236</v>
      </c>
      <c r="G893" s="294"/>
      <c r="H893" s="381">
        <v>21236</v>
      </c>
      <c r="I893" s="379"/>
    </row>
    <row r="894" spans="1:9" hidden="1" outlineLevel="1">
      <c r="A894" s="380"/>
      <c r="B894" s="326" t="s">
        <v>247</v>
      </c>
      <c r="C894" s="304"/>
      <c r="D894" s="310"/>
      <c r="E894" s="305"/>
      <c r="F894" s="333"/>
      <c r="G894" s="294"/>
      <c r="H894" s="381">
        <v>0</v>
      </c>
      <c r="I894" s="379"/>
    </row>
    <row r="895" spans="1:9" hidden="1" outlineLevel="1">
      <c r="A895" s="380"/>
      <c r="B895" s="326" t="s">
        <v>193</v>
      </c>
      <c r="C895" s="304"/>
      <c r="D895" s="310"/>
      <c r="E895" s="305"/>
      <c r="F895" s="333"/>
      <c r="G895" s="294"/>
      <c r="H895" s="381">
        <v>0</v>
      </c>
      <c r="I895" s="379"/>
    </row>
    <row r="896" spans="1:9" hidden="1" outlineLevel="1">
      <c r="A896" s="380"/>
      <c r="B896" s="326" t="s">
        <v>194</v>
      </c>
      <c r="C896" s="304"/>
      <c r="D896" s="310"/>
      <c r="E896" s="305"/>
      <c r="F896" s="333"/>
      <c r="G896" s="294"/>
      <c r="H896" s="381">
        <v>0</v>
      </c>
      <c r="I896" s="379"/>
    </row>
    <row r="897" spans="1:9" hidden="1" outlineLevel="1">
      <c r="A897" s="380"/>
      <c r="B897" s="326" t="s">
        <v>195</v>
      </c>
      <c r="C897" s="304"/>
      <c r="D897" s="310"/>
      <c r="E897" s="305"/>
      <c r="F897" s="333"/>
      <c r="G897" s="294"/>
      <c r="H897" s="381">
        <v>0</v>
      </c>
      <c r="I897" s="379"/>
    </row>
    <row r="898" spans="1:9" hidden="1" outlineLevel="1">
      <c r="A898" s="380"/>
      <c r="B898" s="326" t="s">
        <v>196</v>
      </c>
      <c r="C898" s="304"/>
      <c r="D898" s="310"/>
      <c r="E898" s="305"/>
      <c r="F898" s="333"/>
      <c r="G898" s="294"/>
      <c r="H898" s="381">
        <v>0</v>
      </c>
      <c r="I898" s="379"/>
    </row>
    <row r="899" spans="1:9" hidden="1" outlineLevel="1">
      <c r="A899" s="380"/>
      <c r="B899" s="326" t="s">
        <v>253</v>
      </c>
      <c r="C899" s="304"/>
      <c r="D899" s="310"/>
      <c r="E899" s="305"/>
      <c r="F899" s="332">
        <v>0</v>
      </c>
      <c r="G899" s="294"/>
      <c r="H899" s="381">
        <v>0</v>
      </c>
      <c r="I899" s="379"/>
    </row>
    <row r="900" spans="1:9" collapsed="1">
      <c r="A900" s="380">
        <v>34</v>
      </c>
      <c r="B900" s="330" t="s">
        <v>559</v>
      </c>
      <c r="C900" s="304"/>
      <c r="D900" s="310"/>
      <c r="E900" s="305"/>
      <c r="F900" s="332">
        <f>SUM($F$878:$F$899)</f>
        <v>21270.38615681231</v>
      </c>
      <c r="G900" s="294"/>
      <c r="H900" s="381">
        <f>SUM($H$878:$H$899)</f>
        <v>21270.38615681231</v>
      </c>
      <c r="I900" s="379"/>
    </row>
    <row r="901" spans="1:9" hidden="1" outlineLevel="1">
      <c r="A901" s="380"/>
      <c r="B901" s="326" t="s">
        <v>181</v>
      </c>
      <c r="C901" s="307"/>
      <c r="D901" s="309"/>
      <c r="E901" s="322"/>
      <c r="F901" s="332">
        <v>1918</v>
      </c>
      <c r="G901" s="304"/>
      <c r="H901" s="381">
        <v>1918</v>
      </c>
      <c r="I901" s="379"/>
    </row>
    <row r="902" spans="1:9" hidden="1" outlineLevel="1">
      <c r="A902" s="380"/>
      <c r="B902" s="326" t="s">
        <v>182</v>
      </c>
      <c r="C902" s="307"/>
      <c r="D902" s="309"/>
      <c r="E902" s="322"/>
      <c r="F902" s="333"/>
      <c r="G902" s="304"/>
      <c r="H902" s="381">
        <v>0</v>
      </c>
      <c r="I902" s="379"/>
    </row>
    <row r="903" spans="1:9" hidden="1" outlineLevel="1">
      <c r="A903" s="380"/>
      <c r="B903" s="326" t="s">
        <v>250</v>
      </c>
      <c r="C903" s="307"/>
      <c r="D903" s="309"/>
      <c r="E903" s="322"/>
      <c r="F903" s="332">
        <v>0</v>
      </c>
      <c r="G903" s="304"/>
      <c r="H903" s="381">
        <v>0</v>
      </c>
      <c r="I903" s="379"/>
    </row>
    <row r="904" spans="1:9" hidden="1" outlineLevel="1">
      <c r="A904" s="380"/>
      <c r="B904" s="326" t="s">
        <v>183</v>
      </c>
      <c r="C904" s="307"/>
      <c r="D904" s="309"/>
      <c r="E904" s="322"/>
      <c r="F904" s="332">
        <v>45802</v>
      </c>
      <c r="G904" s="304"/>
      <c r="H904" s="381">
        <v>45802</v>
      </c>
      <c r="I904" s="379"/>
    </row>
    <row r="905" spans="1:9" hidden="1" outlineLevel="1">
      <c r="A905" s="380"/>
      <c r="B905" s="326" t="s">
        <v>184</v>
      </c>
      <c r="C905" s="307"/>
      <c r="D905" s="309"/>
      <c r="E905" s="322"/>
      <c r="F905" s="332">
        <v>1773</v>
      </c>
      <c r="G905" s="304"/>
      <c r="H905" s="381">
        <v>1773</v>
      </c>
      <c r="I905" s="379"/>
    </row>
    <row r="906" spans="1:9" hidden="1" outlineLevel="1">
      <c r="A906" s="380"/>
      <c r="B906" s="326" t="s">
        <v>251</v>
      </c>
      <c r="C906" s="307"/>
      <c r="D906" s="309"/>
      <c r="E906" s="322"/>
      <c r="F906" s="333"/>
      <c r="G906" s="304"/>
      <c r="H906" s="381">
        <v>0</v>
      </c>
      <c r="I906" s="379"/>
    </row>
    <row r="907" spans="1:9" hidden="1" outlineLevel="1">
      <c r="A907" s="380"/>
      <c r="B907" s="326" t="s">
        <v>185</v>
      </c>
      <c r="C907" s="307"/>
      <c r="D907" s="309"/>
      <c r="E907" s="322"/>
      <c r="F907" s="332">
        <v>11534.6598888321</v>
      </c>
      <c r="G907" s="304"/>
      <c r="H907" s="381">
        <v>11534.6598888321</v>
      </c>
      <c r="I907" s="379"/>
    </row>
    <row r="908" spans="1:9" hidden="1" outlineLevel="1">
      <c r="A908" s="380"/>
      <c r="B908" s="326" t="s">
        <v>186</v>
      </c>
      <c r="C908" s="307"/>
      <c r="D908" s="309"/>
      <c r="E908" s="322"/>
      <c r="F908" s="333"/>
      <c r="G908" s="304"/>
      <c r="H908" s="381">
        <v>0</v>
      </c>
      <c r="I908" s="379"/>
    </row>
    <row r="909" spans="1:9" hidden="1" outlineLevel="1">
      <c r="A909" s="380"/>
      <c r="B909" s="326" t="s">
        <v>244</v>
      </c>
      <c r="C909" s="307"/>
      <c r="D909" s="309"/>
      <c r="E909" s="322"/>
      <c r="F909" s="333"/>
      <c r="G909" s="304"/>
      <c r="H909" s="381">
        <v>0</v>
      </c>
      <c r="I909" s="379"/>
    </row>
    <row r="910" spans="1:9" hidden="1" outlineLevel="1">
      <c r="A910" s="380"/>
      <c r="B910" s="326" t="s">
        <v>187</v>
      </c>
      <c r="C910" s="307"/>
      <c r="D910" s="309"/>
      <c r="E910" s="322"/>
      <c r="F910" s="333"/>
      <c r="G910" s="304"/>
      <c r="H910" s="381">
        <v>0</v>
      </c>
      <c r="I910" s="379"/>
    </row>
    <row r="911" spans="1:9" hidden="1" outlineLevel="1">
      <c r="A911" s="380"/>
      <c r="B911" s="326" t="s">
        <v>188</v>
      </c>
      <c r="C911" s="307"/>
      <c r="D911" s="309"/>
      <c r="E911" s="322"/>
      <c r="F911" s="332">
        <v>91</v>
      </c>
      <c r="G911" s="304"/>
      <c r="H911" s="381">
        <v>91</v>
      </c>
      <c r="I911" s="379"/>
    </row>
    <row r="912" spans="1:9" hidden="1" outlineLevel="1">
      <c r="A912" s="380"/>
      <c r="B912" s="326" t="s">
        <v>189</v>
      </c>
      <c r="C912" s="307"/>
      <c r="D912" s="309"/>
      <c r="E912" s="322"/>
      <c r="F912" s="333"/>
      <c r="G912" s="304"/>
      <c r="H912" s="381">
        <v>0</v>
      </c>
      <c r="I912" s="379"/>
    </row>
    <row r="913" spans="1:9" hidden="1" outlineLevel="1">
      <c r="A913" s="380"/>
      <c r="B913" s="326" t="s">
        <v>190</v>
      </c>
      <c r="C913" s="307"/>
      <c r="D913" s="309"/>
      <c r="E913" s="322"/>
      <c r="F913" s="332">
        <v>0</v>
      </c>
      <c r="G913" s="304"/>
      <c r="H913" s="381">
        <v>0</v>
      </c>
      <c r="I913" s="379"/>
    </row>
    <row r="914" spans="1:9" hidden="1" outlineLevel="1">
      <c r="A914" s="380"/>
      <c r="B914" s="326" t="s">
        <v>191</v>
      </c>
      <c r="C914" s="307"/>
      <c r="D914" s="309"/>
      <c r="E914" s="322"/>
      <c r="F914" s="333"/>
      <c r="G914" s="304"/>
      <c r="H914" s="381">
        <v>0</v>
      </c>
      <c r="I914" s="379"/>
    </row>
    <row r="915" spans="1:9" hidden="1" outlineLevel="1">
      <c r="A915" s="380"/>
      <c r="B915" s="326" t="s">
        <v>252</v>
      </c>
      <c r="C915" s="307"/>
      <c r="D915" s="309"/>
      <c r="E915" s="322"/>
      <c r="F915" s="333"/>
      <c r="G915" s="304"/>
      <c r="H915" s="381">
        <v>0</v>
      </c>
      <c r="I915" s="379"/>
    </row>
    <row r="916" spans="1:9" hidden="1" outlineLevel="1">
      <c r="A916" s="380"/>
      <c r="B916" s="326" t="s">
        <v>192</v>
      </c>
      <c r="C916" s="307"/>
      <c r="D916" s="309"/>
      <c r="E916" s="322"/>
      <c r="F916" s="332">
        <v>3022</v>
      </c>
      <c r="G916" s="304"/>
      <c r="H916" s="381">
        <v>3022</v>
      </c>
      <c r="I916" s="379"/>
    </row>
    <row r="917" spans="1:9" hidden="1" outlineLevel="1">
      <c r="A917" s="380"/>
      <c r="B917" s="326" t="s">
        <v>247</v>
      </c>
      <c r="C917" s="307"/>
      <c r="D917" s="309"/>
      <c r="E917" s="322"/>
      <c r="F917" s="333"/>
      <c r="G917" s="304"/>
      <c r="H917" s="381">
        <v>0</v>
      </c>
      <c r="I917" s="379"/>
    </row>
    <row r="918" spans="1:9" hidden="1" outlineLevel="1">
      <c r="A918" s="380"/>
      <c r="B918" s="326" t="s">
        <v>193</v>
      </c>
      <c r="C918" s="307"/>
      <c r="D918" s="309"/>
      <c r="E918" s="322"/>
      <c r="F918" s="333"/>
      <c r="G918" s="304"/>
      <c r="H918" s="381">
        <v>0</v>
      </c>
      <c r="I918" s="379"/>
    </row>
    <row r="919" spans="1:9" hidden="1" outlineLevel="1">
      <c r="A919" s="380"/>
      <c r="B919" s="326" t="s">
        <v>194</v>
      </c>
      <c r="C919" s="307"/>
      <c r="D919" s="309"/>
      <c r="E919" s="322"/>
      <c r="F919" s="333"/>
      <c r="G919" s="304"/>
      <c r="H919" s="381">
        <v>0</v>
      </c>
      <c r="I919" s="379"/>
    </row>
    <row r="920" spans="1:9" hidden="1" outlineLevel="1">
      <c r="A920" s="380"/>
      <c r="B920" s="326" t="s">
        <v>195</v>
      </c>
      <c r="C920" s="307"/>
      <c r="D920" s="309"/>
      <c r="E920" s="322"/>
      <c r="F920" s="333"/>
      <c r="G920" s="304"/>
      <c r="H920" s="381">
        <v>0</v>
      </c>
      <c r="I920" s="379"/>
    </row>
    <row r="921" spans="1:9" hidden="1" outlineLevel="1">
      <c r="A921" s="380"/>
      <c r="B921" s="326" t="s">
        <v>196</v>
      </c>
      <c r="C921" s="307"/>
      <c r="D921" s="309"/>
      <c r="E921" s="322"/>
      <c r="F921" s="333"/>
      <c r="G921" s="304"/>
      <c r="H921" s="381">
        <v>0</v>
      </c>
      <c r="I921" s="379"/>
    </row>
    <row r="922" spans="1:9" hidden="1" outlineLevel="1">
      <c r="A922" s="380"/>
      <c r="B922" s="326" t="s">
        <v>253</v>
      </c>
      <c r="C922" s="307"/>
      <c r="D922" s="309"/>
      <c r="E922" s="322"/>
      <c r="F922" s="332">
        <v>0</v>
      </c>
      <c r="G922" s="304"/>
      <c r="H922" s="381">
        <v>0</v>
      </c>
      <c r="I922" s="379"/>
    </row>
    <row r="923" spans="1:9" collapsed="1">
      <c r="A923" s="380">
        <v>35</v>
      </c>
      <c r="B923" s="330" t="s">
        <v>560</v>
      </c>
      <c r="C923" s="307"/>
      <c r="D923" s="309"/>
      <c r="E923" s="322"/>
      <c r="F923" s="332">
        <f>SUM($F$901:$F$922)</f>
        <v>64140.659888832102</v>
      </c>
      <c r="G923" s="304"/>
      <c r="H923" s="381">
        <f>SUM($H$901:$H$922)</f>
        <v>64140.659888832102</v>
      </c>
      <c r="I923" s="379"/>
    </row>
    <row r="924" spans="1:9" hidden="1" outlineLevel="1">
      <c r="A924" s="380"/>
      <c r="B924" s="326" t="s">
        <v>181</v>
      </c>
      <c r="C924" s="376"/>
      <c r="D924" s="376"/>
      <c r="E924" s="376"/>
      <c r="F924" s="314"/>
      <c r="G924" s="314"/>
      <c r="H924" s="381">
        <v>0</v>
      </c>
      <c r="I924" s="379"/>
    </row>
    <row r="925" spans="1:9" hidden="1" outlineLevel="1">
      <c r="A925" s="380"/>
      <c r="B925" s="326" t="s">
        <v>182</v>
      </c>
      <c r="C925" s="376"/>
      <c r="D925" s="376"/>
      <c r="E925" s="376"/>
      <c r="F925" s="314"/>
      <c r="G925" s="314"/>
      <c r="H925" s="381">
        <v>0</v>
      </c>
      <c r="I925" s="379"/>
    </row>
    <row r="926" spans="1:9" hidden="1" outlineLevel="1">
      <c r="A926" s="380"/>
      <c r="B926" s="326" t="s">
        <v>250</v>
      </c>
      <c r="C926" s="377">
        <v>0</v>
      </c>
      <c r="D926" s="377">
        <v>0</v>
      </c>
      <c r="E926" s="377">
        <v>0</v>
      </c>
      <c r="F926" s="315">
        <v>0</v>
      </c>
      <c r="G926" s="315">
        <v>0</v>
      </c>
      <c r="H926" s="381">
        <v>0</v>
      </c>
      <c r="I926" s="379"/>
    </row>
    <row r="927" spans="1:9" hidden="1" outlineLevel="1">
      <c r="A927" s="380"/>
      <c r="B927" s="326" t="s">
        <v>183</v>
      </c>
      <c r="C927" s="377">
        <v>0</v>
      </c>
      <c r="D927" s="377">
        <v>0</v>
      </c>
      <c r="E927" s="377">
        <v>0</v>
      </c>
      <c r="F927" s="315">
        <v>0</v>
      </c>
      <c r="G927" s="315">
        <v>0</v>
      </c>
      <c r="H927" s="381">
        <v>0</v>
      </c>
      <c r="I927" s="379"/>
    </row>
    <row r="928" spans="1:9" hidden="1" outlineLevel="1">
      <c r="A928" s="380"/>
      <c r="B928" s="326" t="s">
        <v>184</v>
      </c>
      <c r="C928" s="376"/>
      <c r="D928" s="376"/>
      <c r="E928" s="376"/>
      <c r="F928" s="314"/>
      <c r="G928" s="314"/>
      <c r="H928" s="381">
        <v>0</v>
      </c>
      <c r="I928" s="379"/>
    </row>
    <row r="929" spans="1:9" hidden="1" outlineLevel="1">
      <c r="A929" s="380"/>
      <c r="B929" s="326" t="s">
        <v>251</v>
      </c>
      <c r="C929" s="376"/>
      <c r="D929" s="376"/>
      <c r="E929" s="376"/>
      <c r="F929" s="314"/>
      <c r="G929" s="314"/>
      <c r="H929" s="381">
        <v>0</v>
      </c>
      <c r="I929" s="379"/>
    </row>
    <row r="930" spans="1:9" hidden="1" outlineLevel="1">
      <c r="A930" s="380"/>
      <c r="B930" s="326" t="s">
        <v>185</v>
      </c>
      <c r="C930" s="377">
        <v>0</v>
      </c>
      <c r="D930" s="376"/>
      <c r="E930" s="376"/>
      <c r="F930" s="314"/>
      <c r="G930" s="314"/>
      <c r="H930" s="381">
        <v>0</v>
      </c>
      <c r="I930" s="379"/>
    </row>
    <row r="931" spans="1:9" hidden="1" outlineLevel="1">
      <c r="A931" s="380"/>
      <c r="B931" s="326" t="s">
        <v>186</v>
      </c>
      <c r="C931" s="377">
        <v>0</v>
      </c>
      <c r="D931" s="376"/>
      <c r="E931" s="377">
        <v>0</v>
      </c>
      <c r="F931" s="314"/>
      <c r="G931" s="315">
        <v>0</v>
      </c>
      <c r="H931" s="381">
        <v>0</v>
      </c>
      <c r="I931" s="379"/>
    </row>
    <row r="932" spans="1:9" hidden="1" outlineLevel="1">
      <c r="A932" s="380"/>
      <c r="B932" s="326" t="s">
        <v>244</v>
      </c>
      <c r="C932" s="376"/>
      <c r="D932" s="376"/>
      <c r="E932" s="376"/>
      <c r="F932" s="314"/>
      <c r="G932" s="314"/>
      <c r="H932" s="381">
        <v>0</v>
      </c>
      <c r="I932" s="379"/>
    </row>
    <row r="933" spans="1:9" hidden="1" outlineLevel="1">
      <c r="A933" s="380"/>
      <c r="B933" s="326" t="s">
        <v>187</v>
      </c>
      <c r="C933" s="377">
        <v>0</v>
      </c>
      <c r="D933" s="376"/>
      <c r="E933" s="376"/>
      <c r="F933" s="314"/>
      <c r="G933" s="314"/>
      <c r="H933" s="381">
        <v>0</v>
      </c>
      <c r="I933" s="379"/>
    </row>
    <row r="934" spans="1:9" hidden="1" outlineLevel="1">
      <c r="A934" s="380"/>
      <c r="B934" s="326" t="s">
        <v>188</v>
      </c>
      <c r="C934" s="377">
        <v>0</v>
      </c>
      <c r="D934" s="377">
        <v>0</v>
      </c>
      <c r="E934" s="377">
        <v>0</v>
      </c>
      <c r="F934" s="315">
        <v>0</v>
      </c>
      <c r="G934" s="315">
        <v>0</v>
      </c>
      <c r="H934" s="381">
        <v>0</v>
      </c>
      <c r="I934" s="379"/>
    </row>
    <row r="935" spans="1:9" hidden="1" outlineLevel="1">
      <c r="A935" s="380"/>
      <c r="B935" s="326" t="s">
        <v>189</v>
      </c>
      <c r="C935" s="377">
        <v>0</v>
      </c>
      <c r="D935" s="377">
        <v>0</v>
      </c>
      <c r="E935" s="377">
        <v>0</v>
      </c>
      <c r="F935" s="314"/>
      <c r="G935" s="315">
        <v>0</v>
      </c>
      <c r="H935" s="381">
        <v>0</v>
      </c>
      <c r="I935" s="379"/>
    </row>
    <row r="936" spans="1:9" hidden="1" outlineLevel="1">
      <c r="A936" s="380"/>
      <c r="B936" s="326" t="s">
        <v>190</v>
      </c>
      <c r="C936" s="377">
        <v>0</v>
      </c>
      <c r="D936" s="377">
        <v>0</v>
      </c>
      <c r="E936" s="377">
        <v>0</v>
      </c>
      <c r="F936" s="315">
        <v>0</v>
      </c>
      <c r="G936" s="315">
        <v>0</v>
      </c>
      <c r="H936" s="381">
        <v>0</v>
      </c>
      <c r="I936" s="379"/>
    </row>
    <row r="937" spans="1:9" hidden="1" outlineLevel="1">
      <c r="A937" s="380"/>
      <c r="B937" s="326" t="s">
        <v>191</v>
      </c>
      <c r="C937" s="376"/>
      <c r="D937" s="376"/>
      <c r="E937" s="376"/>
      <c r="F937" s="314"/>
      <c r="G937" s="314"/>
      <c r="H937" s="381">
        <v>0</v>
      </c>
      <c r="I937" s="379"/>
    </row>
    <row r="938" spans="1:9" hidden="1" outlineLevel="1">
      <c r="A938" s="380"/>
      <c r="B938" s="326" t="s">
        <v>252</v>
      </c>
      <c r="C938" s="376"/>
      <c r="D938" s="376"/>
      <c r="E938" s="376"/>
      <c r="F938" s="314"/>
      <c r="G938" s="314"/>
      <c r="H938" s="381">
        <v>0</v>
      </c>
      <c r="I938" s="379"/>
    </row>
    <row r="939" spans="1:9" hidden="1" outlineLevel="1">
      <c r="A939" s="380"/>
      <c r="B939" s="326" t="s">
        <v>192</v>
      </c>
      <c r="C939" s="376"/>
      <c r="D939" s="376"/>
      <c r="E939" s="376"/>
      <c r="F939" s="314"/>
      <c r="G939" s="314"/>
      <c r="H939" s="381">
        <v>0</v>
      </c>
      <c r="I939" s="379"/>
    </row>
    <row r="940" spans="1:9" hidden="1" outlineLevel="1">
      <c r="A940" s="380"/>
      <c r="B940" s="326" t="s">
        <v>247</v>
      </c>
      <c r="C940" s="376"/>
      <c r="D940" s="376"/>
      <c r="E940" s="376"/>
      <c r="F940" s="314"/>
      <c r="G940" s="314"/>
      <c r="H940" s="381">
        <v>0</v>
      </c>
      <c r="I940" s="379"/>
    </row>
    <row r="941" spans="1:9" hidden="1" outlineLevel="1">
      <c r="A941" s="380"/>
      <c r="B941" s="326" t="s">
        <v>193</v>
      </c>
      <c r="C941" s="376"/>
      <c r="D941" s="376"/>
      <c r="E941" s="376"/>
      <c r="F941" s="314"/>
      <c r="G941" s="314"/>
      <c r="H941" s="381">
        <v>0</v>
      </c>
      <c r="I941" s="379"/>
    </row>
    <row r="942" spans="1:9" hidden="1" outlineLevel="1">
      <c r="A942" s="380"/>
      <c r="B942" s="326" t="s">
        <v>194</v>
      </c>
      <c r="C942" s="376"/>
      <c r="D942" s="376"/>
      <c r="E942" s="376"/>
      <c r="F942" s="314"/>
      <c r="G942" s="314"/>
      <c r="H942" s="381">
        <v>0</v>
      </c>
      <c r="I942" s="379"/>
    </row>
    <row r="943" spans="1:9" hidden="1" outlineLevel="1">
      <c r="A943" s="380"/>
      <c r="B943" s="326" t="s">
        <v>195</v>
      </c>
      <c r="C943" s="377">
        <v>0</v>
      </c>
      <c r="D943" s="376"/>
      <c r="E943" s="376"/>
      <c r="F943" s="314"/>
      <c r="G943" s="314"/>
      <c r="H943" s="381">
        <v>0</v>
      </c>
      <c r="I943" s="379"/>
    </row>
    <row r="944" spans="1:9" hidden="1" outlineLevel="1">
      <c r="A944" s="380"/>
      <c r="B944" s="326" t="s">
        <v>196</v>
      </c>
      <c r="C944" s="377">
        <v>0</v>
      </c>
      <c r="D944" s="376"/>
      <c r="E944" s="377">
        <v>0</v>
      </c>
      <c r="F944" s="314"/>
      <c r="G944" s="314"/>
      <c r="H944" s="381">
        <v>0</v>
      </c>
      <c r="I944" s="379"/>
    </row>
    <row r="945" spans="1:9" hidden="1" outlineLevel="1">
      <c r="A945" s="380"/>
      <c r="B945" s="326" t="s">
        <v>253</v>
      </c>
      <c r="C945" s="376"/>
      <c r="D945" s="377">
        <v>0</v>
      </c>
      <c r="E945" s="377">
        <v>0</v>
      </c>
      <c r="F945" s="315">
        <v>0</v>
      </c>
      <c r="G945" s="315">
        <v>0</v>
      </c>
      <c r="H945" s="381">
        <v>0</v>
      </c>
      <c r="I945" s="379"/>
    </row>
    <row r="946" spans="1:9" collapsed="1">
      <c r="A946" s="380">
        <v>36</v>
      </c>
      <c r="B946" s="330" t="s">
        <v>561</v>
      </c>
      <c r="C946" s="377">
        <f>SUM($C$924:$C$945)</f>
        <v>0</v>
      </c>
      <c r="D946" s="377">
        <f>SUM($D$924:$D$945)</f>
        <v>0</v>
      </c>
      <c r="E946" s="377">
        <f>SUM($E$924:$E$945)</f>
        <v>0</v>
      </c>
      <c r="F946" s="315">
        <f>SUM($F$924:$F$945)</f>
        <v>0</v>
      </c>
      <c r="G946" s="315">
        <f>SUM($G$924:$G$945)</f>
        <v>0</v>
      </c>
      <c r="H946" s="381">
        <f>SUM($H$924:$H$945)</f>
        <v>0</v>
      </c>
      <c r="I946" s="379"/>
    </row>
    <row r="947" spans="1:9" hidden="1" outlineLevel="1">
      <c r="A947" s="380"/>
      <c r="B947" s="326" t="s">
        <v>181</v>
      </c>
      <c r="C947" s="315">
        <v>6179</v>
      </c>
      <c r="D947" s="314"/>
      <c r="E947" s="315">
        <v>68</v>
      </c>
      <c r="F947" s="314"/>
      <c r="G947" s="315">
        <v>13</v>
      </c>
      <c r="H947" s="381">
        <v>6260</v>
      </c>
      <c r="I947" s="379"/>
    </row>
    <row r="948" spans="1:9" hidden="1" outlineLevel="1">
      <c r="A948" s="380"/>
      <c r="B948" s="326" t="s">
        <v>182</v>
      </c>
      <c r="C948" s="314"/>
      <c r="D948" s="314"/>
      <c r="E948" s="314"/>
      <c r="F948" s="314"/>
      <c r="G948" s="314"/>
      <c r="H948" s="381">
        <v>0</v>
      </c>
      <c r="I948" s="379"/>
    </row>
    <row r="949" spans="1:9" hidden="1" outlineLevel="1">
      <c r="A949" s="380"/>
      <c r="B949" s="326" t="s">
        <v>250</v>
      </c>
      <c r="C949" s="315">
        <v>0</v>
      </c>
      <c r="D949" s="315">
        <v>0</v>
      </c>
      <c r="E949" s="315">
        <v>0</v>
      </c>
      <c r="F949" s="315">
        <v>0</v>
      </c>
      <c r="G949" s="315">
        <v>0</v>
      </c>
      <c r="H949" s="381">
        <v>0</v>
      </c>
      <c r="I949" s="379"/>
    </row>
    <row r="950" spans="1:9" hidden="1" outlineLevel="1">
      <c r="A950" s="380"/>
      <c r="B950" s="326" t="s">
        <v>183</v>
      </c>
      <c r="C950" s="315">
        <v>155820</v>
      </c>
      <c r="D950" s="315">
        <v>0</v>
      </c>
      <c r="E950" s="315">
        <v>147</v>
      </c>
      <c r="F950" s="315">
        <v>0</v>
      </c>
      <c r="G950" s="315">
        <v>60</v>
      </c>
      <c r="H950" s="381">
        <v>156027</v>
      </c>
      <c r="I950" s="379"/>
    </row>
    <row r="951" spans="1:9" hidden="1" outlineLevel="1">
      <c r="A951" s="380"/>
      <c r="B951" s="326" t="s">
        <v>184</v>
      </c>
      <c r="C951" s="315">
        <v>4358</v>
      </c>
      <c r="D951" s="314"/>
      <c r="E951" s="315">
        <v>116</v>
      </c>
      <c r="F951" s="314"/>
      <c r="G951" s="315">
        <v>17</v>
      </c>
      <c r="H951" s="381">
        <v>4491</v>
      </c>
      <c r="I951" s="379"/>
    </row>
    <row r="952" spans="1:9" hidden="1" outlineLevel="1">
      <c r="A952" s="380"/>
      <c r="B952" s="326" t="s">
        <v>251</v>
      </c>
      <c r="C952" s="314"/>
      <c r="D952" s="314"/>
      <c r="E952" s="314"/>
      <c r="F952" s="314"/>
      <c r="G952" s="314"/>
      <c r="H952" s="381">
        <v>0</v>
      </c>
      <c r="I952" s="379"/>
    </row>
    <row r="953" spans="1:9" hidden="1" outlineLevel="1">
      <c r="A953" s="380"/>
      <c r="B953" s="326" t="s">
        <v>185</v>
      </c>
      <c r="C953" s="315">
        <v>94540.831781760397</v>
      </c>
      <c r="D953" s="314"/>
      <c r="E953" s="315">
        <v>4548</v>
      </c>
      <c r="F953" s="314"/>
      <c r="G953" s="315">
        <v>370</v>
      </c>
      <c r="H953" s="381">
        <v>99458.831781760397</v>
      </c>
      <c r="I953" s="379"/>
    </row>
    <row r="954" spans="1:9" hidden="1" outlineLevel="1">
      <c r="A954" s="380"/>
      <c r="B954" s="326" t="s">
        <v>186</v>
      </c>
      <c r="C954" s="315">
        <v>1327</v>
      </c>
      <c r="D954" s="314"/>
      <c r="E954" s="315">
        <v>1946</v>
      </c>
      <c r="F954" s="314"/>
      <c r="G954" s="315">
        <v>34</v>
      </c>
      <c r="H954" s="381">
        <v>3307</v>
      </c>
      <c r="I954" s="379"/>
    </row>
    <row r="955" spans="1:9" hidden="1" outlineLevel="1">
      <c r="A955" s="380"/>
      <c r="B955" s="326" t="s">
        <v>244</v>
      </c>
      <c r="C955" s="314"/>
      <c r="D955" s="314"/>
      <c r="E955" s="314"/>
      <c r="F955" s="314"/>
      <c r="G955" s="314"/>
      <c r="H955" s="381">
        <v>0</v>
      </c>
      <c r="I955" s="379"/>
    </row>
    <row r="956" spans="1:9" hidden="1" outlineLevel="1">
      <c r="A956" s="380"/>
      <c r="B956" s="326" t="s">
        <v>187</v>
      </c>
      <c r="C956" s="315">
        <v>0</v>
      </c>
      <c r="D956" s="314"/>
      <c r="E956" s="314"/>
      <c r="F956" s="314"/>
      <c r="G956" s="314"/>
      <c r="H956" s="381">
        <v>0</v>
      </c>
      <c r="I956" s="379"/>
    </row>
    <row r="957" spans="1:9" hidden="1" outlineLevel="1">
      <c r="A957" s="380"/>
      <c r="B957" s="326" t="s">
        <v>188</v>
      </c>
      <c r="C957" s="315">
        <v>895.82647543393705</v>
      </c>
      <c r="D957" s="315">
        <v>0</v>
      </c>
      <c r="E957" s="315">
        <v>0</v>
      </c>
      <c r="F957" s="315">
        <v>0</v>
      </c>
      <c r="G957" s="315">
        <v>0</v>
      </c>
      <c r="H957" s="381">
        <v>895.82647543393705</v>
      </c>
      <c r="I957" s="379"/>
    </row>
    <row r="958" spans="1:9" hidden="1" outlineLevel="1">
      <c r="A958" s="380"/>
      <c r="B958" s="326" t="s">
        <v>189</v>
      </c>
      <c r="C958" s="315">
        <v>4269.3858630455497</v>
      </c>
      <c r="D958" s="315">
        <v>0</v>
      </c>
      <c r="E958" s="315">
        <v>0</v>
      </c>
      <c r="F958" s="314"/>
      <c r="G958" s="315">
        <v>0</v>
      </c>
      <c r="H958" s="381">
        <v>4269.3858630455497</v>
      </c>
      <c r="I958" s="379"/>
    </row>
    <row r="959" spans="1:9" hidden="1" outlineLevel="1">
      <c r="A959" s="380"/>
      <c r="B959" s="326" t="s">
        <v>190</v>
      </c>
      <c r="C959" s="315">
        <v>0</v>
      </c>
      <c r="D959" s="315">
        <v>0</v>
      </c>
      <c r="E959" s="315">
        <v>0</v>
      </c>
      <c r="F959" s="315">
        <v>0</v>
      </c>
      <c r="G959" s="315">
        <v>0</v>
      </c>
      <c r="H959" s="381">
        <v>0</v>
      </c>
      <c r="I959" s="379"/>
    </row>
    <row r="960" spans="1:9" hidden="1" outlineLevel="1">
      <c r="A960" s="380"/>
      <c r="B960" s="326" t="s">
        <v>191</v>
      </c>
      <c r="C960" s="314"/>
      <c r="D960" s="314"/>
      <c r="E960" s="314"/>
      <c r="F960" s="314"/>
      <c r="G960" s="314"/>
      <c r="H960" s="381">
        <v>0</v>
      </c>
      <c r="I960" s="379"/>
    </row>
    <row r="961" spans="1:9" hidden="1" outlineLevel="1">
      <c r="A961" s="380"/>
      <c r="B961" s="326" t="s">
        <v>252</v>
      </c>
      <c r="C961" s="314"/>
      <c r="D961" s="314"/>
      <c r="E961" s="314"/>
      <c r="F961" s="314"/>
      <c r="G961" s="314"/>
      <c r="H961" s="381">
        <v>0</v>
      </c>
      <c r="I961" s="379"/>
    </row>
    <row r="962" spans="1:9" hidden="1" outlineLevel="1">
      <c r="A962" s="380"/>
      <c r="B962" s="326" t="s">
        <v>192</v>
      </c>
      <c r="C962" s="314"/>
      <c r="D962" s="314"/>
      <c r="E962" s="314"/>
      <c r="F962" s="314"/>
      <c r="G962" s="314"/>
      <c r="H962" s="381">
        <v>0</v>
      </c>
      <c r="I962" s="379"/>
    </row>
    <row r="963" spans="1:9" hidden="1" outlineLevel="1">
      <c r="A963" s="380"/>
      <c r="B963" s="326" t="s">
        <v>247</v>
      </c>
      <c r="C963" s="314"/>
      <c r="D963" s="314"/>
      <c r="E963" s="314"/>
      <c r="F963" s="314"/>
      <c r="G963" s="314"/>
      <c r="H963" s="381">
        <v>0</v>
      </c>
      <c r="I963" s="379"/>
    </row>
    <row r="964" spans="1:9" hidden="1" outlineLevel="1">
      <c r="A964" s="380"/>
      <c r="B964" s="326" t="s">
        <v>193</v>
      </c>
      <c r="C964" s="314"/>
      <c r="D964" s="314"/>
      <c r="E964" s="315">
        <v>15448</v>
      </c>
      <c r="F964" s="314"/>
      <c r="G964" s="315">
        <v>2713</v>
      </c>
      <c r="H964" s="381">
        <v>18161</v>
      </c>
      <c r="I964" s="379"/>
    </row>
    <row r="965" spans="1:9" hidden="1" outlineLevel="1">
      <c r="A965" s="380"/>
      <c r="B965" s="326" t="s">
        <v>194</v>
      </c>
      <c r="C965" s="314"/>
      <c r="D965" s="314"/>
      <c r="E965" s="314"/>
      <c r="F965" s="314"/>
      <c r="G965" s="314"/>
      <c r="H965" s="381">
        <v>0</v>
      </c>
      <c r="I965" s="379"/>
    </row>
    <row r="966" spans="1:9" hidden="1" outlineLevel="1">
      <c r="A966" s="380"/>
      <c r="B966" s="326" t="s">
        <v>195</v>
      </c>
      <c r="C966" s="315">
        <v>0</v>
      </c>
      <c r="D966" s="314"/>
      <c r="E966" s="314"/>
      <c r="F966" s="314"/>
      <c r="G966" s="314"/>
      <c r="H966" s="381">
        <v>0</v>
      </c>
      <c r="I966" s="379"/>
    </row>
    <row r="967" spans="1:9" hidden="1" outlineLevel="1">
      <c r="A967" s="380"/>
      <c r="B967" s="326" t="s">
        <v>196</v>
      </c>
      <c r="C967" s="315">
        <v>0</v>
      </c>
      <c r="D967" s="314"/>
      <c r="E967" s="315">
        <v>17</v>
      </c>
      <c r="F967" s="314"/>
      <c r="G967" s="314"/>
      <c r="H967" s="381">
        <v>17</v>
      </c>
      <c r="I967" s="379"/>
    </row>
    <row r="968" spans="1:9" hidden="1" outlineLevel="1">
      <c r="A968" s="380"/>
      <c r="B968" s="326" t="s">
        <v>253</v>
      </c>
      <c r="C968" s="314"/>
      <c r="D968" s="315">
        <v>0</v>
      </c>
      <c r="E968" s="315">
        <v>0</v>
      </c>
      <c r="F968" s="315">
        <v>0</v>
      </c>
      <c r="G968" s="315">
        <v>0</v>
      </c>
      <c r="H968" s="381">
        <v>0</v>
      </c>
      <c r="I968" s="379"/>
    </row>
    <row r="969" spans="1:9" collapsed="1">
      <c r="A969" s="380">
        <v>37</v>
      </c>
      <c r="B969" s="330" t="s">
        <v>562</v>
      </c>
      <c r="C969" s="315">
        <f>SUM($C$947:$C$968)</f>
        <v>267390.04412023985</v>
      </c>
      <c r="D969" s="315">
        <f>SUM($D$947:$D$968)</f>
        <v>0</v>
      </c>
      <c r="E969" s="315">
        <f>SUM($E$947:$E$968)</f>
        <v>22290</v>
      </c>
      <c r="F969" s="315">
        <f>SUM($F$947:$F$968)</f>
        <v>0</v>
      </c>
      <c r="G969" s="315">
        <f>SUM($G$947:$G$968)</f>
        <v>3207</v>
      </c>
      <c r="H969" s="381">
        <f>SUM($H$947:$H$968)</f>
        <v>292887.04412023985</v>
      </c>
      <c r="I969" s="379"/>
    </row>
    <row r="970" spans="1:9" hidden="1" outlineLevel="1">
      <c r="A970" s="380"/>
      <c r="B970" s="326" t="s">
        <v>181</v>
      </c>
      <c r="C970" s="315">
        <v>4876</v>
      </c>
      <c r="D970" s="314"/>
      <c r="E970" s="315">
        <v>57177</v>
      </c>
      <c r="F970" s="314"/>
      <c r="G970" s="315">
        <v>11455</v>
      </c>
      <c r="H970" s="381">
        <v>73508</v>
      </c>
      <c r="I970" s="379"/>
    </row>
    <row r="971" spans="1:9" hidden="1" outlineLevel="1">
      <c r="A971" s="380"/>
      <c r="B971" s="326" t="s">
        <v>182</v>
      </c>
      <c r="C971" s="314"/>
      <c r="D971" s="314"/>
      <c r="E971" s="314"/>
      <c r="F971" s="314"/>
      <c r="G971" s="314"/>
      <c r="H971" s="381">
        <v>0</v>
      </c>
      <c r="I971" s="379"/>
    </row>
    <row r="972" spans="1:9" hidden="1" outlineLevel="1">
      <c r="A972" s="380"/>
      <c r="B972" s="326" t="s">
        <v>250</v>
      </c>
      <c r="C972" s="315">
        <v>0</v>
      </c>
      <c r="D972" s="315">
        <v>0</v>
      </c>
      <c r="E972" s="315">
        <v>0</v>
      </c>
      <c r="F972" s="315">
        <v>0</v>
      </c>
      <c r="G972" s="315">
        <v>0</v>
      </c>
      <c r="H972" s="381">
        <v>0</v>
      </c>
      <c r="I972" s="379"/>
    </row>
    <row r="973" spans="1:9" hidden="1" outlineLevel="1">
      <c r="A973" s="380"/>
      <c r="B973" s="326" t="s">
        <v>183</v>
      </c>
      <c r="C973" s="315">
        <v>51934</v>
      </c>
      <c r="D973" s="315">
        <v>282542</v>
      </c>
      <c r="E973" s="315">
        <v>105423</v>
      </c>
      <c r="F973" s="315">
        <v>0</v>
      </c>
      <c r="G973" s="315">
        <v>16751</v>
      </c>
      <c r="H973" s="381">
        <v>456650</v>
      </c>
      <c r="I973" s="379"/>
    </row>
    <row r="974" spans="1:9" hidden="1" outlineLevel="1">
      <c r="A974" s="380"/>
      <c r="B974" s="326" t="s">
        <v>184</v>
      </c>
      <c r="C974" s="315">
        <v>4522</v>
      </c>
      <c r="D974" s="314"/>
      <c r="E974" s="315">
        <v>40995</v>
      </c>
      <c r="F974" s="314"/>
      <c r="G974" s="315">
        <v>659</v>
      </c>
      <c r="H974" s="381">
        <v>46176</v>
      </c>
      <c r="I974" s="379"/>
    </row>
    <row r="975" spans="1:9" hidden="1" outlineLevel="1">
      <c r="A975" s="380"/>
      <c r="B975" s="326" t="s">
        <v>251</v>
      </c>
      <c r="C975" s="314"/>
      <c r="D975" s="314"/>
      <c r="E975" s="314"/>
      <c r="F975" s="314"/>
      <c r="G975" s="314"/>
      <c r="H975" s="381">
        <v>0</v>
      </c>
      <c r="I975" s="379"/>
    </row>
    <row r="976" spans="1:9" hidden="1" outlineLevel="1">
      <c r="A976" s="380"/>
      <c r="B976" s="326" t="s">
        <v>185</v>
      </c>
      <c r="C976" s="315">
        <v>48225.811445822597</v>
      </c>
      <c r="D976" s="314"/>
      <c r="E976" s="315">
        <v>222416</v>
      </c>
      <c r="F976" s="314"/>
      <c r="G976" s="315">
        <v>22644</v>
      </c>
      <c r="H976" s="381">
        <v>293285.811445823</v>
      </c>
      <c r="I976" s="379"/>
    </row>
    <row r="977" spans="1:9" hidden="1" outlineLevel="1">
      <c r="A977" s="380"/>
      <c r="B977" s="326" t="s">
        <v>186</v>
      </c>
      <c r="C977" s="315">
        <v>19846</v>
      </c>
      <c r="D977" s="314"/>
      <c r="E977" s="315">
        <v>12906</v>
      </c>
      <c r="F977" s="314"/>
      <c r="G977" s="315">
        <v>2233</v>
      </c>
      <c r="H977" s="381">
        <v>34985</v>
      </c>
      <c r="I977" s="379"/>
    </row>
    <row r="978" spans="1:9" hidden="1" outlineLevel="1">
      <c r="A978" s="380"/>
      <c r="B978" s="326" t="s">
        <v>244</v>
      </c>
      <c r="C978" s="315">
        <v>105750</v>
      </c>
      <c r="D978" s="314"/>
      <c r="E978" s="314"/>
      <c r="F978" s="314"/>
      <c r="G978" s="314"/>
      <c r="H978" s="381">
        <v>105750</v>
      </c>
      <c r="I978" s="379"/>
    </row>
    <row r="979" spans="1:9" hidden="1" outlineLevel="1">
      <c r="A979" s="380"/>
      <c r="B979" s="326" t="s">
        <v>187</v>
      </c>
      <c r="C979" s="315">
        <v>475</v>
      </c>
      <c r="D979" s="314"/>
      <c r="E979" s="314"/>
      <c r="F979" s="314"/>
      <c r="G979" s="314"/>
      <c r="H979" s="381">
        <v>475</v>
      </c>
      <c r="I979" s="379"/>
    </row>
    <row r="980" spans="1:9" hidden="1" outlineLevel="1">
      <c r="A980" s="380"/>
      <c r="B980" s="326" t="s">
        <v>188</v>
      </c>
      <c r="C980" s="315">
        <v>170.76627485431101</v>
      </c>
      <c r="D980" s="315">
        <v>0</v>
      </c>
      <c r="E980" s="315">
        <v>0</v>
      </c>
      <c r="F980" s="315">
        <v>0</v>
      </c>
      <c r="G980" s="315">
        <v>0</v>
      </c>
      <c r="H980" s="381">
        <v>170.76627485431101</v>
      </c>
      <c r="I980" s="379"/>
    </row>
    <row r="981" spans="1:9" hidden="1" outlineLevel="1">
      <c r="A981" s="380"/>
      <c r="B981" s="326" t="s">
        <v>189</v>
      </c>
      <c r="C981" s="315">
        <v>687.40258123783997</v>
      </c>
      <c r="D981" s="315">
        <v>0</v>
      </c>
      <c r="E981" s="315">
        <v>3522</v>
      </c>
      <c r="F981" s="314"/>
      <c r="G981" s="315">
        <v>926</v>
      </c>
      <c r="H981" s="381">
        <v>5135.4025812378404</v>
      </c>
      <c r="I981" s="379"/>
    </row>
    <row r="982" spans="1:9" hidden="1" outlineLevel="1">
      <c r="A982" s="380"/>
      <c r="B982" s="326" t="s">
        <v>190</v>
      </c>
      <c r="C982" s="315">
        <v>35050</v>
      </c>
      <c r="D982" s="315">
        <v>3283</v>
      </c>
      <c r="E982" s="315">
        <v>278</v>
      </c>
      <c r="F982" s="315">
        <v>0</v>
      </c>
      <c r="G982" s="315">
        <v>554</v>
      </c>
      <c r="H982" s="381">
        <v>39165</v>
      </c>
      <c r="I982" s="379"/>
    </row>
    <row r="983" spans="1:9" hidden="1" outlineLevel="1">
      <c r="A983" s="380"/>
      <c r="B983" s="326" t="s">
        <v>191</v>
      </c>
      <c r="C983" s="314"/>
      <c r="D983" s="314"/>
      <c r="E983" s="314"/>
      <c r="F983" s="314"/>
      <c r="G983" s="314"/>
      <c r="H983" s="381">
        <v>0</v>
      </c>
      <c r="I983" s="379"/>
    </row>
    <row r="984" spans="1:9" hidden="1" outlineLevel="1">
      <c r="A984" s="380"/>
      <c r="B984" s="326" t="s">
        <v>252</v>
      </c>
      <c r="C984" s="314"/>
      <c r="D984" s="314"/>
      <c r="E984" s="314"/>
      <c r="F984" s="314"/>
      <c r="G984" s="314"/>
      <c r="H984" s="381">
        <v>0</v>
      </c>
      <c r="I984" s="379"/>
    </row>
    <row r="985" spans="1:9" hidden="1" outlineLevel="1">
      <c r="A985" s="380"/>
      <c r="B985" s="326" t="s">
        <v>192</v>
      </c>
      <c r="C985" s="315">
        <v>2500</v>
      </c>
      <c r="D985" s="314"/>
      <c r="E985" s="314"/>
      <c r="F985" s="314"/>
      <c r="G985" s="314"/>
      <c r="H985" s="381">
        <v>2500</v>
      </c>
      <c r="I985" s="379"/>
    </row>
    <row r="986" spans="1:9" hidden="1" outlineLevel="1">
      <c r="A986" s="380"/>
      <c r="B986" s="326" t="s">
        <v>247</v>
      </c>
      <c r="C986" s="314"/>
      <c r="D986" s="314"/>
      <c r="E986" s="314"/>
      <c r="F986" s="314"/>
      <c r="G986" s="314"/>
      <c r="H986" s="381">
        <v>0</v>
      </c>
      <c r="I986" s="379"/>
    </row>
    <row r="987" spans="1:9" hidden="1" outlineLevel="1">
      <c r="A987" s="380"/>
      <c r="B987" s="326" t="s">
        <v>193</v>
      </c>
      <c r="C987" s="315">
        <v>48971</v>
      </c>
      <c r="D987" s="314"/>
      <c r="E987" s="315">
        <v>362289</v>
      </c>
      <c r="F987" s="314"/>
      <c r="G987" s="315">
        <v>70539</v>
      </c>
      <c r="H987" s="381">
        <v>481799</v>
      </c>
      <c r="I987" s="379"/>
    </row>
    <row r="988" spans="1:9" hidden="1" outlineLevel="1">
      <c r="A988" s="380"/>
      <c r="B988" s="326" t="s">
        <v>194</v>
      </c>
      <c r="C988" s="314"/>
      <c r="D988" s="314"/>
      <c r="E988" s="314"/>
      <c r="F988" s="314"/>
      <c r="G988" s="314"/>
      <c r="H988" s="381">
        <v>0</v>
      </c>
      <c r="I988" s="379"/>
    </row>
    <row r="989" spans="1:9" hidden="1" outlineLevel="1">
      <c r="A989" s="380"/>
      <c r="B989" s="326" t="s">
        <v>195</v>
      </c>
      <c r="C989" s="315">
        <v>1997.3894841946501</v>
      </c>
      <c r="D989" s="314"/>
      <c r="E989" s="315">
        <v>22</v>
      </c>
      <c r="F989" s="314"/>
      <c r="G989" s="315">
        <v>10</v>
      </c>
      <c r="H989" s="381">
        <v>2029.3894841946501</v>
      </c>
      <c r="I989" s="379"/>
    </row>
    <row r="990" spans="1:9" hidden="1" outlineLevel="1">
      <c r="A990" s="380"/>
      <c r="B990" s="326" t="s">
        <v>196</v>
      </c>
      <c r="C990" s="315">
        <v>0</v>
      </c>
      <c r="D990" s="314"/>
      <c r="E990" s="315">
        <v>810</v>
      </c>
      <c r="F990" s="314"/>
      <c r="G990" s="314"/>
      <c r="H990" s="381">
        <v>810</v>
      </c>
      <c r="I990" s="379"/>
    </row>
    <row r="991" spans="1:9" hidden="1" outlineLevel="1">
      <c r="A991" s="380"/>
      <c r="B991" s="326" t="s">
        <v>253</v>
      </c>
      <c r="C991" s="314"/>
      <c r="D991" s="315">
        <v>0</v>
      </c>
      <c r="E991" s="315">
        <v>230</v>
      </c>
      <c r="F991" s="315">
        <v>0</v>
      </c>
      <c r="G991" s="315">
        <v>87</v>
      </c>
      <c r="H991" s="381">
        <v>317</v>
      </c>
      <c r="I991" s="379"/>
    </row>
    <row r="992" spans="1:9" collapsed="1">
      <c r="A992" s="380">
        <v>38</v>
      </c>
      <c r="B992" s="330" t="s">
        <v>563</v>
      </c>
      <c r="C992" s="315">
        <f>SUM($C$970:$C$991)</f>
        <v>325005.36978610937</v>
      </c>
      <c r="D992" s="315">
        <f>SUM($D$970:$D$991)</f>
        <v>285825</v>
      </c>
      <c r="E992" s="315">
        <f>SUM($E$970:$E$991)</f>
        <v>806068</v>
      </c>
      <c r="F992" s="315">
        <f>SUM($F$970:$F$991)</f>
        <v>0</v>
      </c>
      <c r="G992" s="315">
        <f>SUM($G$970:$G$991)</f>
        <v>125858</v>
      </c>
      <c r="H992" s="381">
        <f>SUM($H$970:$H$991)</f>
        <v>1542756.3697861098</v>
      </c>
      <c r="I992" s="379"/>
    </row>
    <row r="993" spans="1:9" hidden="1" outlineLevel="1">
      <c r="A993" s="396"/>
      <c r="B993" s="397" t="s">
        <v>181</v>
      </c>
      <c r="C993" s="351">
        <v>14750</v>
      </c>
      <c r="D993" s="382"/>
      <c r="E993" s="351">
        <v>31037</v>
      </c>
      <c r="F993" s="382"/>
      <c r="G993" s="351">
        <v>6217</v>
      </c>
      <c r="H993" s="398">
        <v>52004</v>
      </c>
      <c r="I993" s="379"/>
    </row>
    <row r="994" spans="1:9" hidden="1" outlineLevel="1">
      <c r="A994" s="396"/>
      <c r="B994" s="397" t="s">
        <v>182</v>
      </c>
      <c r="C994" s="382"/>
      <c r="D994" s="382"/>
      <c r="E994" s="382"/>
      <c r="F994" s="382"/>
      <c r="G994" s="382"/>
      <c r="H994" s="398">
        <v>0</v>
      </c>
      <c r="I994" s="379"/>
    </row>
    <row r="995" spans="1:9" hidden="1" outlineLevel="1">
      <c r="A995" s="396"/>
      <c r="B995" s="397" t="s">
        <v>250</v>
      </c>
      <c r="C995" s="351">
        <v>0</v>
      </c>
      <c r="D995" s="351">
        <v>0</v>
      </c>
      <c r="E995" s="351">
        <v>0</v>
      </c>
      <c r="F995" s="351">
        <v>0</v>
      </c>
      <c r="G995" s="351">
        <v>0</v>
      </c>
      <c r="H995" s="398">
        <v>0</v>
      </c>
      <c r="I995" s="379"/>
    </row>
    <row r="996" spans="1:9" hidden="1" outlineLevel="1">
      <c r="A996" s="396"/>
      <c r="B996" s="397" t="s">
        <v>183</v>
      </c>
      <c r="C996" s="351">
        <v>34052</v>
      </c>
      <c r="D996" s="351">
        <v>21933</v>
      </c>
      <c r="E996" s="351">
        <v>49255</v>
      </c>
      <c r="F996" s="351">
        <v>0</v>
      </c>
      <c r="G996" s="351">
        <v>6755</v>
      </c>
      <c r="H996" s="398">
        <v>111995</v>
      </c>
      <c r="I996" s="379"/>
    </row>
    <row r="997" spans="1:9" hidden="1" outlineLevel="1">
      <c r="A997" s="396"/>
      <c r="B997" s="397" t="s">
        <v>184</v>
      </c>
      <c r="C997" s="351">
        <v>7868</v>
      </c>
      <c r="D997" s="382"/>
      <c r="E997" s="351">
        <v>14682</v>
      </c>
      <c r="F997" s="382"/>
      <c r="G997" s="351">
        <v>956</v>
      </c>
      <c r="H997" s="398">
        <v>23506</v>
      </c>
      <c r="I997" s="379"/>
    </row>
    <row r="998" spans="1:9" hidden="1" outlineLevel="1">
      <c r="A998" s="396"/>
      <c r="B998" s="397" t="s">
        <v>251</v>
      </c>
      <c r="C998" s="382"/>
      <c r="D998" s="382"/>
      <c r="E998" s="382"/>
      <c r="F998" s="382"/>
      <c r="G998" s="382"/>
      <c r="H998" s="398">
        <v>0</v>
      </c>
      <c r="I998" s="379"/>
    </row>
    <row r="999" spans="1:9" hidden="1" outlineLevel="1">
      <c r="A999" s="396"/>
      <c r="B999" s="397" t="s">
        <v>185</v>
      </c>
      <c r="C999" s="351">
        <v>39246.4834598093</v>
      </c>
      <c r="D999" s="382"/>
      <c r="E999" s="351">
        <v>83287</v>
      </c>
      <c r="F999" s="382"/>
      <c r="G999" s="351">
        <v>9097</v>
      </c>
      <c r="H999" s="398">
        <v>131630.48345980901</v>
      </c>
      <c r="I999" s="379"/>
    </row>
    <row r="1000" spans="1:9" hidden="1" outlineLevel="1">
      <c r="A1000" s="396"/>
      <c r="B1000" s="397" t="s">
        <v>186</v>
      </c>
      <c r="C1000" s="351">
        <v>36503</v>
      </c>
      <c r="D1000" s="382"/>
      <c r="E1000" s="351">
        <v>141603</v>
      </c>
      <c r="F1000" s="382"/>
      <c r="G1000" s="351">
        <v>13896</v>
      </c>
      <c r="H1000" s="398">
        <v>192002</v>
      </c>
      <c r="I1000" s="379"/>
    </row>
    <row r="1001" spans="1:9" hidden="1" outlineLevel="1">
      <c r="A1001" s="396"/>
      <c r="B1001" s="397" t="s">
        <v>244</v>
      </c>
      <c r="C1001" s="351">
        <v>4750</v>
      </c>
      <c r="D1001" s="382"/>
      <c r="E1001" s="382"/>
      <c r="F1001" s="382"/>
      <c r="G1001" s="382"/>
      <c r="H1001" s="398">
        <v>4750</v>
      </c>
      <c r="I1001" s="379"/>
    </row>
    <row r="1002" spans="1:9" hidden="1" outlineLevel="1">
      <c r="A1002" s="396"/>
      <c r="B1002" s="397" t="s">
        <v>187</v>
      </c>
      <c r="C1002" s="351">
        <v>4275</v>
      </c>
      <c r="D1002" s="382"/>
      <c r="E1002" s="382"/>
      <c r="F1002" s="382"/>
      <c r="G1002" s="382"/>
      <c r="H1002" s="398">
        <v>4275</v>
      </c>
      <c r="I1002" s="379"/>
    </row>
    <row r="1003" spans="1:9" hidden="1" outlineLevel="1">
      <c r="A1003" s="396"/>
      <c r="B1003" s="397" t="s">
        <v>188</v>
      </c>
      <c r="C1003" s="351">
        <v>943.09621164467103</v>
      </c>
      <c r="D1003" s="351">
        <v>0</v>
      </c>
      <c r="E1003" s="351">
        <v>0</v>
      </c>
      <c r="F1003" s="351">
        <v>0</v>
      </c>
      <c r="G1003" s="351">
        <v>0</v>
      </c>
      <c r="H1003" s="398">
        <v>943.09621164467103</v>
      </c>
      <c r="I1003" s="379"/>
    </row>
    <row r="1004" spans="1:9" hidden="1" outlineLevel="1">
      <c r="A1004" s="396"/>
      <c r="B1004" s="397" t="s">
        <v>189</v>
      </c>
      <c r="C1004" s="351">
        <v>39049.346126547702</v>
      </c>
      <c r="D1004" s="351">
        <v>0</v>
      </c>
      <c r="E1004" s="351">
        <v>13563</v>
      </c>
      <c r="F1004" s="382"/>
      <c r="G1004" s="351">
        <v>3568</v>
      </c>
      <c r="H1004" s="398">
        <v>56180.346126547702</v>
      </c>
      <c r="I1004" s="379"/>
    </row>
    <row r="1005" spans="1:9" hidden="1" outlineLevel="1">
      <c r="A1005" s="396"/>
      <c r="B1005" s="397" t="s">
        <v>190</v>
      </c>
      <c r="C1005" s="382"/>
      <c r="D1005" s="351">
        <v>0</v>
      </c>
      <c r="E1005" s="351">
        <v>0</v>
      </c>
      <c r="F1005" s="351">
        <v>0</v>
      </c>
      <c r="G1005" s="351">
        <v>0</v>
      </c>
      <c r="H1005" s="398">
        <v>0</v>
      </c>
      <c r="I1005" s="379"/>
    </row>
    <row r="1006" spans="1:9" hidden="1" outlineLevel="1">
      <c r="A1006" s="396"/>
      <c r="B1006" s="397" t="s">
        <v>191</v>
      </c>
      <c r="C1006" s="382"/>
      <c r="D1006" s="382"/>
      <c r="E1006" s="382"/>
      <c r="F1006" s="382"/>
      <c r="G1006" s="382"/>
      <c r="H1006" s="398">
        <v>0</v>
      </c>
      <c r="I1006" s="379"/>
    </row>
    <row r="1007" spans="1:9" hidden="1" outlineLevel="1">
      <c r="A1007" s="396"/>
      <c r="B1007" s="397" t="s">
        <v>252</v>
      </c>
      <c r="C1007" s="382"/>
      <c r="D1007" s="382"/>
      <c r="E1007" s="382"/>
      <c r="F1007" s="382"/>
      <c r="G1007" s="382"/>
      <c r="H1007" s="398">
        <v>0</v>
      </c>
      <c r="I1007" s="379"/>
    </row>
    <row r="1008" spans="1:9" hidden="1" outlineLevel="1">
      <c r="A1008" s="396"/>
      <c r="B1008" s="397" t="s">
        <v>192</v>
      </c>
      <c r="C1008" s="382"/>
      <c r="D1008" s="382"/>
      <c r="E1008" s="382"/>
      <c r="F1008" s="382"/>
      <c r="G1008" s="382"/>
      <c r="H1008" s="398">
        <v>0</v>
      </c>
      <c r="I1008" s="379"/>
    </row>
    <row r="1009" spans="1:9" hidden="1" outlineLevel="1">
      <c r="A1009" s="396"/>
      <c r="B1009" s="397" t="s">
        <v>247</v>
      </c>
      <c r="C1009" s="382"/>
      <c r="D1009" s="382"/>
      <c r="E1009" s="382"/>
      <c r="F1009" s="382"/>
      <c r="G1009" s="382"/>
      <c r="H1009" s="398">
        <v>0</v>
      </c>
      <c r="I1009" s="379"/>
    </row>
    <row r="1010" spans="1:9" hidden="1" outlineLevel="1">
      <c r="A1010" s="396"/>
      <c r="B1010" s="397" t="s">
        <v>193</v>
      </c>
      <c r="C1010" s="351">
        <v>48526</v>
      </c>
      <c r="D1010" s="382"/>
      <c r="E1010" s="351">
        <v>362675</v>
      </c>
      <c r="F1010" s="382"/>
      <c r="G1010" s="351">
        <v>59715</v>
      </c>
      <c r="H1010" s="398">
        <v>470916</v>
      </c>
      <c r="I1010" s="379"/>
    </row>
    <row r="1011" spans="1:9" hidden="1" outlineLevel="1">
      <c r="A1011" s="396"/>
      <c r="B1011" s="397" t="s">
        <v>194</v>
      </c>
      <c r="C1011" s="382"/>
      <c r="D1011" s="382"/>
      <c r="E1011" s="382"/>
      <c r="F1011" s="382"/>
      <c r="G1011" s="382"/>
      <c r="H1011" s="398">
        <v>0</v>
      </c>
      <c r="I1011" s="379"/>
    </row>
    <row r="1012" spans="1:9" hidden="1" outlineLevel="1">
      <c r="A1012" s="396"/>
      <c r="B1012" s="397" t="s">
        <v>195</v>
      </c>
      <c r="C1012" s="351">
        <v>0</v>
      </c>
      <c r="D1012" s="382"/>
      <c r="E1012" s="351">
        <v>373</v>
      </c>
      <c r="F1012" s="382"/>
      <c r="G1012" s="351">
        <v>176</v>
      </c>
      <c r="H1012" s="398">
        <v>549</v>
      </c>
      <c r="I1012" s="379"/>
    </row>
    <row r="1013" spans="1:9" hidden="1" outlineLevel="1">
      <c r="A1013" s="396"/>
      <c r="B1013" s="397" t="s">
        <v>196</v>
      </c>
      <c r="C1013" s="351">
        <v>0</v>
      </c>
      <c r="D1013" s="382"/>
      <c r="E1013" s="351">
        <v>2273</v>
      </c>
      <c r="F1013" s="382"/>
      <c r="G1013" s="382"/>
      <c r="H1013" s="398">
        <v>2273</v>
      </c>
      <c r="I1013" s="379"/>
    </row>
    <row r="1014" spans="1:9" hidden="1" outlineLevel="1">
      <c r="A1014" s="396"/>
      <c r="B1014" s="397" t="s">
        <v>253</v>
      </c>
      <c r="C1014" s="382"/>
      <c r="D1014" s="351">
        <v>0</v>
      </c>
      <c r="E1014" s="351">
        <v>1753</v>
      </c>
      <c r="F1014" s="351">
        <v>0</v>
      </c>
      <c r="G1014" s="351">
        <v>620</v>
      </c>
      <c r="H1014" s="398">
        <v>2373</v>
      </c>
      <c r="I1014" s="379"/>
    </row>
    <row r="1015" spans="1:9" ht="13.5" collapsed="1" thickBot="1">
      <c r="A1015" s="396">
        <v>39</v>
      </c>
      <c r="B1015" s="399" t="s">
        <v>564</v>
      </c>
      <c r="C1015" s="351">
        <f>SUM($C$993:$C$1014)</f>
        <v>229962.92579800167</v>
      </c>
      <c r="D1015" s="351">
        <f>SUM($D$993:$D$1014)</f>
        <v>21933</v>
      </c>
      <c r="E1015" s="351">
        <f>SUM($E$993:$E$1014)</f>
        <v>700501</v>
      </c>
      <c r="F1015" s="351">
        <f>SUM($F$993:$F$1014)</f>
        <v>0</v>
      </c>
      <c r="G1015" s="351">
        <f>SUM($G$993:$G$1014)</f>
        <v>101000</v>
      </c>
      <c r="H1015" s="398">
        <f>SUM($H$993:$H$1014)</f>
        <v>1053396.9257980012</v>
      </c>
      <c r="I1015" s="379"/>
    </row>
    <row r="1016" spans="1:9" ht="15.75" hidden="1" customHeight="1" outlineLevel="1" thickBot="1">
      <c r="A1016" s="400"/>
      <c r="B1016" s="401" t="s">
        <v>181</v>
      </c>
      <c r="C1016" s="214">
        <v>4413923</v>
      </c>
      <c r="D1016" s="214">
        <v>0</v>
      </c>
      <c r="E1016" s="214">
        <v>42872990</v>
      </c>
      <c r="F1016" s="214">
        <v>33788</v>
      </c>
      <c r="G1016" s="214">
        <v>6763713</v>
      </c>
      <c r="H1016" s="214">
        <v>54084414</v>
      </c>
      <c r="I1016" s="379"/>
    </row>
    <row r="1017" spans="1:9" ht="15.75" hidden="1" customHeight="1" outlineLevel="1" thickBot="1">
      <c r="A1017" s="400"/>
      <c r="B1017" s="401" t="s">
        <v>182</v>
      </c>
      <c r="C1017" s="214">
        <v>4328105</v>
      </c>
      <c r="D1017" s="214">
        <v>0</v>
      </c>
      <c r="E1017" s="214">
        <v>0</v>
      </c>
      <c r="F1017" s="214">
        <v>0</v>
      </c>
      <c r="G1017" s="214">
        <v>324105</v>
      </c>
      <c r="H1017" s="214">
        <v>4652210</v>
      </c>
      <c r="I1017" s="379"/>
    </row>
    <row r="1018" spans="1:9" ht="15.75" hidden="1" customHeight="1" outlineLevel="1" thickBot="1">
      <c r="A1018" s="400"/>
      <c r="B1018" s="401" t="s">
        <v>250</v>
      </c>
      <c r="C1018" s="214">
        <v>650</v>
      </c>
      <c r="D1018" s="214">
        <v>0</v>
      </c>
      <c r="E1018" s="214">
        <v>0</v>
      </c>
      <c r="F1018" s="214">
        <v>0</v>
      </c>
      <c r="G1018" s="214">
        <v>0</v>
      </c>
      <c r="H1018" s="214">
        <v>650</v>
      </c>
      <c r="I1018" s="379"/>
    </row>
    <row r="1019" spans="1:9" ht="15.75" hidden="1" customHeight="1" outlineLevel="1" thickBot="1">
      <c r="A1019" s="400"/>
      <c r="B1019" s="401" t="s">
        <v>183</v>
      </c>
      <c r="C1019" s="214">
        <v>22797941.331794601</v>
      </c>
      <c r="D1019" s="214">
        <v>24490975</v>
      </c>
      <c r="E1019" s="214">
        <v>69300480</v>
      </c>
      <c r="F1019" s="214">
        <v>162090</v>
      </c>
      <c r="G1019" s="214">
        <v>10286765</v>
      </c>
      <c r="H1019" s="214">
        <v>127038251.33179501</v>
      </c>
      <c r="I1019" s="379"/>
    </row>
    <row r="1020" spans="1:9" ht="15.75" hidden="1" customHeight="1" outlineLevel="1" thickBot="1">
      <c r="A1020" s="400"/>
      <c r="B1020" s="401" t="s">
        <v>184</v>
      </c>
      <c r="C1020" s="214">
        <v>4056385</v>
      </c>
      <c r="D1020" s="214">
        <v>0</v>
      </c>
      <c r="E1020" s="214">
        <v>10752787</v>
      </c>
      <c r="F1020" s="214">
        <v>18276</v>
      </c>
      <c r="G1020" s="214">
        <v>902200</v>
      </c>
      <c r="H1020" s="214">
        <v>15729648</v>
      </c>
      <c r="I1020" s="379"/>
    </row>
    <row r="1021" spans="1:9" ht="15.75" hidden="1" customHeight="1" outlineLevel="1" thickBot="1">
      <c r="A1021" s="400"/>
      <c r="B1021" s="401" t="s">
        <v>251</v>
      </c>
      <c r="C1021" s="214">
        <v>51729</v>
      </c>
      <c r="D1021" s="214">
        <v>395921</v>
      </c>
      <c r="E1021" s="214">
        <v>0</v>
      </c>
      <c r="F1021" s="214">
        <v>0</v>
      </c>
      <c r="G1021" s="214">
        <v>102049</v>
      </c>
      <c r="H1021" s="214">
        <v>549699</v>
      </c>
      <c r="I1021" s="379"/>
    </row>
    <row r="1022" spans="1:9" ht="15.75" hidden="1" customHeight="1" outlineLevel="1" thickBot="1">
      <c r="A1022" s="400"/>
      <c r="B1022" s="401" t="s">
        <v>185</v>
      </c>
      <c r="C1022" s="214">
        <v>22867057.761008799</v>
      </c>
      <c r="D1022" s="214">
        <v>0</v>
      </c>
      <c r="E1022" s="214">
        <v>87309641</v>
      </c>
      <c r="F1022" s="214">
        <v>118249.017163604</v>
      </c>
      <c r="G1022" s="214">
        <v>9654646.5141840596</v>
      </c>
      <c r="H1022" s="214">
        <v>119949594.292356</v>
      </c>
      <c r="I1022" s="379"/>
    </row>
    <row r="1023" spans="1:9" ht="15.75" hidden="1" customHeight="1" outlineLevel="1" thickBot="1">
      <c r="A1023" s="400"/>
      <c r="B1023" s="401" t="s">
        <v>186</v>
      </c>
      <c r="C1023" s="214">
        <v>13082136</v>
      </c>
      <c r="D1023" s="214">
        <v>0</v>
      </c>
      <c r="E1023" s="214">
        <v>202473195</v>
      </c>
      <c r="F1023" s="214">
        <v>2629549</v>
      </c>
      <c r="G1023" s="214">
        <v>25239062</v>
      </c>
      <c r="H1023" s="214">
        <v>243423942</v>
      </c>
      <c r="I1023" s="379"/>
    </row>
    <row r="1024" spans="1:9" ht="15.75" hidden="1" customHeight="1" outlineLevel="1" thickBot="1">
      <c r="A1024" s="400"/>
      <c r="B1024" s="401" t="s">
        <v>244</v>
      </c>
      <c r="C1024" s="214">
        <v>3410830</v>
      </c>
      <c r="D1024" s="214">
        <v>0</v>
      </c>
      <c r="E1024" s="214">
        <v>0</v>
      </c>
      <c r="F1024" s="214">
        <v>1529</v>
      </c>
      <c r="G1024" s="214">
        <v>80906</v>
      </c>
      <c r="H1024" s="214">
        <v>3493265</v>
      </c>
      <c r="I1024" s="379"/>
    </row>
    <row r="1025" spans="1:9" ht="15.75" hidden="1" customHeight="1" outlineLevel="1" thickBot="1">
      <c r="A1025" s="400"/>
      <c r="B1025" s="401" t="s">
        <v>187</v>
      </c>
      <c r="C1025" s="214">
        <v>3472249</v>
      </c>
      <c r="D1025" s="214">
        <v>0</v>
      </c>
      <c r="E1025" s="214">
        <v>0</v>
      </c>
      <c r="F1025" s="214">
        <v>0</v>
      </c>
      <c r="G1025" s="214">
        <v>0</v>
      </c>
      <c r="H1025" s="214">
        <v>3472249</v>
      </c>
      <c r="I1025" s="379"/>
    </row>
    <row r="1026" spans="1:9" ht="15.75" hidden="1" customHeight="1" outlineLevel="1" thickBot="1">
      <c r="A1026" s="400"/>
      <c r="B1026" s="401" t="s">
        <v>188</v>
      </c>
      <c r="C1026" s="214">
        <v>687663.77748486202</v>
      </c>
      <c r="D1026" s="214">
        <v>0</v>
      </c>
      <c r="E1026" s="214">
        <v>5164849</v>
      </c>
      <c r="F1026" s="214">
        <v>582.54501374082201</v>
      </c>
      <c r="G1026" s="214">
        <v>1480638.2509668099</v>
      </c>
      <c r="H1026" s="214">
        <v>7333733.5734654097</v>
      </c>
      <c r="I1026" s="379"/>
    </row>
    <row r="1027" spans="1:9" ht="15.75" hidden="1" customHeight="1" outlineLevel="1" thickBot="1">
      <c r="A1027" s="400"/>
      <c r="B1027" s="401" t="s">
        <v>189</v>
      </c>
      <c r="C1027" s="214">
        <v>3108689.3714536</v>
      </c>
      <c r="D1027" s="214">
        <v>0</v>
      </c>
      <c r="E1027" s="214">
        <v>22097625</v>
      </c>
      <c r="F1027" s="214">
        <v>0</v>
      </c>
      <c r="G1027" s="214">
        <v>4707176</v>
      </c>
      <c r="H1027" s="214">
        <v>29913490.371453598</v>
      </c>
      <c r="I1027" s="379"/>
    </row>
    <row r="1028" spans="1:9" ht="15.75" hidden="1" customHeight="1" outlineLevel="1" thickBot="1">
      <c r="A1028" s="400"/>
      <c r="B1028" s="401" t="s">
        <v>190</v>
      </c>
      <c r="C1028" s="214">
        <v>20801863</v>
      </c>
      <c r="D1028" s="214">
        <v>35300679</v>
      </c>
      <c r="E1028" s="214">
        <v>2705909</v>
      </c>
      <c r="F1028" s="214">
        <v>472199</v>
      </c>
      <c r="G1028" s="214">
        <v>4935266</v>
      </c>
      <c r="H1028" s="214">
        <v>64215916</v>
      </c>
      <c r="I1028" s="379"/>
    </row>
    <row r="1029" spans="1:9" ht="15.75" hidden="1" customHeight="1" outlineLevel="1" thickBot="1">
      <c r="A1029" s="400"/>
      <c r="B1029" s="401" t="s">
        <v>191</v>
      </c>
      <c r="C1029" s="214">
        <v>325006.68</v>
      </c>
      <c r="D1029" s="214">
        <v>0</v>
      </c>
      <c r="E1029" s="214">
        <v>2868501.7110227901</v>
      </c>
      <c r="F1029" s="214">
        <v>0</v>
      </c>
      <c r="G1029" s="214">
        <v>571958.93241566303</v>
      </c>
      <c r="H1029" s="214">
        <v>3765467.3234384502</v>
      </c>
      <c r="I1029" s="379"/>
    </row>
    <row r="1030" spans="1:9" ht="15.75" hidden="1" customHeight="1" outlineLevel="1" thickBot="1">
      <c r="A1030" s="400"/>
      <c r="B1030" s="401" t="s">
        <v>252</v>
      </c>
      <c r="C1030" s="214">
        <v>0</v>
      </c>
      <c r="D1030" s="214">
        <v>0</v>
      </c>
      <c r="E1030" s="214">
        <v>29009</v>
      </c>
      <c r="F1030" s="214">
        <v>0</v>
      </c>
      <c r="G1030" s="214">
        <v>0</v>
      </c>
      <c r="H1030" s="214">
        <v>29009</v>
      </c>
      <c r="I1030" s="379"/>
    </row>
    <row r="1031" spans="1:9" ht="15.75" hidden="1" customHeight="1" outlineLevel="1" thickBot="1">
      <c r="A1031" s="400"/>
      <c r="B1031" s="401" t="s">
        <v>192</v>
      </c>
      <c r="C1031" s="214">
        <v>346756</v>
      </c>
      <c r="D1031" s="214">
        <v>8093</v>
      </c>
      <c r="E1031" s="214">
        <v>0</v>
      </c>
      <c r="F1031" s="214">
        <v>24258</v>
      </c>
      <c r="G1031" s="214">
        <v>0</v>
      </c>
      <c r="H1031" s="214">
        <v>379107</v>
      </c>
      <c r="I1031" s="379"/>
    </row>
    <row r="1032" spans="1:9" ht="15.75" hidden="1" customHeight="1" outlineLevel="1" thickBot="1">
      <c r="A1032" s="400"/>
      <c r="B1032" s="401" t="s">
        <v>247</v>
      </c>
      <c r="C1032" s="214">
        <v>189942</v>
      </c>
      <c r="D1032" s="214">
        <v>0</v>
      </c>
      <c r="E1032" s="214">
        <v>0</v>
      </c>
      <c r="F1032" s="214">
        <v>0</v>
      </c>
      <c r="G1032" s="214">
        <v>0</v>
      </c>
      <c r="H1032" s="214">
        <v>189942</v>
      </c>
      <c r="I1032" s="379"/>
    </row>
    <row r="1033" spans="1:9" ht="15.75" hidden="1" customHeight="1" outlineLevel="1" thickBot="1">
      <c r="A1033" s="400"/>
      <c r="B1033" s="401" t="s">
        <v>193</v>
      </c>
      <c r="C1033" s="214">
        <v>32063509</v>
      </c>
      <c r="D1033" s="214">
        <v>11040895</v>
      </c>
      <c r="E1033" s="214">
        <v>143371781</v>
      </c>
      <c r="F1033" s="214">
        <v>567590</v>
      </c>
      <c r="G1033" s="214">
        <v>57030276</v>
      </c>
      <c r="H1033" s="214">
        <v>244074051</v>
      </c>
      <c r="I1033" s="379"/>
    </row>
    <row r="1034" spans="1:9" ht="15.75" hidden="1" customHeight="1" outlineLevel="1" thickBot="1">
      <c r="A1034" s="400"/>
      <c r="B1034" s="401" t="s">
        <v>194</v>
      </c>
      <c r="C1034" s="214">
        <v>7217327.5800000001</v>
      </c>
      <c r="D1034" s="214">
        <v>0</v>
      </c>
      <c r="E1034" s="214">
        <v>0</v>
      </c>
      <c r="F1034" s="214">
        <v>9441</v>
      </c>
      <c r="G1034" s="214">
        <v>249681.3</v>
      </c>
      <c r="H1034" s="214">
        <v>7476449.8799999999</v>
      </c>
      <c r="I1034" s="379"/>
    </row>
    <row r="1035" spans="1:9" ht="15.75" hidden="1" customHeight="1" outlineLevel="1" thickBot="1">
      <c r="A1035" s="400"/>
      <c r="B1035" s="401" t="s">
        <v>195</v>
      </c>
      <c r="C1035" s="214">
        <v>3669473.5239387201</v>
      </c>
      <c r="D1035" s="214">
        <v>865</v>
      </c>
      <c r="E1035" s="214">
        <v>488502</v>
      </c>
      <c r="F1035" s="214">
        <v>0</v>
      </c>
      <c r="G1035" s="214">
        <v>177435</v>
      </c>
      <c r="H1035" s="214">
        <v>4336275.5239387201</v>
      </c>
      <c r="I1035" s="379"/>
    </row>
    <row r="1036" spans="1:9" ht="15.75" hidden="1" customHeight="1" outlineLevel="1" thickBot="1">
      <c r="A1036" s="400"/>
      <c r="B1036" s="401" t="s">
        <v>196</v>
      </c>
      <c r="C1036" s="214">
        <v>10178993</v>
      </c>
      <c r="D1036" s="214">
        <v>0</v>
      </c>
      <c r="E1036" s="214">
        <v>9288643</v>
      </c>
      <c r="F1036" s="214">
        <v>3330</v>
      </c>
      <c r="G1036" s="214">
        <v>38995</v>
      </c>
      <c r="H1036" s="214">
        <v>19509961</v>
      </c>
      <c r="I1036" s="379"/>
    </row>
    <row r="1037" spans="1:9" ht="15.75" hidden="1" customHeight="1" outlineLevel="1" thickBot="1">
      <c r="A1037" s="400"/>
      <c r="B1037" s="401" t="s">
        <v>253</v>
      </c>
      <c r="C1037" s="214">
        <v>186312</v>
      </c>
      <c r="D1037" s="214">
        <v>0</v>
      </c>
      <c r="E1037" s="214">
        <v>2213233</v>
      </c>
      <c r="F1037" s="214">
        <v>0</v>
      </c>
      <c r="G1037" s="214">
        <v>632491</v>
      </c>
      <c r="H1037" s="214">
        <v>3032036</v>
      </c>
      <c r="I1037" s="379"/>
    </row>
    <row r="1038" spans="1:9" ht="15.75" customHeight="1" collapsed="1" thickBot="1">
      <c r="A1038" s="400">
        <v>40</v>
      </c>
      <c r="B1038" s="402" t="s">
        <v>575</v>
      </c>
      <c r="C1038" s="214">
        <f>SUM($C$1016:$C$1037)</f>
        <v>157256542.0256806</v>
      </c>
      <c r="D1038" s="214">
        <f>SUM($D$1016:$D$1037)</f>
        <v>71237428</v>
      </c>
      <c r="E1038" s="214">
        <f>SUM($E$1016:$E$1037)</f>
        <v>600937145.71102285</v>
      </c>
      <c r="F1038" s="214">
        <f>SUM($F$1016:$F$1037)</f>
        <v>4040881.5621773447</v>
      </c>
      <c r="G1038" s="214">
        <f>SUM($G$1016:$G$1037)</f>
        <v>123177363.99756654</v>
      </c>
      <c r="H1038" s="214">
        <f>SUM($H$1016:$H$1037)</f>
        <v>956649361.29644728</v>
      </c>
      <c r="I1038" s="379"/>
    </row>
    <row r="1039" spans="1:9" ht="13.5" hidden="1" outlineLevel="1" thickBot="1">
      <c r="A1039" s="403"/>
      <c r="B1039" s="404" t="s">
        <v>181</v>
      </c>
      <c r="C1039" s="405">
        <v>5028011</v>
      </c>
      <c r="D1039" s="405">
        <v>0</v>
      </c>
      <c r="E1039" s="405">
        <v>9216241</v>
      </c>
      <c r="F1039" s="405">
        <v>972725</v>
      </c>
      <c r="G1039" s="405">
        <v>3685391</v>
      </c>
      <c r="H1039" s="214">
        <v>18902368</v>
      </c>
      <c r="I1039" s="379"/>
    </row>
    <row r="1040" spans="1:9" ht="13.5" hidden="1" outlineLevel="1" thickBot="1">
      <c r="A1040" s="403"/>
      <c r="B1040" s="404" t="s">
        <v>182</v>
      </c>
      <c r="C1040" s="405">
        <v>1544189.15</v>
      </c>
      <c r="D1040" s="405">
        <v>0</v>
      </c>
      <c r="E1040" s="405">
        <v>0</v>
      </c>
      <c r="F1040" s="405">
        <v>8000</v>
      </c>
      <c r="G1040" s="405">
        <v>-324105</v>
      </c>
      <c r="H1040" s="214">
        <v>1228084.1499999999</v>
      </c>
      <c r="I1040" s="379"/>
    </row>
    <row r="1041" spans="1:9" ht="13.5" hidden="1" outlineLevel="1" thickBot="1">
      <c r="A1041" s="403"/>
      <c r="B1041" s="404" t="s">
        <v>250</v>
      </c>
      <c r="C1041" s="405">
        <v>-650</v>
      </c>
      <c r="D1041" s="405">
        <v>0</v>
      </c>
      <c r="E1041" s="405">
        <v>0</v>
      </c>
      <c r="F1041" s="405">
        <v>0</v>
      </c>
      <c r="G1041" s="405">
        <v>0</v>
      </c>
      <c r="H1041" s="214">
        <v>-650</v>
      </c>
      <c r="I1041" s="379"/>
    </row>
    <row r="1042" spans="1:9" ht="13.5" hidden="1" outlineLevel="1" thickBot="1">
      <c r="A1042" s="403"/>
      <c r="B1042" s="404" t="s">
        <v>183</v>
      </c>
      <c r="C1042" s="405">
        <v>10475456.668205401</v>
      </c>
      <c r="D1042" s="405">
        <v>19678437</v>
      </c>
      <c r="E1042" s="405">
        <v>17764847</v>
      </c>
      <c r="F1042" s="405">
        <v>9226853</v>
      </c>
      <c r="G1042" s="405">
        <v>5928221</v>
      </c>
      <c r="H1042" s="214">
        <v>63073814.668205403</v>
      </c>
      <c r="I1042" s="379"/>
    </row>
    <row r="1043" spans="1:9" ht="13.5" hidden="1" outlineLevel="1" thickBot="1">
      <c r="A1043" s="403"/>
      <c r="B1043" s="404" t="s">
        <v>184</v>
      </c>
      <c r="C1043" s="405">
        <v>3107364.6065000002</v>
      </c>
      <c r="D1043" s="405">
        <v>0</v>
      </c>
      <c r="E1043" s="405">
        <v>5661783.3435000004</v>
      </c>
      <c r="F1043" s="405">
        <v>584243</v>
      </c>
      <c r="G1043" s="405">
        <v>-218173</v>
      </c>
      <c r="H1043" s="214">
        <v>9135217.9499999993</v>
      </c>
      <c r="I1043" s="379"/>
    </row>
    <row r="1044" spans="1:9" ht="13.5" hidden="1" outlineLevel="1" thickBot="1">
      <c r="A1044" s="403"/>
      <c r="B1044" s="404" t="s">
        <v>251</v>
      </c>
      <c r="C1044" s="405">
        <v>34957</v>
      </c>
      <c r="D1044" s="405">
        <v>109663</v>
      </c>
      <c r="E1044" s="405">
        <v>0</v>
      </c>
      <c r="F1044" s="405">
        <v>1619</v>
      </c>
      <c r="G1044" s="405">
        <v>48387</v>
      </c>
      <c r="H1044" s="214">
        <v>194626</v>
      </c>
      <c r="I1044" s="379"/>
    </row>
    <row r="1045" spans="1:9" ht="13.5" hidden="1" outlineLevel="1" thickBot="1">
      <c r="A1045" s="403"/>
      <c r="B1045" s="404" t="s">
        <v>185</v>
      </c>
      <c r="C1045" s="405">
        <v>14565162.4389921</v>
      </c>
      <c r="D1045" s="405">
        <v>0</v>
      </c>
      <c r="E1045" s="405">
        <v>31700556</v>
      </c>
      <c r="F1045" s="405">
        <v>7404932.5701778596</v>
      </c>
      <c r="G1045" s="405">
        <v>2287055.48581594</v>
      </c>
      <c r="H1045" s="214">
        <v>55957706.494985901</v>
      </c>
      <c r="I1045" s="379"/>
    </row>
    <row r="1046" spans="1:9" ht="13.5" hidden="1" outlineLevel="1" thickBot="1">
      <c r="A1046" s="403"/>
      <c r="B1046" s="404" t="s">
        <v>186</v>
      </c>
      <c r="C1046" s="405">
        <v>44756668</v>
      </c>
      <c r="D1046" s="405">
        <v>0</v>
      </c>
      <c r="E1046" s="405">
        <v>72805993</v>
      </c>
      <c r="F1046" s="405">
        <v>-3858406</v>
      </c>
      <c r="G1046" s="405">
        <v>10932451</v>
      </c>
      <c r="H1046" s="214">
        <v>124636706</v>
      </c>
      <c r="I1046" s="379"/>
    </row>
    <row r="1047" spans="1:9" ht="13.5" hidden="1" outlineLevel="1" thickBot="1">
      <c r="A1047" s="403"/>
      <c r="B1047" s="404" t="s">
        <v>244</v>
      </c>
      <c r="C1047" s="405">
        <v>1751140</v>
      </c>
      <c r="D1047" s="405">
        <v>0</v>
      </c>
      <c r="E1047" s="405">
        <v>0</v>
      </c>
      <c r="F1047" s="405">
        <v>17884</v>
      </c>
      <c r="G1047" s="405">
        <v>-80906</v>
      </c>
      <c r="H1047" s="214">
        <v>1688118</v>
      </c>
      <c r="I1047" s="379"/>
    </row>
    <row r="1048" spans="1:9" ht="13.5" hidden="1" outlineLevel="1" thickBot="1">
      <c r="A1048" s="403"/>
      <c r="B1048" s="404" t="s">
        <v>187</v>
      </c>
      <c r="C1048" s="405">
        <v>2548704</v>
      </c>
      <c r="D1048" s="405">
        <v>0</v>
      </c>
      <c r="E1048" s="405">
        <v>0</v>
      </c>
      <c r="F1048" s="405">
        <v>345876</v>
      </c>
      <c r="G1048" s="405">
        <v>0</v>
      </c>
      <c r="H1048" s="214">
        <v>2894580</v>
      </c>
      <c r="I1048" s="379"/>
    </row>
    <row r="1049" spans="1:9" ht="13.5" hidden="1" outlineLevel="1" thickBot="1">
      <c r="A1049" s="403"/>
      <c r="B1049" s="404" t="s">
        <v>188</v>
      </c>
      <c r="C1049" s="405">
        <v>286978.77251513797</v>
      </c>
      <c r="D1049" s="405">
        <v>0</v>
      </c>
      <c r="E1049" s="405">
        <v>1296410.75</v>
      </c>
      <c r="F1049" s="405">
        <v>87178.573988108998</v>
      </c>
      <c r="G1049" s="405">
        <v>1089789.7490331901</v>
      </c>
      <c r="H1049" s="214">
        <v>2760357.8455364401</v>
      </c>
      <c r="I1049" s="379"/>
    </row>
    <row r="1050" spans="1:9" ht="13.5" hidden="1" outlineLevel="1" thickBot="1">
      <c r="A1050" s="403"/>
      <c r="B1050" s="404" t="s">
        <v>189</v>
      </c>
      <c r="C1050" s="405">
        <v>939631.10521306004</v>
      </c>
      <c r="D1050" s="405">
        <v>0</v>
      </c>
      <c r="E1050" s="405">
        <v>8407686.7132102698</v>
      </c>
      <c r="F1050" s="405">
        <v>177378.000814673</v>
      </c>
      <c r="G1050" s="405">
        <v>2088382</v>
      </c>
      <c r="H1050" s="214">
        <v>11613077.819238</v>
      </c>
      <c r="I1050" s="379"/>
    </row>
    <row r="1051" spans="1:9" ht="13.5" hidden="1" outlineLevel="1" thickBot="1">
      <c r="A1051" s="403"/>
      <c r="B1051" s="404" t="s">
        <v>190</v>
      </c>
      <c r="C1051" s="405">
        <v>782168</v>
      </c>
      <c r="D1051" s="405">
        <v>709531</v>
      </c>
      <c r="E1051" s="405">
        <v>657284</v>
      </c>
      <c r="F1051" s="405">
        <v>1196163</v>
      </c>
      <c r="G1051" s="405">
        <v>2780176</v>
      </c>
      <c r="H1051" s="214">
        <v>6125322</v>
      </c>
      <c r="I1051" s="379"/>
    </row>
    <row r="1052" spans="1:9" ht="13.5" hidden="1" outlineLevel="1" thickBot="1">
      <c r="A1052" s="403"/>
      <c r="B1052" s="404" t="s">
        <v>191</v>
      </c>
      <c r="C1052" s="405">
        <v>749740.32</v>
      </c>
      <c r="D1052" s="405">
        <v>0</v>
      </c>
      <c r="E1052" s="405">
        <v>4331358.2889772197</v>
      </c>
      <c r="F1052" s="405">
        <v>0</v>
      </c>
      <c r="G1052" s="405">
        <v>1358732.06758434</v>
      </c>
      <c r="H1052" s="214">
        <v>6439830.6765615502</v>
      </c>
      <c r="I1052" s="379"/>
    </row>
    <row r="1053" spans="1:9" ht="13.5" hidden="1" outlineLevel="1" thickBot="1">
      <c r="A1053" s="403"/>
      <c r="B1053" s="404" t="s">
        <v>252</v>
      </c>
      <c r="C1053" s="405">
        <v>128283.3</v>
      </c>
      <c r="D1053" s="405">
        <v>0</v>
      </c>
      <c r="E1053" s="405">
        <v>697929.7</v>
      </c>
      <c r="F1053" s="405">
        <v>10112</v>
      </c>
      <c r="G1053" s="405">
        <v>0</v>
      </c>
      <c r="H1053" s="214">
        <v>836325</v>
      </c>
      <c r="I1053" s="379"/>
    </row>
    <row r="1054" spans="1:9" ht="13.5" hidden="1" outlineLevel="1" thickBot="1">
      <c r="A1054" s="403"/>
      <c r="B1054" s="404" t="s">
        <v>192</v>
      </c>
      <c r="C1054" s="405">
        <v>211495</v>
      </c>
      <c r="D1054" s="405">
        <v>-8093</v>
      </c>
      <c r="E1054" s="405">
        <v>0</v>
      </c>
      <c r="F1054" s="405">
        <v>21306</v>
      </c>
      <c r="G1054" s="405">
        <v>0</v>
      </c>
      <c r="H1054" s="214">
        <v>224708</v>
      </c>
      <c r="I1054" s="379"/>
    </row>
    <row r="1055" spans="1:9" ht="13.5" hidden="1" outlineLevel="1" thickBot="1">
      <c r="A1055" s="403"/>
      <c r="B1055" s="404" t="s">
        <v>247</v>
      </c>
      <c r="C1055" s="405">
        <v>-1444</v>
      </c>
      <c r="D1055" s="405">
        <v>0</v>
      </c>
      <c r="E1055" s="405">
        <v>0</v>
      </c>
      <c r="F1055" s="405">
        <v>15349</v>
      </c>
      <c r="G1055" s="405">
        <v>0</v>
      </c>
      <c r="H1055" s="214">
        <v>13905</v>
      </c>
      <c r="I1055" s="379"/>
    </row>
    <row r="1056" spans="1:9" ht="13.5" hidden="1" outlineLevel="1" thickBot="1">
      <c r="A1056" s="403"/>
      <c r="B1056" s="404" t="s">
        <v>193</v>
      </c>
      <c r="C1056" s="405">
        <v>37814517</v>
      </c>
      <c r="D1056" s="405">
        <v>-4425388</v>
      </c>
      <c r="E1056" s="405">
        <v>46612898</v>
      </c>
      <c r="F1056" s="405">
        <v>6504224</v>
      </c>
      <c r="G1056" s="405">
        <v>-25072223</v>
      </c>
      <c r="H1056" s="214">
        <v>61434028</v>
      </c>
      <c r="I1056" s="379"/>
    </row>
    <row r="1057" spans="1:9" ht="13.5" hidden="1" outlineLevel="1" thickBot="1">
      <c r="A1057" s="403"/>
      <c r="B1057" s="404" t="s">
        <v>194</v>
      </c>
      <c r="C1057" s="405">
        <v>5911542.4199999999</v>
      </c>
      <c r="D1057" s="405">
        <v>0</v>
      </c>
      <c r="E1057" s="405">
        <v>0</v>
      </c>
      <c r="F1057" s="405">
        <v>-3716</v>
      </c>
      <c r="G1057" s="405">
        <v>-249681.3</v>
      </c>
      <c r="H1057" s="214">
        <v>5658145.1200000001</v>
      </c>
      <c r="I1057" s="379"/>
    </row>
    <row r="1058" spans="1:9" ht="13.5" hidden="1" outlineLevel="1" thickBot="1">
      <c r="A1058" s="403"/>
      <c r="B1058" s="404" t="s">
        <v>195</v>
      </c>
      <c r="C1058" s="405">
        <v>252585.27606127199</v>
      </c>
      <c r="D1058" s="405">
        <v>3096.85</v>
      </c>
      <c r="E1058" s="405">
        <v>-86491.65</v>
      </c>
      <c r="F1058" s="405">
        <v>112834.581241548</v>
      </c>
      <c r="G1058" s="405">
        <v>83869</v>
      </c>
      <c r="H1058" s="214">
        <v>365894.05730282102</v>
      </c>
      <c r="I1058" s="379"/>
    </row>
    <row r="1059" spans="1:9" ht="13.5" hidden="1" outlineLevel="1" thickBot="1">
      <c r="A1059" s="403"/>
      <c r="B1059" s="404" t="s">
        <v>196</v>
      </c>
      <c r="C1059" s="405">
        <v>-2347259.75</v>
      </c>
      <c r="D1059" s="405">
        <v>0</v>
      </c>
      <c r="E1059" s="405">
        <v>-286295.25</v>
      </c>
      <c r="F1059" s="405">
        <v>43788</v>
      </c>
      <c r="G1059" s="405">
        <v>-38870</v>
      </c>
      <c r="H1059" s="214">
        <v>-2628637</v>
      </c>
      <c r="I1059" s="379"/>
    </row>
    <row r="1060" spans="1:9" ht="13.5" hidden="1" outlineLevel="1" thickBot="1">
      <c r="A1060" s="403"/>
      <c r="B1060" s="404" t="s">
        <v>253</v>
      </c>
      <c r="C1060" s="405">
        <v>270857</v>
      </c>
      <c r="D1060" s="405">
        <v>0</v>
      </c>
      <c r="E1060" s="405">
        <v>645609</v>
      </c>
      <c r="F1060" s="405">
        <v>124027</v>
      </c>
      <c r="G1060" s="405">
        <v>234474</v>
      </c>
      <c r="H1060" s="214">
        <v>1274967</v>
      </c>
      <c r="I1060" s="379"/>
    </row>
    <row r="1061" spans="1:9" ht="26.25" collapsed="1" thickBot="1">
      <c r="A1061" s="403">
        <v>41</v>
      </c>
      <c r="B1061" s="406" t="s">
        <v>565</v>
      </c>
      <c r="C1061" s="405">
        <f>SUM($C$1039:$C$1060)</f>
        <v>128810097.30748695</v>
      </c>
      <c r="D1061" s="405">
        <f>SUM($D$1039:$D$1060)</f>
        <v>16067246.85</v>
      </c>
      <c r="E1061" s="405">
        <f>SUM($E$1039:$E$1060)</f>
        <v>199425809.89568749</v>
      </c>
      <c r="F1061" s="405">
        <f>SUM($F$1039:$F$1060)</f>
        <v>22992370.726222191</v>
      </c>
      <c r="G1061" s="405">
        <f>SUM($G$1039:$G$1060)</f>
        <v>4532970.0024334723</v>
      </c>
      <c r="H1061" s="214">
        <f>SUM($H$1039:$H$1060)</f>
        <v>371828494.78183013</v>
      </c>
      <c r="I1061" s="379"/>
    </row>
    <row r="1062" spans="1:9">
      <c r="A1062" s="517"/>
      <c r="B1062" s="517"/>
      <c r="C1062" s="517"/>
      <c r="D1062" s="517"/>
      <c r="E1062" s="517"/>
      <c r="F1062" s="517"/>
      <c r="G1062" s="517"/>
      <c r="H1062" s="517"/>
    </row>
    <row r="1063" spans="1:9">
      <c r="A1063" s="229"/>
      <c r="C1063" s="407"/>
      <c r="D1063" s="407"/>
      <c r="E1063" s="407"/>
      <c r="F1063" s="407"/>
      <c r="G1063" s="407"/>
      <c r="H1063" s="407"/>
    </row>
  </sheetData>
  <sheetProtection selectLockedCells="1"/>
  <mergeCells count="33">
    <mergeCell ref="A6:H6"/>
    <mergeCell ref="A1:H1"/>
    <mergeCell ref="A2:H2"/>
    <mergeCell ref="A3:H3"/>
    <mergeCell ref="A4:H4"/>
    <mergeCell ref="A5:H5"/>
    <mergeCell ref="A570:H570"/>
    <mergeCell ref="A7:H7"/>
    <mergeCell ref="C9:E9"/>
    <mergeCell ref="F9:F12"/>
    <mergeCell ref="G9:G12"/>
    <mergeCell ref="H9:H12"/>
    <mergeCell ref="C10:E10"/>
    <mergeCell ref="C11:C12"/>
    <mergeCell ref="D11:D12"/>
    <mergeCell ref="E11:E12"/>
    <mergeCell ref="A565:H565"/>
    <mergeCell ref="A566:H566"/>
    <mergeCell ref="A567:H567"/>
    <mergeCell ref="A568:H568"/>
    <mergeCell ref="A569:H569"/>
    <mergeCell ref="E577:E578"/>
    <mergeCell ref="A1062:H1062"/>
    <mergeCell ref="A571:H571"/>
    <mergeCell ref="A572:H572"/>
    <mergeCell ref="A573:H573"/>
    <mergeCell ref="C575:E575"/>
    <mergeCell ref="F575:F578"/>
    <mergeCell ref="G575:G578"/>
    <mergeCell ref="H575:H578"/>
    <mergeCell ref="C576:E576"/>
    <mergeCell ref="C577:C578"/>
    <mergeCell ref="D577:D578"/>
  </mergeCells>
  <printOptions gridLinesSet="0"/>
  <pageMargins left="0.4" right="0" top="0.69" bottom="0.64" header="0.64" footer="0.2"/>
  <pageSetup firstPageNumber="68" orientation="landscape" useFirstPageNumber="1" verticalDpi="300" r:id="rId1"/>
  <headerFooter alignWithMargins="0">
    <oddFooter>&amp;C&amp;"-,Regular"&amp;P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3634"/>
    <pageSetUpPr fitToPage="1"/>
  </sheetPr>
  <dimension ref="A1:I564"/>
  <sheetViews>
    <sheetView showGridLines="0" zoomScaleNormal="100" workbookViewId="0">
      <selection sqref="A1:I1"/>
    </sheetView>
  </sheetViews>
  <sheetFormatPr defaultRowHeight="12.75" outlineLevelRow="1"/>
  <cols>
    <col min="1" max="1" width="3.85546875" style="22" customWidth="1"/>
    <col min="2" max="2" width="44.7109375" style="22" bestFit="1" customWidth="1"/>
    <col min="3" max="6" width="12.5703125" style="22" customWidth="1"/>
    <col min="7" max="7" width="10.7109375" style="22" customWidth="1"/>
    <col min="8" max="8" width="11.28515625" style="22" customWidth="1"/>
    <col min="9" max="9" width="12.7109375" style="22" customWidth="1"/>
    <col min="10" max="10" width="10.140625" style="22" bestFit="1" customWidth="1"/>
    <col min="11" max="256" width="9.140625" style="22"/>
    <col min="257" max="257" width="3.85546875" style="22" customWidth="1"/>
    <col min="258" max="258" width="43" style="22" customWidth="1"/>
    <col min="259" max="259" width="12.5703125" style="22" customWidth="1"/>
    <col min="260" max="260" width="12" style="22" customWidth="1"/>
    <col min="261" max="261" width="13.42578125" style="22" customWidth="1"/>
    <col min="262" max="262" width="10.42578125" style="22" customWidth="1"/>
    <col min="263" max="263" width="9.7109375" style="22" customWidth="1"/>
    <col min="264" max="264" width="11.140625" style="22" customWidth="1"/>
    <col min="265" max="265" width="12.7109375" style="22" customWidth="1"/>
    <col min="266" max="266" width="10.140625" style="22" bestFit="1" customWidth="1"/>
    <col min="267" max="512" width="9.140625" style="22"/>
    <col min="513" max="513" width="3.85546875" style="22" customWidth="1"/>
    <col min="514" max="514" width="43" style="22" customWidth="1"/>
    <col min="515" max="515" width="12.5703125" style="22" customWidth="1"/>
    <col min="516" max="516" width="12" style="22" customWidth="1"/>
    <col min="517" max="517" width="13.42578125" style="22" customWidth="1"/>
    <col min="518" max="518" width="10.42578125" style="22" customWidth="1"/>
    <col min="519" max="519" width="9.7109375" style="22" customWidth="1"/>
    <col min="520" max="520" width="11.140625" style="22" customWidth="1"/>
    <col min="521" max="521" width="12.7109375" style="22" customWidth="1"/>
    <col min="522" max="522" width="10.140625" style="22" bestFit="1" customWidth="1"/>
    <col min="523" max="768" width="9.140625" style="22"/>
    <col min="769" max="769" width="3.85546875" style="22" customWidth="1"/>
    <col min="770" max="770" width="43" style="22" customWidth="1"/>
    <col min="771" max="771" width="12.5703125" style="22" customWidth="1"/>
    <col min="772" max="772" width="12" style="22" customWidth="1"/>
    <col min="773" max="773" width="13.42578125" style="22" customWidth="1"/>
    <col min="774" max="774" width="10.42578125" style="22" customWidth="1"/>
    <col min="775" max="775" width="9.7109375" style="22" customWidth="1"/>
    <col min="776" max="776" width="11.140625" style="22" customWidth="1"/>
    <col min="777" max="777" width="12.7109375" style="22" customWidth="1"/>
    <col min="778" max="778" width="10.140625" style="22" bestFit="1" customWidth="1"/>
    <col min="779" max="1024" width="9.140625" style="22"/>
    <col min="1025" max="1025" width="3.85546875" style="22" customWidth="1"/>
    <col min="1026" max="1026" width="43" style="22" customWidth="1"/>
    <col min="1027" max="1027" width="12.5703125" style="22" customWidth="1"/>
    <col min="1028" max="1028" width="12" style="22" customWidth="1"/>
    <col min="1029" max="1029" width="13.42578125" style="22" customWidth="1"/>
    <col min="1030" max="1030" width="10.42578125" style="22" customWidth="1"/>
    <col min="1031" max="1031" width="9.7109375" style="22" customWidth="1"/>
    <col min="1032" max="1032" width="11.140625" style="22" customWidth="1"/>
    <col min="1033" max="1033" width="12.7109375" style="22" customWidth="1"/>
    <col min="1034" max="1034" width="10.140625" style="22" bestFit="1" customWidth="1"/>
    <col min="1035" max="1280" width="9.140625" style="22"/>
    <col min="1281" max="1281" width="3.85546875" style="22" customWidth="1"/>
    <col min="1282" max="1282" width="43" style="22" customWidth="1"/>
    <col min="1283" max="1283" width="12.5703125" style="22" customWidth="1"/>
    <col min="1284" max="1284" width="12" style="22" customWidth="1"/>
    <col min="1285" max="1285" width="13.42578125" style="22" customWidth="1"/>
    <col min="1286" max="1286" width="10.42578125" style="22" customWidth="1"/>
    <col min="1287" max="1287" width="9.7109375" style="22" customWidth="1"/>
    <col min="1288" max="1288" width="11.140625" style="22" customWidth="1"/>
    <col min="1289" max="1289" width="12.7109375" style="22" customWidth="1"/>
    <col min="1290" max="1290" width="10.140625" style="22" bestFit="1" customWidth="1"/>
    <col min="1291" max="1536" width="9.140625" style="22"/>
    <col min="1537" max="1537" width="3.85546875" style="22" customWidth="1"/>
    <col min="1538" max="1538" width="43" style="22" customWidth="1"/>
    <col min="1539" max="1539" width="12.5703125" style="22" customWidth="1"/>
    <col min="1540" max="1540" width="12" style="22" customWidth="1"/>
    <col min="1541" max="1541" width="13.42578125" style="22" customWidth="1"/>
    <col min="1542" max="1542" width="10.42578125" style="22" customWidth="1"/>
    <col min="1543" max="1543" width="9.7109375" style="22" customWidth="1"/>
    <col min="1544" max="1544" width="11.140625" style="22" customWidth="1"/>
    <col min="1545" max="1545" width="12.7109375" style="22" customWidth="1"/>
    <col min="1546" max="1546" width="10.140625" style="22" bestFit="1" customWidth="1"/>
    <col min="1547" max="1792" width="9.140625" style="22"/>
    <col min="1793" max="1793" width="3.85546875" style="22" customWidth="1"/>
    <col min="1794" max="1794" width="43" style="22" customWidth="1"/>
    <col min="1795" max="1795" width="12.5703125" style="22" customWidth="1"/>
    <col min="1796" max="1796" width="12" style="22" customWidth="1"/>
    <col min="1797" max="1797" width="13.42578125" style="22" customWidth="1"/>
    <col min="1798" max="1798" width="10.42578125" style="22" customWidth="1"/>
    <col min="1799" max="1799" width="9.7109375" style="22" customWidth="1"/>
    <col min="1800" max="1800" width="11.140625" style="22" customWidth="1"/>
    <col min="1801" max="1801" width="12.7109375" style="22" customWidth="1"/>
    <col min="1802" max="1802" width="10.140625" style="22" bestFit="1" customWidth="1"/>
    <col min="1803" max="2048" width="9.140625" style="22"/>
    <col min="2049" max="2049" width="3.85546875" style="22" customWidth="1"/>
    <col min="2050" max="2050" width="43" style="22" customWidth="1"/>
    <col min="2051" max="2051" width="12.5703125" style="22" customWidth="1"/>
    <col min="2052" max="2052" width="12" style="22" customWidth="1"/>
    <col min="2053" max="2053" width="13.42578125" style="22" customWidth="1"/>
    <col min="2054" max="2054" width="10.42578125" style="22" customWidth="1"/>
    <col min="2055" max="2055" width="9.7109375" style="22" customWidth="1"/>
    <col min="2056" max="2056" width="11.140625" style="22" customWidth="1"/>
    <col min="2057" max="2057" width="12.7109375" style="22" customWidth="1"/>
    <col min="2058" max="2058" width="10.140625" style="22" bestFit="1" customWidth="1"/>
    <col min="2059" max="2304" width="9.140625" style="22"/>
    <col min="2305" max="2305" width="3.85546875" style="22" customWidth="1"/>
    <col min="2306" max="2306" width="43" style="22" customWidth="1"/>
    <col min="2307" max="2307" width="12.5703125" style="22" customWidth="1"/>
    <col min="2308" max="2308" width="12" style="22" customWidth="1"/>
    <col min="2309" max="2309" width="13.42578125" style="22" customWidth="1"/>
    <col min="2310" max="2310" width="10.42578125" style="22" customWidth="1"/>
    <col min="2311" max="2311" width="9.7109375" style="22" customWidth="1"/>
    <col min="2312" max="2312" width="11.140625" style="22" customWidth="1"/>
    <col min="2313" max="2313" width="12.7109375" style="22" customWidth="1"/>
    <col min="2314" max="2314" width="10.140625" style="22" bestFit="1" customWidth="1"/>
    <col min="2315" max="2560" width="9.140625" style="22"/>
    <col min="2561" max="2561" width="3.85546875" style="22" customWidth="1"/>
    <col min="2562" max="2562" width="43" style="22" customWidth="1"/>
    <col min="2563" max="2563" width="12.5703125" style="22" customWidth="1"/>
    <col min="2564" max="2564" width="12" style="22" customWidth="1"/>
    <col min="2565" max="2565" width="13.42578125" style="22" customWidth="1"/>
    <col min="2566" max="2566" width="10.42578125" style="22" customWidth="1"/>
    <col min="2567" max="2567" width="9.7109375" style="22" customWidth="1"/>
    <col min="2568" max="2568" width="11.140625" style="22" customWidth="1"/>
    <col min="2569" max="2569" width="12.7109375" style="22" customWidth="1"/>
    <col min="2570" max="2570" width="10.140625" style="22" bestFit="1" customWidth="1"/>
    <col min="2571" max="2816" width="9.140625" style="22"/>
    <col min="2817" max="2817" width="3.85546875" style="22" customWidth="1"/>
    <col min="2818" max="2818" width="43" style="22" customWidth="1"/>
    <col min="2819" max="2819" width="12.5703125" style="22" customWidth="1"/>
    <col min="2820" max="2820" width="12" style="22" customWidth="1"/>
    <col min="2821" max="2821" width="13.42578125" style="22" customWidth="1"/>
    <col min="2822" max="2822" width="10.42578125" style="22" customWidth="1"/>
    <col min="2823" max="2823" width="9.7109375" style="22" customWidth="1"/>
    <col min="2824" max="2824" width="11.140625" style="22" customWidth="1"/>
    <col min="2825" max="2825" width="12.7109375" style="22" customWidth="1"/>
    <col min="2826" max="2826" width="10.140625" style="22" bestFit="1" customWidth="1"/>
    <col min="2827" max="3072" width="9.140625" style="22"/>
    <col min="3073" max="3073" width="3.85546875" style="22" customWidth="1"/>
    <col min="3074" max="3074" width="43" style="22" customWidth="1"/>
    <col min="3075" max="3075" width="12.5703125" style="22" customWidth="1"/>
    <col min="3076" max="3076" width="12" style="22" customWidth="1"/>
    <col min="3077" max="3077" width="13.42578125" style="22" customWidth="1"/>
    <col min="3078" max="3078" width="10.42578125" style="22" customWidth="1"/>
    <col min="3079" max="3079" width="9.7109375" style="22" customWidth="1"/>
    <col min="3080" max="3080" width="11.140625" style="22" customWidth="1"/>
    <col min="3081" max="3081" width="12.7109375" style="22" customWidth="1"/>
    <col min="3082" max="3082" width="10.140625" style="22" bestFit="1" customWidth="1"/>
    <col min="3083" max="3328" width="9.140625" style="22"/>
    <col min="3329" max="3329" width="3.85546875" style="22" customWidth="1"/>
    <col min="3330" max="3330" width="43" style="22" customWidth="1"/>
    <col min="3331" max="3331" width="12.5703125" style="22" customWidth="1"/>
    <col min="3332" max="3332" width="12" style="22" customWidth="1"/>
    <col min="3333" max="3333" width="13.42578125" style="22" customWidth="1"/>
    <col min="3334" max="3334" width="10.42578125" style="22" customWidth="1"/>
    <col min="3335" max="3335" width="9.7109375" style="22" customWidth="1"/>
    <col min="3336" max="3336" width="11.140625" style="22" customWidth="1"/>
    <col min="3337" max="3337" width="12.7109375" style="22" customWidth="1"/>
    <col min="3338" max="3338" width="10.140625" style="22" bestFit="1" customWidth="1"/>
    <col min="3339" max="3584" width="9.140625" style="22"/>
    <col min="3585" max="3585" width="3.85546875" style="22" customWidth="1"/>
    <col min="3586" max="3586" width="43" style="22" customWidth="1"/>
    <col min="3587" max="3587" width="12.5703125" style="22" customWidth="1"/>
    <col min="3588" max="3588" width="12" style="22" customWidth="1"/>
    <col min="3589" max="3589" width="13.42578125" style="22" customWidth="1"/>
    <col min="3590" max="3590" width="10.42578125" style="22" customWidth="1"/>
    <col min="3591" max="3591" width="9.7109375" style="22" customWidth="1"/>
    <col min="3592" max="3592" width="11.140625" style="22" customWidth="1"/>
    <col min="3593" max="3593" width="12.7109375" style="22" customWidth="1"/>
    <col min="3594" max="3594" width="10.140625" style="22" bestFit="1" customWidth="1"/>
    <col min="3595" max="3840" width="9.140625" style="22"/>
    <col min="3841" max="3841" width="3.85546875" style="22" customWidth="1"/>
    <col min="3842" max="3842" width="43" style="22" customWidth="1"/>
    <col min="3843" max="3843" width="12.5703125" style="22" customWidth="1"/>
    <col min="3844" max="3844" width="12" style="22" customWidth="1"/>
    <col min="3845" max="3845" width="13.42578125" style="22" customWidth="1"/>
    <col min="3846" max="3846" width="10.42578125" style="22" customWidth="1"/>
    <col min="3847" max="3847" width="9.7109375" style="22" customWidth="1"/>
    <col min="3848" max="3848" width="11.140625" style="22" customWidth="1"/>
    <col min="3849" max="3849" width="12.7109375" style="22" customWidth="1"/>
    <col min="3850" max="3850" width="10.140625" style="22" bestFit="1" customWidth="1"/>
    <col min="3851" max="4096" width="9.140625" style="22"/>
    <col min="4097" max="4097" width="3.85546875" style="22" customWidth="1"/>
    <col min="4098" max="4098" width="43" style="22" customWidth="1"/>
    <col min="4099" max="4099" width="12.5703125" style="22" customWidth="1"/>
    <col min="4100" max="4100" width="12" style="22" customWidth="1"/>
    <col min="4101" max="4101" width="13.42578125" style="22" customWidth="1"/>
    <col min="4102" max="4102" width="10.42578125" style="22" customWidth="1"/>
    <col min="4103" max="4103" width="9.7109375" style="22" customWidth="1"/>
    <col min="4104" max="4104" width="11.140625" style="22" customWidth="1"/>
    <col min="4105" max="4105" width="12.7109375" style="22" customWidth="1"/>
    <col min="4106" max="4106" width="10.140625" style="22" bestFit="1" customWidth="1"/>
    <col min="4107" max="4352" width="9.140625" style="22"/>
    <col min="4353" max="4353" width="3.85546875" style="22" customWidth="1"/>
    <col min="4354" max="4354" width="43" style="22" customWidth="1"/>
    <col min="4355" max="4355" width="12.5703125" style="22" customWidth="1"/>
    <col min="4356" max="4356" width="12" style="22" customWidth="1"/>
    <col min="4357" max="4357" width="13.42578125" style="22" customWidth="1"/>
    <col min="4358" max="4358" width="10.42578125" style="22" customWidth="1"/>
    <col min="4359" max="4359" width="9.7109375" style="22" customWidth="1"/>
    <col min="4360" max="4360" width="11.140625" style="22" customWidth="1"/>
    <col min="4361" max="4361" width="12.7109375" style="22" customWidth="1"/>
    <col min="4362" max="4362" width="10.140625" style="22" bestFit="1" customWidth="1"/>
    <col min="4363" max="4608" width="9.140625" style="22"/>
    <col min="4609" max="4609" width="3.85546875" style="22" customWidth="1"/>
    <col min="4610" max="4610" width="43" style="22" customWidth="1"/>
    <col min="4611" max="4611" width="12.5703125" style="22" customWidth="1"/>
    <col min="4612" max="4612" width="12" style="22" customWidth="1"/>
    <col min="4613" max="4613" width="13.42578125" style="22" customWidth="1"/>
    <col min="4614" max="4614" width="10.42578125" style="22" customWidth="1"/>
    <col min="4615" max="4615" width="9.7109375" style="22" customWidth="1"/>
    <col min="4616" max="4616" width="11.140625" style="22" customWidth="1"/>
    <col min="4617" max="4617" width="12.7109375" style="22" customWidth="1"/>
    <col min="4618" max="4618" width="10.140625" style="22" bestFit="1" customWidth="1"/>
    <col min="4619" max="4864" width="9.140625" style="22"/>
    <col min="4865" max="4865" width="3.85546875" style="22" customWidth="1"/>
    <col min="4866" max="4866" width="43" style="22" customWidth="1"/>
    <col min="4867" max="4867" width="12.5703125" style="22" customWidth="1"/>
    <col min="4868" max="4868" width="12" style="22" customWidth="1"/>
    <col min="4869" max="4869" width="13.42578125" style="22" customWidth="1"/>
    <col min="4870" max="4870" width="10.42578125" style="22" customWidth="1"/>
    <col min="4871" max="4871" width="9.7109375" style="22" customWidth="1"/>
    <col min="4872" max="4872" width="11.140625" style="22" customWidth="1"/>
    <col min="4873" max="4873" width="12.7109375" style="22" customWidth="1"/>
    <col min="4874" max="4874" width="10.140625" style="22" bestFit="1" customWidth="1"/>
    <col min="4875" max="5120" width="9.140625" style="22"/>
    <col min="5121" max="5121" width="3.85546875" style="22" customWidth="1"/>
    <col min="5122" max="5122" width="43" style="22" customWidth="1"/>
    <col min="5123" max="5123" width="12.5703125" style="22" customWidth="1"/>
    <col min="5124" max="5124" width="12" style="22" customWidth="1"/>
    <col min="5125" max="5125" width="13.42578125" style="22" customWidth="1"/>
    <col min="5126" max="5126" width="10.42578125" style="22" customWidth="1"/>
    <col min="5127" max="5127" width="9.7109375" style="22" customWidth="1"/>
    <col min="5128" max="5128" width="11.140625" style="22" customWidth="1"/>
    <col min="5129" max="5129" width="12.7109375" style="22" customWidth="1"/>
    <col min="5130" max="5130" width="10.140625" style="22" bestFit="1" customWidth="1"/>
    <col min="5131" max="5376" width="9.140625" style="22"/>
    <col min="5377" max="5377" width="3.85546875" style="22" customWidth="1"/>
    <col min="5378" max="5378" width="43" style="22" customWidth="1"/>
    <col min="5379" max="5379" width="12.5703125" style="22" customWidth="1"/>
    <col min="5380" max="5380" width="12" style="22" customWidth="1"/>
    <col min="5381" max="5381" width="13.42578125" style="22" customWidth="1"/>
    <col min="5382" max="5382" width="10.42578125" style="22" customWidth="1"/>
    <col min="5383" max="5383" width="9.7109375" style="22" customWidth="1"/>
    <col min="5384" max="5384" width="11.140625" style="22" customWidth="1"/>
    <col min="5385" max="5385" width="12.7109375" style="22" customWidth="1"/>
    <col min="5386" max="5386" width="10.140625" style="22" bestFit="1" customWidth="1"/>
    <col min="5387" max="5632" width="9.140625" style="22"/>
    <col min="5633" max="5633" width="3.85546875" style="22" customWidth="1"/>
    <col min="5634" max="5634" width="43" style="22" customWidth="1"/>
    <col min="5635" max="5635" width="12.5703125" style="22" customWidth="1"/>
    <col min="5636" max="5636" width="12" style="22" customWidth="1"/>
    <col min="5637" max="5637" width="13.42578125" style="22" customWidth="1"/>
    <col min="5638" max="5638" width="10.42578125" style="22" customWidth="1"/>
    <col min="5639" max="5639" width="9.7109375" style="22" customWidth="1"/>
    <col min="5640" max="5640" width="11.140625" style="22" customWidth="1"/>
    <col min="5641" max="5641" width="12.7109375" style="22" customWidth="1"/>
    <col min="5642" max="5642" width="10.140625" style="22" bestFit="1" customWidth="1"/>
    <col min="5643" max="5888" width="9.140625" style="22"/>
    <col min="5889" max="5889" width="3.85546875" style="22" customWidth="1"/>
    <col min="5890" max="5890" width="43" style="22" customWidth="1"/>
    <col min="5891" max="5891" width="12.5703125" style="22" customWidth="1"/>
    <col min="5892" max="5892" width="12" style="22" customWidth="1"/>
    <col min="5893" max="5893" width="13.42578125" style="22" customWidth="1"/>
    <col min="5894" max="5894" width="10.42578125" style="22" customWidth="1"/>
    <col min="5895" max="5895" width="9.7109375" style="22" customWidth="1"/>
    <col min="5896" max="5896" width="11.140625" style="22" customWidth="1"/>
    <col min="5897" max="5897" width="12.7109375" style="22" customWidth="1"/>
    <col min="5898" max="5898" width="10.140625" style="22" bestFit="1" customWidth="1"/>
    <col min="5899" max="6144" width="9.140625" style="22"/>
    <col min="6145" max="6145" width="3.85546875" style="22" customWidth="1"/>
    <col min="6146" max="6146" width="43" style="22" customWidth="1"/>
    <col min="6147" max="6147" width="12.5703125" style="22" customWidth="1"/>
    <col min="6148" max="6148" width="12" style="22" customWidth="1"/>
    <col min="6149" max="6149" width="13.42578125" style="22" customWidth="1"/>
    <col min="6150" max="6150" width="10.42578125" style="22" customWidth="1"/>
    <col min="6151" max="6151" width="9.7109375" style="22" customWidth="1"/>
    <col min="6152" max="6152" width="11.140625" style="22" customWidth="1"/>
    <col min="6153" max="6153" width="12.7109375" style="22" customWidth="1"/>
    <col min="6154" max="6154" width="10.140625" style="22" bestFit="1" customWidth="1"/>
    <col min="6155" max="6400" width="9.140625" style="22"/>
    <col min="6401" max="6401" width="3.85546875" style="22" customWidth="1"/>
    <col min="6402" max="6402" width="43" style="22" customWidth="1"/>
    <col min="6403" max="6403" width="12.5703125" style="22" customWidth="1"/>
    <col min="6404" max="6404" width="12" style="22" customWidth="1"/>
    <col min="6405" max="6405" width="13.42578125" style="22" customWidth="1"/>
    <col min="6406" max="6406" width="10.42578125" style="22" customWidth="1"/>
    <col min="6407" max="6407" width="9.7109375" style="22" customWidth="1"/>
    <col min="6408" max="6408" width="11.140625" style="22" customWidth="1"/>
    <col min="6409" max="6409" width="12.7109375" style="22" customWidth="1"/>
    <col min="6410" max="6410" width="10.140625" style="22" bestFit="1" customWidth="1"/>
    <col min="6411" max="6656" width="9.140625" style="22"/>
    <col min="6657" max="6657" width="3.85546875" style="22" customWidth="1"/>
    <col min="6658" max="6658" width="43" style="22" customWidth="1"/>
    <col min="6659" max="6659" width="12.5703125" style="22" customWidth="1"/>
    <col min="6660" max="6660" width="12" style="22" customWidth="1"/>
    <col min="6661" max="6661" width="13.42578125" style="22" customWidth="1"/>
    <col min="6662" max="6662" width="10.42578125" style="22" customWidth="1"/>
    <col min="6663" max="6663" width="9.7109375" style="22" customWidth="1"/>
    <col min="6664" max="6664" width="11.140625" style="22" customWidth="1"/>
    <col min="6665" max="6665" width="12.7109375" style="22" customWidth="1"/>
    <col min="6666" max="6666" width="10.140625" style="22" bestFit="1" customWidth="1"/>
    <col min="6667" max="6912" width="9.140625" style="22"/>
    <col min="6913" max="6913" width="3.85546875" style="22" customWidth="1"/>
    <col min="6914" max="6914" width="43" style="22" customWidth="1"/>
    <col min="6915" max="6915" width="12.5703125" style="22" customWidth="1"/>
    <col min="6916" max="6916" width="12" style="22" customWidth="1"/>
    <col min="6917" max="6917" width="13.42578125" style="22" customWidth="1"/>
    <col min="6918" max="6918" width="10.42578125" style="22" customWidth="1"/>
    <col min="6919" max="6919" width="9.7109375" style="22" customWidth="1"/>
    <col min="6920" max="6920" width="11.140625" style="22" customWidth="1"/>
    <col min="6921" max="6921" width="12.7109375" style="22" customWidth="1"/>
    <col min="6922" max="6922" width="10.140625" style="22" bestFit="1" customWidth="1"/>
    <col min="6923" max="7168" width="9.140625" style="22"/>
    <col min="7169" max="7169" width="3.85546875" style="22" customWidth="1"/>
    <col min="7170" max="7170" width="43" style="22" customWidth="1"/>
    <col min="7171" max="7171" width="12.5703125" style="22" customWidth="1"/>
    <col min="7172" max="7172" width="12" style="22" customWidth="1"/>
    <col min="7173" max="7173" width="13.42578125" style="22" customWidth="1"/>
    <col min="7174" max="7174" width="10.42578125" style="22" customWidth="1"/>
    <col min="7175" max="7175" width="9.7109375" style="22" customWidth="1"/>
    <col min="7176" max="7176" width="11.140625" style="22" customWidth="1"/>
    <col min="7177" max="7177" width="12.7109375" style="22" customWidth="1"/>
    <col min="7178" max="7178" width="10.140625" style="22" bestFit="1" customWidth="1"/>
    <col min="7179" max="7424" width="9.140625" style="22"/>
    <col min="7425" max="7425" width="3.85546875" style="22" customWidth="1"/>
    <col min="7426" max="7426" width="43" style="22" customWidth="1"/>
    <col min="7427" max="7427" width="12.5703125" style="22" customWidth="1"/>
    <col min="7428" max="7428" width="12" style="22" customWidth="1"/>
    <col min="7429" max="7429" width="13.42578125" style="22" customWidth="1"/>
    <col min="7430" max="7430" width="10.42578125" style="22" customWidth="1"/>
    <col min="7431" max="7431" width="9.7109375" style="22" customWidth="1"/>
    <col min="7432" max="7432" width="11.140625" style="22" customWidth="1"/>
    <col min="7433" max="7433" width="12.7109375" style="22" customWidth="1"/>
    <col min="7434" max="7434" width="10.140625" style="22" bestFit="1" customWidth="1"/>
    <col min="7435" max="7680" width="9.140625" style="22"/>
    <col min="7681" max="7681" width="3.85546875" style="22" customWidth="1"/>
    <col min="7682" max="7682" width="43" style="22" customWidth="1"/>
    <col min="7683" max="7683" width="12.5703125" style="22" customWidth="1"/>
    <col min="7684" max="7684" width="12" style="22" customWidth="1"/>
    <col min="7685" max="7685" width="13.42578125" style="22" customWidth="1"/>
    <col min="7686" max="7686" width="10.42578125" style="22" customWidth="1"/>
    <col min="7687" max="7687" width="9.7109375" style="22" customWidth="1"/>
    <col min="7688" max="7688" width="11.140625" style="22" customWidth="1"/>
    <col min="7689" max="7689" width="12.7109375" style="22" customWidth="1"/>
    <col min="7690" max="7690" width="10.140625" style="22" bestFit="1" customWidth="1"/>
    <col min="7691" max="7936" width="9.140625" style="22"/>
    <col min="7937" max="7937" width="3.85546875" style="22" customWidth="1"/>
    <col min="7938" max="7938" width="43" style="22" customWidth="1"/>
    <col min="7939" max="7939" width="12.5703125" style="22" customWidth="1"/>
    <col min="7940" max="7940" width="12" style="22" customWidth="1"/>
    <col min="7941" max="7941" width="13.42578125" style="22" customWidth="1"/>
    <col min="7942" max="7942" width="10.42578125" style="22" customWidth="1"/>
    <col min="7943" max="7943" width="9.7109375" style="22" customWidth="1"/>
    <col min="7944" max="7944" width="11.140625" style="22" customWidth="1"/>
    <col min="7945" max="7945" width="12.7109375" style="22" customWidth="1"/>
    <col min="7946" max="7946" width="10.140625" style="22" bestFit="1" customWidth="1"/>
    <col min="7947" max="8192" width="9.140625" style="22"/>
    <col min="8193" max="8193" width="3.85546875" style="22" customWidth="1"/>
    <col min="8194" max="8194" width="43" style="22" customWidth="1"/>
    <col min="8195" max="8195" width="12.5703125" style="22" customWidth="1"/>
    <col min="8196" max="8196" width="12" style="22" customWidth="1"/>
    <col min="8197" max="8197" width="13.42578125" style="22" customWidth="1"/>
    <col min="8198" max="8198" width="10.42578125" style="22" customWidth="1"/>
    <col min="8199" max="8199" width="9.7109375" style="22" customWidth="1"/>
    <col min="8200" max="8200" width="11.140625" style="22" customWidth="1"/>
    <col min="8201" max="8201" width="12.7109375" style="22" customWidth="1"/>
    <col min="8202" max="8202" width="10.140625" style="22" bestFit="1" customWidth="1"/>
    <col min="8203" max="8448" width="9.140625" style="22"/>
    <col min="8449" max="8449" width="3.85546875" style="22" customWidth="1"/>
    <col min="8450" max="8450" width="43" style="22" customWidth="1"/>
    <col min="8451" max="8451" width="12.5703125" style="22" customWidth="1"/>
    <col min="8452" max="8452" width="12" style="22" customWidth="1"/>
    <col min="8453" max="8453" width="13.42578125" style="22" customWidth="1"/>
    <col min="8454" max="8454" width="10.42578125" style="22" customWidth="1"/>
    <col min="8455" max="8455" width="9.7109375" style="22" customWidth="1"/>
    <col min="8456" max="8456" width="11.140625" style="22" customWidth="1"/>
    <col min="8457" max="8457" width="12.7109375" style="22" customWidth="1"/>
    <col min="8458" max="8458" width="10.140625" style="22" bestFit="1" customWidth="1"/>
    <col min="8459" max="8704" width="9.140625" style="22"/>
    <col min="8705" max="8705" width="3.85546875" style="22" customWidth="1"/>
    <col min="8706" max="8706" width="43" style="22" customWidth="1"/>
    <col min="8707" max="8707" width="12.5703125" style="22" customWidth="1"/>
    <col min="8708" max="8708" width="12" style="22" customWidth="1"/>
    <col min="8709" max="8709" width="13.42578125" style="22" customWidth="1"/>
    <col min="8710" max="8710" width="10.42578125" style="22" customWidth="1"/>
    <col min="8711" max="8711" width="9.7109375" style="22" customWidth="1"/>
    <col min="8712" max="8712" width="11.140625" style="22" customWidth="1"/>
    <col min="8713" max="8713" width="12.7109375" style="22" customWidth="1"/>
    <col min="8714" max="8714" width="10.140625" style="22" bestFit="1" customWidth="1"/>
    <col min="8715" max="8960" width="9.140625" style="22"/>
    <col min="8961" max="8961" width="3.85546875" style="22" customWidth="1"/>
    <col min="8962" max="8962" width="43" style="22" customWidth="1"/>
    <col min="8963" max="8963" width="12.5703125" style="22" customWidth="1"/>
    <col min="8964" max="8964" width="12" style="22" customWidth="1"/>
    <col min="8965" max="8965" width="13.42578125" style="22" customWidth="1"/>
    <col min="8966" max="8966" width="10.42578125" style="22" customWidth="1"/>
    <col min="8967" max="8967" width="9.7109375" style="22" customWidth="1"/>
    <col min="8968" max="8968" width="11.140625" style="22" customWidth="1"/>
    <col min="8969" max="8969" width="12.7109375" style="22" customWidth="1"/>
    <col min="8970" max="8970" width="10.140625" style="22" bestFit="1" customWidth="1"/>
    <col min="8971" max="9216" width="9.140625" style="22"/>
    <col min="9217" max="9217" width="3.85546875" style="22" customWidth="1"/>
    <col min="9218" max="9218" width="43" style="22" customWidth="1"/>
    <col min="9219" max="9219" width="12.5703125" style="22" customWidth="1"/>
    <col min="9220" max="9220" width="12" style="22" customWidth="1"/>
    <col min="9221" max="9221" width="13.42578125" style="22" customWidth="1"/>
    <col min="9222" max="9222" width="10.42578125" style="22" customWidth="1"/>
    <col min="9223" max="9223" width="9.7109375" style="22" customWidth="1"/>
    <col min="9224" max="9224" width="11.140625" style="22" customWidth="1"/>
    <col min="9225" max="9225" width="12.7109375" style="22" customWidth="1"/>
    <col min="9226" max="9226" width="10.140625" style="22" bestFit="1" customWidth="1"/>
    <col min="9227" max="9472" width="9.140625" style="22"/>
    <col min="9473" max="9473" width="3.85546875" style="22" customWidth="1"/>
    <col min="9474" max="9474" width="43" style="22" customWidth="1"/>
    <col min="9475" max="9475" width="12.5703125" style="22" customWidth="1"/>
    <col min="9476" max="9476" width="12" style="22" customWidth="1"/>
    <col min="9477" max="9477" width="13.42578125" style="22" customWidth="1"/>
    <col min="9478" max="9478" width="10.42578125" style="22" customWidth="1"/>
    <col min="9479" max="9479" width="9.7109375" style="22" customWidth="1"/>
    <col min="9480" max="9480" width="11.140625" style="22" customWidth="1"/>
    <col min="9481" max="9481" width="12.7109375" style="22" customWidth="1"/>
    <col min="9482" max="9482" width="10.140625" style="22" bestFit="1" customWidth="1"/>
    <col min="9483" max="9728" width="9.140625" style="22"/>
    <col min="9729" max="9729" width="3.85546875" style="22" customWidth="1"/>
    <col min="9730" max="9730" width="43" style="22" customWidth="1"/>
    <col min="9731" max="9731" width="12.5703125" style="22" customWidth="1"/>
    <col min="9732" max="9732" width="12" style="22" customWidth="1"/>
    <col min="9733" max="9733" width="13.42578125" style="22" customWidth="1"/>
    <col min="9734" max="9734" width="10.42578125" style="22" customWidth="1"/>
    <col min="9735" max="9735" width="9.7109375" style="22" customWidth="1"/>
    <col min="9736" max="9736" width="11.140625" style="22" customWidth="1"/>
    <col min="9737" max="9737" width="12.7109375" style="22" customWidth="1"/>
    <col min="9738" max="9738" width="10.140625" style="22" bestFit="1" customWidth="1"/>
    <col min="9739" max="9984" width="9.140625" style="22"/>
    <col min="9985" max="9985" width="3.85546875" style="22" customWidth="1"/>
    <col min="9986" max="9986" width="43" style="22" customWidth="1"/>
    <col min="9987" max="9987" width="12.5703125" style="22" customWidth="1"/>
    <col min="9988" max="9988" width="12" style="22" customWidth="1"/>
    <col min="9989" max="9989" width="13.42578125" style="22" customWidth="1"/>
    <col min="9990" max="9990" width="10.42578125" style="22" customWidth="1"/>
    <col min="9991" max="9991" width="9.7109375" style="22" customWidth="1"/>
    <col min="9992" max="9992" width="11.140625" style="22" customWidth="1"/>
    <col min="9993" max="9993" width="12.7109375" style="22" customWidth="1"/>
    <col min="9994" max="9994" width="10.140625" style="22" bestFit="1" customWidth="1"/>
    <col min="9995" max="10240" width="9.140625" style="22"/>
    <col min="10241" max="10241" width="3.85546875" style="22" customWidth="1"/>
    <col min="10242" max="10242" width="43" style="22" customWidth="1"/>
    <col min="10243" max="10243" width="12.5703125" style="22" customWidth="1"/>
    <col min="10244" max="10244" width="12" style="22" customWidth="1"/>
    <col min="10245" max="10245" width="13.42578125" style="22" customWidth="1"/>
    <col min="10246" max="10246" width="10.42578125" style="22" customWidth="1"/>
    <col min="10247" max="10247" width="9.7109375" style="22" customWidth="1"/>
    <col min="10248" max="10248" width="11.140625" style="22" customWidth="1"/>
    <col min="10249" max="10249" width="12.7109375" style="22" customWidth="1"/>
    <col min="10250" max="10250" width="10.140625" style="22" bestFit="1" customWidth="1"/>
    <col min="10251" max="10496" width="9.140625" style="22"/>
    <col min="10497" max="10497" width="3.85546875" style="22" customWidth="1"/>
    <col min="10498" max="10498" width="43" style="22" customWidth="1"/>
    <col min="10499" max="10499" width="12.5703125" style="22" customWidth="1"/>
    <col min="10500" max="10500" width="12" style="22" customWidth="1"/>
    <col min="10501" max="10501" width="13.42578125" style="22" customWidth="1"/>
    <col min="10502" max="10502" width="10.42578125" style="22" customWidth="1"/>
    <col min="10503" max="10503" width="9.7109375" style="22" customWidth="1"/>
    <col min="10504" max="10504" width="11.140625" style="22" customWidth="1"/>
    <col min="10505" max="10505" width="12.7109375" style="22" customWidth="1"/>
    <col min="10506" max="10506" width="10.140625" style="22" bestFit="1" customWidth="1"/>
    <col min="10507" max="10752" width="9.140625" style="22"/>
    <col min="10753" max="10753" width="3.85546875" style="22" customWidth="1"/>
    <col min="10754" max="10754" width="43" style="22" customWidth="1"/>
    <col min="10755" max="10755" width="12.5703125" style="22" customWidth="1"/>
    <col min="10756" max="10756" width="12" style="22" customWidth="1"/>
    <col min="10757" max="10757" width="13.42578125" style="22" customWidth="1"/>
    <col min="10758" max="10758" width="10.42578125" style="22" customWidth="1"/>
    <col min="10759" max="10759" width="9.7109375" style="22" customWidth="1"/>
    <col min="10760" max="10760" width="11.140625" style="22" customWidth="1"/>
    <col min="10761" max="10761" width="12.7109375" style="22" customWidth="1"/>
    <col min="10762" max="10762" width="10.140625" style="22" bestFit="1" customWidth="1"/>
    <col min="10763" max="11008" width="9.140625" style="22"/>
    <col min="11009" max="11009" width="3.85546875" style="22" customWidth="1"/>
    <col min="11010" max="11010" width="43" style="22" customWidth="1"/>
    <col min="11011" max="11011" width="12.5703125" style="22" customWidth="1"/>
    <col min="11012" max="11012" width="12" style="22" customWidth="1"/>
    <col min="11013" max="11013" width="13.42578125" style="22" customWidth="1"/>
    <col min="11014" max="11014" width="10.42578125" style="22" customWidth="1"/>
    <col min="11015" max="11015" width="9.7109375" style="22" customWidth="1"/>
    <col min="11016" max="11016" width="11.140625" style="22" customWidth="1"/>
    <col min="11017" max="11017" width="12.7109375" style="22" customWidth="1"/>
    <col min="11018" max="11018" width="10.140625" style="22" bestFit="1" customWidth="1"/>
    <col min="11019" max="11264" width="9.140625" style="22"/>
    <col min="11265" max="11265" width="3.85546875" style="22" customWidth="1"/>
    <col min="11266" max="11266" width="43" style="22" customWidth="1"/>
    <col min="11267" max="11267" width="12.5703125" style="22" customWidth="1"/>
    <col min="11268" max="11268" width="12" style="22" customWidth="1"/>
    <col min="11269" max="11269" width="13.42578125" style="22" customWidth="1"/>
    <col min="11270" max="11270" width="10.42578125" style="22" customWidth="1"/>
    <col min="11271" max="11271" width="9.7109375" style="22" customWidth="1"/>
    <col min="11272" max="11272" width="11.140625" style="22" customWidth="1"/>
    <col min="11273" max="11273" width="12.7109375" style="22" customWidth="1"/>
    <col min="11274" max="11274" width="10.140625" style="22" bestFit="1" customWidth="1"/>
    <col min="11275" max="11520" width="9.140625" style="22"/>
    <col min="11521" max="11521" width="3.85546875" style="22" customWidth="1"/>
    <col min="11522" max="11522" width="43" style="22" customWidth="1"/>
    <col min="11523" max="11523" width="12.5703125" style="22" customWidth="1"/>
    <col min="11524" max="11524" width="12" style="22" customWidth="1"/>
    <col min="11525" max="11525" width="13.42578125" style="22" customWidth="1"/>
    <col min="11526" max="11526" width="10.42578125" style="22" customWidth="1"/>
    <col min="11527" max="11527" width="9.7109375" style="22" customWidth="1"/>
    <col min="11528" max="11528" width="11.140625" style="22" customWidth="1"/>
    <col min="11529" max="11529" width="12.7109375" style="22" customWidth="1"/>
    <col min="11530" max="11530" width="10.140625" style="22" bestFit="1" customWidth="1"/>
    <col min="11531" max="11776" width="9.140625" style="22"/>
    <col min="11777" max="11777" width="3.85546875" style="22" customWidth="1"/>
    <col min="11778" max="11778" width="43" style="22" customWidth="1"/>
    <col min="11779" max="11779" width="12.5703125" style="22" customWidth="1"/>
    <col min="11780" max="11780" width="12" style="22" customWidth="1"/>
    <col min="11781" max="11781" width="13.42578125" style="22" customWidth="1"/>
    <col min="11782" max="11782" width="10.42578125" style="22" customWidth="1"/>
    <col min="11783" max="11783" width="9.7109375" style="22" customWidth="1"/>
    <col min="11784" max="11784" width="11.140625" style="22" customWidth="1"/>
    <col min="11785" max="11785" width="12.7109375" style="22" customWidth="1"/>
    <col min="11786" max="11786" width="10.140625" style="22" bestFit="1" customWidth="1"/>
    <col min="11787" max="12032" width="9.140625" style="22"/>
    <col min="12033" max="12033" width="3.85546875" style="22" customWidth="1"/>
    <col min="12034" max="12034" width="43" style="22" customWidth="1"/>
    <col min="12035" max="12035" width="12.5703125" style="22" customWidth="1"/>
    <col min="12036" max="12036" width="12" style="22" customWidth="1"/>
    <col min="12037" max="12037" width="13.42578125" style="22" customWidth="1"/>
    <col min="12038" max="12038" width="10.42578125" style="22" customWidth="1"/>
    <col min="12039" max="12039" width="9.7109375" style="22" customWidth="1"/>
    <col min="12040" max="12040" width="11.140625" style="22" customWidth="1"/>
    <col min="12041" max="12041" width="12.7109375" style="22" customWidth="1"/>
    <col min="12042" max="12042" width="10.140625" style="22" bestFit="1" customWidth="1"/>
    <col min="12043" max="12288" width="9.140625" style="22"/>
    <col min="12289" max="12289" width="3.85546875" style="22" customWidth="1"/>
    <col min="12290" max="12290" width="43" style="22" customWidth="1"/>
    <col min="12291" max="12291" width="12.5703125" style="22" customWidth="1"/>
    <col min="12292" max="12292" width="12" style="22" customWidth="1"/>
    <col min="12293" max="12293" width="13.42578125" style="22" customWidth="1"/>
    <col min="12294" max="12294" width="10.42578125" style="22" customWidth="1"/>
    <col min="12295" max="12295" width="9.7109375" style="22" customWidth="1"/>
    <col min="12296" max="12296" width="11.140625" style="22" customWidth="1"/>
    <col min="12297" max="12297" width="12.7109375" style="22" customWidth="1"/>
    <col min="12298" max="12298" width="10.140625" style="22" bestFit="1" customWidth="1"/>
    <col min="12299" max="12544" width="9.140625" style="22"/>
    <col min="12545" max="12545" width="3.85546875" style="22" customWidth="1"/>
    <col min="12546" max="12546" width="43" style="22" customWidth="1"/>
    <col min="12547" max="12547" width="12.5703125" style="22" customWidth="1"/>
    <col min="12548" max="12548" width="12" style="22" customWidth="1"/>
    <col min="12549" max="12549" width="13.42578125" style="22" customWidth="1"/>
    <col min="12550" max="12550" width="10.42578125" style="22" customWidth="1"/>
    <col min="12551" max="12551" width="9.7109375" style="22" customWidth="1"/>
    <col min="12552" max="12552" width="11.140625" style="22" customWidth="1"/>
    <col min="12553" max="12553" width="12.7109375" style="22" customWidth="1"/>
    <col min="12554" max="12554" width="10.140625" style="22" bestFit="1" customWidth="1"/>
    <col min="12555" max="12800" width="9.140625" style="22"/>
    <col min="12801" max="12801" width="3.85546875" style="22" customWidth="1"/>
    <col min="12802" max="12802" width="43" style="22" customWidth="1"/>
    <col min="12803" max="12803" width="12.5703125" style="22" customWidth="1"/>
    <col min="12804" max="12804" width="12" style="22" customWidth="1"/>
    <col min="12805" max="12805" width="13.42578125" style="22" customWidth="1"/>
    <col min="12806" max="12806" width="10.42578125" style="22" customWidth="1"/>
    <col min="12807" max="12807" width="9.7109375" style="22" customWidth="1"/>
    <col min="12808" max="12808" width="11.140625" style="22" customWidth="1"/>
    <col min="12809" max="12809" width="12.7109375" style="22" customWidth="1"/>
    <col min="12810" max="12810" width="10.140625" style="22" bestFit="1" customWidth="1"/>
    <col min="12811" max="13056" width="9.140625" style="22"/>
    <col min="13057" max="13057" width="3.85546875" style="22" customWidth="1"/>
    <col min="13058" max="13058" width="43" style="22" customWidth="1"/>
    <col min="13059" max="13059" width="12.5703125" style="22" customWidth="1"/>
    <col min="13060" max="13060" width="12" style="22" customWidth="1"/>
    <col min="13061" max="13061" width="13.42578125" style="22" customWidth="1"/>
    <col min="13062" max="13062" width="10.42578125" style="22" customWidth="1"/>
    <col min="13063" max="13063" width="9.7109375" style="22" customWidth="1"/>
    <col min="13064" max="13064" width="11.140625" style="22" customWidth="1"/>
    <col min="13065" max="13065" width="12.7109375" style="22" customWidth="1"/>
    <col min="13066" max="13066" width="10.140625" style="22" bestFit="1" customWidth="1"/>
    <col min="13067" max="13312" width="9.140625" style="22"/>
    <col min="13313" max="13313" width="3.85546875" style="22" customWidth="1"/>
    <col min="13314" max="13314" width="43" style="22" customWidth="1"/>
    <col min="13315" max="13315" width="12.5703125" style="22" customWidth="1"/>
    <col min="13316" max="13316" width="12" style="22" customWidth="1"/>
    <col min="13317" max="13317" width="13.42578125" style="22" customWidth="1"/>
    <col min="13318" max="13318" width="10.42578125" style="22" customWidth="1"/>
    <col min="13319" max="13319" width="9.7109375" style="22" customWidth="1"/>
    <col min="13320" max="13320" width="11.140625" style="22" customWidth="1"/>
    <col min="13321" max="13321" width="12.7109375" style="22" customWidth="1"/>
    <col min="13322" max="13322" width="10.140625" style="22" bestFit="1" customWidth="1"/>
    <col min="13323" max="13568" width="9.140625" style="22"/>
    <col min="13569" max="13569" width="3.85546875" style="22" customWidth="1"/>
    <col min="13570" max="13570" width="43" style="22" customWidth="1"/>
    <col min="13571" max="13571" width="12.5703125" style="22" customWidth="1"/>
    <col min="13572" max="13572" width="12" style="22" customWidth="1"/>
    <col min="13573" max="13573" width="13.42578125" style="22" customWidth="1"/>
    <col min="13574" max="13574" width="10.42578125" style="22" customWidth="1"/>
    <col min="13575" max="13575" width="9.7109375" style="22" customWidth="1"/>
    <col min="13576" max="13576" width="11.140625" style="22" customWidth="1"/>
    <col min="13577" max="13577" width="12.7109375" style="22" customWidth="1"/>
    <col min="13578" max="13578" width="10.140625" style="22" bestFit="1" customWidth="1"/>
    <col min="13579" max="13824" width="9.140625" style="22"/>
    <col min="13825" max="13825" width="3.85546875" style="22" customWidth="1"/>
    <col min="13826" max="13826" width="43" style="22" customWidth="1"/>
    <col min="13827" max="13827" width="12.5703125" style="22" customWidth="1"/>
    <col min="13828" max="13828" width="12" style="22" customWidth="1"/>
    <col min="13829" max="13829" width="13.42578125" style="22" customWidth="1"/>
    <col min="13830" max="13830" width="10.42578125" style="22" customWidth="1"/>
    <col min="13831" max="13831" width="9.7109375" style="22" customWidth="1"/>
    <col min="13832" max="13832" width="11.140625" style="22" customWidth="1"/>
    <col min="13833" max="13833" width="12.7109375" style="22" customWidth="1"/>
    <col min="13834" max="13834" width="10.140625" style="22" bestFit="1" customWidth="1"/>
    <col min="13835" max="14080" width="9.140625" style="22"/>
    <col min="14081" max="14081" width="3.85546875" style="22" customWidth="1"/>
    <col min="14082" max="14082" width="43" style="22" customWidth="1"/>
    <col min="14083" max="14083" width="12.5703125" style="22" customWidth="1"/>
    <col min="14084" max="14084" width="12" style="22" customWidth="1"/>
    <col min="14085" max="14085" width="13.42578125" style="22" customWidth="1"/>
    <col min="14086" max="14086" width="10.42578125" style="22" customWidth="1"/>
    <col min="14087" max="14087" width="9.7109375" style="22" customWidth="1"/>
    <col min="14088" max="14088" width="11.140625" style="22" customWidth="1"/>
    <col min="14089" max="14089" width="12.7109375" style="22" customWidth="1"/>
    <col min="14090" max="14090" width="10.140625" style="22" bestFit="1" customWidth="1"/>
    <col min="14091" max="14336" width="9.140625" style="22"/>
    <col min="14337" max="14337" width="3.85546875" style="22" customWidth="1"/>
    <col min="14338" max="14338" width="43" style="22" customWidth="1"/>
    <col min="14339" max="14339" width="12.5703125" style="22" customWidth="1"/>
    <col min="14340" max="14340" width="12" style="22" customWidth="1"/>
    <col min="14341" max="14341" width="13.42578125" style="22" customWidth="1"/>
    <col min="14342" max="14342" width="10.42578125" style="22" customWidth="1"/>
    <col min="14343" max="14343" width="9.7109375" style="22" customWidth="1"/>
    <col min="14344" max="14344" width="11.140625" style="22" customWidth="1"/>
    <col min="14345" max="14345" width="12.7109375" style="22" customWidth="1"/>
    <col min="14346" max="14346" width="10.140625" style="22" bestFit="1" customWidth="1"/>
    <col min="14347" max="14592" width="9.140625" style="22"/>
    <col min="14593" max="14593" width="3.85546875" style="22" customWidth="1"/>
    <col min="14594" max="14594" width="43" style="22" customWidth="1"/>
    <col min="14595" max="14595" width="12.5703125" style="22" customWidth="1"/>
    <col min="14596" max="14596" width="12" style="22" customWidth="1"/>
    <col min="14597" max="14597" width="13.42578125" style="22" customWidth="1"/>
    <col min="14598" max="14598" width="10.42578125" style="22" customWidth="1"/>
    <col min="14599" max="14599" width="9.7109375" style="22" customWidth="1"/>
    <col min="14600" max="14600" width="11.140625" style="22" customWidth="1"/>
    <col min="14601" max="14601" width="12.7109375" style="22" customWidth="1"/>
    <col min="14602" max="14602" width="10.140625" style="22" bestFit="1" customWidth="1"/>
    <col min="14603" max="14848" width="9.140625" style="22"/>
    <col min="14849" max="14849" width="3.85546875" style="22" customWidth="1"/>
    <col min="14850" max="14850" width="43" style="22" customWidth="1"/>
    <col min="14851" max="14851" width="12.5703125" style="22" customWidth="1"/>
    <col min="14852" max="14852" width="12" style="22" customWidth="1"/>
    <col min="14853" max="14853" width="13.42578125" style="22" customWidth="1"/>
    <col min="14854" max="14854" width="10.42578125" style="22" customWidth="1"/>
    <col min="14855" max="14855" width="9.7109375" style="22" customWidth="1"/>
    <col min="14856" max="14856" width="11.140625" style="22" customWidth="1"/>
    <col min="14857" max="14857" width="12.7109375" style="22" customWidth="1"/>
    <col min="14858" max="14858" width="10.140625" style="22" bestFit="1" customWidth="1"/>
    <col min="14859" max="15104" width="9.140625" style="22"/>
    <col min="15105" max="15105" width="3.85546875" style="22" customWidth="1"/>
    <col min="15106" max="15106" width="43" style="22" customWidth="1"/>
    <col min="15107" max="15107" width="12.5703125" style="22" customWidth="1"/>
    <col min="15108" max="15108" width="12" style="22" customWidth="1"/>
    <col min="15109" max="15109" width="13.42578125" style="22" customWidth="1"/>
    <col min="15110" max="15110" width="10.42578125" style="22" customWidth="1"/>
    <col min="15111" max="15111" width="9.7109375" style="22" customWidth="1"/>
    <col min="15112" max="15112" width="11.140625" style="22" customWidth="1"/>
    <col min="15113" max="15113" width="12.7109375" style="22" customWidth="1"/>
    <col min="15114" max="15114" width="10.140625" style="22" bestFit="1" customWidth="1"/>
    <col min="15115" max="15360" width="9.140625" style="22"/>
    <col min="15361" max="15361" width="3.85546875" style="22" customWidth="1"/>
    <col min="15362" max="15362" width="43" style="22" customWidth="1"/>
    <col min="15363" max="15363" width="12.5703125" style="22" customWidth="1"/>
    <col min="15364" max="15364" width="12" style="22" customWidth="1"/>
    <col min="15365" max="15365" width="13.42578125" style="22" customWidth="1"/>
    <col min="15366" max="15366" width="10.42578125" style="22" customWidth="1"/>
    <col min="15367" max="15367" width="9.7109375" style="22" customWidth="1"/>
    <col min="15368" max="15368" width="11.140625" style="22" customWidth="1"/>
    <col min="15369" max="15369" width="12.7109375" style="22" customWidth="1"/>
    <col min="15370" max="15370" width="10.140625" style="22" bestFit="1" customWidth="1"/>
    <col min="15371" max="15616" width="9.140625" style="22"/>
    <col min="15617" max="15617" width="3.85546875" style="22" customWidth="1"/>
    <col min="15618" max="15618" width="43" style="22" customWidth="1"/>
    <col min="15619" max="15619" width="12.5703125" style="22" customWidth="1"/>
    <col min="15620" max="15620" width="12" style="22" customWidth="1"/>
    <col min="15621" max="15621" width="13.42578125" style="22" customWidth="1"/>
    <col min="15622" max="15622" width="10.42578125" style="22" customWidth="1"/>
    <col min="15623" max="15623" width="9.7109375" style="22" customWidth="1"/>
    <col min="15624" max="15624" width="11.140625" style="22" customWidth="1"/>
    <col min="15625" max="15625" width="12.7109375" style="22" customWidth="1"/>
    <col min="15626" max="15626" width="10.140625" style="22" bestFit="1" customWidth="1"/>
    <col min="15627" max="15872" width="9.140625" style="22"/>
    <col min="15873" max="15873" width="3.85546875" style="22" customWidth="1"/>
    <col min="15874" max="15874" width="43" style="22" customWidth="1"/>
    <col min="15875" max="15875" width="12.5703125" style="22" customWidth="1"/>
    <col min="15876" max="15876" width="12" style="22" customWidth="1"/>
    <col min="15877" max="15877" width="13.42578125" style="22" customWidth="1"/>
    <col min="15878" max="15878" width="10.42578125" style="22" customWidth="1"/>
    <col min="15879" max="15879" width="9.7109375" style="22" customWidth="1"/>
    <col min="15880" max="15880" width="11.140625" style="22" customWidth="1"/>
    <col min="15881" max="15881" width="12.7109375" style="22" customWidth="1"/>
    <col min="15882" max="15882" width="10.140625" style="22" bestFit="1" customWidth="1"/>
    <col min="15883" max="16128" width="9.140625" style="22"/>
    <col min="16129" max="16129" width="3.85546875" style="22" customWidth="1"/>
    <col min="16130" max="16130" width="43" style="22" customWidth="1"/>
    <col min="16131" max="16131" width="12.5703125" style="22" customWidth="1"/>
    <col min="16132" max="16132" width="12" style="22" customWidth="1"/>
    <col min="16133" max="16133" width="13.42578125" style="22" customWidth="1"/>
    <col min="16134" max="16134" width="10.42578125" style="22" customWidth="1"/>
    <col min="16135" max="16135" width="9.7109375" style="22" customWidth="1"/>
    <col min="16136" max="16136" width="11.140625" style="22" customWidth="1"/>
    <col min="16137" max="16137" width="12.7109375" style="22" customWidth="1"/>
    <col min="16138" max="16138" width="10.140625" style="22" bestFit="1" customWidth="1"/>
    <col min="16139" max="16384" width="9.140625" style="22"/>
  </cols>
  <sheetData>
    <row r="1" spans="1:9" ht="12.75" customHeight="1">
      <c r="A1" s="513" t="s">
        <v>461</v>
      </c>
      <c r="B1" s="513"/>
      <c r="C1" s="513"/>
      <c r="D1" s="513"/>
      <c r="E1" s="513"/>
      <c r="F1" s="513"/>
      <c r="G1" s="513"/>
      <c r="H1" s="513"/>
      <c r="I1" s="513"/>
    </row>
    <row r="2" spans="1:9" ht="12.75" customHeight="1">
      <c r="A2" s="513" t="s">
        <v>462</v>
      </c>
      <c r="B2" s="513"/>
      <c r="C2" s="513"/>
      <c r="D2" s="513"/>
      <c r="E2" s="513"/>
      <c r="F2" s="513"/>
      <c r="G2" s="513"/>
      <c r="H2" s="513"/>
      <c r="I2" s="513"/>
    </row>
    <row r="3" spans="1:9" ht="12.75" customHeight="1">
      <c r="A3" s="513" t="s">
        <v>309</v>
      </c>
      <c r="B3" s="513"/>
      <c r="C3" s="513"/>
      <c r="D3" s="513"/>
      <c r="E3" s="513"/>
      <c r="F3" s="513"/>
      <c r="G3" s="513"/>
      <c r="H3" s="513"/>
      <c r="I3" s="513"/>
    </row>
    <row r="4" spans="1:9" ht="12.75" customHeight="1">
      <c r="A4" s="513" t="s">
        <v>463</v>
      </c>
      <c r="B4" s="513"/>
      <c r="C4" s="513"/>
      <c r="D4" s="513"/>
      <c r="E4" s="513"/>
      <c r="F4" s="513"/>
      <c r="G4" s="513"/>
      <c r="H4" s="513"/>
      <c r="I4" s="513"/>
    </row>
    <row r="5" spans="1:9" ht="11.45" customHeight="1">
      <c r="A5" s="266"/>
      <c r="B5" s="267"/>
      <c r="C5" s="268"/>
      <c r="D5" s="268"/>
      <c r="E5" s="268"/>
      <c r="F5" s="268"/>
      <c r="G5" s="269"/>
      <c r="H5" s="270"/>
      <c r="I5" s="271"/>
    </row>
    <row r="6" spans="1:9" ht="18" customHeight="1">
      <c r="A6" s="514" t="s">
        <v>34</v>
      </c>
      <c r="B6" s="514"/>
      <c r="C6" s="514"/>
      <c r="D6" s="514"/>
      <c r="E6" s="514"/>
      <c r="F6" s="514"/>
      <c r="G6" s="514"/>
      <c r="H6" s="514"/>
      <c r="I6" s="514"/>
    </row>
    <row r="7" spans="1:9" ht="12" customHeight="1">
      <c r="A7" s="272"/>
      <c r="B7" s="273"/>
      <c r="C7" s="274" t="s">
        <v>464</v>
      </c>
      <c r="D7" s="275" t="s">
        <v>465</v>
      </c>
      <c r="E7" s="275" t="s">
        <v>466</v>
      </c>
      <c r="F7" s="275" t="s">
        <v>467</v>
      </c>
      <c r="G7" s="276" t="s">
        <v>468</v>
      </c>
      <c r="H7" s="277" t="s">
        <v>469</v>
      </c>
      <c r="I7" s="274" t="s">
        <v>470</v>
      </c>
    </row>
    <row r="8" spans="1:9" ht="12" customHeight="1">
      <c r="A8" s="436"/>
      <c r="B8" s="279" t="s">
        <v>471</v>
      </c>
      <c r="C8" s="280" t="s">
        <v>472</v>
      </c>
      <c r="D8" s="280"/>
      <c r="E8" s="280"/>
      <c r="F8" s="281"/>
      <c r="G8" s="282"/>
      <c r="H8" s="283" t="s">
        <v>473</v>
      </c>
      <c r="I8" s="276" t="s">
        <v>474</v>
      </c>
    </row>
    <row r="9" spans="1:9" ht="12" customHeight="1">
      <c r="A9" s="284"/>
      <c r="B9" s="285"/>
      <c r="C9" s="283"/>
      <c r="D9" s="284"/>
      <c r="E9" s="284"/>
      <c r="F9" s="284"/>
      <c r="G9" s="276"/>
      <c r="H9" s="268" t="s">
        <v>475</v>
      </c>
      <c r="I9" s="276" t="s">
        <v>476</v>
      </c>
    </row>
    <row r="10" spans="1:9" ht="12" customHeight="1">
      <c r="A10" s="277" t="s">
        <v>326</v>
      </c>
      <c r="B10" s="286"/>
      <c r="C10" s="268"/>
      <c r="D10" s="277" t="s">
        <v>477</v>
      </c>
      <c r="E10" s="277" t="s">
        <v>478</v>
      </c>
      <c r="F10" s="277" t="s">
        <v>479</v>
      </c>
      <c r="G10" s="276"/>
      <c r="H10" s="268" t="s">
        <v>480</v>
      </c>
      <c r="I10" s="276" t="s">
        <v>481</v>
      </c>
    </row>
    <row r="11" spans="1:9" ht="12.75" customHeight="1">
      <c r="A11" s="287" t="s">
        <v>326</v>
      </c>
      <c r="B11" s="288"/>
      <c r="C11" s="430" t="s">
        <v>164</v>
      </c>
      <c r="D11" s="287" t="s">
        <v>482</v>
      </c>
      <c r="E11" s="287" t="s">
        <v>483</v>
      </c>
      <c r="F11" s="287" t="s">
        <v>483</v>
      </c>
      <c r="G11" s="275" t="s">
        <v>484</v>
      </c>
      <c r="H11" s="430" t="s">
        <v>485</v>
      </c>
      <c r="I11" s="275" t="s">
        <v>486</v>
      </c>
    </row>
    <row r="12" spans="1:9" ht="12" customHeight="1">
      <c r="A12" s="290" t="s">
        <v>487</v>
      </c>
      <c r="B12" s="291" t="s">
        <v>488</v>
      </c>
      <c r="C12" s="509"/>
      <c r="D12" s="509"/>
      <c r="E12" s="509"/>
      <c r="F12" s="509"/>
      <c r="G12" s="509"/>
      <c r="H12" s="509"/>
      <c r="I12" s="509"/>
    </row>
    <row r="13" spans="1:9" hidden="1" outlineLevel="1">
      <c r="A13" s="292"/>
      <c r="B13" s="293" t="s">
        <v>256</v>
      </c>
      <c r="C13" s="294"/>
      <c r="D13" s="295"/>
      <c r="E13" s="296">
        <v>0</v>
      </c>
      <c r="F13" s="296">
        <v>0</v>
      </c>
      <c r="G13" s="297"/>
      <c r="H13" s="298"/>
      <c r="I13" s="296">
        <v>0</v>
      </c>
    </row>
    <row r="14" spans="1:9" hidden="1" outlineLevel="1">
      <c r="A14" s="292"/>
      <c r="B14" s="293" t="s">
        <v>181</v>
      </c>
      <c r="C14" s="294"/>
      <c r="D14" s="295"/>
      <c r="E14" s="296">
        <v>23221583</v>
      </c>
      <c r="F14" s="296">
        <v>41493299.289999999</v>
      </c>
      <c r="G14" s="297"/>
      <c r="H14" s="298"/>
      <c r="I14" s="296">
        <v>64714882.289999999</v>
      </c>
    </row>
    <row r="15" spans="1:9" hidden="1" outlineLevel="1">
      <c r="A15" s="292"/>
      <c r="B15" s="293" t="s">
        <v>182</v>
      </c>
      <c r="C15" s="294"/>
      <c r="D15" s="295"/>
      <c r="E15" s="296">
        <v>42484487</v>
      </c>
      <c r="F15" s="295"/>
      <c r="G15" s="297"/>
      <c r="H15" s="298"/>
      <c r="I15" s="296">
        <v>42484487</v>
      </c>
    </row>
    <row r="16" spans="1:9" hidden="1" outlineLevel="1">
      <c r="A16" s="292"/>
      <c r="B16" s="293" t="s">
        <v>250</v>
      </c>
      <c r="C16" s="294"/>
      <c r="D16" s="296">
        <v>0</v>
      </c>
      <c r="E16" s="296">
        <v>0</v>
      </c>
      <c r="F16" s="296">
        <v>0</v>
      </c>
      <c r="G16" s="297"/>
      <c r="H16" s="298"/>
      <c r="I16" s="296">
        <v>0</v>
      </c>
    </row>
    <row r="17" spans="1:9" hidden="1" outlineLevel="1">
      <c r="A17" s="292"/>
      <c r="B17" s="293" t="s">
        <v>257</v>
      </c>
      <c r="C17" s="294"/>
      <c r="D17" s="296"/>
      <c r="E17" s="296"/>
      <c r="F17" s="296"/>
      <c r="G17" s="297"/>
      <c r="H17" s="298"/>
      <c r="I17" s="296"/>
    </row>
    <row r="18" spans="1:9" hidden="1" outlineLevel="1">
      <c r="A18" s="292"/>
      <c r="B18" s="293" t="s">
        <v>258</v>
      </c>
      <c r="C18" s="294"/>
      <c r="D18" s="296"/>
      <c r="E18" s="296"/>
      <c r="F18" s="296"/>
      <c r="G18" s="297"/>
      <c r="H18" s="298"/>
      <c r="I18" s="296"/>
    </row>
    <row r="19" spans="1:9" hidden="1" outlineLevel="1">
      <c r="A19" s="292"/>
      <c r="B19" s="293" t="s">
        <v>183</v>
      </c>
      <c r="C19" s="294"/>
      <c r="D19" s="296">
        <v>28524940</v>
      </c>
      <c r="E19" s="296">
        <v>71308424</v>
      </c>
      <c r="F19" s="296">
        <v>95439588</v>
      </c>
      <c r="G19" s="297"/>
      <c r="H19" s="298"/>
      <c r="I19" s="296">
        <v>195272952</v>
      </c>
    </row>
    <row r="20" spans="1:9" hidden="1" outlineLevel="1">
      <c r="A20" s="292"/>
      <c r="B20" s="293" t="s">
        <v>184</v>
      </c>
      <c r="C20" s="294"/>
      <c r="D20" s="295"/>
      <c r="E20" s="296">
        <v>29772033</v>
      </c>
      <c r="F20" s="296">
        <v>9289934</v>
      </c>
      <c r="G20" s="297"/>
      <c r="H20" s="298"/>
      <c r="I20" s="296">
        <v>39061967</v>
      </c>
    </row>
    <row r="21" spans="1:9" hidden="1" outlineLevel="1">
      <c r="A21" s="292"/>
      <c r="B21" s="293" t="s">
        <v>251</v>
      </c>
      <c r="C21" s="294"/>
      <c r="D21" s="296">
        <v>60997</v>
      </c>
      <c r="E21" s="296">
        <v>0</v>
      </c>
      <c r="F21" s="296">
        <v>0</v>
      </c>
      <c r="G21" s="297"/>
      <c r="H21" s="298"/>
      <c r="I21" s="296">
        <v>60997</v>
      </c>
    </row>
    <row r="22" spans="1:9" hidden="1" outlineLevel="1">
      <c r="A22" s="292"/>
      <c r="B22" s="293" t="s">
        <v>185</v>
      </c>
      <c r="C22" s="294"/>
      <c r="D22" s="295"/>
      <c r="E22" s="296">
        <v>115043478.20999983</v>
      </c>
      <c r="F22" s="296">
        <v>107410142.55000016</v>
      </c>
      <c r="G22" s="297"/>
      <c r="H22" s="298"/>
      <c r="I22" s="296">
        <v>222453620.75999999</v>
      </c>
    </row>
    <row r="23" spans="1:9" hidden="1" outlineLevel="1">
      <c r="A23" s="292"/>
      <c r="B23" s="293" t="s">
        <v>253</v>
      </c>
      <c r="C23" s="294"/>
      <c r="D23" s="295"/>
      <c r="E23" s="296">
        <v>1861273</v>
      </c>
      <c r="F23" s="296">
        <v>62666295</v>
      </c>
      <c r="G23" s="297"/>
      <c r="H23" s="298"/>
      <c r="I23" s="296">
        <v>64527568</v>
      </c>
    </row>
    <row r="24" spans="1:9" hidden="1" outlineLevel="1">
      <c r="A24" s="292"/>
      <c r="B24" s="293" t="s">
        <v>186</v>
      </c>
      <c r="C24" s="294"/>
      <c r="D24" s="295"/>
      <c r="E24" s="296">
        <v>142073288</v>
      </c>
      <c r="F24" s="296">
        <v>148394649</v>
      </c>
      <c r="G24" s="297"/>
      <c r="H24" s="298"/>
      <c r="I24" s="296">
        <v>290467937</v>
      </c>
    </row>
    <row r="25" spans="1:9" hidden="1" outlineLevel="1">
      <c r="A25" s="292"/>
      <c r="B25" s="293" t="s">
        <v>244</v>
      </c>
      <c r="C25" s="294"/>
      <c r="D25" s="295"/>
      <c r="E25" s="296">
        <v>45263100</v>
      </c>
      <c r="F25" s="295"/>
      <c r="G25" s="297"/>
      <c r="H25" s="298"/>
      <c r="I25" s="296">
        <v>45263100</v>
      </c>
    </row>
    <row r="26" spans="1:9" hidden="1" outlineLevel="1">
      <c r="A26" s="292"/>
      <c r="B26" s="293" t="s">
        <v>187</v>
      </c>
      <c r="C26" s="294"/>
      <c r="D26" s="295"/>
      <c r="E26" s="296">
        <v>25211496</v>
      </c>
      <c r="F26" s="295"/>
      <c r="G26" s="297"/>
      <c r="H26" s="298"/>
      <c r="I26" s="296">
        <v>25211496</v>
      </c>
    </row>
    <row r="27" spans="1:9" hidden="1" outlineLevel="1">
      <c r="A27" s="292"/>
      <c r="B27" s="293" t="s">
        <v>188</v>
      </c>
      <c r="C27" s="294"/>
      <c r="D27" s="296">
        <v>0</v>
      </c>
      <c r="E27" s="296">
        <v>-72</v>
      </c>
      <c r="F27" s="296">
        <v>1304076</v>
      </c>
      <c r="G27" s="297"/>
      <c r="H27" s="298"/>
      <c r="I27" s="296">
        <v>1304004</v>
      </c>
    </row>
    <row r="28" spans="1:9" hidden="1" outlineLevel="1">
      <c r="A28" s="292"/>
      <c r="B28" s="293" t="s">
        <v>189</v>
      </c>
      <c r="C28" s="294"/>
      <c r="D28" s="296">
        <v>0</v>
      </c>
      <c r="E28" s="296">
        <v>8849795.5607692301</v>
      </c>
      <c r="F28" s="296">
        <v>13813256.062815819</v>
      </c>
      <c r="G28" s="297"/>
      <c r="H28" s="298"/>
      <c r="I28" s="296">
        <v>22663051.623585049</v>
      </c>
    </row>
    <row r="29" spans="1:9" hidden="1" outlineLevel="1">
      <c r="A29" s="292"/>
      <c r="B29" s="293" t="s">
        <v>190</v>
      </c>
      <c r="C29" s="294"/>
      <c r="D29" s="296">
        <v>40719355</v>
      </c>
      <c r="E29" s="296">
        <v>104172123</v>
      </c>
      <c r="F29" s="296">
        <v>2935214</v>
      </c>
      <c r="G29" s="297"/>
      <c r="H29" s="298"/>
      <c r="I29" s="296">
        <v>147826692</v>
      </c>
    </row>
    <row r="30" spans="1:9" hidden="1" outlineLevel="1">
      <c r="A30" s="292"/>
      <c r="B30" s="293" t="s">
        <v>191</v>
      </c>
      <c r="C30" s="294"/>
      <c r="D30" s="295"/>
      <c r="E30" s="295"/>
      <c r="F30" s="296">
        <v>6820186</v>
      </c>
      <c r="G30" s="297"/>
      <c r="H30" s="298"/>
      <c r="I30" s="296">
        <v>6820186</v>
      </c>
    </row>
    <row r="31" spans="1:9" hidden="1" outlineLevel="1">
      <c r="A31" s="292"/>
      <c r="B31" s="293" t="s">
        <v>192</v>
      </c>
      <c r="C31" s="294"/>
      <c r="D31" s="295"/>
      <c r="E31" s="296">
        <v>5098807</v>
      </c>
      <c r="F31" s="295"/>
      <c r="G31" s="297"/>
      <c r="H31" s="298"/>
      <c r="I31" s="296">
        <v>5098807</v>
      </c>
    </row>
    <row r="32" spans="1:9" hidden="1" outlineLevel="1">
      <c r="A32" s="292"/>
      <c r="B32" s="293" t="s">
        <v>247</v>
      </c>
      <c r="C32" s="294"/>
      <c r="D32" s="295"/>
      <c r="E32" s="296">
        <v>2623223</v>
      </c>
      <c r="F32" s="295"/>
      <c r="G32" s="297"/>
      <c r="H32" s="298"/>
      <c r="I32" s="296">
        <v>2623223</v>
      </c>
    </row>
    <row r="33" spans="1:9" hidden="1" outlineLevel="1">
      <c r="A33" s="292"/>
      <c r="B33" s="293" t="s">
        <v>193</v>
      </c>
      <c r="C33" s="294"/>
      <c r="D33" s="296">
        <v>23788329</v>
      </c>
      <c r="E33" s="296">
        <v>92294436</v>
      </c>
      <c r="F33" s="296">
        <v>167640298</v>
      </c>
      <c r="G33" s="297"/>
      <c r="H33" s="298"/>
      <c r="I33" s="296">
        <v>283723063</v>
      </c>
    </row>
    <row r="34" spans="1:9" hidden="1" outlineLevel="1">
      <c r="A34" s="292"/>
      <c r="B34" s="293" t="s">
        <v>194</v>
      </c>
      <c r="C34" s="294"/>
      <c r="D34" s="295"/>
      <c r="E34" s="296">
        <v>117392374</v>
      </c>
      <c r="F34" s="295"/>
      <c r="G34" s="297"/>
      <c r="H34" s="298"/>
      <c r="I34" s="296">
        <v>117392374</v>
      </c>
    </row>
    <row r="35" spans="1:9" hidden="1" outlineLevel="1">
      <c r="A35" s="292"/>
      <c r="B35" s="293" t="s">
        <v>195</v>
      </c>
      <c r="C35" s="294"/>
      <c r="D35" s="296">
        <v>0</v>
      </c>
      <c r="E35" s="296">
        <v>33897073</v>
      </c>
      <c r="F35" s="296">
        <v>56325</v>
      </c>
      <c r="G35" s="297"/>
      <c r="H35" s="298"/>
      <c r="I35" s="296">
        <v>33953398</v>
      </c>
    </row>
    <row r="36" spans="1:9" hidden="1" outlineLevel="1">
      <c r="A36" s="292"/>
      <c r="B36" s="293" t="s">
        <v>196</v>
      </c>
      <c r="C36" s="294"/>
      <c r="D36" s="296">
        <v>76717</v>
      </c>
      <c r="E36" s="296">
        <v>47548260</v>
      </c>
      <c r="F36" s="296">
        <v>7446761</v>
      </c>
      <c r="G36" s="297"/>
      <c r="H36" s="298"/>
      <c r="I36" s="296">
        <v>55071738</v>
      </c>
    </row>
    <row r="37" spans="1:9" collapsed="1">
      <c r="A37" s="292">
        <v>1</v>
      </c>
      <c r="B37" s="299" t="s">
        <v>489</v>
      </c>
      <c r="C37" s="294"/>
      <c r="D37" s="296">
        <f>SUM($D$13:$D$36)</f>
        <v>93170338</v>
      </c>
      <c r="E37" s="296">
        <f>SUM($E$13:$E$36)</f>
        <v>908115181.770769</v>
      </c>
      <c r="F37" s="296">
        <f>SUM($F$13:$F$36)</f>
        <v>664710023.90281606</v>
      </c>
      <c r="G37" s="297"/>
      <c r="H37" s="298"/>
      <c r="I37" s="296">
        <f>SUM($I$13:$I$36)</f>
        <v>1665995543.6735849</v>
      </c>
    </row>
    <row r="38" spans="1:9" hidden="1" outlineLevel="1">
      <c r="A38" s="292"/>
      <c r="B38" s="300" t="s">
        <v>256</v>
      </c>
      <c r="C38" s="301"/>
      <c r="D38" s="302"/>
      <c r="E38" s="303">
        <v>0</v>
      </c>
      <c r="F38" s="303">
        <v>0</v>
      </c>
      <c r="G38" s="304"/>
      <c r="H38" s="305"/>
      <c r="I38" s="303">
        <v>0</v>
      </c>
    </row>
    <row r="39" spans="1:9" hidden="1" outlineLevel="1">
      <c r="A39" s="292"/>
      <c r="B39" s="300" t="s">
        <v>181</v>
      </c>
      <c r="C39" s="301"/>
      <c r="D39" s="302"/>
      <c r="E39" s="303">
        <v>19738345</v>
      </c>
      <c r="F39" s="303">
        <v>35269304.396499999</v>
      </c>
      <c r="G39" s="304"/>
      <c r="H39" s="305"/>
      <c r="I39" s="303">
        <v>55007649.396499999</v>
      </c>
    </row>
    <row r="40" spans="1:9" hidden="1" outlineLevel="1">
      <c r="A40" s="292"/>
      <c r="B40" s="300" t="s">
        <v>182</v>
      </c>
      <c r="C40" s="301"/>
      <c r="D40" s="302"/>
      <c r="E40" s="303">
        <v>36111813.949999996</v>
      </c>
      <c r="F40" s="302"/>
      <c r="G40" s="304"/>
      <c r="H40" s="305"/>
      <c r="I40" s="303">
        <v>36111813.949999996</v>
      </c>
    </row>
    <row r="41" spans="1:9" hidden="1" outlineLevel="1">
      <c r="A41" s="292"/>
      <c r="B41" s="300" t="s">
        <v>257</v>
      </c>
      <c r="C41" s="301"/>
      <c r="D41" s="302"/>
      <c r="E41" s="303"/>
      <c r="F41" s="302"/>
      <c r="G41" s="304"/>
      <c r="H41" s="305"/>
      <c r="I41" s="303"/>
    </row>
    <row r="42" spans="1:9" hidden="1" outlineLevel="1">
      <c r="A42" s="292"/>
      <c r="B42" s="300" t="s">
        <v>258</v>
      </c>
      <c r="C42" s="301"/>
      <c r="D42" s="302"/>
      <c r="E42" s="303"/>
      <c r="F42" s="302"/>
      <c r="G42" s="304"/>
      <c r="H42" s="305"/>
      <c r="I42" s="303"/>
    </row>
    <row r="43" spans="1:9" hidden="1" outlineLevel="1">
      <c r="A43" s="292"/>
      <c r="B43" s="300" t="s">
        <v>250</v>
      </c>
      <c r="C43" s="301"/>
      <c r="D43" s="303">
        <v>0</v>
      </c>
      <c r="E43" s="303">
        <v>0</v>
      </c>
      <c r="F43" s="303">
        <v>0</v>
      </c>
      <c r="G43" s="304"/>
      <c r="H43" s="305"/>
      <c r="I43" s="303">
        <v>0</v>
      </c>
    </row>
    <row r="44" spans="1:9" hidden="1" outlineLevel="1">
      <c r="A44" s="292"/>
      <c r="B44" s="300" t="s">
        <v>183</v>
      </c>
      <c r="C44" s="301"/>
      <c r="D44" s="303">
        <v>24246199</v>
      </c>
      <c r="E44" s="303">
        <v>60612160</v>
      </c>
      <c r="F44" s="303">
        <v>81123650</v>
      </c>
      <c r="G44" s="304"/>
      <c r="H44" s="305"/>
      <c r="I44" s="303">
        <v>165982009</v>
      </c>
    </row>
    <row r="45" spans="1:9" hidden="1" outlineLevel="1">
      <c r="A45" s="292"/>
      <c r="B45" s="300" t="s">
        <v>184</v>
      </c>
      <c r="C45" s="301"/>
      <c r="D45" s="302"/>
      <c r="E45" s="303">
        <v>25306228</v>
      </c>
      <c r="F45" s="303">
        <v>7896444</v>
      </c>
      <c r="G45" s="304"/>
      <c r="H45" s="305"/>
      <c r="I45" s="303">
        <v>33202672</v>
      </c>
    </row>
    <row r="46" spans="1:9" hidden="1" outlineLevel="1">
      <c r="A46" s="292"/>
      <c r="B46" s="300" t="s">
        <v>251</v>
      </c>
      <c r="C46" s="301"/>
      <c r="D46" s="303">
        <v>51847.45</v>
      </c>
      <c r="E46" s="303">
        <v>1E-10</v>
      </c>
      <c r="F46" s="303">
        <v>0</v>
      </c>
      <c r="G46" s="304"/>
      <c r="H46" s="305"/>
      <c r="I46" s="303">
        <v>51847.450000000099</v>
      </c>
    </row>
    <row r="47" spans="1:9" hidden="1" outlineLevel="1">
      <c r="A47" s="292"/>
      <c r="B47" s="300" t="s">
        <v>185</v>
      </c>
      <c r="C47" s="301"/>
      <c r="D47" s="302"/>
      <c r="E47" s="303">
        <v>97786956.47849986</v>
      </c>
      <c r="F47" s="303">
        <v>91298621</v>
      </c>
      <c r="G47" s="304"/>
      <c r="H47" s="305"/>
      <c r="I47" s="303">
        <v>189085577.47849986</v>
      </c>
    </row>
    <row r="48" spans="1:9" hidden="1" outlineLevel="1">
      <c r="A48" s="292"/>
      <c r="B48" s="300" t="s">
        <v>253</v>
      </c>
      <c r="C48" s="301"/>
      <c r="D48" s="302"/>
      <c r="E48" s="303">
        <v>1582069</v>
      </c>
      <c r="F48" s="303">
        <v>53266350</v>
      </c>
      <c r="G48" s="304"/>
      <c r="H48" s="305"/>
      <c r="I48" s="303">
        <v>54848419</v>
      </c>
    </row>
    <row r="49" spans="1:9" hidden="1" outlineLevel="1">
      <c r="A49" s="292"/>
      <c r="B49" s="300" t="s">
        <v>186</v>
      </c>
      <c r="C49" s="301"/>
      <c r="D49" s="302"/>
      <c r="E49" s="303">
        <v>120762295</v>
      </c>
      <c r="F49" s="303">
        <v>126135452</v>
      </c>
      <c r="G49" s="304"/>
      <c r="H49" s="305"/>
      <c r="I49" s="303">
        <v>246897747</v>
      </c>
    </row>
    <row r="50" spans="1:9" hidden="1" outlineLevel="1">
      <c r="A50" s="292"/>
      <c r="B50" s="300" t="s">
        <v>244</v>
      </c>
      <c r="C50" s="301"/>
      <c r="D50" s="302"/>
      <c r="E50" s="303">
        <v>38474610</v>
      </c>
      <c r="F50" s="302"/>
      <c r="G50" s="304"/>
      <c r="H50" s="305"/>
      <c r="I50" s="303">
        <v>38474610</v>
      </c>
    </row>
    <row r="51" spans="1:9" hidden="1" outlineLevel="1">
      <c r="A51" s="292"/>
      <c r="B51" s="300" t="s">
        <v>187</v>
      </c>
      <c r="C51" s="301"/>
      <c r="D51" s="302"/>
      <c r="E51" s="303">
        <v>21429752</v>
      </c>
      <c r="F51" s="302"/>
      <c r="G51" s="304"/>
      <c r="H51" s="305"/>
      <c r="I51" s="303">
        <v>21429752</v>
      </c>
    </row>
    <row r="52" spans="1:9" hidden="1" outlineLevel="1">
      <c r="A52" s="292"/>
      <c r="B52" s="300" t="s">
        <v>188</v>
      </c>
      <c r="C52" s="301"/>
      <c r="D52" s="303">
        <v>0</v>
      </c>
      <c r="E52" s="303">
        <v>-61</v>
      </c>
      <c r="F52" s="303">
        <v>1108465</v>
      </c>
      <c r="G52" s="304"/>
      <c r="H52" s="305"/>
      <c r="I52" s="303">
        <v>1108404</v>
      </c>
    </row>
    <row r="53" spans="1:9" hidden="1" outlineLevel="1">
      <c r="A53" s="292"/>
      <c r="B53" s="300" t="s">
        <v>189</v>
      </c>
      <c r="C53" s="301"/>
      <c r="D53" s="303">
        <v>0</v>
      </c>
      <c r="E53" s="303">
        <v>7515052.6107692309</v>
      </c>
      <c r="F53" s="303">
        <v>11741277.041622523</v>
      </c>
      <c r="G53" s="304"/>
      <c r="H53" s="305"/>
      <c r="I53" s="303">
        <v>19256329.652391754</v>
      </c>
    </row>
    <row r="54" spans="1:9" hidden="1" outlineLevel="1">
      <c r="A54" s="292"/>
      <c r="B54" s="300" t="s">
        <v>190</v>
      </c>
      <c r="C54" s="301"/>
      <c r="D54" s="303">
        <v>34611452</v>
      </c>
      <c r="E54" s="303">
        <v>88545682</v>
      </c>
      <c r="F54" s="303">
        <v>2494932</v>
      </c>
      <c r="G54" s="304"/>
      <c r="H54" s="305"/>
      <c r="I54" s="303">
        <v>125652066</v>
      </c>
    </row>
    <row r="55" spans="1:9" hidden="1" outlineLevel="1">
      <c r="A55" s="292"/>
      <c r="B55" s="300" t="s">
        <v>191</v>
      </c>
      <c r="C55" s="301"/>
      <c r="D55" s="302"/>
      <c r="E55" s="302"/>
      <c r="F55" s="303">
        <v>5794350</v>
      </c>
      <c r="G55" s="304"/>
      <c r="H55" s="305"/>
      <c r="I55" s="303">
        <v>5794350</v>
      </c>
    </row>
    <row r="56" spans="1:9" hidden="1" outlineLevel="1">
      <c r="A56" s="292"/>
      <c r="B56" s="300" t="s">
        <v>192</v>
      </c>
      <c r="C56" s="301"/>
      <c r="D56" s="302"/>
      <c r="E56" s="303">
        <v>4333966</v>
      </c>
      <c r="F56" s="302"/>
      <c r="G56" s="304"/>
      <c r="H56" s="305"/>
      <c r="I56" s="303">
        <v>4333966</v>
      </c>
    </row>
    <row r="57" spans="1:9" hidden="1" outlineLevel="1">
      <c r="A57" s="292"/>
      <c r="B57" s="300" t="s">
        <v>247</v>
      </c>
      <c r="C57" s="301"/>
      <c r="D57" s="302"/>
      <c r="E57" s="303">
        <v>2229737</v>
      </c>
      <c r="F57" s="302"/>
      <c r="G57" s="304"/>
      <c r="H57" s="305"/>
      <c r="I57" s="303">
        <v>2229737</v>
      </c>
    </row>
    <row r="58" spans="1:9" hidden="1" outlineLevel="1">
      <c r="A58" s="292"/>
      <c r="B58" s="300" t="s">
        <v>193</v>
      </c>
      <c r="C58" s="301"/>
      <c r="D58" s="303">
        <v>20220080</v>
      </c>
      <c r="E58" s="303">
        <v>78449768</v>
      </c>
      <c r="F58" s="303">
        <v>142488614</v>
      </c>
      <c r="G58" s="304"/>
      <c r="H58" s="305"/>
      <c r="I58" s="303">
        <v>241158462</v>
      </c>
    </row>
    <row r="59" spans="1:9" hidden="1" outlineLevel="1">
      <c r="A59" s="292"/>
      <c r="B59" s="300" t="s">
        <v>194</v>
      </c>
      <c r="C59" s="301"/>
      <c r="D59" s="302"/>
      <c r="E59" s="303">
        <v>99783991</v>
      </c>
      <c r="F59" s="302"/>
      <c r="G59" s="304"/>
      <c r="H59" s="305"/>
      <c r="I59" s="303">
        <v>99783991</v>
      </c>
    </row>
    <row r="60" spans="1:9" hidden="1" outlineLevel="1">
      <c r="A60" s="292"/>
      <c r="B60" s="300" t="s">
        <v>195</v>
      </c>
      <c r="C60" s="301"/>
      <c r="D60" s="303">
        <v>0</v>
      </c>
      <c r="E60" s="303">
        <v>28809053.640000004</v>
      </c>
      <c r="F60" s="303">
        <v>47895.26</v>
      </c>
      <c r="G60" s="304"/>
      <c r="H60" s="305"/>
      <c r="I60" s="303">
        <v>28856948.900000006</v>
      </c>
    </row>
    <row r="61" spans="1:9" hidden="1" outlineLevel="1">
      <c r="A61" s="292"/>
      <c r="B61" s="300" t="s">
        <v>196</v>
      </c>
      <c r="C61" s="301"/>
      <c r="D61" s="303">
        <v>76717</v>
      </c>
      <c r="E61" s="303">
        <v>40416025</v>
      </c>
      <c r="F61" s="303">
        <v>6329747.7999999998</v>
      </c>
      <c r="G61" s="304"/>
      <c r="H61" s="305"/>
      <c r="I61" s="303">
        <v>46822489.799999997</v>
      </c>
    </row>
    <row r="62" spans="1:9" ht="25.5" collapsed="1">
      <c r="A62" s="292">
        <v>2</v>
      </c>
      <c r="B62" s="306" t="s">
        <v>490</v>
      </c>
      <c r="C62" s="301"/>
      <c r="D62" s="303">
        <f>SUM($D$38:$D$61)</f>
        <v>79206295.450000003</v>
      </c>
      <c r="E62" s="303">
        <f>SUM($E$38:$E$61)</f>
        <v>771887443.67926896</v>
      </c>
      <c r="F62" s="303">
        <f>SUM($F$38:$F$61)</f>
        <v>564995102.49812245</v>
      </c>
      <c r="G62" s="304"/>
      <c r="H62" s="305"/>
      <c r="I62" s="303">
        <f>SUM($I$38:$I$61)</f>
        <v>1416088841.6273916</v>
      </c>
    </row>
    <row r="63" spans="1:9" hidden="1" outlineLevel="1">
      <c r="A63" s="292"/>
      <c r="B63" s="300" t="s">
        <v>256</v>
      </c>
      <c r="C63" s="303">
        <v>0</v>
      </c>
      <c r="D63" s="307"/>
      <c r="E63" s="308"/>
      <c r="F63" s="309"/>
      <c r="G63" s="310"/>
      <c r="H63" s="305"/>
      <c r="I63" s="303">
        <v>0</v>
      </c>
    </row>
    <row r="64" spans="1:9" hidden="1" outlineLevel="1">
      <c r="A64" s="292"/>
      <c r="B64" s="300" t="s">
        <v>181</v>
      </c>
      <c r="C64" s="303">
        <v>9707232.8935000002</v>
      </c>
      <c r="D64" s="307"/>
      <c r="E64" s="308"/>
      <c r="F64" s="309"/>
      <c r="G64" s="310"/>
      <c r="H64" s="305"/>
      <c r="I64" s="303">
        <v>9707232.8935000002</v>
      </c>
    </row>
    <row r="65" spans="1:9" hidden="1" outlineLevel="1">
      <c r="A65" s="292"/>
      <c r="B65" s="300" t="s">
        <v>182</v>
      </c>
      <c r="C65" s="303">
        <v>6372673.0500000045</v>
      </c>
      <c r="D65" s="307"/>
      <c r="E65" s="308"/>
      <c r="F65" s="309"/>
      <c r="G65" s="310"/>
      <c r="H65" s="305"/>
      <c r="I65" s="303">
        <v>6372673.0500000045</v>
      </c>
    </row>
    <row r="66" spans="1:9" hidden="1" outlineLevel="1">
      <c r="A66" s="292"/>
      <c r="B66" s="300" t="s">
        <v>250</v>
      </c>
      <c r="C66" s="303">
        <v>0</v>
      </c>
      <c r="D66" s="307"/>
      <c r="E66" s="308"/>
      <c r="F66" s="309"/>
      <c r="G66" s="310"/>
      <c r="H66" s="305"/>
      <c r="I66" s="303">
        <v>0</v>
      </c>
    </row>
    <row r="67" spans="1:9" hidden="1" outlineLevel="1">
      <c r="A67" s="292"/>
      <c r="B67" s="300" t="s">
        <v>257</v>
      </c>
      <c r="C67" s="303"/>
      <c r="D67" s="307"/>
      <c r="E67" s="308"/>
      <c r="F67" s="309"/>
      <c r="G67" s="310"/>
      <c r="H67" s="305"/>
      <c r="I67" s="303"/>
    </row>
    <row r="68" spans="1:9" hidden="1" outlineLevel="1">
      <c r="A68" s="292"/>
      <c r="B68" s="300" t="s">
        <v>258</v>
      </c>
      <c r="C68" s="303"/>
      <c r="D68" s="307"/>
      <c r="E68" s="308"/>
      <c r="F68" s="309"/>
      <c r="G68" s="310"/>
      <c r="H68" s="305"/>
      <c r="I68" s="303"/>
    </row>
    <row r="69" spans="1:9" hidden="1" outlineLevel="1">
      <c r="A69" s="292"/>
      <c r="B69" s="300" t="s">
        <v>183</v>
      </c>
      <c r="C69" s="303">
        <v>29290943</v>
      </c>
      <c r="D69" s="307"/>
      <c r="E69" s="308"/>
      <c r="F69" s="309"/>
      <c r="G69" s="310"/>
      <c r="H69" s="305"/>
      <c r="I69" s="303">
        <v>29290943</v>
      </c>
    </row>
    <row r="70" spans="1:9" hidden="1" outlineLevel="1">
      <c r="A70" s="292"/>
      <c r="B70" s="300" t="s">
        <v>184</v>
      </c>
      <c r="C70" s="303">
        <v>5859295</v>
      </c>
      <c r="D70" s="307"/>
      <c r="E70" s="308"/>
      <c r="F70" s="309"/>
      <c r="G70" s="310"/>
      <c r="H70" s="305"/>
      <c r="I70" s="303">
        <v>5859295</v>
      </c>
    </row>
    <row r="71" spans="1:9" hidden="1" outlineLevel="1">
      <c r="A71" s="292"/>
      <c r="B71" s="300" t="s">
        <v>251</v>
      </c>
      <c r="C71" s="303">
        <v>9149.549999999901</v>
      </c>
      <c r="D71" s="307"/>
      <c r="E71" s="308"/>
      <c r="F71" s="309"/>
      <c r="G71" s="310"/>
      <c r="H71" s="305"/>
      <c r="I71" s="303">
        <v>9149.549999999901</v>
      </c>
    </row>
    <row r="72" spans="1:9" hidden="1" outlineLevel="1">
      <c r="A72" s="292"/>
      <c r="B72" s="300" t="s">
        <v>185</v>
      </c>
      <c r="C72" s="303">
        <v>33368043.281500131</v>
      </c>
      <c r="D72" s="307"/>
      <c r="E72" s="308"/>
      <c r="F72" s="309"/>
      <c r="G72" s="310"/>
      <c r="H72" s="305"/>
      <c r="I72" s="303">
        <v>33368043.281500131</v>
      </c>
    </row>
    <row r="73" spans="1:9" hidden="1" outlineLevel="1">
      <c r="A73" s="292"/>
      <c r="B73" s="300" t="s">
        <v>253</v>
      </c>
      <c r="C73" s="303">
        <v>9679149</v>
      </c>
      <c r="D73" s="307"/>
      <c r="E73" s="308"/>
      <c r="F73" s="309"/>
      <c r="G73" s="310"/>
      <c r="H73" s="305"/>
      <c r="I73" s="303">
        <v>9679149</v>
      </c>
    </row>
    <row r="74" spans="1:9" hidden="1" outlineLevel="1">
      <c r="A74" s="292"/>
      <c r="B74" s="300" t="s">
        <v>186</v>
      </c>
      <c r="C74" s="303">
        <v>43570190</v>
      </c>
      <c r="D74" s="307"/>
      <c r="E74" s="308"/>
      <c r="F74" s="309"/>
      <c r="G74" s="310"/>
      <c r="H74" s="305"/>
      <c r="I74" s="303">
        <v>43570190</v>
      </c>
    </row>
    <row r="75" spans="1:9" hidden="1" outlineLevel="1">
      <c r="A75" s="292"/>
      <c r="B75" s="300" t="s">
        <v>244</v>
      </c>
      <c r="C75" s="303">
        <v>6788490</v>
      </c>
      <c r="D75" s="307"/>
      <c r="E75" s="308"/>
      <c r="F75" s="309"/>
      <c r="G75" s="310"/>
      <c r="H75" s="305"/>
      <c r="I75" s="303">
        <v>6788490</v>
      </c>
    </row>
    <row r="76" spans="1:9" hidden="1" outlineLevel="1">
      <c r="A76" s="292"/>
      <c r="B76" s="300" t="s">
        <v>187</v>
      </c>
      <c r="C76" s="303">
        <v>3781744</v>
      </c>
      <c r="D76" s="307"/>
      <c r="E76" s="308"/>
      <c r="F76" s="309"/>
      <c r="G76" s="310"/>
      <c r="H76" s="305"/>
      <c r="I76" s="303">
        <v>3781744</v>
      </c>
    </row>
    <row r="77" spans="1:9" hidden="1" outlineLevel="1">
      <c r="A77" s="292"/>
      <c r="B77" s="300" t="s">
        <v>188</v>
      </c>
      <c r="C77" s="303">
        <v>195600</v>
      </c>
      <c r="D77" s="307"/>
      <c r="E77" s="308"/>
      <c r="F77" s="309"/>
      <c r="G77" s="310"/>
      <c r="H77" s="305"/>
      <c r="I77" s="303">
        <v>195600</v>
      </c>
    </row>
    <row r="78" spans="1:9" hidden="1" outlineLevel="1">
      <c r="A78" s="292"/>
      <c r="B78" s="300" t="s">
        <v>189</v>
      </c>
      <c r="C78" s="303">
        <v>3406721.971193295</v>
      </c>
      <c r="D78" s="307"/>
      <c r="E78" s="308"/>
      <c r="F78" s="309"/>
      <c r="G78" s="310"/>
      <c r="H78" s="305"/>
      <c r="I78" s="303">
        <v>3406721.971193295</v>
      </c>
    </row>
    <row r="79" spans="1:9" hidden="1" outlineLevel="1">
      <c r="A79" s="292"/>
      <c r="B79" s="300" t="s">
        <v>190</v>
      </c>
      <c r="C79" s="303">
        <v>22174626</v>
      </c>
      <c r="D79" s="307"/>
      <c r="E79" s="308"/>
      <c r="F79" s="309"/>
      <c r="G79" s="310"/>
      <c r="H79" s="305"/>
      <c r="I79" s="303">
        <v>22174626</v>
      </c>
    </row>
    <row r="80" spans="1:9" hidden="1" outlineLevel="1">
      <c r="A80" s="292"/>
      <c r="B80" s="300" t="s">
        <v>191</v>
      </c>
      <c r="C80" s="303">
        <v>1025836</v>
      </c>
      <c r="D80" s="307"/>
      <c r="E80" s="308"/>
      <c r="F80" s="309"/>
      <c r="G80" s="310"/>
      <c r="H80" s="305"/>
      <c r="I80" s="303">
        <v>1025836</v>
      </c>
    </row>
    <row r="81" spans="1:9" hidden="1" outlineLevel="1">
      <c r="A81" s="292"/>
      <c r="B81" s="300" t="s">
        <v>192</v>
      </c>
      <c r="C81" s="303">
        <v>764841</v>
      </c>
      <c r="D81" s="307"/>
      <c r="E81" s="308"/>
      <c r="F81" s="309"/>
      <c r="G81" s="310"/>
      <c r="H81" s="305"/>
      <c r="I81" s="303">
        <v>764841</v>
      </c>
    </row>
    <row r="82" spans="1:9" hidden="1" outlineLevel="1">
      <c r="A82" s="292"/>
      <c r="B82" s="300" t="s">
        <v>247</v>
      </c>
      <c r="C82" s="303">
        <v>393486</v>
      </c>
      <c r="D82" s="307"/>
      <c r="E82" s="308"/>
      <c r="F82" s="309"/>
      <c r="G82" s="310"/>
      <c r="H82" s="305"/>
      <c r="I82" s="303">
        <v>393486</v>
      </c>
    </row>
    <row r="83" spans="1:9" hidden="1" outlineLevel="1">
      <c r="A83" s="292"/>
      <c r="B83" s="300" t="s">
        <v>193</v>
      </c>
      <c r="C83" s="303">
        <v>42564601</v>
      </c>
      <c r="D83" s="307"/>
      <c r="E83" s="308"/>
      <c r="F83" s="309"/>
      <c r="G83" s="310"/>
      <c r="H83" s="305"/>
      <c r="I83" s="303">
        <v>42564601</v>
      </c>
    </row>
    <row r="84" spans="1:9" hidden="1" outlineLevel="1">
      <c r="A84" s="292"/>
      <c r="B84" s="300" t="s">
        <v>194</v>
      </c>
      <c r="C84" s="303">
        <v>17608383</v>
      </c>
      <c r="D84" s="307"/>
      <c r="E84" s="308"/>
      <c r="F84" s="309"/>
      <c r="G84" s="310"/>
      <c r="H84" s="305"/>
      <c r="I84" s="303">
        <v>17608383</v>
      </c>
    </row>
    <row r="85" spans="1:9" hidden="1" outlineLevel="1">
      <c r="A85" s="292"/>
      <c r="B85" s="300" t="s">
        <v>195</v>
      </c>
      <c r="C85" s="303">
        <v>5096449.099999994</v>
      </c>
      <c r="D85" s="307"/>
      <c r="E85" s="308"/>
      <c r="F85" s="309"/>
      <c r="G85" s="310"/>
      <c r="H85" s="305"/>
      <c r="I85" s="303">
        <v>5096449.099999994</v>
      </c>
    </row>
    <row r="86" spans="1:9" hidden="1" outlineLevel="1">
      <c r="A86" s="292"/>
      <c r="B86" s="300" t="s">
        <v>196</v>
      </c>
      <c r="C86" s="303">
        <v>8249248.200000003</v>
      </c>
      <c r="D86" s="307"/>
      <c r="E86" s="308"/>
      <c r="F86" s="309"/>
      <c r="G86" s="310"/>
      <c r="H86" s="305"/>
      <c r="I86" s="303">
        <v>8249248.200000003</v>
      </c>
    </row>
    <row r="87" spans="1:9" ht="25.5" collapsed="1">
      <c r="A87" s="292">
        <v>3</v>
      </c>
      <c r="B87" s="306" t="s">
        <v>491</v>
      </c>
      <c r="C87" s="303">
        <f>SUM($C$63:$C$86)</f>
        <v>249906702.04619342</v>
      </c>
      <c r="D87" s="307"/>
      <c r="E87" s="308"/>
      <c r="F87" s="309"/>
      <c r="G87" s="310"/>
      <c r="H87" s="305"/>
      <c r="I87" s="303">
        <f>SUM($I$63:$I$86)</f>
        <v>249906702.04619342</v>
      </c>
    </row>
    <row r="88" spans="1:9" hidden="1" outlineLevel="1">
      <c r="A88" s="292"/>
      <c r="B88" s="311" t="s">
        <v>256</v>
      </c>
      <c r="C88" s="303">
        <v>0</v>
      </c>
      <c r="D88" s="302"/>
      <c r="E88" s="301"/>
      <c r="F88" s="302"/>
      <c r="G88" s="304"/>
      <c r="H88" s="305"/>
      <c r="I88" s="312">
        <v>0</v>
      </c>
    </row>
    <row r="89" spans="1:9" hidden="1" outlineLevel="1">
      <c r="A89" s="292"/>
      <c r="B89" s="311" t="s">
        <v>181</v>
      </c>
      <c r="C89" s="303">
        <v>4151996</v>
      </c>
      <c r="D89" s="302"/>
      <c r="E89" s="301"/>
      <c r="F89" s="302"/>
      <c r="G89" s="304"/>
      <c r="H89" s="305"/>
      <c r="I89" s="312">
        <v>4151996</v>
      </c>
    </row>
    <row r="90" spans="1:9" hidden="1" outlineLevel="1">
      <c r="A90" s="292"/>
      <c r="B90" s="311" t="s">
        <v>182</v>
      </c>
      <c r="C90" s="303">
        <v>4284891.09</v>
      </c>
      <c r="D90" s="302"/>
      <c r="E90" s="301"/>
      <c r="F90" s="302"/>
      <c r="G90" s="304"/>
      <c r="H90" s="305"/>
      <c r="I90" s="312">
        <v>4284891.09</v>
      </c>
    </row>
    <row r="91" spans="1:9" hidden="1" outlineLevel="1">
      <c r="A91" s="292"/>
      <c r="B91" s="311" t="s">
        <v>250</v>
      </c>
      <c r="C91" s="303">
        <v>0</v>
      </c>
      <c r="D91" s="303">
        <v>0</v>
      </c>
      <c r="E91" s="301"/>
      <c r="F91" s="303">
        <v>0</v>
      </c>
      <c r="G91" s="304"/>
      <c r="H91" s="305"/>
      <c r="I91" s="312">
        <v>0</v>
      </c>
    </row>
    <row r="92" spans="1:9" hidden="1" outlineLevel="1">
      <c r="A92" s="292"/>
      <c r="B92" s="311" t="s">
        <v>257</v>
      </c>
      <c r="C92" s="303"/>
      <c r="D92" s="303"/>
      <c r="E92" s="301"/>
      <c r="F92" s="303"/>
      <c r="G92" s="304"/>
      <c r="H92" s="305"/>
      <c r="I92" s="312"/>
    </row>
    <row r="93" spans="1:9" hidden="1" outlineLevel="1">
      <c r="A93" s="292"/>
      <c r="B93" s="311" t="s">
        <v>258</v>
      </c>
      <c r="C93" s="303"/>
      <c r="D93" s="303"/>
      <c r="E93" s="301"/>
      <c r="F93" s="303"/>
      <c r="G93" s="304"/>
      <c r="H93" s="305"/>
      <c r="I93" s="312"/>
    </row>
    <row r="94" spans="1:9" hidden="1" outlineLevel="1">
      <c r="A94" s="292"/>
      <c r="B94" s="311" t="s">
        <v>183</v>
      </c>
      <c r="C94" s="303">
        <v>45687570</v>
      </c>
      <c r="D94" s="303">
        <v>0</v>
      </c>
      <c r="E94" s="301"/>
      <c r="F94" s="303">
        <v>0</v>
      </c>
      <c r="G94" s="304"/>
      <c r="H94" s="305"/>
      <c r="I94" s="312">
        <v>45687570</v>
      </c>
    </row>
    <row r="95" spans="1:9" hidden="1" outlineLevel="1">
      <c r="A95" s="292"/>
      <c r="B95" s="311" t="s">
        <v>184</v>
      </c>
      <c r="C95" s="303">
        <v>9303549</v>
      </c>
      <c r="D95" s="302"/>
      <c r="E95" s="301"/>
      <c r="F95" s="302"/>
      <c r="G95" s="304"/>
      <c r="H95" s="305"/>
      <c r="I95" s="312">
        <v>9303549</v>
      </c>
    </row>
    <row r="96" spans="1:9" hidden="1" outlineLevel="1">
      <c r="A96" s="292"/>
      <c r="B96" s="311" t="s">
        <v>251</v>
      </c>
      <c r="C96" s="303">
        <v>1212120</v>
      </c>
      <c r="D96" s="303">
        <v>0</v>
      </c>
      <c r="E96" s="301"/>
      <c r="F96" s="303">
        <v>0</v>
      </c>
      <c r="G96" s="304"/>
      <c r="H96" s="305"/>
      <c r="I96" s="312">
        <v>1212120</v>
      </c>
    </row>
    <row r="97" spans="1:9" hidden="1" outlineLevel="1">
      <c r="A97" s="292"/>
      <c r="B97" s="311" t="s">
        <v>185</v>
      </c>
      <c r="C97" s="303">
        <v>35868996.240000002</v>
      </c>
      <c r="D97" s="302"/>
      <c r="E97" s="301"/>
      <c r="F97" s="302"/>
      <c r="G97" s="304"/>
      <c r="H97" s="305"/>
      <c r="I97" s="312">
        <v>35868996.240000002</v>
      </c>
    </row>
    <row r="98" spans="1:9" hidden="1" outlineLevel="1">
      <c r="A98" s="292"/>
      <c r="B98" s="311" t="s">
        <v>253</v>
      </c>
      <c r="C98" s="303">
        <v>64946</v>
      </c>
      <c r="D98" s="302">
        <v>0</v>
      </c>
      <c r="E98" s="301"/>
      <c r="F98" s="302">
        <v>464677</v>
      </c>
      <c r="G98" s="304"/>
      <c r="H98" s="305"/>
      <c r="I98" s="312">
        <v>529623</v>
      </c>
    </row>
    <row r="99" spans="1:9" hidden="1" outlineLevel="1">
      <c r="A99" s="292"/>
      <c r="B99" s="311" t="s">
        <v>186</v>
      </c>
      <c r="C99" s="303">
        <v>24168493</v>
      </c>
      <c r="D99" s="302"/>
      <c r="E99" s="301"/>
      <c r="F99" s="303">
        <v>40781162</v>
      </c>
      <c r="G99" s="304"/>
      <c r="H99" s="305"/>
      <c r="I99" s="312">
        <v>64949655</v>
      </c>
    </row>
    <row r="100" spans="1:9" hidden="1" outlineLevel="1">
      <c r="A100" s="292"/>
      <c r="B100" s="311" t="s">
        <v>244</v>
      </c>
      <c r="C100" s="303">
        <v>1639718</v>
      </c>
      <c r="D100" s="302"/>
      <c r="E100" s="301"/>
      <c r="F100" s="302"/>
      <c r="G100" s="304"/>
      <c r="H100" s="305"/>
      <c r="I100" s="312">
        <v>1639718</v>
      </c>
    </row>
    <row r="101" spans="1:9" hidden="1" outlineLevel="1">
      <c r="A101" s="292"/>
      <c r="B101" s="311" t="s">
        <v>187</v>
      </c>
      <c r="C101" s="302"/>
      <c r="D101" s="302"/>
      <c r="E101" s="301"/>
      <c r="F101" s="302"/>
      <c r="G101" s="304"/>
      <c r="H101" s="305"/>
      <c r="I101" s="312">
        <v>0</v>
      </c>
    </row>
    <row r="102" spans="1:9" hidden="1" outlineLevel="1">
      <c r="A102" s="292"/>
      <c r="B102" s="311" t="s">
        <v>188</v>
      </c>
      <c r="C102" s="303">
        <v>522049</v>
      </c>
      <c r="D102" s="303">
        <v>0</v>
      </c>
      <c r="E102" s="301"/>
      <c r="F102" s="303">
        <v>0</v>
      </c>
      <c r="G102" s="304"/>
      <c r="H102" s="305"/>
      <c r="I102" s="312">
        <v>522049</v>
      </c>
    </row>
    <row r="103" spans="1:9" hidden="1" outlineLevel="1">
      <c r="A103" s="292"/>
      <c r="B103" s="311" t="s">
        <v>189</v>
      </c>
      <c r="C103" s="303">
        <v>0</v>
      </c>
      <c r="D103" s="303">
        <v>0</v>
      </c>
      <c r="E103" s="301"/>
      <c r="F103" s="303">
        <v>1751143.549999998</v>
      </c>
      <c r="G103" s="304"/>
      <c r="H103" s="305"/>
      <c r="I103" s="312">
        <v>1751143.549999998</v>
      </c>
    </row>
    <row r="104" spans="1:9" hidden="1" outlineLevel="1">
      <c r="A104" s="292"/>
      <c r="B104" s="311" t="s">
        <v>190</v>
      </c>
      <c r="C104" s="302"/>
      <c r="D104" s="303">
        <v>2615376</v>
      </c>
      <c r="E104" s="301"/>
      <c r="F104" s="303">
        <v>472175</v>
      </c>
      <c r="G104" s="304"/>
      <c r="H104" s="305"/>
      <c r="I104" s="312">
        <v>3087551</v>
      </c>
    </row>
    <row r="105" spans="1:9" hidden="1" outlineLevel="1">
      <c r="A105" s="292"/>
      <c r="B105" s="311" t="s">
        <v>191</v>
      </c>
      <c r="C105" s="302"/>
      <c r="D105" s="302"/>
      <c r="E105" s="301"/>
      <c r="F105" s="303">
        <v>0</v>
      </c>
      <c r="G105" s="304"/>
      <c r="H105" s="305"/>
      <c r="I105" s="312">
        <v>0</v>
      </c>
    </row>
    <row r="106" spans="1:9" hidden="1" outlineLevel="1">
      <c r="A106" s="292"/>
      <c r="B106" s="311" t="s">
        <v>192</v>
      </c>
      <c r="C106" s="302"/>
      <c r="D106" s="302"/>
      <c r="E106" s="301"/>
      <c r="F106" s="302"/>
      <c r="G106" s="304"/>
      <c r="H106" s="305"/>
      <c r="I106" s="312">
        <v>0</v>
      </c>
    </row>
    <row r="107" spans="1:9" hidden="1" outlineLevel="1">
      <c r="A107" s="292"/>
      <c r="B107" s="311" t="s">
        <v>247</v>
      </c>
      <c r="C107" s="302"/>
      <c r="D107" s="302"/>
      <c r="E107" s="301"/>
      <c r="F107" s="302"/>
      <c r="G107" s="304"/>
      <c r="H107" s="305"/>
      <c r="I107" s="312">
        <v>0</v>
      </c>
    </row>
    <row r="108" spans="1:9" hidden="1" outlineLevel="1">
      <c r="A108" s="292"/>
      <c r="B108" s="311" t="s">
        <v>193</v>
      </c>
      <c r="C108" s="303">
        <v>31786148</v>
      </c>
      <c r="D108" s="302"/>
      <c r="E108" s="301"/>
      <c r="F108" s="302"/>
      <c r="G108" s="304"/>
      <c r="H108" s="305"/>
      <c r="I108" s="312">
        <v>31786148</v>
      </c>
    </row>
    <row r="109" spans="1:9" hidden="1" outlineLevel="1">
      <c r="A109" s="292"/>
      <c r="B109" s="311" t="s">
        <v>194</v>
      </c>
      <c r="C109" s="303">
        <v>3824595</v>
      </c>
      <c r="D109" s="302"/>
      <c r="E109" s="301"/>
      <c r="F109" s="302"/>
      <c r="G109" s="304"/>
      <c r="H109" s="305"/>
      <c r="I109" s="312">
        <v>3824595</v>
      </c>
    </row>
    <row r="110" spans="1:9" hidden="1" outlineLevel="1">
      <c r="A110" s="292"/>
      <c r="B110" s="311" t="s">
        <v>195</v>
      </c>
      <c r="C110" s="302"/>
      <c r="D110" s="303">
        <v>0</v>
      </c>
      <c r="E110" s="301"/>
      <c r="F110" s="303">
        <v>0</v>
      </c>
      <c r="G110" s="304"/>
      <c r="H110" s="305"/>
      <c r="I110" s="312">
        <v>0</v>
      </c>
    </row>
    <row r="111" spans="1:9" hidden="1" outlineLevel="1">
      <c r="A111" s="292"/>
      <c r="B111" s="311" t="s">
        <v>196</v>
      </c>
      <c r="C111" s="303">
        <v>8104180</v>
      </c>
      <c r="D111" s="302"/>
      <c r="E111" s="301"/>
      <c r="F111" s="303">
        <v>1029832</v>
      </c>
      <c r="G111" s="304"/>
      <c r="H111" s="305"/>
      <c r="I111" s="312">
        <v>9134012</v>
      </c>
    </row>
    <row r="112" spans="1:9" collapsed="1">
      <c r="A112" s="292">
        <v>4</v>
      </c>
      <c r="B112" s="259" t="s">
        <v>492</v>
      </c>
      <c r="C112" s="303">
        <f>SUM($C$88:$C$111)</f>
        <v>170619251.33000001</v>
      </c>
      <c r="D112" s="303">
        <f>SUM($D$88:$D$111)</f>
        <v>2615376</v>
      </c>
      <c r="E112" s="301"/>
      <c r="F112" s="303">
        <f>SUM($F$88:$F$111)</f>
        <v>44498989.549999997</v>
      </c>
      <c r="G112" s="304"/>
      <c r="H112" s="305"/>
      <c r="I112" s="312">
        <f>SUM($I$88:$I$111)</f>
        <v>217733616.88000003</v>
      </c>
    </row>
    <row r="113" spans="1:9" hidden="1" outlineLevel="1">
      <c r="A113" s="292"/>
      <c r="B113" s="300" t="s">
        <v>256</v>
      </c>
      <c r="C113" s="301"/>
      <c r="D113" s="302"/>
      <c r="E113" s="313">
        <v>0</v>
      </c>
      <c r="F113" s="314"/>
      <c r="G113" s="304"/>
      <c r="H113" s="305"/>
      <c r="I113" s="312">
        <v>0</v>
      </c>
    </row>
    <row r="114" spans="1:9" hidden="1" outlineLevel="1">
      <c r="A114" s="292"/>
      <c r="B114" s="300" t="s">
        <v>181</v>
      </c>
      <c r="C114" s="301"/>
      <c r="D114" s="302"/>
      <c r="E114" s="313">
        <v>3529197</v>
      </c>
      <c r="F114" s="314"/>
      <c r="G114" s="304"/>
      <c r="H114" s="305"/>
      <c r="I114" s="312">
        <v>3529197</v>
      </c>
    </row>
    <row r="115" spans="1:9" hidden="1" outlineLevel="1">
      <c r="A115" s="292"/>
      <c r="B115" s="300" t="s">
        <v>182</v>
      </c>
      <c r="C115" s="301"/>
      <c r="D115" s="302"/>
      <c r="E115" s="313">
        <v>3642157.4264999996</v>
      </c>
      <c r="F115" s="314"/>
      <c r="G115" s="304"/>
      <c r="H115" s="305"/>
      <c r="I115" s="312">
        <v>3642157.4264999996</v>
      </c>
    </row>
    <row r="116" spans="1:9" hidden="1" outlineLevel="1">
      <c r="A116" s="292"/>
      <c r="B116" s="300" t="s">
        <v>250</v>
      </c>
      <c r="C116" s="301"/>
      <c r="D116" s="303">
        <v>0</v>
      </c>
      <c r="E116" s="313">
        <v>0</v>
      </c>
      <c r="F116" s="315">
        <v>0</v>
      </c>
      <c r="G116" s="304"/>
      <c r="H116" s="305"/>
      <c r="I116" s="312">
        <v>0</v>
      </c>
    </row>
    <row r="117" spans="1:9" hidden="1" outlineLevel="1">
      <c r="A117" s="292"/>
      <c r="B117" s="300" t="s">
        <v>257</v>
      </c>
      <c r="C117" s="301"/>
      <c r="D117" s="303"/>
      <c r="E117" s="313"/>
      <c r="F117" s="315"/>
      <c r="G117" s="304"/>
      <c r="H117" s="305"/>
      <c r="I117" s="312"/>
    </row>
    <row r="118" spans="1:9" hidden="1" outlineLevel="1">
      <c r="A118" s="292"/>
      <c r="B118" s="300" t="s">
        <v>258</v>
      </c>
      <c r="C118" s="301"/>
      <c r="D118" s="303"/>
      <c r="E118" s="313"/>
      <c r="F118" s="315"/>
      <c r="G118" s="304"/>
      <c r="H118" s="305"/>
      <c r="I118" s="312"/>
    </row>
    <row r="119" spans="1:9" hidden="1" outlineLevel="1">
      <c r="A119" s="292"/>
      <c r="B119" s="300" t="s">
        <v>183</v>
      </c>
      <c r="C119" s="301"/>
      <c r="D119" s="303">
        <v>0</v>
      </c>
      <c r="E119" s="313">
        <v>38834435</v>
      </c>
      <c r="F119" s="315">
        <v>0</v>
      </c>
      <c r="G119" s="304"/>
      <c r="H119" s="305"/>
      <c r="I119" s="312">
        <v>38834435</v>
      </c>
    </row>
    <row r="120" spans="1:9" hidden="1" outlineLevel="1">
      <c r="A120" s="292"/>
      <c r="B120" s="300" t="s">
        <v>184</v>
      </c>
      <c r="C120" s="301"/>
      <c r="D120" s="302"/>
      <c r="E120" s="313">
        <v>7908017</v>
      </c>
      <c r="F120" s="314"/>
      <c r="G120" s="304"/>
      <c r="H120" s="305"/>
      <c r="I120" s="312">
        <v>7908017</v>
      </c>
    </row>
    <row r="121" spans="1:9" hidden="1" outlineLevel="1">
      <c r="A121" s="292"/>
      <c r="B121" s="300" t="s">
        <v>251</v>
      </c>
      <c r="C121" s="301"/>
      <c r="D121" s="303">
        <v>1030302</v>
      </c>
      <c r="E121" s="313">
        <v>0</v>
      </c>
      <c r="F121" s="315">
        <v>0</v>
      </c>
      <c r="G121" s="304"/>
      <c r="H121" s="305"/>
      <c r="I121" s="312">
        <v>1030302</v>
      </c>
    </row>
    <row r="122" spans="1:9" hidden="1" outlineLevel="1">
      <c r="A122" s="292"/>
      <c r="B122" s="300" t="s">
        <v>185</v>
      </c>
      <c r="C122" s="301"/>
      <c r="D122" s="302"/>
      <c r="E122" s="313">
        <v>30488646.804000001</v>
      </c>
      <c r="F122" s="314"/>
      <c r="G122" s="304"/>
      <c r="H122" s="305"/>
      <c r="I122" s="312">
        <v>30488646.804000001</v>
      </c>
    </row>
    <row r="123" spans="1:9" hidden="1" outlineLevel="1">
      <c r="A123" s="292"/>
      <c r="B123" s="300" t="s">
        <v>253</v>
      </c>
      <c r="C123" s="301"/>
      <c r="D123" s="302">
        <v>0</v>
      </c>
      <c r="E123" s="313">
        <v>55205</v>
      </c>
      <c r="F123" s="314">
        <v>395074</v>
      </c>
      <c r="G123" s="304"/>
      <c r="H123" s="305"/>
      <c r="I123" s="312">
        <v>450279</v>
      </c>
    </row>
    <row r="124" spans="1:9" hidden="1" outlineLevel="1">
      <c r="A124" s="292"/>
      <c r="B124" s="300" t="s">
        <v>186</v>
      </c>
      <c r="C124" s="301"/>
      <c r="D124" s="302"/>
      <c r="E124" s="313">
        <v>20543218</v>
      </c>
      <c r="F124" s="315">
        <v>34663988</v>
      </c>
      <c r="G124" s="304"/>
      <c r="H124" s="305"/>
      <c r="I124" s="312">
        <v>55207206</v>
      </c>
    </row>
    <row r="125" spans="1:9" hidden="1" outlineLevel="1">
      <c r="A125" s="292"/>
      <c r="B125" s="300" t="s">
        <v>244</v>
      </c>
      <c r="C125" s="301"/>
      <c r="D125" s="302"/>
      <c r="E125" s="313">
        <v>1393760</v>
      </c>
      <c r="F125" s="314"/>
      <c r="G125" s="304"/>
      <c r="H125" s="305"/>
      <c r="I125" s="312">
        <v>1393760</v>
      </c>
    </row>
    <row r="126" spans="1:9" hidden="1" outlineLevel="1">
      <c r="A126" s="292"/>
      <c r="B126" s="300" t="s">
        <v>187</v>
      </c>
      <c r="C126" s="301"/>
      <c r="D126" s="302"/>
      <c r="E126" s="316"/>
      <c r="F126" s="314"/>
      <c r="G126" s="304"/>
      <c r="H126" s="305"/>
      <c r="I126" s="312">
        <v>0</v>
      </c>
    </row>
    <row r="127" spans="1:9" hidden="1" outlineLevel="1">
      <c r="A127" s="292"/>
      <c r="B127" s="300" t="s">
        <v>188</v>
      </c>
      <c r="C127" s="301"/>
      <c r="D127" s="303">
        <v>0</v>
      </c>
      <c r="E127" s="313">
        <v>443742</v>
      </c>
      <c r="F127" s="315">
        <v>0</v>
      </c>
      <c r="G127" s="304"/>
      <c r="H127" s="305"/>
      <c r="I127" s="312">
        <v>443742</v>
      </c>
    </row>
    <row r="128" spans="1:9" hidden="1" outlineLevel="1">
      <c r="A128" s="292"/>
      <c r="B128" s="300" t="s">
        <v>189</v>
      </c>
      <c r="C128" s="301"/>
      <c r="D128" s="303">
        <v>0</v>
      </c>
      <c r="E128" s="313">
        <v>0</v>
      </c>
      <c r="F128" s="315">
        <v>1488472.0174999982</v>
      </c>
      <c r="G128" s="304"/>
      <c r="H128" s="305"/>
      <c r="I128" s="312">
        <v>1488472.0174999982</v>
      </c>
    </row>
    <row r="129" spans="1:9" hidden="1" outlineLevel="1">
      <c r="A129" s="292"/>
      <c r="B129" s="300" t="s">
        <v>190</v>
      </c>
      <c r="C129" s="301"/>
      <c r="D129" s="303">
        <v>2223070</v>
      </c>
      <c r="E129" s="316"/>
      <c r="F129" s="315">
        <v>401349</v>
      </c>
      <c r="G129" s="304"/>
      <c r="H129" s="305"/>
      <c r="I129" s="312">
        <v>2624419</v>
      </c>
    </row>
    <row r="130" spans="1:9" hidden="1" outlineLevel="1">
      <c r="A130" s="292"/>
      <c r="B130" s="300" t="s">
        <v>191</v>
      </c>
      <c r="C130" s="301"/>
      <c r="D130" s="302"/>
      <c r="E130" s="316"/>
      <c r="F130" s="315">
        <v>0</v>
      </c>
      <c r="G130" s="304"/>
      <c r="H130" s="305"/>
      <c r="I130" s="312">
        <v>0</v>
      </c>
    </row>
    <row r="131" spans="1:9" hidden="1" outlineLevel="1">
      <c r="A131" s="292"/>
      <c r="B131" s="300" t="s">
        <v>192</v>
      </c>
      <c r="C131" s="301"/>
      <c r="D131" s="302"/>
      <c r="E131" s="316"/>
      <c r="F131" s="314"/>
      <c r="G131" s="304"/>
      <c r="H131" s="305"/>
      <c r="I131" s="312">
        <v>0</v>
      </c>
    </row>
    <row r="132" spans="1:9" hidden="1" outlineLevel="1">
      <c r="A132" s="292"/>
      <c r="B132" s="300" t="s">
        <v>247</v>
      </c>
      <c r="C132" s="301"/>
      <c r="D132" s="302"/>
      <c r="E132" s="316"/>
      <c r="F132" s="314"/>
      <c r="G132" s="304"/>
      <c r="H132" s="305"/>
      <c r="I132" s="312">
        <v>0</v>
      </c>
    </row>
    <row r="133" spans="1:9" hidden="1" outlineLevel="1">
      <c r="A133" s="292"/>
      <c r="B133" s="300" t="s">
        <v>193</v>
      </c>
      <c r="C133" s="301"/>
      <c r="D133" s="302"/>
      <c r="E133" s="313">
        <v>-2332822</v>
      </c>
      <c r="F133" s="314"/>
      <c r="G133" s="304"/>
      <c r="H133" s="305"/>
      <c r="I133" s="312">
        <v>-2332822</v>
      </c>
    </row>
    <row r="134" spans="1:9" hidden="1" outlineLevel="1">
      <c r="A134" s="292"/>
      <c r="B134" s="300" t="s">
        <v>194</v>
      </c>
      <c r="C134" s="301"/>
      <c r="D134" s="302"/>
      <c r="E134" s="313">
        <v>3250902</v>
      </c>
      <c r="F134" s="314"/>
      <c r="G134" s="304"/>
      <c r="H134" s="305"/>
      <c r="I134" s="312">
        <v>3250902</v>
      </c>
    </row>
    <row r="135" spans="1:9" hidden="1" outlineLevel="1">
      <c r="A135" s="292"/>
      <c r="B135" s="300" t="s">
        <v>195</v>
      </c>
      <c r="C135" s="301"/>
      <c r="D135" s="303">
        <v>0</v>
      </c>
      <c r="E135" s="313">
        <v>0</v>
      </c>
      <c r="F135" s="315">
        <v>0</v>
      </c>
      <c r="G135" s="304"/>
      <c r="H135" s="305"/>
      <c r="I135" s="312">
        <v>0</v>
      </c>
    </row>
    <row r="136" spans="1:9" hidden="1" outlineLevel="1">
      <c r="A136" s="292"/>
      <c r="B136" s="300" t="s">
        <v>196</v>
      </c>
      <c r="C136" s="301"/>
      <c r="D136" s="302"/>
      <c r="E136" s="313">
        <v>6888553</v>
      </c>
      <c r="F136" s="315">
        <v>875357.2</v>
      </c>
      <c r="G136" s="304"/>
      <c r="H136" s="305"/>
      <c r="I136" s="312">
        <v>7763910.2000000002</v>
      </c>
    </row>
    <row r="137" spans="1:9" ht="25.5" collapsed="1">
      <c r="A137" s="292">
        <v>5</v>
      </c>
      <c r="B137" s="306" t="s">
        <v>493</v>
      </c>
      <c r="C137" s="301"/>
      <c r="D137" s="303">
        <f>SUM($D$113:$D$136)</f>
        <v>3253372</v>
      </c>
      <c r="E137" s="313">
        <f>SUM($E$113:$E$136)</f>
        <v>114645011.2305</v>
      </c>
      <c r="F137" s="315">
        <f>SUM($F$113:$F$136)</f>
        <v>37824240.217500001</v>
      </c>
      <c r="G137" s="304"/>
      <c r="H137" s="305"/>
      <c r="I137" s="312">
        <f>SUM($I$113:$I$136)</f>
        <v>155722623.44799995</v>
      </c>
    </row>
    <row r="138" spans="1:9" hidden="1" outlineLevel="1">
      <c r="A138" s="292"/>
      <c r="B138" s="300" t="s">
        <v>256</v>
      </c>
      <c r="C138" s="303">
        <v>0</v>
      </c>
      <c r="D138" s="307"/>
      <c r="E138" s="317"/>
      <c r="F138" s="317"/>
      <c r="G138" s="310"/>
      <c r="H138" s="305"/>
      <c r="I138" s="312">
        <v>0</v>
      </c>
    </row>
    <row r="139" spans="1:9" hidden="1" outlineLevel="1">
      <c r="A139" s="292"/>
      <c r="B139" s="300" t="s">
        <v>181</v>
      </c>
      <c r="C139" s="303">
        <v>622799</v>
      </c>
      <c r="D139" s="307"/>
      <c r="E139" s="317"/>
      <c r="F139" s="317"/>
      <c r="G139" s="310"/>
      <c r="H139" s="305"/>
      <c r="I139" s="312">
        <v>622799</v>
      </c>
    </row>
    <row r="140" spans="1:9" hidden="1" outlineLevel="1">
      <c r="A140" s="292"/>
      <c r="B140" s="300" t="s">
        <v>182</v>
      </c>
      <c r="C140" s="303">
        <v>642733.66350000026</v>
      </c>
      <c r="D140" s="307"/>
      <c r="E140" s="317"/>
      <c r="F140" s="317"/>
      <c r="G140" s="310"/>
      <c r="H140" s="305"/>
      <c r="I140" s="312">
        <v>642733.66350000026</v>
      </c>
    </row>
    <row r="141" spans="1:9" hidden="1" outlineLevel="1">
      <c r="A141" s="292"/>
      <c r="B141" s="300" t="s">
        <v>250</v>
      </c>
      <c r="C141" s="303">
        <v>0</v>
      </c>
      <c r="D141" s="307"/>
      <c r="E141" s="317"/>
      <c r="F141" s="317"/>
      <c r="G141" s="310"/>
      <c r="H141" s="305"/>
      <c r="I141" s="312">
        <v>0</v>
      </c>
    </row>
    <row r="142" spans="1:9" hidden="1" outlineLevel="1">
      <c r="A142" s="292"/>
      <c r="B142" s="300" t="s">
        <v>257</v>
      </c>
      <c r="C142" s="303"/>
      <c r="D142" s="307"/>
      <c r="E142" s="317"/>
      <c r="F142" s="317"/>
      <c r="G142" s="310"/>
      <c r="H142" s="305"/>
      <c r="I142" s="312"/>
    </row>
    <row r="143" spans="1:9" hidden="1" outlineLevel="1">
      <c r="A143" s="292"/>
      <c r="B143" s="300" t="s">
        <v>258</v>
      </c>
      <c r="C143" s="303"/>
      <c r="D143" s="307"/>
      <c r="E143" s="317"/>
      <c r="F143" s="317"/>
      <c r="G143" s="310"/>
      <c r="H143" s="305"/>
      <c r="I143" s="312"/>
    </row>
    <row r="144" spans="1:9" hidden="1" outlineLevel="1">
      <c r="A144" s="292"/>
      <c r="B144" s="300" t="s">
        <v>183</v>
      </c>
      <c r="C144" s="303">
        <v>6853135</v>
      </c>
      <c r="D144" s="307"/>
      <c r="E144" s="317"/>
      <c r="F144" s="317"/>
      <c r="G144" s="310"/>
      <c r="H144" s="305"/>
      <c r="I144" s="312">
        <v>6853135</v>
      </c>
    </row>
    <row r="145" spans="1:9" hidden="1" outlineLevel="1">
      <c r="A145" s="292"/>
      <c r="B145" s="300" t="s">
        <v>184</v>
      </c>
      <c r="C145" s="303">
        <v>1395532</v>
      </c>
      <c r="D145" s="307"/>
      <c r="E145" s="317"/>
      <c r="F145" s="317"/>
      <c r="G145" s="310"/>
      <c r="H145" s="305"/>
      <c r="I145" s="312">
        <v>1395532</v>
      </c>
    </row>
    <row r="146" spans="1:9" hidden="1" outlineLevel="1">
      <c r="A146" s="292"/>
      <c r="B146" s="300" t="s">
        <v>251</v>
      </c>
      <c r="C146" s="303">
        <v>181818</v>
      </c>
      <c r="D146" s="307"/>
      <c r="E146" s="317"/>
      <c r="F146" s="317"/>
      <c r="G146" s="310"/>
      <c r="H146" s="305"/>
      <c r="I146" s="312">
        <v>181818</v>
      </c>
    </row>
    <row r="147" spans="1:9" hidden="1" outlineLevel="1">
      <c r="A147" s="292"/>
      <c r="B147" s="300" t="s">
        <v>185</v>
      </c>
      <c r="C147" s="303">
        <v>5380349.4360000007</v>
      </c>
      <c r="D147" s="307"/>
      <c r="E147" s="317"/>
      <c r="F147" s="317"/>
      <c r="G147" s="310"/>
      <c r="H147" s="305"/>
      <c r="I147" s="312">
        <v>5380349.4360000007</v>
      </c>
    </row>
    <row r="148" spans="1:9" hidden="1" outlineLevel="1">
      <c r="A148" s="292"/>
      <c r="B148" s="300" t="s">
        <v>253</v>
      </c>
      <c r="C148" s="303">
        <v>79344</v>
      </c>
      <c r="D148" s="307"/>
      <c r="E148" s="317"/>
      <c r="F148" s="317"/>
      <c r="G148" s="310"/>
      <c r="H148" s="305"/>
      <c r="I148" s="312">
        <v>79344</v>
      </c>
    </row>
    <row r="149" spans="1:9" hidden="1" outlineLevel="1">
      <c r="A149" s="292"/>
      <c r="B149" s="300" t="s">
        <v>186</v>
      </c>
      <c r="C149" s="303">
        <v>9742449</v>
      </c>
      <c r="D149" s="307"/>
      <c r="E149" s="317"/>
      <c r="F149" s="317"/>
      <c r="G149" s="310"/>
      <c r="H149" s="305"/>
      <c r="I149" s="312">
        <v>9742449</v>
      </c>
    </row>
    <row r="150" spans="1:9" hidden="1" outlineLevel="1">
      <c r="A150" s="292"/>
      <c r="B150" s="300" t="s">
        <v>244</v>
      </c>
      <c r="C150" s="303">
        <v>245958</v>
      </c>
      <c r="D150" s="307"/>
      <c r="E150" s="317"/>
      <c r="F150" s="317"/>
      <c r="G150" s="310"/>
      <c r="H150" s="305"/>
      <c r="I150" s="312">
        <v>245958</v>
      </c>
    </row>
    <row r="151" spans="1:9" hidden="1" outlineLevel="1">
      <c r="A151" s="292"/>
      <c r="B151" s="300" t="s">
        <v>187</v>
      </c>
      <c r="C151" s="303">
        <v>0</v>
      </c>
      <c r="D151" s="307"/>
      <c r="E151" s="317"/>
      <c r="F151" s="317"/>
      <c r="G151" s="310"/>
      <c r="H151" s="305"/>
      <c r="I151" s="312">
        <v>0</v>
      </c>
    </row>
    <row r="152" spans="1:9" hidden="1" outlineLevel="1">
      <c r="A152" s="292"/>
      <c r="B152" s="300" t="s">
        <v>188</v>
      </c>
      <c r="C152" s="303">
        <v>78307</v>
      </c>
      <c r="D152" s="307"/>
      <c r="E152" s="317"/>
      <c r="F152" s="317"/>
      <c r="G152" s="310"/>
      <c r="H152" s="305"/>
      <c r="I152" s="312">
        <v>78307</v>
      </c>
    </row>
    <row r="153" spans="1:9" hidden="1" outlineLevel="1">
      <c r="A153" s="292"/>
      <c r="B153" s="300" t="s">
        <v>189</v>
      </c>
      <c r="C153" s="303">
        <v>262671.53249999974</v>
      </c>
      <c r="D153" s="307"/>
      <c r="E153" s="317"/>
      <c r="F153" s="317"/>
      <c r="G153" s="310"/>
      <c r="H153" s="305"/>
      <c r="I153" s="312">
        <v>262671.53249999974</v>
      </c>
    </row>
    <row r="154" spans="1:9" hidden="1" outlineLevel="1">
      <c r="A154" s="292"/>
      <c r="B154" s="300" t="s">
        <v>190</v>
      </c>
      <c r="C154" s="303">
        <v>463132</v>
      </c>
      <c r="D154" s="307"/>
      <c r="E154" s="317"/>
      <c r="F154" s="317"/>
      <c r="G154" s="310"/>
      <c r="H154" s="305"/>
      <c r="I154" s="312">
        <v>463132</v>
      </c>
    </row>
    <row r="155" spans="1:9" hidden="1" outlineLevel="1">
      <c r="A155" s="292"/>
      <c r="B155" s="300" t="s">
        <v>191</v>
      </c>
      <c r="C155" s="303">
        <v>0</v>
      </c>
      <c r="D155" s="307"/>
      <c r="E155" s="317"/>
      <c r="F155" s="317"/>
      <c r="G155" s="310"/>
      <c r="H155" s="305"/>
      <c r="I155" s="312">
        <v>0</v>
      </c>
    </row>
    <row r="156" spans="1:9" hidden="1" outlineLevel="1">
      <c r="A156" s="292"/>
      <c r="B156" s="300" t="s">
        <v>192</v>
      </c>
      <c r="C156" s="303">
        <v>0</v>
      </c>
      <c r="D156" s="307"/>
      <c r="E156" s="317"/>
      <c r="F156" s="317"/>
      <c r="G156" s="310"/>
      <c r="H156" s="305"/>
      <c r="I156" s="312">
        <v>0</v>
      </c>
    </row>
    <row r="157" spans="1:9" hidden="1" outlineLevel="1">
      <c r="A157" s="292"/>
      <c r="B157" s="300" t="s">
        <v>247</v>
      </c>
      <c r="C157" s="303">
        <v>0</v>
      </c>
      <c r="D157" s="307"/>
      <c r="E157" s="317"/>
      <c r="F157" s="317"/>
      <c r="G157" s="310"/>
      <c r="H157" s="305"/>
      <c r="I157" s="312">
        <v>0</v>
      </c>
    </row>
    <row r="158" spans="1:9" hidden="1" outlineLevel="1">
      <c r="A158" s="292"/>
      <c r="B158" s="300" t="s">
        <v>193</v>
      </c>
      <c r="C158" s="303">
        <v>34118970</v>
      </c>
      <c r="D158" s="307"/>
      <c r="E158" s="317"/>
      <c r="F158" s="317"/>
      <c r="G158" s="310"/>
      <c r="H158" s="305"/>
      <c r="I158" s="312">
        <v>34118970</v>
      </c>
    </row>
    <row r="159" spans="1:9" hidden="1" outlineLevel="1">
      <c r="A159" s="292"/>
      <c r="B159" s="300" t="s">
        <v>194</v>
      </c>
      <c r="C159" s="303">
        <v>573693</v>
      </c>
      <c r="D159" s="307"/>
      <c r="E159" s="317"/>
      <c r="F159" s="317"/>
      <c r="G159" s="310"/>
      <c r="H159" s="305"/>
      <c r="I159" s="312">
        <v>573693</v>
      </c>
    </row>
    <row r="160" spans="1:9" hidden="1" outlineLevel="1">
      <c r="A160" s="292"/>
      <c r="B160" s="300" t="s">
        <v>195</v>
      </c>
      <c r="C160" s="303">
        <v>0</v>
      </c>
      <c r="D160" s="307"/>
      <c r="E160" s="317"/>
      <c r="F160" s="317"/>
      <c r="G160" s="310"/>
      <c r="H160" s="305"/>
      <c r="I160" s="312">
        <v>0</v>
      </c>
    </row>
    <row r="161" spans="1:9" hidden="1" outlineLevel="1">
      <c r="A161" s="292"/>
      <c r="B161" s="300" t="s">
        <v>196</v>
      </c>
      <c r="C161" s="303">
        <v>1370101.7999999998</v>
      </c>
      <c r="D161" s="307"/>
      <c r="E161" s="317"/>
      <c r="F161" s="317"/>
      <c r="G161" s="310"/>
      <c r="H161" s="305"/>
      <c r="I161" s="312">
        <v>1370101.7999999998</v>
      </c>
    </row>
    <row r="162" spans="1:9" ht="25.5" collapsed="1">
      <c r="A162" s="292">
        <v>6</v>
      </c>
      <c r="B162" s="306" t="s">
        <v>494</v>
      </c>
      <c r="C162" s="303">
        <f>SUM($C$138:$C$161)</f>
        <v>62010993.431999996</v>
      </c>
      <c r="D162" s="307"/>
      <c r="E162" s="317"/>
      <c r="F162" s="317"/>
      <c r="G162" s="310"/>
      <c r="H162" s="305"/>
      <c r="I162" s="312">
        <f>SUM($I$138:$I$161)</f>
        <v>62010993.431999996</v>
      </c>
    </row>
    <row r="163" spans="1:9" hidden="1" outlineLevel="1">
      <c r="A163" s="292"/>
      <c r="B163" s="311" t="s">
        <v>256</v>
      </c>
      <c r="C163" s="303">
        <v>0</v>
      </c>
      <c r="D163" s="303">
        <v>0</v>
      </c>
      <c r="E163" s="296">
        <v>0</v>
      </c>
      <c r="F163" s="296">
        <v>0</v>
      </c>
      <c r="G163" s="304"/>
      <c r="H163" s="305"/>
      <c r="I163" s="312">
        <v>0</v>
      </c>
    </row>
    <row r="164" spans="1:9" hidden="1" outlineLevel="1">
      <c r="A164" s="292"/>
      <c r="B164" s="311" t="s">
        <v>181</v>
      </c>
      <c r="C164" s="303">
        <v>4151996</v>
      </c>
      <c r="D164" s="303">
        <v>0</v>
      </c>
      <c r="E164" s="296">
        <v>23221583</v>
      </c>
      <c r="F164" s="296">
        <v>41493299.289999999</v>
      </c>
      <c r="G164" s="304"/>
      <c r="H164" s="305"/>
      <c r="I164" s="312">
        <v>68866878.289999992</v>
      </c>
    </row>
    <row r="165" spans="1:9" hidden="1" outlineLevel="1">
      <c r="A165" s="292"/>
      <c r="B165" s="311" t="s">
        <v>182</v>
      </c>
      <c r="C165" s="303">
        <v>4284891.09</v>
      </c>
      <c r="D165" s="303">
        <v>0</v>
      </c>
      <c r="E165" s="296">
        <v>42484487</v>
      </c>
      <c r="F165" s="296">
        <v>0</v>
      </c>
      <c r="G165" s="304"/>
      <c r="H165" s="305"/>
      <c r="I165" s="312">
        <v>46769378.090000004</v>
      </c>
    </row>
    <row r="166" spans="1:9" hidden="1" outlineLevel="1">
      <c r="A166" s="292"/>
      <c r="B166" s="311" t="s">
        <v>250</v>
      </c>
      <c r="C166" s="303">
        <v>0</v>
      </c>
      <c r="D166" s="303">
        <v>0</v>
      </c>
      <c r="E166" s="296">
        <v>0</v>
      </c>
      <c r="F166" s="296">
        <v>0</v>
      </c>
      <c r="G166" s="304"/>
      <c r="H166" s="305"/>
      <c r="I166" s="312">
        <v>0</v>
      </c>
    </row>
    <row r="167" spans="1:9" hidden="1" outlineLevel="1">
      <c r="A167" s="292"/>
      <c r="B167" s="311" t="s">
        <v>257</v>
      </c>
      <c r="C167" s="303"/>
      <c r="D167" s="303"/>
      <c r="E167" s="296"/>
      <c r="F167" s="296"/>
      <c r="G167" s="304"/>
      <c r="H167" s="305"/>
      <c r="I167" s="312"/>
    </row>
    <row r="168" spans="1:9" hidden="1" outlineLevel="1">
      <c r="A168" s="292"/>
      <c r="B168" s="311" t="s">
        <v>258</v>
      </c>
      <c r="C168" s="303"/>
      <c r="D168" s="303"/>
      <c r="E168" s="296"/>
      <c r="F168" s="296"/>
      <c r="G168" s="304"/>
      <c r="H168" s="305"/>
      <c r="I168" s="312"/>
    </row>
    <row r="169" spans="1:9" hidden="1" outlineLevel="1">
      <c r="A169" s="292"/>
      <c r="B169" s="311" t="s">
        <v>183</v>
      </c>
      <c r="C169" s="303">
        <v>45687570</v>
      </c>
      <c r="D169" s="303">
        <v>28524940</v>
      </c>
      <c r="E169" s="296">
        <v>71308424</v>
      </c>
      <c r="F169" s="296">
        <v>95439588</v>
      </c>
      <c r="G169" s="304"/>
      <c r="H169" s="305"/>
      <c r="I169" s="312">
        <v>240960522</v>
      </c>
    </row>
    <row r="170" spans="1:9" hidden="1" outlineLevel="1">
      <c r="A170" s="292"/>
      <c r="B170" s="311" t="s">
        <v>184</v>
      </c>
      <c r="C170" s="303">
        <v>9303549</v>
      </c>
      <c r="D170" s="303">
        <v>0</v>
      </c>
      <c r="E170" s="296">
        <v>29772033</v>
      </c>
      <c r="F170" s="296">
        <v>9289934</v>
      </c>
      <c r="G170" s="304"/>
      <c r="H170" s="305"/>
      <c r="I170" s="312">
        <v>48365516</v>
      </c>
    </row>
    <row r="171" spans="1:9" hidden="1" outlineLevel="1">
      <c r="A171" s="292"/>
      <c r="B171" s="311" t="s">
        <v>251</v>
      </c>
      <c r="C171" s="303">
        <v>1212120</v>
      </c>
      <c r="D171" s="303">
        <v>60997</v>
      </c>
      <c r="E171" s="296">
        <v>0</v>
      </c>
      <c r="F171" s="296">
        <v>0</v>
      </c>
      <c r="G171" s="304"/>
      <c r="H171" s="305"/>
      <c r="I171" s="312">
        <v>1273117</v>
      </c>
    </row>
    <row r="172" spans="1:9" hidden="1" outlineLevel="1">
      <c r="A172" s="292"/>
      <c r="B172" s="311" t="s">
        <v>185</v>
      </c>
      <c r="C172" s="303">
        <v>35868996.240000002</v>
      </c>
      <c r="D172" s="303">
        <v>0</v>
      </c>
      <c r="E172" s="296">
        <v>115043478.20999983</v>
      </c>
      <c r="F172" s="296">
        <v>107410142.55000016</v>
      </c>
      <c r="G172" s="304"/>
      <c r="H172" s="305"/>
      <c r="I172" s="312">
        <v>258322617</v>
      </c>
    </row>
    <row r="173" spans="1:9" hidden="1" outlineLevel="1">
      <c r="A173" s="292"/>
      <c r="B173" s="311" t="s">
        <v>253</v>
      </c>
      <c r="C173" s="303">
        <v>64946</v>
      </c>
      <c r="D173" s="303">
        <v>0</v>
      </c>
      <c r="E173" s="296">
        <v>1861273</v>
      </c>
      <c r="F173" s="296">
        <v>63130972</v>
      </c>
      <c r="G173" s="304"/>
      <c r="H173" s="305"/>
      <c r="I173" s="312">
        <v>65057191</v>
      </c>
    </row>
    <row r="174" spans="1:9" hidden="1" outlineLevel="1">
      <c r="A174" s="292"/>
      <c r="B174" s="311" t="s">
        <v>186</v>
      </c>
      <c r="C174" s="303">
        <v>24168493</v>
      </c>
      <c r="D174" s="303">
        <v>0</v>
      </c>
      <c r="E174" s="296">
        <v>142073288</v>
      </c>
      <c r="F174" s="296">
        <v>189175811</v>
      </c>
      <c r="G174" s="304"/>
      <c r="H174" s="305"/>
      <c r="I174" s="312">
        <v>355417592</v>
      </c>
    </row>
    <row r="175" spans="1:9" hidden="1" outlineLevel="1">
      <c r="A175" s="292"/>
      <c r="B175" s="311" t="s">
        <v>244</v>
      </c>
      <c r="C175" s="303">
        <v>1639718</v>
      </c>
      <c r="D175" s="303">
        <v>0</v>
      </c>
      <c r="E175" s="296">
        <v>45263100</v>
      </c>
      <c r="F175" s="296">
        <v>0</v>
      </c>
      <c r="G175" s="304"/>
      <c r="H175" s="305"/>
      <c r="I175" s="312">
        <v>46902818</v>
      </c>
    </row>
    <row r="176" spans="1:9" hidden="1" outlineLevel="1">
      <c r="A176" s="292"/>
      <c r="B176" s="311" t="s">
        <v>187</v>
      </c>
      <c r="C176" s="303">
        <v>0</v>
      </c>
      <c r="D176" s="303">
        <v>0</v>
      </c>
      <c r="E176" s="296">
        <v>25211496</v>
      </c>
      <c r="F176" s="296">
        <v>0</v>
      </c>
      <c r="G176" s="304"/>
      <c r="H176" s="305"/>
      <c r="I176" s="312">
        <v>25211496</v>
      </c>
    </row>
    <row r="177" spans="1:9" hidden="1" outlineLevel="1">
      <c r="A177" s="292"/>
      <c r="B177" s="311" t="s">
        <v>188</v>
      </c>
      <c r="C177" s="303">
        <v>522049</v>
      </c>
      <c r="D177" s="303">
        <v>0</v>
      </c>
      <c r="E177" s="296">
        <v>-72</v>
      </c>
      <c r="F177" s="296">
        <v>1304076</v>
      </c>
      <c r="G177" s="304"/>
      <c r="H177" s="305"/>
      <c r="I177" s="312">
        <v>1826053</v>
      </c>
    </row>
    <row r="178" spans="1:9" hidden="1" outlineLevel="1">
      <c r="A178" s="292"/>
      <c r="B178" s="311" t="s">
        <v>189</v>
      </c>
      <c r="C178" s="303">
        <v>0</v>
      </c>
      <c r="D178" s="303">
        <v>0</v>
      </c>
      <c r="E178" s="296">
        <v>8849795.5607692301</v>
      </c>
      <c r="F178" s="296">
        <v>15564399.612815816</v>
      </c>
      <c r="G178" s="304"/>
      <c r="H178" s="305"/>
      <c r="I178" s="312">
        <v>24414195.173585046</v>
      </c>
    </row>
    <row r="179" spans="1:9" hidden="1" outlineLevel="1">
      <c r="A179" s="292"/>
      <c r="B179" s="311" t="s">
        <v>190</v>
      </c>
      <c r="C179" s="303">
        <v>0</v>
      </c>
      <c r="D179" s="303">
        <v>43334731</v>
      </c>
      <c r="E179" s="296">
        <v>104172123</v>
      </c>
      <c r="F179" s="296">
        <v>3407389</v>
      </c>
      <c r="G179" s="304"/>
      <c r="H179" s="305"/>
      <c r="I179" s="312">
        <v>150914243</v>
      </c>
    </row>
    <row r="180" spans="1:9" hidden="1" outlineLevel="1">
      <c r="A180" s="292"/>
      <c r="B180" s="311" t="s">
        <v>191</v>
      </c>
      <c r="C180" s="303">
        <v>0</v>
      </c>
      <c r="D180" s="303">
        <v>0</v>
      </c>
      <c r="E180" s="296">
        <v>0</v>
      </c>
      <c r="F180" s="296">
        <v>6820186</v>
      </c>
      <c r="G180" s="304"/>
      <c r="H180" s="305"/>
      <c r="I180" s="312">
        <v>6820186</v>
      </c>
    </row>
    <row r="181" spans="1:9" hidden="1" outlineLevel="1">
      <c r="A181" s="292"/>
      <c r="B181" s="311" t="s">
        <v>192</v>
      </c>
      <c r="C181" s="303">
        <v>0</v>
      </c>
      <c r="D181" s="303">
        <v>0</v>
      </c>
      <c r="E181" s="296">
        <v>5098807</v>
      </c>
      <c r="F181" s="296">
        <v>0</v>
      </c>
      <c r="G181" s="304"/>
      <c r="H181" s="305"/>
      <c r="I181" s="312">
        <v>5098807</v>
      </c>
    </row>
    <row r="182" spans="1:9" hidden="1" outlineLevel="1">
      <c r="A182" s="292"/>
      <c r="B182" s="311" t="s">
        <v>247</v>
      </c>
      <c r="C182" s="303">
        <v>0</v>
      </c>
      <c r="D182" s="303">
        <v>0</v>
      </c>
      <c r="E182" s="296">
        <v>2623223</v>
      </c>
      <c r="F182" s="296">
        <v>0</v>
      </c>
      <c r="G182" s="304"/>
      <c r="H182" s="305"/>
      <c r="I182" s="312">
        <v>2623223</v>
      </c>
    </row>
    <row r="183" spans="1:9" hidden="1" outlineLevel="1">
      <c r="A183" s="292"/>
      <c r="B183" s="311" t="s">
        <v>193</v>
      </c>
      <c r="C183" s="303">
        <v>31786148</v>
      </c>
      <c r="D183" s="303">
        <v>23788329</v>
      </c>
      <c r="E183" s="296">
        <v>92294436</v>
      </c>
      <c r="F183" s="296">
        <v>167640298</v>
      </c>
      <c r="G183" s="304"/>
      <c r="H183" s="305"/>
      <c r="I183" s="312">
        <v>315509211</v>
      </c>
    </row>
    <row r="184" spans="1:9" hidden="1" outlineLevel="1">
      <c r="A184" s="292"/>
      <c r="B184" s="311" t="s">
        <v>194</v>
      </c>
      <c r="C184" s="303">
        <v>3824595</v>
      </c>
      <c r="D184" s="303">
        <v>0</v>
      </c>
      <c r="E184" s="296">
        <v>117392374</v>
      </c>
      <c r="F184" s="296">
        <v>0</v>
      </c>
      <c r="G184" s="304"/>
      <c r="H184" s="305"/>
      <c r="I184" s="312">
        <v>121216969</v>
      </c>
    </row>
    <row r="185" spans="1:9" hidden="1" outlineLevel="1">
      <c r="A185" s="292"/>
      <c r="B185" s="311" t="s">
        <v>195</v>
      </c>
      <c r="C185" s="303">
        <v>0</v>
      </c>
      <c r="D185" s="303">
        <v>0</v>
      </c>
      <c r="E185" s="296">
        <v>33897073</v>
      </c>
      <c r="F185" s="296">
        <v>56325</v>
      </c>
      <c r="G185" s="304"/>
      <c r="H185" s="305"/>
      <c r="I185" s="312">
        <v>33953398</v>
      </c>
    </row>
    <row r="186" spans="1:9" hidden="1" outlineLevel="1">
      <c r="A186" s="292"/>
      <c r="B186" s="311" t="s">
        <v>196</v>
      </c>
      <c r="C186" s="303">
        <v>8104180</v>
      </c>
      <c r="D186" s="303">
        <v>76717</v>
      </c>
      <c r="E186" s="296">
        <v>47548260</v>
      </c>
      <c r="F186" s="296">
        <v>8476593</v>
      </c>
      <c r="G186" s="304"/>
      <c r="H186" s="305"/>
      <c r="I186" s="312">
        <v>64205750</v>
      </c>
    </row>
    <row r="187" spans="1:9" collapsed="1">
      <c r="A187" s="292">
        <v>7</v>
      </c>
      <c r="B187" s="318" t="s">
        <v>568</v>
      </c>
      <c r="C187" s="303">
        <f>SUM($C$163:$C$186)</f>
        <v>170619251.33000001</v>
      </c>
      <c r="D187" s="303">
        <f>SUM($D$163:$D$186)</f>
        <v>95785714</v>
      </c>
      <c r="E187" s="296">
        <f>SUM($E$163:$E$186)</f>
        <v>908115181.770769</v>
      </c>
      <c r="F187" s="296">
        <f>SUM($F$163:$F$186)</f>
        <v>709209013.45281601</v>
      </c>
      <c r="G187" s="304"/>
      <c r="H187" s="305"/>
      <c r="I187" s="312">
        <f>SUM($I$163:$I$186)</f>
        <v>1883729160.5535851</v>
      </c>
    </row>
    <row r="188" spans="1:9" hidden="1" outlineLevel="1">
      <c r="A188" s="292"/>
      <c r="B188" s="300" t="s">
        <v>256</v>
      </c>
      <c r="C188" s="301"/>
      <c r="D188" s="303">
        <v>0</v>
      </c>
      <c r="E188" s="319"/>
      <c r="F188" s="315">
        <v>0</v>
      </c>
      <c r="G188" s="304"/>
      <c r="H188" s="305"/>
      <c r="I188" s="312">
        <v>0</v>
      </c>
    </row>
    <row r="189" spans="1:9" hidden="1" outlineLevel="1">
      <c r="A189" s="292"/>
      <c r="B189" s="300" t="s">
        <v>181</v>
      </c>
      <c r="C189" s="301"/>
      <c r="D189" s="303">
        <v>0</v>
      </c>
      <c r="E189" s="319"/>
      <c r="F189" s="315">
        <v>35269304.396499999</v>
      </c>
      <c r="G189" s="304"/>
      <c r="H189" s="305"/>
      <c r="I189" s="312">
        <v>35269304.396499999</v>
      </c>
    </row>
    <row r="190" spans="1:9" hidden="1" outlineLevel="1">
      <c r="A190" s="292"/>
      <c r="B190" s="300" t="s">
        <v>182</v>
      </c>
      <c r="C190" s="301"/>
      <c r="D190" s="303">
        <v>0</v>
      </c>
      <c r="E190" s="319"/>
      <c r="F190" s="315">
        <v>0</v>
      </c>
      <c r="G190" s="304"/>
      <c r="H190" s="305"/>
      <c r="I190" s="312">
        <v>0</v>
      </c>
    </row>
    <row r="191" spans="1:9" hidden="1" outlineLevel="1">
      <c r="A191" s="292"/>
      <c r="B191" s="300" t="s">
        <v>257</v>
      </c>
      <c r="C191" s="301"/>
      <c r="D191" s="303"/>
      <c r="E191" s="319"/>
      <c r="F191" s="315"/>
      <c r="G191" s="304"/>
      <c r="H191" s="305"/>
      <c r="I191" s="312"/>
    </row>
    <row r="192" spans="1:9" hidden="1" outlineLevel="1">
      <c r="A192" s="292"/>
      <c r="B192" s="300" t="s">
        <v>258</v>
      </c>
      <c r="C192" s="301"/>
      <c r="D192" s="303"/>
      <c r="E192" s="319"/>
      <c r="F192" s="315"/>
      <c r="G192" s="304"/>
      <c r="H192" s="305"/>
      <c r="I192" s="312"/>
    </row>
    <row r="193" spans="1:9" hidden="1" outlineLevel="1">
      <c r="A193" s="292"/>
      <c r="B193" s="300" t="s">
        <v>250</v>
      </c>
      <c r="C193" s="301"/>
      <c r="D193" s="303">
        <v>0</v>
      </c>
      <c r="E193" s="319"/>
      <c r="F193" s="315">
        <v>0</v>
      </c>
      <c r="G193" s="304"/>
      <c r="H193" s="305"/>
      <c r="I193" s="312">
        <v>0</v>
      </c>
    </row>
    <row r="194" spans="1:9" hidden="1" outlineLevel="1">
      <c r="A194" s="292"/>
      <c r="B194" s="300" t="s">
        <v>183</v>
      </c>
      <c r="C194" s="301"/>
      <c r="D194" s="303">
        <v>24246199</v>
      </c>
      <c r="E194" s="319"/>
      <c r="F194" s="315">
        <v>81123650</v>
      </c>
      <c r="G194" s="304"/>
      <c r="H194" s="305"/>
      <c r="I194" s="312">
        <v>105369849</v>
      </c>
    </row>
    <row r="195" spans="1:9" hidden="1" outlineLevel="1">
      <c r="A195" s="292"/>
      <c r="B195" s="300" t="s">
        <v>184</v>
      </c>
      <c r="C195" s="301"/>
      <c r="D195" s="303">
        <v>0</v>
      </c>
      <c r="E195" s="319"/>
      <c r="F195" s="315">
        <v>7896444</v>
      </c>
      <c r="G195" s="304"/>
      <c r="H195" s="305"/>
      <c r="I195" s="312">
        <v>7896444</v>
      </c>
    </row>
    <row r="196" spans="1:9" hidden="1" outlineLevel="1">
      <c r="A196" s="292"/>
      <c r="B196" s="300" t="s">
        <v>251</v>
      </c>
      <c r="C196" s="301"/>
      <c r="D196" s="303">
        <v>1082149.45</v>
      </c>
      <c r="E196" s="319"/>
      <c r="F196" s="315">
        <v>0</v>
      </c>
      <c r="G196" s="304"/>
      <c r="H196" s="305"/>
      <c r="I196" s="312">
        <v>1082149.45</v>
      </c>
    </row>
    <row r="197" spans="1:9" hidden="1" outlineLevel="1">
      <c r="A197" s="292"/>
      <c r="B197" s="300" t="s">
        <v>185</v>
      </c>
      <c r="C197" s="301"/>
      <c r="D197" s="303">
        <v>0</v>
      </c>
      <c r="E197" s="319"/>
      <c r="F197" s="315">
        <v>91298621</v>
      </c>
      <c r="G197" s="304"/>
      <c r="H197" s="305"/>
      <c r="I197" s="312">
        <v>91298621</v>
      </c>
    </row>
    <row r="198" spans="1:9" hidden="1" outlineLevel="1">
      <c r="A198" s="292"/>
      <c r="B198" s="300" t="s">
        <v>253</v>
      </c>
      <c r="C198" s="301"/>
      <c r="D198" s="303">
        <v>0</v>
      </c>
      <c r="E198" s="319"/>
      <c r="F198" s="315">
        <v>53661424</v>
      </c>
      <c r="G198" s="304"/>
      <c r="H198" s="305"/>
      <c r="I198" s="312">
        <v>53661424</v>
      </c>
    </row>
    <row r="199" spans="1:9" hidden="1" outlineLevel="1">
      <c r="A199" s="292"/>
      <c r="B199" s="300" t="s">
        <v>186</v>
      </c>
      <c r="C199" s="301"/>
      <c r="D199" s="303">
        <v>0</v>
      </c>
      <c r="E199" s="319"/>
      <c r="F199" s="315">
        <v>160799440</v>
      </c>
      <c r="G199" s="304"/>
      <c r="H199" s="305"/>
      <c r="I199" s="312">
        <v>160799440</v>
      </c>
    </row>
    <row r="200" spans="1:9" hidden="1" outlineLevel="1">
      <c r="A200" s="292"/>
      <c r="B200" s="300" t="s">
        <v>244</v>
      </c>
      <c r="C200" s="301"/>
      <c r="D200" s="303">
        <v>0</v>
      </c>
      <c r="E200" s="319"/>
      <c r="F200" s="315">
        <v>0</v>
      </c>
      <c r="G200" s="304"/>
      <c r="H200" s="305"/>
      <c r="I200" s="312">
        <v>0</v>
      </c>
    </row>
    <row r="201" spans="1:9" hidden="1" outlineLevel="1">
      <c r="A201" s="292"/>
      <c r="B201" s="300" t="s">
        <v>187</v>
      </c>
      <c r="C201" s="301"/>
      <c r="D201" s="303">
        <v>0</v>
      </c>
      <c r="E201" s="319"/>
      <c r="F201" s="315">
        <v>0</v>
      </c>
      <c r="G201" s="304"/>
      <c r="H201" s="305"/>
      <c r="I201" s="312">
        <v>0</v>
      </c>
    </row>
    <row r="202" spans="1:9" hidden="1" outlineLevel="1">
      <c r="A202" s="292"/>
      <c r="B202" s="300" t="s">
        <v>188</v>
      </c>
      <c r="C202" s="301"/>
      <c r="D202" s="303">
        <v>0</v>
      </c>
      <c r="E202" s="319"/>
      <c r="F202" s="315">
        <v>1108465</v>
      </c>
      <c r="G202" s="304"/>
      <c r="H202" s="305"/>
      <c r="I202" s="312">
        <v>1108465</v>
      </c>
    </row>
    <row r="203" spans="1:9" hidden="1" outlineLevel="1">
      <c r="A203" s="292"/>
      <c r="B203" s="300" t="s">
        <v>189</v>
      </c>
      <c r="C203" s="301"/>
      <c r="D203" s="303">
        <v>0</v>
      </c>
      <c r="E203" s="319"/>
      <c r="F203" s="315">
        <v>13229749.059122521</v>
      </c>
      <c r="G203" s="304"/>
      <c r="H203" s="305"/>
      <c r="I203" s="312">
        <v>13229749.059122521</v>
      </c>
    </row>
    <row r="204" spans="1:9" hidden="1" outlineLevel="1">
      <c r="A204" s="292"/>
      <c r="B204" s="300" t="s">
        <v>190</v>
      </c>
      <c r="C204" s="301"/>
      <c r="D204" s="303">
        <v>36834522</v>
      </c>
      <c r="E204" s="319"/>
      <c r="F204" s="315">
        <v>2896281</v>
      </c>
      <c r="G204" s="304"/>
      <c r="H204" s="305"/>
      <c r="I204" s="312">
        <v>39730803</v>
      </c>
    </row>
    <row r="205" spans="1:9" hidden="1" outlineLevel="1">
      <c r="A205" s="292"/>
      <c r="B205" s="300" t="s">
        <v>191</v>
      </c>
      <c r="C205" s="301"/>
      <c r="D205" s="303">
        <v>0</v>
      </c>
      <c r="E205" s="319"/>
      <c r="F205" s="315">
        <v>5794350</v>
      </c>
      <c r="G205" s="304"/>
      <c r="H205" s="305"/>
      <c r="I205" s="312">
        <v>5794350</v>
      </c>
    </row>
    <row r="206" spans="1:9" hidden="1" outlineLevel="1">
      <c r="A206" s="292"/>
      <c r="B206" s="300" t="s">
        <v>192</v>
      </c>
      <c r="C206" s="301"/>
      <c r="D206" s="303">
        <v>0</v>
      </c>
      <c r="E206" s="319"/>
      <c r="F206" s="315">
        <v>0</v>
      </c>
      <c r="G206" s="304"/>
      <c r="H206" s="305"/>
      <c r="I206" s="312">
        <v>0</v>
      </c>
    </row>
    <row r="207" spans="1:9" hidden="1" outlineLevel="1">
      <c r="A207" s="292"/>
      <c r="B207" s="300" t="s">
        <v>247</v>
      </c>
      <c r="C207" s="301"/>
      <c r="D207" s="303">
        <v>0</v>
      </c>
      <c r="E207" s="319"/>
      <c r="F207" s="315">
        <v>0</v>
      </c>
      <c r="G207" s="304"/>
      <c r="H207" s="305"/>
      <c r="I207" s="312">
        <v>0</v>
      </c>
    </row>
    <row r="208" spans="1:9" hidden="1" outlineLevel="1">
      <c r="A208" s="292"/>
      <c r="B208" s="300" t="s">
        <v>193</v>
      </c>
      <c r="C208" s="301"/>
      <c r="D208" s="303">
        <v>20220080</v>
      </c>
      <c r="E208" s="319"/>
      <c r="F208" s="315">
        <v>142488614</v>
      </c>
      <c r="G208" s="304"/>
      <c r="H208" s="305"/>
      <c r="I208" s="312">
        <v>162708694</v>
      </c>
    </row>
    <row r="209" spans="1:9" hidden="1" outlineLevel="1">
      <c r="A209" s="292"/>
      <c r="B209" s="300" t="s">
        <v>194</v>
      </c>
      <c r="C209" s="301"/>
      <c r="D209" s="303">
        <v>0</v>
      </c>
      <c r="E209" s="319"/>
      <c r="F209" s="315">
        <v>0</v>
      </c>
      <c r="G209" s="304"/>
      <c r="H209" s="305"/>
      <c r="I209" s="312">
        <v>0</v>
      </c>
    </row>
    <row r="210" spans="1:9" hidden="1" outlineLevel="1">
      <c r="A210" s="292"/>
      <c r="B210" s="300" t="s">
        <v>195</v>
      </c>
      <c r="C210" s="301"/>
      <c r="D210" s="303">
        <v>0</v>
      </c>
      <c r="E210" s="319"/>
      <c r="F210" s="315">
        <v>47895.26</v>
      </c>
      <c r="G210" s="304"/>
      <c r="H210" s="305"/>
      <c r="I210" s="312">
        <v>47895.26</v>
      </c>
    </row>
    <row r="211" spans="1:9" hidden="1" outlineLevel="1">
      <c r="A211" s="292"/>
      <c r="B211" s="300" t="s">
        <v>196</v>
      </c>
      <c r="C211" s="301"/>
      <c r="D211" s="303">
        <v>76717</v>
      </c>
      <c r="E211" s="319"/>
      <c r="F211" s="315">
        <v>7205105</v>
      </c>
      <c r="G211" s="304"/>
      <c r="H211" s="305"/>
      <c r="I211" s="312">
        <v>7281822</v>
      </c>
    </row>
    <row r="212" spans="1:9" ht="25.5" collapsed="1">
      <c r="A212" s="292">
        <v>8</v>
      </c>
      <c r="B212" s="320" t="s">
        <v>569</v>
      </c>
      <c r="C212" s="301"/>
      <c r="D212" s="303">
        <f>SUM($D$188:$D$211)</f>
        <v>82459667.450000003</v>
      </c>
      <c r="E212" s="319"/>
      <c r="F212" s="315">
        <f>SUM($F$188:$F$211)</f>
        <v>602819342.71562243</v>
      </c>
      <c r="G212" s="304"/>
      <c r="H212" s="305"/>
      <c r="I212" s="312">
        <f>SUM($I$188:$I$211)</f>
        <v>685279010.16562247</v>
      </c>
    </row>
    <row r="213" spans="1:9" hidden="1" outlineLevel="1">
      <c r="A213" s="292"/>
      <c r="B213" s="321" t="s">
        <v>256</v>
      </c>
      <c r="C213" s="313">
        <v>0</v>
      </c>
      <c r="D213" s="307"/>
      <c r="E213" s="309"/>
      <c r="F213" s="309"/>
      <c r="G213" s="309"/>
      <c r="H213" s="322"/>
      <c r="I213" s="313">
        <v>0</v>
      </c>
    </row>
    <row r="214" spans="1:9" hidden="1" outlineLevel="1">
      <c r="A214" s="292"/>
      <c r="B214" s="321" t="s">
        <v>181</v>
      </c>
      <c r="C214" s="313">
        <v>10330031.8935</v>
      </c>
      <c r="D214" s="307"/>
      <c r="E214" s="309"/>
      <c r="F214" s="309"/>
      <c r="G214" s="309"/>
      <c r="H214" s="322"/>
      <c r="I214" s="313">
        <v>10330031.8935</v>
      </c>
    </row>
    <row r="215" spans="1:9" hidden="1" outlineLevel="1">
      <c r="A215" s="292"/>
      <c r="B215" s="321" t="s">
        <v>182</v>
      </c>
      <c r="C215" s="313">
        <v>7015406.7135000043</v>
      </c>
      <c r="D215" s="307"/>
      <c r="E215" s="309"/>
      <c r="F215" s="309"/>
      <c r="G215" s="309"/>
      <c r="H215" s="322"/>
      <c r="I215" s="313">
        <v>7015406.7135000043</v>
      </c>
    </row>
    <row r="216" spans="1:9" hidden="1" outlineLevel="1">
      <c r="A216" s="292"/>
      <c r="B216" s="321" t="s">
        <v>250</v>
      </c>
      <c r="C216" s="313">
        <v>0</v>
      </c>
      <c r="D216" s="307"/>
      <c r="E216" s="309"/>
      <c r="F216" s="309"/>
      <c r="G216" s="309"/>
      <c r="H216" s="322"/>
      <c r="I216" s="313">
        <v>0</v>
      </c>
    </row>
    <row r="217" spans="1:9" hidden="1" outlineLevel="1">
      <c r="A217" s="292"/>
      <c r="B217" s="321" t="s">
        <v>257</v>
      </c>
      <c r="C217" s="313"/>
      <c r="D217" s="307"/>
      <c r="E217" s="309"/>
      <c r="F217" s="309"/>
      <c r="G217" s="309"/>
      <c r="H217" s="322"/>
      <c r="I217" s="313"/>
    </row>
    <row r="218" spans="1:9" hidden="1" outlineLevel="1">
      <c r="A218" s="292"/>
      <c r="B218" s="321" t="s">
        <v>258</v>
      </c>
      <c r="C218" s="313"/>
      <c r="D218" s="307"/>
      <c r="E218" s="309"/>
      <c r="F218" s="309"/>
      <c r="G218" s="309"/>
      <c r="H218" s="322"/>
      <c r="I218" s="313"/>
    </row>
    <row r="219" spans="1:9" hidden="1" outlineLevel="1">
      <c r="A219" s="292"/>
      <c r="B219" s="321" t="s">
        <v>183</v>
      </c>
      <c r="C219" s="313">
        <v>36144078</v>
      </c>
      <c r="D219" s="307"/>
      <c r="E219" s="309"/>
      <c r="F219" s="309"/>
      <c r="G219" s="309"/>
      <c r="H219" s="322"/>
      <c r="I219" s="313">
        <v>36144078</v>
      </c>
    </row>
    <row r="220" spans="1:9" hidden="1" outlineLevel="1">
      <c r="A220" s="292"/>
      <c r="B220" s="321" t="s">
        <v>184</v>
      </c>
      <c r="C220" s="313">
        <v>7254827</v>
      </c>
      <c r="D220" s="307"/>
      <c r="E220" s="309"/>
      <c r="F220" s="309"/>
      <c r="G220" s="309"/>
      <c r="H220" s="322"/>
      <c r="I220" s="313">
        <v>7254827</v>
      </c>
    </row>
    <row r="221" spans="1:9" hidden="1" outlineLevel="1">
      <c r="A221" s="292"/>
      <c r="B221" s="321" t="s">
        <v>251</v>
      </c>
      <c r="C221" s="313">
        <v>190967.5499999999</v>
      </c>
      <c r="D221" s="307"/>
      <c r="E221" s="309"/>
      <c r="F221" s="309"/>
      <c r="G221" s="309"/>
      <c r="H221" s="322"/>
      <c r="I221" s="313">
        <v>190967.5499999999</v>
      </c>
    </row>
    <row r="222" spans="1:9" hidden="1" outlineLevel="1">
      <c r="A222" s="292"/>
      <c r="B222" s="321" t="s">
        <v>185</v>
      </c>
      <c r="C222" s="313">
        <v>38748392.717500135</v>
      </c>
      <c r="D222" s="307"/>
      <c r="E222" s="309"/>
      <c r="F222" s="309"/>
      <c r="G222" s="309"/>
      <c r="H222" s="322"/>
      <c r="I222" s="313">
        <v>38748392.717500135</v>
      </c>
    </row>
    <row r="223" spans="1:9" hidden="1" outlineLevel="1">
      <c r="A223" s="292"/>
      <c r="B223" s="321" t="s">
        <v>253</v>
      </c>
      <c r="C223" s="313">
        <v>9758493</v>
      </c>
      <c r="D223" s="307"/>
      <c r="E223" s="309"/>
      <c r="F223" s="309"/>
      <c r="G223" s="309"/>
      <c r="H223" s="322"/>
      <c r="I223" s="313">
        <v>9758493</v>
      </c>
    </row>
    <row r="224" spans="1:9" hidden="1" outlineLevel="1">
      <c r="A224" s="292"/>
      <c r="B224" s="321" t="s">
        <v>186</v>
      </c>
      <c r="C224" s="313">
        <v>53312639</v>
      </c>
      <c r="D224" s="307"/>
      <c r="E224" s="309"/>
      <c r="F224" s="309"/>
      <c r="G224" s="309"/>
      <c r="H224" s="322"/>
      <c r="I224" s="313">
        <v>53312639</v>
      </c>
    </row>
    <row r="225" spans="1:9" hidden="1" outlineLevel="1">
      <c r="A225" s="292"/>
      <c r="B225" s="321" t="s">
        <v>244</v>
      </c>
      <c r="C225" s="313">
        <v>7034448</v>
      </c>
      <c r="D225" s="307"/>
      <c r="E225" s="309"/>
      <c r="F225" s="309"/>
      <c r="G225" s="309"/>
      <c r="H225" s="322"/>
      <c r="I225" s="313">
        <v>7034448</v>
      </c>
    </row>
    <row r="226" spans="1:9" hidden="1" outlineLevel="1">
      <c r="A226" s="292"/>
      <c r="B226" s="321" t="s">
        <v>187</v>
      </c>
      <c r="C226" s="313">
        <v>3781744</v>
      </c>
      <c r="D226" s="307"/>
      <c r="E226" s="309"/>
      <c r="F226" s="309"/>
      <c r="G226" s="309"/>
      <c r="H226" s="322"/>
      <c r="I226" s="313">
        <v>3781744</v>
      </c>
    </row>
    <row r="227" spans="1:9" hidden="1" outlineLevel="1">
      <c r="A227" s="292"/>
      <c r="B227" s="321" t="s">
        <v>188</v>
      </c>
      <c r="C227" s="313">
        <v>273907</v>
      </c>
      <c r="D227" s="307"/>
      <c r="E227" s="309"/>
      <c r="F227" s="309"/>
      <c r="G227" s="309"/>
      <c r="H227" s="322"/>
      <c r="I227" s="313">
        <v>273907</v>
      </c>
    </row>
    <row r="228" spans="1:9" hidden="1" outlineLevel="1">
      <c r="A228" s="292"/>
      <c r="B228" s="321" t="s">
        <v>189</v>
      </c>
      <c r="C228" s="313">
        <v>3669393.5036932947</v>
      </c>
      <c r="D228" s="307"/>
      <c r="E228" s="309"/>
      <c r="F228" s="309"/>
      <c r="G228" s="309"/>
      <c r="H228" s="322"/>
      <c r="I228" s="313">
        <v>3669393.5036932947</v>
      </c>
    </row>
    <row r="229" spans="1:9" hidden="1" outlineLevel="1">
      <c r="A229" s="292"/>
      <c r="B229" s="321" t="s">
        <v>190</v>
      </c>
      <c r="C229" s="313">
        <v>22637758</v>
      </c>
      <c r="D229" s="307"/>
      <c r="E229" s="309"/>
      <c r="F229" s="309"/>
      <c r="G229" s="309"/>
      <c r="H229" s="322"/>
      <c r="I229" s="313">
        <v>22637758</v>
      </c>
    </row>
    <row r="230" spans="1:9" hidden="1" outlineLevel="1">
      <c r="A230" s="292"/>
      <c r="B230" s="321" t="s">
        <v>191</v>
      </c>
      <c r="C230" s="313">
        <v>1025836</v>
      </c>
      <c r="D230" s="307"/>
      <c r="E230" s="309"/>
      <c r="F230" s="309"/>
      <c r="G230" s="309"/>
      <c r="H230" s="322"/>
      <c r="I230" s="313">
        <v>1025836</v>
      </c>
    </row>
    <row r="231" spans="1:9" hidden="1" outlineLevel="1">
      <c r="A231" s="292"/>
      <c r="B231" s="321" t="s">
        <v>192</v>
      </c>
      <c r="C231" s="313">
        <v>764841</v>
      </c>
      <c r="D231" s="307"/>
      <c r="E231" s="309"/>
      <c r="F231" s="309"/>
      <c r="G231" s="309"/>
      <c r="H231" s="322"/>
      <c r="I231" s="313">
        <v>764841</v>
      </c>
    </row>
    <row r="232" spans="1:9" hidden="1" outlineLevel="1">
      <c r="A232" s="292"/>
      <c r="B232" s="321" t="s">
        <v>247</v>
      </c>
      <c r="C232" s="313">
        <v>393486</v>
      </c>
      <c r="D232" s="307"/>
      <c r="E232" s="309"/>
      <c r="F232" s="309"/>
      <c r="G232" s="309"/>
      <c r="H232" s="322"/>
      <c r="I232" s="313">
        <v>393486</v>
      </c>
    </row>
    <row r="233" spans="1:9" hidden="1" outlineLevel="1">
      <c r="A233" s="292"/>
      <c r="B233" s="321" t="s">
        <v>193</v>
      </c>
      <c r="C233" s="313">
        <v>76683571</v>
      </c>
      <c r="D233" s="307"/>
      <c r="E233" s="309"/>
      <c r="F233" s="309"/>
      <c r="G233" s="309"/>
      <c r="H233" s="322"/>
      <c r="I233" s="313">
        <v>76683571</v>
      </c>
    </row>
    <row r="234" spans="1:9" hidden="1" outlineLevel="1">
      <c r="A234" s="292"/>
      <c r="B234" s="321" t="s">
        <v>194</v>
      </c>
      <c r="C234" s="313">
        <v>18182076</v>
      </c>
      <c r="D234" s="307"/>
      <c r="E234" s="309"/>
      <c r="F234" s="309"/>
      <c r="G234" s="309"/>
      <c r="H234" s="322"/>
      <c r="I234" s="313">
        <v>18182076</v>
      </c>
    </row>
    <row r="235" spans="1:9" hidden="1" outlineLevel="1">
      <c r="A235" s="292"/>
      <c r="B235" s="321" t="s">
        <v>195</v>
      </c>
      <c r="C235" s="313">
        <v>5096449.099999994</v>
      </c>
      <c r="D235" s="307"/>
      <c r="E235" s="309"/>
      <c r="F235" s="309"/>
      <c r="G235" s="309"/>
      <c r="H235" s="322"/>
      <c r="I235" s="313">
        <v>5096449.099999994</v>
      </c>
    </row>
    <row r="236" spans="1:9" hidden="1" outlineLevel="1">
      <c r="A236" s="292"/>
      <c r="B236" s="321" t="s">
        <v>196</v>
      </c>
      <c r="C236" s="313">
        <v>9619350.0000000037</v>
      </c>
      <c r="D236" s="307"/>
      <c r="E236" s="309"/>
      <c r="F236" s="309"/>
      <c r="G236" s="309"/>
      <c r="H236" s="322"/>
      <c r="I236" s="313">
        <v>9619350.0000000037</v>
      </c>
    </row>
    <row r="237" spans="1:9" ht="25.5" collapsed="1">
      <c r="A237" s="292">
        <v>9</v>
      </c>
      <c r="B237" s="323" t="s">
        <v>570</v>
      </c>
      <c r="C237" s="313">
        <f>SUM($C$213:$C$236)</f>
        <v>311917695.4781934</v>
      </c>
      <c r="D237" s="307"/>
      <c r="E237" s="309"/>
      <c r="F237" s="309"/>
      <c r="G237" s="309"/>
      <c r="H237" s="322"/>
      <c r="I237" s="313">
        <f>SUM($I$213:$I$236)</f>
        <v>311917695.4781934</v>
      </c>
    </row>
    <row r="238" spans="1:9" ht="12.75" customHeight="1">
      <c r="A238" s="324" t="s">
        <v>495</v>
      </c>
      <c r="B238" s="325" t="s">
        <v>496</v>
      </c>
      <c r="C238" s="507"/>
      <c r="D238" s="507"/>
      <c r="E238" s="507"/>
      <c r="F238" s="507"/>
      <c r="G238" s="507"/>
      <c r="H238" s="507"/>
      <c r="I238" s="507"/>
    </row>
    <row r="239" spans="1:9" ht="12.75" hidden="1" customHeight="1" outlineLevel="1">
      <c r="A239" s="292"/>
      <c r="B239" s="326" t="s">
        <v>256</v>
      </c>
      <c r="C239" s="297"/>
      <c r="D239" s="308"/>
      <c r="E239" s="308"/>
      <c r="F239" s="298"/>
      <c r="G239" s="327">
        <v>0</v>
      </c>
      <c r="H239" s="294"/>
      <c r="I239" s="328">
        <v>0</v>
      </c>
    </row>
    <row r="240" spans="1:9" ht="12.75" hidden="1" customHeight="1" outlineLevel="1">
      <c r="A240" s="292"/>
      <c r="B240" s="326" t="s">
        <v>181</v>
      </c>
      <c r="C240" s="297"/>
      <c r="D240" s="308"/>
      <c r="E240" s="308"/>
      <c r="F240" s="298"/>
      <c r="G240" s="327">
        <v>252178</v>
      </c>
      <c r="H240" s="294"/>
      <c r="I240" s="328">
        <v>252178</v>
      </c>
    </row>
    <row r="241" spans="1:9" ht="12.75" hidden="1" customHeight="1" outlineLevel="1">
      <c r="A241" s="292"/>
      <c r="B241" s="326" t="s">
        <v>182</v>
      </c>
      <c r="C241" s="297"/>
      <c r="D241" s="308"/>
      <c r="E241" s="308"/>
      <c r="F241" s="298"/>
      <c r="G241" s="329"/>
      <c r="H241" s="294"/>
      <c r="I241" s="328">
        <v>0</v>
      </c>
    </row>
    <row r="242" spans="1:9" ht="12.75" hidden="1" customHeight="1" outlineLevel="1">
      <c r="A242" s="292"/>
      <c r="B242" s="326" t="s">
        <v>257</v>
      </c>
      <c r="C242" s="297"/>
      <c r="D242" s="308"/>
      <c r="E242" s="308"/>
      <c r="F242" s="298"/>
      <c r="G242" s="329"/>
      <c r="H242" s="294"/>
      <c r="I242" s="328"/>
    </row>
    <row r="243" spans="1:9" ht="12.75" hidden="1" customHeight="1" outlineLevel="1">
      <c r="A243" s="292"/>
      <c r="B243" s="326" t="s">
        <v>258</v>
      </c>
      <c r="C243" s="297"/>
      <c r="D243" s="308"/>
      <c r="E243" s="308"/>
      <c r="F243" s="298"/>
      <c r="G243" s="329"/>
      <c r="H243" s="294"/>
      <c r="I243" s="328"/>
    </row>
    <row r="244" spans="1:9" ht="12.75" hidden="1" customHeight="1" outlineLevel="1">
      <c r="A244" s="292"/>
      <c r="B244" s="326" t="s">
        <v>250</v>
      </c>
      <c r="C244" s="297"/>
      <c r="D244" s="308"/>
      <c r="E244" s="308"/>
      <c r="F244" s="298"/>
      <c r="G244" s="327">
        <v>0</v>
      </c>
      <c r="H244" s="294"/>
      <c r="I244" s="328">
        <v>0</v>
      </c>
    </row>
    <row r="245" spans="1:9" ht="12.75" hidden="1" customHeight="1" outlineLevel="1">
      <c r="A245" s="292"/>
      <c r="B245" s="326" t="s">
        <v>183</v>
      </c>
      <c r="C245" s="297"/>
      <c r="D245" s="308"/>
      <c r="E245" s="308"/>
      <c r="F245" s="298"/>
      <c r="G245" s="327">
        <v>717489</v>
      </c>
      <c r="H245" s="294"/>
      <c r="I245" s="328">
        <v>717489</v>
      </c>
    </row>
    <row r="246" spans="1:9" ht="12.75" hidden="1" customHeight="1" outlineLevel="1">
      <c r="A246" s="292"/>
      <c r="B246" s="326" t="s">
        <v>184</v>
      </c>
      <c r="C246" s="297"/>
      <c r="D246" s="308"/>
      <c r="E246" s="308"/>
      <c r="F246" s="298"/>
      <c r="G246" s="327">
        <v>113726</v>
      </c>
      <c r="H246" s="294"/>
      <c r="I246" s="328">
        <v>113726</v>
      </c>
    </row>
    <row r="247" spans="1:9" ht="12.75" hidden="1" customHeight="1" outlineLevel="1">
      <c r="A247" s="292"/>
      <c r="B247" s="326" t="s">
        <v>251</v>
      </c>
      <c r="C247" s="297"/>
      <c r="D247" s="308"/>
      <c r="E247" s="308"/>
      <c r="F247" s="298"/>
      <c r="G247" s="329"/>
      <c r="H247" s="294"/>
      <c r="I247" s="328">
        <v>0</v>
      </c>
    </row>
    <row r="248" spans="1:9" ht="12.75" hidden="1" customHeight="1" outlineLevel="1">
      <c r="A248" s="292"/>
      <c r="B248" s="326" t="s">
        <v>185</v>
      </c>
      <c r="C248" s="297"/>
      <c r="D248" s="308"/>
      <c r="E248" s="308"/>
      <c r="F248" s="298"/>
      <c r="G248" s="327">
        <v>782333</v>
      </c>
      <c r="H248" s="294"/>
      <c r="I248" s="328">
        <v>782333</v>
      </c>
    </row>
    <row r="249" spans="1:9" ht="12.75" hidden="1" customHeight="1" outlineLevel="1">
      <c r="A249" s="292"/>
      <c r="B249" s="326" t="s">
        <v>253</v>
      </c>
      <c r="C249" s="297"/>
      <c r="D249" s="308"/>
      <c r="E249" s="308"/>
      <c r="F249" s="298"/>
      <c r="G249" s="327">
        <v>16928</v>
      </c>
      <c r="H249" s="294"/>
      <c r="I249" s="328">
        <v>16928</v>
      </c>
    </row>
    <row r="250" spans="1:9" ht="12.75" hidden="1" customHeight="1" outlineLevel="1">
      <c r="A250" s="292"/>
      <c r="B250" s="326" t="s">
        <v>186</v>
      </c>
      <c r="C250" s="297"/>
      <c r="D250" s="308"/>
      <c r="E250" s="308"/>
      <c r="F250" s="298"/>
      <c r="G250" s="327">
        <v>561502</v>
      </c>
      <c r="H250" s="294"/>
      <c r="I250" s="328">
        <v>561502</v>
      </c>
    </row>
    <row r="251" spans="1:9" ht="12.75" hidden="1" customHeight="1" outlineLevel="1">
      <c r="A251" s="292"/>
      <c r="B251" s="326" t="s">
        <v>244</v>
      </c>
      <c r="C251" s="297"/>
      <c r="D251" s="308"/>
      <c r="E251" s="308"/>
      <c r="F251" s="298"/>
      <c r="G251" s="327">
        <v>0</v>
      </c>
      <c r="H251" s="294"/>
      <c r="I251" s="328">
        <v>0</v>
      </c>
    </row>
    <row r="252" spans="1:9" ht="12.75" hidden="1" customHeight="1" outlineLevel="1">
      <c r="A252" s="292"/>
      <c r="B252" s="326" t="s">
        <v>187</v>
      </c>
      <c r="C252" s="297"/>
      <c r="D252" s="308"/>
      <c r="E252" s="308"/>
      <c r="F252" s="298"/>
      <c r="G252" s="327">
        <v>226975</v>
      </c>
      <c r="H252" s="294"/>
      <c r="I252" s="328">
        <v>226975</v>
      </c>
    </row>
    <row r="253" spans="1:9" ht="12.75" hidden="1" customHeight="1" outlineLevel="1">
      <c r="A253" s="292"/>
      <c r="B253" s="326" t="s">
        <v>188</v>
      </c>
      <c r="C253" s="297"/>
      <c r="D253" s="308"/>
      <c r="E253" s="308"/>
      <c r="F253" s="298"/>
      <c r="G253" s="327">
        <v>13176</v>
      </c>
      <c r="H253" s="294"/>
      <c r="I253" s="328">
        <v>13176</v>
      </c>
    </row>
    <row r="254" spans="1:9" ht="12.75" hidden="1" customHeight="1" outlineLevel="1">
      <c r="A254" s="292"/>
      <c r="B254" s="326" t="s">
        <v>189</v>
      </c>
      <c r="C254" s="297"/>
      <c r="D254" s="308"/>
      <c r="E254" s="308"/>
      <c r="F254" s="298"/>
      <c r="G254" s="327">
        <v>0</v>
      </c>
      <c r="H254" s="294"/>
      <c r="I254" s="328">
        <v>0</v>
      </c>
    </row>
    <row r="255" spans="1:9" ht="12.75" hidden="1" customHeight="1" outlineLevel="1">
      <c r="A255" s="292"/>
      <c r="B255" s="326" t="s">
        <v>190</v>
      </c>
      <c r="C255" s="297"/>
      <c r="D255" s="308"/>
      <c r="E255" s="308"/>
      <c r="F255" s="298"/>
      <c r="G255" s="327">
        <v>16219</v>
      </c>
      <c r="H255" s="294"/>
      <c r="I255" s="328">
        <v>16219</v>
      </c>
    </row>
    <row r="256" spans="1:9" ht="12.75" hidden="1" customHeight="1" outlineLevel="1">
      <c r="A256" s="292"/>
      <c r="B256" s="326" t="s">
        <v>191</v>
      </c>
      <c r="C256" s="297"/>
      <c r="D256" s="308"/>
      <c r="E256" s="308"/>
      <c r="F256" s="298"/>
      <c r="G256" s="329"/>
      <c r="H256" s="294"/>
      <c r="I256" s="328">
        <v>0</v>
      </c>
    </row>
    <row r="257" spans="1:9" ht="12.75" hidden="1" customHeight="1" outlineLevel="1">
      <c r="A257" s="292"/>
      <c r="B257" s="326" t="s">
        <v>192</v>
      </c>
      <c r="C257" s="297"/>
      <c r="D257" s="308"/>
      <c r="E257" s="308"/>
      <c r="F257" s="298"/>
      <c r="G257" s="329"/>
      <c r="H257" s="294"/>
      <c r="I257" s="328">
        <v>0</v>
      </c>
    </row>
    <row r="258" spans="1:9" ht="12.75" hidden="1" customHeight="1" outlineLevel="1">
      <c r="A258" s="292"/>
      <c r="B258" s="326" t="s">
        <v>247</v>
      </c>
      <c r="C258" s="297"/>
      <c r="D258" s="308"/>
      <c r="E258" s="308"/>
      <c r="F258" s="298"/>
      <c r="G258" s="329"/>
      <c r="H258" s="294"/>
      <c r="I258" s="328">
        <v>0</v>
      </c>
    </row>
    <row r="259" spans="1:9" ht="12.75" hidden="1" customHeight="1" outlineLevel="1">
      <c r="A259" s="292"/>
      <c r="B259" s="326" t="s">
        <v>193</v>
      </c>
      <c r="C259" s="297"/>
      <c r="D259" s="308"/>
      <c r="E259" s="308"/>
      <c r="F259" s="298"/>
      <c r="G259" s="327">
        <v>133398</v>
      </c>
      <c r="H259" s="294"/>
      <c r="I259" s="328">
        <v>133398</v>
      </c>
    </row>
    <row r="260" spans="1:9" ht="12.75" hidden="1" customHeight="1" outlineLevel="1">
      <c r="A260" s="292"/>
      <c r="B260" s="326" t="s">
        <v>194</v>
      </c>
      <c r="C260" s="297"/>
      <c r="D260" s="308"/>
      <c r="E260" s="308"/>
      <c r="F260" s="298"/>
      <c r="G260" s="329"/>
      <c r="H260" s="294"/>
      <c r="I260" s="328">
        <v>0</v>
      </c>
    </row>
    <row r="261" spans="1:9" ht="12.75" hidden="1" customHeight="1" outlineLevel="1">
      <c r="A261" s="292"/>
      <c r="B261" s="326" t="s">
        <v>195</v>
      </c>
      <c r="C261" s="297"/>
      <c r="D261" s="308"/>
      <c r="E261" s="308"/>
      <c r="F261" s="298"/>
      <c r="G261" s="327">
        <v>133174.95733930485</v>
      </c>
      <c r="H261" s="294"/>
      <c r="I261" s="328">
        <v>133174.95733930485</v>
      </c>
    </row>
    <row r="262" spans="1:9" ht="12.75" hidden="1" customHeight="1" outlineLevel="1">
      <c r="A262" s="292"/>
      <c r="B262" s="326" t="s">
        <v>196</v>
      </c>
      <c r="C262" s="297"/>
      <c r="D262" s="308"/>
      <c r="E262" s="308"/>
      <c r="F262" s="298"/>
      <c r="G262" s="329"/>
      <c r="H262" s="294"/>
      <c r="I262" s="328">
        <v>0</v>
      </c>
    </row>
    <row r="263" spans="1:9" ht="12.75" customHeight="1" collapsed="1">
      <c r="A263" s="292">
        <v>10</v>
      </c>
      <c r="B263" s="330" t="s">
        <v>497</v>
      </c>
      <c r="C263" s="297"/>
      <c r="D263" s="308"/>
      <c r="E263" s="308"/>
      <c r="F263" s="298"/>
      <c r="G263" s="327">
        <f>SUM($G$239:$G$262)</f>
        <v>2967098.957339305</v>
      </c>
      <c r="H263" s="294"/>
      <c r="I263" s="328">
        <f>SUM($I$239:$I$262)</f>
        <v>2967098.957339305</v>
      </c>
    </row>
    <row r="264" spans="1:9" ht="12.75" hidden="1" customHeight="1" outlineLevel="1">
      <c r="A264" s="292"/>
      <c r="B264" s="331" t="s">
        <v>256</v>
      </c>
      <c r="C264" s="304"/>
      <c r="D264" s="310"/>
      <c r="E264" s="310"/>
      <c r="F264" s="305"/>
      <c r="G264" s="332">
        <v>0</v>
      </c>
      <c r="H264" s="319"/>
      <c r="I264" s="312">
        <v>0</v>
      </c>
    </row>
    <row r="265" spans="1:9" ht="12.75" hidden="1" customHeight="1" outlineLevel="1">
      <c r="A265" s="292"/>
      <c r="B265" s="331" t="s">
        <v>181</v>
      </c>
      <c r="C265" s="304"/>
      <c r="D265" s="310"/>
      <c r="E265" s="310"/>
      <c r="F265" s="305"/>
      <c r="G265" s="332">
        <v>-242</v>
      </c>
      <c r="H265" s="319"/>
      <c r="I265" s="312">
        <v>-242</v>
      </c>
    </row>
    <row r="266" spans="1:9" ht="12.75" hidden="1" customHeight="1" outlineLevel="1">
      <c r="A266" s="292"/>
      <c r="B266" s="331" t="s">
        <v>182</v>
      </c>
      <c r="C266" s="304"/>
      <c r="D266" s="310"/>
      <c r="E266" s="310"/>
      <c r="F266" s="305"/>
      <c r="G266" s="332">
        <v>8533</v>
      </c>
      <c r="H266" s="319"/>
      <c r="I266" s="312">
        <v>8533</v>
      </c>
    </row>
    <row r="267" spans="1:9" ht="12.75" hidden="1" customHeight="1" outlineLevel="1">
      <c r="A267" s="292"/>
      <c r="B267" s="331" t="s">
        <v>250</v>
      </c>
      <c r="C267" s="304"/>
      <c r="D267" s="310"/>
      <c r="E267" s="310"/>
      <c r="F267" s="305"/>
      <c r="G267" s="332">
        <v>0</v>
      </c>
      <c r="H267" s="319"/>
      <c r="I267" s="312">
        <v>0</v>
      </c>
    </row>
    <row r="268" spans="1:9" ht="12.75" hidden="1" customHeight="1" outlineLevel="1">
      <c r="A268" s="292"/>
      <c r="B268" s="331" t="s">
        <v>257</v>
      </c>
      <c r="C268" s="304"/>
      <c r="D268" s="310"/>
      <c r="E268" s="310"/>
      <c r="F268" s="305"/>
      <c r="G268" s="332"/>
      <c r="H268" s="319"/>
      <c r="I268" s="312"/>
    </row>
    <row r="269" spans="1:9" ht="12.75" hidden="1" customHeight="1" outlineLevel="1">
      <c r="A269" s="292"/>
      <c r="B269" s="331" t="s">
        <v>258</v>
      </c>
      <c r="C269" s="304"/>
      <c r="D269" s="310"/>
      <c r="E269" s="310"/>
      <c r="F269" s="305"/>
      <c r="G269" s="332"/>
      <c r="H269" s="319"/>
      <c r="I269" s="312"/>
    </row>
    <row r="270" spans="1:9" ht="12.75" hidden="1" customHeight="1" outlineLevel="1">
      <c r="A270" s="292"/>
      <c r="B270" s="331" t="s">
        <v>183</v>
      </c>
      <c r="C270" s="304"/>
      <c r="D270" s="310"/>
      <c r="E270" s="310"/>
      <c r="F270" s="305"/>
      <c r="G270" s="332">
        <v>4458606</v>
      </c>
      <c r="H270" s="319"/>
      <c r="I270" s="312">
        <v>4458606</v>
      </c>
    </row>
    <row r="271" spans="1:9" ht="12.75" hidden="1" customHeight="1" outlineLevel="1">
      <c r="A271" s="292"/>
      <c r="B271" s="331" t="s">
        <v>184</v>
      </c>
      <c r="C271" s="304"/>
      <c r="D271" s="310"/>
      <c r="E271" s="310"/>
      <c r="F271" s="305"/>
      <c r="G271" s="332">
        <v>162316</v>
      </c>
      <c r="H271" s="319"/>
      <c r="I271" s="312">
        <v>162316</v>
      </c>
    </row>
    <row r="272" spans="1:9" ht="12.75" hidden="1" customHeight="1" outlineLevel="1">
      <c r="A272" s="292"/>
      <c r="B272" s="331" t="s">
        <v>251</v>
      </c>
      <c r="C272" s="304"/>
      <c r="D272" s="310"/>
      <c r="E272" s="310"/>
      <c r="F272" s="305"/>
      <c r="G272" s="333"/>
      <c r="H272" s="319"/>
      <c r="I272" s="312">
        <v>0</v>
      </c>
    </row>
    <row r="273" spans="1:9" ht="12.75" hidden="1" customHeight="1" outlineLevel="1">
      <c r="A273" s="292"/>
      <c r="B273" s="331" t="s">
        <v>185</v>
      </c>
      <c r="C273" s="304"/>
      <c r="D273" s="310"/>
      <c r="E273" s="310"/>
      <c r="F273" s="305"/>
      <c r="G273" s="332">
        <v>572911</v>
      </c>
      <c r="H273" s="319"/>
      <c r="I273" s="312">
        <v>572911</v>
      </c>
    </row>
    <row r="274" spans="1:9" ht="12.75" hidden="1" customHeight="1" outlineLevel="1">
      <c r="A274" s="292"/>
      <c r="B274" s="331" t="s">
        <v>253</v>
      </c>
      <c r="C274" s="304"/>
      <c r="D274" s="310"/>
      <c r="E274" s="310"/>
      <c r="F274" s="305"/>
      <c r="G274" s="332">
        <v>22639</v>
      </c>
      <c r="H274" s="319"/>
      <c r="I274" s="312">
        <v>22639</v>
      </c>
    </row>
    <row r="275" spans="1:9" ht="12.75" hidden="1" customHeight="1" outlineLevel="1">
      <c r="A275" s="292"/>
      <c r="B275" s="331" t="s">
        <v>186</v>
      </c>
      <c r="C275" s="304"/>
      <c r="D275" s="310"/>
      <c r="E275" s="310"/>
      <c r="F275" s="305"/>
      <c r="G275" s="332">
        <v>3519656</v>
      </c>
      <c r="H275" s="319"/>
      <c r="I275" s="312">
        <v>3519656</v>
      </c>
    </row>
    <row r="276" spans="1:9" ht="12.75" hidden="1" customHeight="1" outlineLevel="1">
      <c r="A276" s="292"/>
      <c r="B276" s="331" t="s">
        <v>244</v>
      </c>
      <c r="C276" s="304"/>
      <c r="D276" s="310"/>
      <c r="E276" s="310"/>
      <c r="F276" s="305"/>
      <c r="G276" s="332">
        <v>0</v>
      </c>
      <c r="H276" s="319"/>
      <c r="I276" s="312">
        <v>0</v>
      </c>
    </row>
    <row r="277" spans="1:9" ht="12.75" hidden="1" customHeight="1" outlineLevel="1">
      <c r="A277" s="292"/>
      <c r="B277" s="331" t="s">
        <v>187</v>
      </c>
      <c r="C277" s="304"/>
      <c r="D277" s="310"/>
      <c r="E277" s="310"/>
      <c r="F277" s="305"/>
      <c r="G277" s="332">
        <v>92528</v>
      </c>
      <c r="H277" s="319"/>
      <c r="I277" s="312">
        <v>92528</v>
      </c>
    </row>
    <row r="278" spans="1:9" ht="12.75" hidden="1" customHeight="1" outlineLevel="1">
      <c r="A278" s="292"/>
      <c r="B278" s="331" t="s">
        <v>188</v>
      </c>
      <c r="C278" s="304"/>
      <c r="D278" s="310"/>
      <c r="E278" s="310"/>
      <c r="F278" s="305"/>
      <c r="G278" s="332">
        <v>703</v>
      </c>
      <c r="H278" s="319"/>
      <c r="I278" s="312">
        <v>703</v>
      </c>
    </row>
    <row r="279" spans="1:9" ht="12.75" hidden="1" customHeight="1" outlineLevel="1">
      <c r="A279" s="292"/>
      <c r="B279" s="331" t="s">
        <v>189</v>
      </c>
      <c r="C279" s="304"/>
      <c r="D279" s="310"/>
      <c r="E279" s="310"/>
      <c r="F279" s="305"/>
      <c r="G279" s="332">
        <v>0</v>
      </c>
      <c r="H279" s="319"/>
      <c r="I279" s="312">
        <v>0</v>
      </c>
    </row>
    <row r="280" spans="1:9" ht="12.75" hidden="1" customHeight="1" outlineLevel="1">
      <c r="A280" s="292"/>
      <c r="B280" s="331" t="s">
        <v>190</v>
      </c>
      <c r="C280" s="304"/>
      <c r="D280" s="310"/>
      <c r="E280" s="310"/>
      <c r="F280" s="305"/>
      <c r="G280" s="332">
        <v>570895</v>
      </c>
      <c r="H280" s="319"/>
      <c r="I280" s="312">
        <v>570895</v>
      </c>
    </row>
    <row r="281" spans="1:9" ht="12.75" hidden="1" customHeight="1" outlineLevel="1">
      <c r="A281" s="292"/>
      <c r="B281" s="331" t="s">
        <v>191</v>
      </c>
      <c r="C281" s="304"/>
      <c r="D281" s="310"/>
      <c r="E281" s="310"/>
      <c r="F281" s="305"/>
      <c r="G281" s="333"/>
      <c r="H281" s="319"/>
      <c r="I281" s="312">
        <v>0</v>
      </c>
    </row>
    <row r="282" spans="1:9" ht="12.75" hidden="1" customHeight="1" outlineLevel="1">
      <c r="A282" s="292"/>
      <c r="B282" s="331" t="s">
        <v>192</v>
      </c>
      <c r="C282" s="304"/>
      <c r="D282" s="310"/>
      <c r="E282" s="310"/>
      <c r="F282" s="305"/>
      <c r="G282" s="333"/>
      <c r="H282" s="319"/>
      <c r="I282" s="312">
        <v>0</v>
      </c>
    </row>
    <row r="283" spans="1:9" ht="12.75" hidden="1" customHeight="1" outlineLevel="1">
      <c r="A283" s="292"/>
      <c r="B283" s="331" t="s">
        <v>247</v>
      </c>
      <c r="C283" s="304"/>
      <c r="D283" s="310"/>
      <c r="E283" s="310"/>
      <c r="F283" s="305"/>
      <c r="G283" s="332">
        <v>16261</v>
      </c>
      <c r="H283" s="319"/>
      <c r="I283" s="312">
        <v>16261</v>
      </c>
    </row>
    <row r="284" spans="1:9" ht="12.75" hidden="1" customHeight="1" outlineLevel="1">
      <c r="A284" s="292"/>
      <c r="B284" s="331" t="s">
        <v>193</v>
      </c>
      <c r="C284" s="304"/>
      <c r="D284" s="310"/>
      <c r="E284" s="310"/>
      <c r="F284" s="305"/>
      <c r="G284" s="332">
        <v>5476732</v>
      </c>
      <c r="H284" s="319"/>
      <c r="I284" s="312">
        <v>5476732</v>
      </c>
    </row>
    <row r="285" spans="1:9" ht="12.75" hidden="1" customHeight="1" outlineLevel="1">
      <c r="A285" s="292"/>
      <c r="B285" s="331" t="s">
        <v>194</v>
      </c>
      <c r="C285" s="304"/>
      <c r="D285" s="310"/>
      <c r="E285" s="310"/>
      <c r="F285" s="305"/>
      <c r="G285" s="333"/>
      <c r="H285" s="319"/>
      <c r="I285" s="312">
        <v>0</v>
      </c>
    </row>
    <row r="286" spans="1:9" ht="12.75" hidden="1" customHeight="1" outlineLevel="1">
      <c r="A286" s="292"/>
      <c r="B286" s="331" t="s">
        <v>195</v>
      </c>
      <c r="C286" s="304"/>
      <c r="D286" s="310"/>
      <c r="E286" s="310"/>
      <c r="F286" s="305"/>
      <c r="G286" s="332">
        <v>0</v>
      </c>
      <c r="H286" s="319"/>
      <c r="I286" s="312">
        <v>0</v>
      </c>
    </row>
    <row r="287" spans="1:9" ht="12.75" hidden="1" customHeight="1" outlineLevel="1">
      <c r="A287" s="292"/>
      <c r="B287" s="331" t="s">
        <v>196</v>
      </c>
      <c r="C287" s="304"/>
      <c r="D287" s="310"/>
      <c r="E287" s="310"/>
      <c r="F287" s="305"/>
      <c r="G287" s="333"/>
      <c r="H287" s="319"/>
      <c r="I287" s="312">
        <v>0</v>
      </c>
    </row>
    <row r="288" spans="1:9" ht="12.75" customHeight="1" collapsed="1">
      <c r="A288" s="292">
        <v>11</v>
      </c>
      <c r="B288" s="334" t="s">
        <v>498</v>
      </c>
      <c r="C288" s="304"/>
      <c r="D288" s="310"/>
      <c r="E288" s="310"/>
      <c r="F288" s="305"/>
      <c r="G288" s="332">
        <f>SUM($G$264:$G$287)</f>
        <v>14901538</v>
      </c>
      <c r="H288" s="319"/>
      <c r="I288" s="312">
        <f>SUM($I$264:$I$287)</f>
        <v>14901538</v>
      </c>
    </row>
    <row r="289" spans="1:9" ht="12.75" hidden="1" customHeight="1" outlineLevel="1">
      <c r="A289" s="292"/>
      <c r="B289" s="331" t="s">
        <v>256</v>
      </c>
      <c r="C289" s="304"/>
      <c r="D289" s="310"/>
      <c r="E289" s="310"/>
      <c r="F289" s="305"/>
      <c r="G289" s="332">
        <v>0</v>
      </c>
      <c r="H289" s="319"/>
      <c r="I289" s="312">
        <v>0</v>
      </c>
    </row>
    <row r="290" spans="1:9" ht="12.75" hidden="1" customHeight="1" outlineLevel="1">
      <c r="A290" s="292"/>
      <c r="B290" s="331" t="s">
        <v>181</v>
      </c>
      <c r="C290" s="304"/>
      <c r="D290" s="310"/>
      <c r="E290" s="310"/>
      <c r="F290" s="305"/>
      <c r="G290" s="332">
        <v>559969</v>
      </c>
      <c r="H290" s="319"/>
      <c r="I290" s="312">
        <v>559969</v>
      </c>
    </row>
    <row r="291" spans="1:9" ht="12.75" hidden="1" customHeight="1" outlineLevel="1">
      <c r="A291" s="292"/>
      <c r="B291" s="331" t="s">
        <v>182</v>
      </c>
      <c r="C291" s="304"/>
      <c r="D291" s="310"/>
      <c r="E291" s="310"/>
      <c r="F291" s="305"/>
      <c r="G291" s="333"/>
      <c r="H291" s="319"/>
      <c r="I291" s="312">
        <v>0</v>
      </c>
    </row>
    <row r="292" spans="1:9" ht="12.75" hidden="1" customHeight="1" outlineLevel="1">
      <c r="A292" s="292"/>
      <c r="B292" s="331" t="s">
        <v>250</v>
      </c>
      <c r="C292" s="304"/>
      <c r="D292" s="310"/>
      <c r="E292" s="310"/>
      <c r="F292" s="305"/>
      <c r="G292" s="332">
        <v>0</v>
      </c>
      <c r="H292" s="319"/>
      <c r="I292" s="312">
        <v>0</v>
      </c>
    </row>
    <row r="293" spans="1:9" ht="12.75" hidden="1" customHeight="1" outlineLevel="1">
      <c r="A293" s="292"/>
      <c r="B293" s="331" t="s">
        <v>257</v>
      </c>
      <c r="C293" s="304"/>
      <c r="D293" s="310"/>
      <c r="E293" s="310"/>
      <c r="F293" s="305"/>
      <c r="G293" s="332"/>
      <c r="H293" s="319"/>
      <c r="I293" s="312"/>
    </row>
    <row r="294" spans="1:9" ht="12.75" hidden="1" customHeight="1" outlineLevel="1">
      <c r="A294" s="292"/>
      <c r="B294" s="331" t="s">
        <v>258</v>
      </c>
      <c r="C294" s="304"/>
      <c r="D294" s="310"/>
      <c r="E294" s="310"/>
      <c r="F294" s="305"/>
      <c r="G294" s="332"/>
      <c r="H294" s="319"/>
      <c r="I294" s="312"/>
    </row>
    <row r="295" spans="1:9" ht="12.75" hidden="1" customHeight="1" outlineLevel="1">
      <c r="A295" s="292"/>
      <c r="B295" s="331" t="s">
        <v>183</v>
      </c>
      <c r="C295" s="304"/>
      <c r="D295" s="310"/>
      <c r="E295" s="310"/>
      <c r="F295" s="305"/>
      <c r="G295" s="332">
        <v>2630091</v>
      </c>
      <c r="H295" s="319"/>
      <c r="I295" s="312">
        <v>2630091</v>
      </c>
    </row>
    <row r="296" spans="1:9" ht="12.75" hidden="1" customHeight="1" outlineLevel="1">
      <c r="A296" s="292"/>
      <c r="B296" s="331" t="s">
        <v>184</v>
      </c>
      <c r="C296" s="304"/>
      <c r="D296" s="310"/>
      <c r="E296" s="310"/>
      <c r="F296" s="305"/>
      <c r="G296" s="332">
        <v>619586</v>
      </c>
      <c r="H296" s="319"/>
      <c r="I296" s="312">
        <v>619586</v>
      </c>
    </row>
    <row r="297" spans="1:9" ht="12.75" hidden="1" customHeight="1" outlineLevel="1">
      <c r="A297" s="292"/>
      <c r="B297" s="331" t="s">
        <v>251</v>
      </c>
      <c r="C297" s="304"/>
      <c r="D297" s="310"/>
      <c r="E297" s="310"/>
      <c r="F297" s="305"/>
      <c r="G297" s="332">
        <v>1093</v>
      </c>
      <c r="H297" s="319"/>
      <c r="I297" s="312">
        <v>1093</v>
      </c>
    </row>
    <row r="298" spans="1:9" ht="12.75" hidden="1" customHeight="1" outlineLevel="1">
      <c r="A298" s="292"/>
      <c r="B298" s="331" t="s">
        <v>185</v>
      </c>
      <c r="C298" s="304"/>
      <c r="D298" s="310"/>
      <c r="E298" s="310"/>
      <c r="F298" s="305"/>
      <c r="G298" s="332">
        <v>2930581</v>
      </c>
      <c r="H298" s="319"/>
      <c r="I298" s="312">
        <v>2930581</v>
      </c>
    </row>
    <row r="299" spans="1:9" ht="12.75" hidden="1" customHeight="1" outlineLevel="1">
      <c r="A299" s="292"/>
      <c r="B299" s="331" t="s">
        <v>253</v>
      </c>
      <c r="C299" s="304"/>
      <c r="D299" s="310"/>
      <c r="E299" s="310"/>
      <c r="F299" s="305"/>
      <c r="G299" s="332">
        <v>126741</v>
      </c>
      <c r="H299" s="319"/>
      <c r="I299" s="312">
        <v>126741</v>
      </c>
    </row>
    <row r="300" spans="1:9" ht="12.75" hidden="1" customHeight="1" outlineLevel="1">
      <c r="A300" s="292"/>
      <c r="B300" s="331" t="s">
        <v>186</v>
      </c>
      <c r="C300" s="304"/>
      <c r="D300" s="310"/>
      <c r="E300" s="310"/>
      <c r="F300" s="305"/>
      <c r="G300" s="332">
        <v>5634540</v>
      </c>
      <c r="H300" s="319"/>
      <c r="I300" s="312">
        <v>5634540</v>
      </c>
    </row>
    <row r="301" spans="1:9" ht="12.75" hidden="1" customHeight="1" outlineLevel="1">
      <c r="A301" s="292"/>
      <c r="B301" s="331" t="s">
        <v>244</v>
      </c>
      <c r="C301" s="304"/>
      <c r="D301" s="310"/>
      <c r="E301" s="310"/>
      <c r="F301" s="305"/>
      <c r="G301" s="332">
        <v>14474</v>
      </c>
      <c r="H301" s="319"/>
      <c r="I301" s="312">
        <v>14474</v>
      </c>
    </row>
    <row r="302" spans="1:9" ht="12.75" hidden="1" customHeight="1" outlineLevel="1">
      <c r="A302" s="292"/>
      <c r="B302" s="331" t="s">
        <v>187</v>
      </c>
      <c r="C302" s="304"/>
      <c r="D302" s="310"/>
      <c r="E302" s="310"/>
      <c r="F302" s="305"/>
      <c r="G302" s="332">
        <v>39399</v>
      </c>
      <c r="H302" s="319"/>
      <c r="I302" s="312">
        <v>39399</v>
      </c>
    </row>
    <row r="303" spans="1:9" ht="12.75" hidden="1" customHeight="1" outlineLevel="1">
      <c r="A303" s="292"/>
      <c r="B303" s="331" t="s">
        <v>188</v>
      </c>
      <c r="C303" s="304"/>
      <c r="D303" s="310"/>
      <c r="E303" s="310"/>
      <c r="F303" s="305"/>
      <c r="G303" s="332">
        <v>45610</v>
      </c>
      <c r="H303" s="319"/>
      <c r="I303" s="312">
        <v>45610</v>
      </c>
    </row>
    <row r="304" spans="1:9" ht="12.75" hidden="1" customHeight="1" outlineLevel="1">
      <c r="A304" s="292"/>
      <c r="B304" s="331" t="s">
        <v>189</v>
      </c>
      <c r="C304" s="304"/>
      <c r="D304" s="310"/>
      <c r="E304" s="310"/>
      <c r="F304" s="305"/>
      <c r="G304" s="332">
        <v>325948.23412170418</v>
      </c>
      <c r="H304" s="319"/>
      <c r="I304" s="312">
        <v>325948.23412170418</v>
      </c>
    </row>
    <row r="305" spans="1:9" ht="12.75" hidden="1" customHeight="1" outlineLevel="1">
      <c r="A305" s="292"/>
      <c r="B305" s="331" t="s">
        <v>190</v>
      </c>
      <c r="C305" s="304"/>
      <c r="D305" s="310"/>
      <c r="E305" s="310"/>
      <c r="F305" s="305"/>
      <c r="G305" s="332">
        <v>1904846</v>
      </c>
      <c r="H305" s="319"/>
      <c r="I305" s="312">
        <v>1904846</v>
      </c>
    </row>
    <row r="306" spans="1:9" ht="12.75" hidden="1" customHeight="1" outlineLevel="1">
      <c r="A306" s="292"/>
      <c r="B306" s="331" t="s">
        <v>191</v>
      </c>
      <c r="C306" s="304"/>
      <c r="D306" s="310"/>
      <c r="E306" s="310"/>
      <c r="F306" s="305"/>
      <c r="G306" s="333"/>
      <c r="H306" s="319"/>
      <c r="I306" s="312">
        <v>0</v>
      </c>
    </row>
    <row r="307" spans="1:9" ht="12.75" hidden="1" customHeight="1" outlineLevel="1">
      <c r="A307" s="292"/>
      <c r="B307" s="331" t="s">
        <v>192</v>
      </c>
      <c r="C307" s="304"/>
      <c r="D307" s="310"/>
      <c r="E307" s="310"/>
      <c r="F307" s="305"/>
      <c r="G307" s="332">
        <v>48599</v>
      </c>
      <c r="H307" s="319"/>
      <c r="I307" s="312">
        <v>48599</v>
      </c>
    </row>
    <row r="308" spans="1:9" ht="12.75" hidden="1" customHeight="1" outlineLevel="1">
      <c r="A308" s="292"/>
      <c r="B308" s="331" t="s">
        <v>247</v>
      </c>
      <c r="C308" s="304"/>
      <c r="D308" s="310"/>
      <c r="E308" s="310"/>
      <c r="F308" s="305"/>
      <c r="G308" s="332">
        <v>268</v>
      </c>
      <c r="H308" s="319"/>
      <c r="I308" s="312">
        <v>268</v>
      </c>
    </row>
    <row r="309" spans="1:9" ht="12.75" hidden="1" customHeight="1" outlineLevel="1">
      <c r="A309" s="292"/>
      <c r="B309" s="331" t="s">
        <v>193</v>
      </c>
      <c r="C309" s="304"/>
      <c r="D309" s="310"/>
      <c r="E309" s="310"/>
      <c r="F309" s="305"/>
      <c r="G309" s="332">
        <v>1317138</v>
      </c>
      <c r="H309" s="319"/>
      <c r="I309" s="312">
        <v>1317138</v>
      </c>
    </row>
    <row r="310" spans="1:9" ht="12.75" hidden="1" customHeight="1" outlineLevel="1">
      <c r="A310" s="292"/>
      <c r="B310" s="331" t="s">
        <v>194</v>
      </c>
      <c r="C310" s="304"/>
      <c r="D310" s="310"/>
      <c r="E310" s="310"/>
      <c r="F310" s="305"/>
      <c r="G310" s="332">
        <v>25889</v>
      </c>
      <c r="H310" s="319"/>
      <c r="I310" s="312">
        <v>25889</v>
      </c>
    </row>
    <row r="311" spans="1:9" ht="12.75" hidden="1" customHeight="1" outlineLevel="1">
      <c r="A311" s="292"/>
      <c r="B311" s="331" t="s">
        <v>195</v>
      </c>
      <c r="C311" s="304"/>
      <c r="D311" s="310"/>
      <c r="E311" s="310"/>
      <c r="F311" s="305"/>
      <c r="G311" s="332">
        <v>5917.8727190938725</v>
      </c>
      <c r="H311" s="319"/>
      <c r="I311" s="312">
        <v>5917.8727190938725</v>
      </c>
    </row>
    <row r="312" spans="1:9" ht="12.75" hidden="1" customHeight="1" outlineLevel="1">
      <c r="A312" s="292"/>
      <c r="B312" s="331" t="s">
        <v>196</v>
      </c>
      <c r="C312" s="304"/>
      <c r="D312" s="310"/>
      <c r="E312" s="310"/>
      <c r="F312" s="305"/>
      <c r="G312" s="332">
        <v>194291</v>
      </c>
      <c r="H312" s="319"/>
      <c r="I312" s="312">
        <v>194291</v>
      </c>
    </row>
    <row r="313" spans="1:9" ht="12.75" customHeight="1" collapsed="1">
      <c r="A313" s="292">
        <v>12</v>
      </c>
      <c r="B313" s="334" t="s">
        <v>499</v>
      </c>
      <c r="C313" s="304"/>
      <c r="D313" s="310"/>
      <c r="E313" s="310"/>
      <c r="F313" s="305"/>
      <c r="G313" s="332">
        <f>SUM($G$289:$G$312)</f>
        <v>16424981.106840799</v>
      </c>
      <c r="H313" s="319"/>
      <c r="I313" s="312">
        <f>SUM($I$289:$I$312)</f>
        <v>16424981.106840799</v>
      </c>
    </row>
    <row r="314" spans="1:9" ht="12.75" hidden="1" customHeight="1" outlineLevel="1">
      <c r="A314" s="292"/>
      <c r="B314" s="331" t="s">
        <v>256</v>
      </c>
      <c r="C314" s="304"/>
      <c r="D314" s="310"/>
      <c r="E314" s="310"/>
      <c r="F314" s="305"/>
      <c r="G314" s="332">
        <v>0</v>
      </c>
      <c r="H314" s="319"/>
      <c r="I314" s="312">
        <v>0</v>
      </c>
    </row>
    <row r="315" spans="1:9" ht="12.75" hidden="1" customHeight="1" outlineLevel="1">
      <c r="A315" s="292"/>
      <c r="B315" s="331" t="s">
        <v>181</v>
      </c>
      <c r="C315" s="304"/>
      <c r="D315" s="310"/>
      <c r="E315" s="310"/>
      <c r="F315" s="305"/>
      <c r="G315" s="332">
        <v>30348</v>
      </c>
      <c r="H315" s="319"/>
      <c r="I315" s="312">
        <v>30348</v>
      </c>
    </row>
    <row r="316" spans="1:9" ht="12.75" hidden="1" customHeight="1" outlineLevel="1">
      <c r="A316" s="292"/>
      <c r="B316" s="331" t="s">
        <v>182</v>
      </c>
      <c r="C316" s="304"/>
      <c r="D316" s="310"/>
      <c r="E316" s="310"/>
      <c r="F316" s="305"/>
      <c r="G316" s="333"/>
      <c r="H316" s="319"/>
      <c r="I316" s="312">
        <v>0</v>
      </c>
    </row>
    <row r="317" spans="1:9" ht="12.75" hidden="1" customHeight="1" outlineLevel="1">
      <c r="A317" s="292"/>
      <c r="B317" s="331" t="s">
        <v>250</v>
      </c>
      <c r="C317" s="304"/>
      <c r="D317" s="310"/>
      <c r="E317" s="310"/>
      <c r="F317" s="305"/>
      <c r="G317" s="332">
        <v>0</v>
      </c>
      <c r="H317" s="319"/>
      <c r="I317" s="312">
        <v>0</v>
      </c>
    </row>
    <row r="318" spans="1:9" ht="12.75" hidden="1" customHeight="1" outlineLevel="1">
      <c r="A318" s="292"/>
      <c r="B318" s="331" t="s">
        <v>257</v>
      </c>
      <c r="C318" s="304"/>
      <c r="D318" s="310"/>
      <c r="E318" s="310"/>
      <c r="F318" s="305"/>
      <c r="G318" s="332"/>
      <c r="H318" s="319"/>
      <c r="I318" s="312"/>
    </row>
    <row r="319" spans="1:9" ht="12.75" hidden="1" customHeight="1" outlineLevel="1">
      <c r="A319" s="292"/>
      <c r="B319" s="331" t="s">
        <v>258</v>
      </c>
      <c r="C319" s="304"/>
      <c r="D319" s="310"/>
      <c r="E319" s="310"/>
      <c r="F319" s="305"/>
      <c r="G319" s="332"/>
      <c r="H319" s="319"/>
      <c r="I319" s="312"/>
    </row>
    <row r="320" spans="1:9" ht="12.75" hidden="1" customHeight="1" outlineLevel="1">
      <c r="A320" s="292"/>
      <c r="B320" s="331" t="s">
        <v>183</v>
      </c>
      <c r="C320" s="304"/>
      <c r="D320" s="310"/>
      <c r="E320" s="310"/>
      <c r="F320" s="305"/>
      <c r="G320" s="332">
        <v>136343</v>
      </c>
      <c r="H320" s="319"/>
      <c r="I320" s="312">
        <v>136343</v>
      </c>
    </row>
    <row r="321" spans="1:9" ht="12.75" hidden="1" customHeight="1" outlineLevel="1">
      <c r="A321" s="292"/>
      <c r="B321" s="331" t="s">
        <v>184</v>
      </c>
      <c r="C321" s="304"/>
      <c r="D321" s="310"/>
      <c r="E321" s="310"/>
      <c r="F321" s="305"/>
      <c r="G321" s="332">
        <v>133955</v>
      </c>
      <c r="H321" s="319"/>
      <c r="I321" s="312">
        <v>133955</v>
      </c>
    </row>
    <row r="322" spans="1:9" ht="12.75" hidden="1" customHeight="1" outlineLevel="1">
      <c r="A322" s="292"/>
      <c r="B322" s="331" t="s">
        <v>251</v>
      </c>
      <c r="C322" s="304"/>
      <c r="D322" s="310"/>
      <c r="E322" s="310"/>
      <c r="F322" s="305"/>
      <c r="G322" s="333"/>
      <c r="H322" s="319"/>
      <c r="I322" s="312">
        <v>0</v>
      </c>
    </row>
    <row r="323" spans="1:9" ht="12.75" hidden="1" customHeight="1" outlineLevel="1">
      <c r="A323" s="292"/>
      <c r="B323" s="331" t="s">
        <v>185</v>
      </c>
      <c r="C323" s="304"/>
      <c r="D323" s="310"/>
      <c r="E323" s="310"/>
      <c r="F323" s="305"/>
      <c r="G323" s="332">
        <v>-102663</v>
      </c>
      <c r="H323" s="319"/>
      <c r="I323" s="312">
        <v>-102663</v>
      </c>
    </row>
    <row r="324" spans="1:9" ht="12.75" hidden="1" customHeight="1" outlineLevel="1">
      <c r="A324" s="292"/>
      <c r="B324" s="331" t="s">
        <v>253</v>
      </c>
      <c r="C324" s="304"/>
      <c r="D324" s="310"/>
      <c r="E324" s="310"/>
      <c r="F324" s="305"/>
      <c r="G324" s="332">
        <v>6474</v>
      </c>
      <c r="H324" s="319"/>
      <c r="I324" s="312">
        <v>6474</v>
      </c>
    </row>
    <row r="325" spans="1:9" ht="12.75" hidden="1" customHeight="1" outlineLevel="1">
      <c r="A325" s="292"/>
      <c r="B325" s="331" t="s">
        <v>186</v>
      </c>
      <c r="C325" s="304"/>
      <c r="D325" s="310"/>
      <c r="E325" s="310"/>
      <c r="F325" s="305"/>
      <c r="G325" s="332">
        <v>310215</v>
      </c>
      <c r="H325" s="319"/>
      <c r="I325" s="312">
        <v>310215</v>
      </c>
    </row>
    <row r="326" spans="1:9" ht="12.75" hidden="1" customHeight="1" outlineLevel="1">
      <c r="A326" s="292"/>
      <c r="B326" s="331" t="s">
        <v>244</v>
      </c>
      <c r="C326" s="304"/>
      <c r="D326" s="310"/>
      <c r="E326" s="310"/>
      <c r="F326" s="305"/>
      <c r="G326" s="332">
        <v>0</v>
      </c>
      <c r="H326" s="319"/>
      <c r="I326" s="312">
        <v>0</v>
      </c>
    </row>
    <row r="327" spans="1:9" ht="12.75" hidden="1" customHeight="1" outlineLevel="1">
      <c r="A327" s="292"/>
      <c r="B327" s="331" t="s">
        <v>187</v>
      </c>
      <c r="C327" s="304"/>
      <c r="D327" s="310"/>
      <c r="E327" s="310"/>
      <c r="F327" s="305"/>
      <c r="G327" s="332">
        <v>-58486</v>
      </c>
      <c r="H327" s="319"/>
      <c r="I327" s="312">
        <v>-58486</v>
      </c>
    </row>
    <row r="328" spans="1:9" ht="12.75" hidden="1" customHeight="1" outlineLevel="1">
      <c r="A328" s="292"/>
      <c r="B328" s="331" t="s">
        <v>188</v>
      </c>
      <c r="C328" s="304"/>
      <c r="D328" s="310"/>
      <c r="E328" s="310"/>
      <c r="F328" s="305"/>
      <c r="G328" s="332">
        <v>14822</v>
      </c>
      <c r="H328" s="319"/>
      <c r="I328" s="312">
        <v>14822</v>
      </c>
    </row>
    <row r="329" spans="1:9" ht="12.75" hidden="1" customHeight="1" outlineLevel="1">
      <c r="A329" s="292"/>
      <c r="B329" s="331" t="s">
        <v>189</v>
      </c>
      <c r="C329" s="304"/>
      <c r="D329" s="310"/>
      <c r="E329" s="310"/>
      <c r="F329" s="305"/>
      <c r="G329" s="332">
        <v>0</v>
      </c>
      <c r="H329" s="319"/>
      <c r="I329" s="312">
        <v>0</v>
      </c>
    </row>
    <row r="330" spans="1:9" ht="12.75" hidden="1" customHeight="1" outlineLevel="1">
      <c r="A330" s="292"/>
      <c r="B330" s="331" t="s">
        <v>190</v>
      </c>
      <c r="C330" s="304"/>
      <c r="D330" s="310"/>
      <c r="E330" s="310"/>
      <c r="F330" s="305"/>
      <c r="G330" s="332">
        <v>630796</v>
      </c>
      <c r="H330" s="319"/>
      <c r="I330" s="312">
        <v>630796</v>
      </c>
    </row>
    <row r="331" spans="1:9" ht="12.75" hidden="1" customHeight="1" outlineLevel="1">
      <c r="A331" s="292"/>
      <c r="B331" s="331" t="s">
        <v>191</v>
      </c>
      <c r="C331" s="304"/>
      <c r="D331" s="310"/>
      <c r="E331" s="310"/>
      <c r="F331" s="305"/>
      <c r="G331" s="333"/>
      <c r="H331" s="319"/>
      <c r="I331" s="312">
        <v>0</v>
      </c>
    </row>
    <row r="332" spans="1:9" ht="12.75" hidden="1" customHeight="1" outlineLevel="1">
      <c r="A332" s="292"/>
      <c r="B332" s="331" t="s">
        <v>192</v>
      </c>
      <c r="C332" s="304"/>
      <c r="D332" s="310"/>
      <c r="E332" s="310"/>
      <c r="F332" s="305"/>
      <c r="G332" s="333"/>
      <c r="H332" s="319"/>
      <c r="I332" s="312">
        <v>0</v>
      </c>
    </row>
    <row r="333" spans="1:9" ht="12.75" hidden="1" customHeight="1" outlineLevel="1">
      <c r="A333" s="292"/>
      <c r="B333" s="331" t="s">
        <v>247</v>
      </c>
      <c r="C333" s="304"/>
      <c r="D333" s="310"/>
      <c r="E333" s="310"/>
      <c r="F333" s="305"/>
      <c r="G333" s="333"/>
      <c r="H333" s="319"/>
      <c r="I333" s="312">
        <v>0</v>
      </c>
    </row>
    <row r="334" spans="1:9" ht="12.75" hidden="1" customHeight="1" outlineLevel="1">
      <c r="A334" s="292"/>
      <c r="B334" s="331" t="s">
        <v>193</v>
      </c>
      <c r="C334" s="304"/>
      <c r="D334" s="310"/>
      <c r="E334" s="310"/>
      <c r="F334" s="305"/>
      <c r="G334" s="332">
        <v>-2219570</v>
      </c>
      <c r="H334" s="319"/>
      <c r="I334" s="312">
        <v>-2219570</v>
      </c>
    </row>
    <row r="335" spans="1:9" ht="12.75" hidden="1" customHeight="1" outlineLevel="1">
      <c r="A335" s="292"/>
      <c r="B335" s="331" t="s">
        <v>194</v>
      </c>
      <c r="C335" s="304"/>
      <c r="D335" s="310"/>
      <c r="E335" s="310"/>
      <c r="F335" s="305"/>
      <c r="G335" s="333"/>
      <c r="H335" s="319"/>
      <c r="I335" s="312">
        <v>0</v>
      </c>
    </row>
    <row r="336" spans="1:9" ht="12.75" hidden="1" customHeight="1" outlineLevel="1">
      <c r="A336" s="292"/>
      <c r="B336" s="331" t="s">
        <v>195</v>
      </c>
      <c r="C336" s="304"/>
      <c r="D336" s="310"/>
      <c r="E336" s="310"/>
      <c r="F336" s="305"/>
      <c r="G336" s="332">
        <v>-6063.2508930833174</v>
      </c>
      <c r="H336" s="319"/>
      <c r="I336" s="312">
        <v>-6063.2508930833174</v>
      </c>
    </row>
    <row r="337" spans="1:9" ht="12.75" hidden="1" customHeight="1" outlineLevel="1">
      <c r="A337" s="292"/>
      <c r="B337" s="331" t="s">
        <v>196</v>
      </c>
      <c r="C337" s="304"/>
      <c r="D337" s="310"/>
      <c r="E337" s="310"/>
      <c r="F337" s="305"/>
      <c r="G337" s="332">
        <v>2722</v>
      </c>
      <c r="H337" s="319"/>
      <c r="I337" s="312">
        <v>2722</v>
      </c>
    </row>
    <row r="338" spans="1:9" ht="12.75" customHeight="1" collapsed="1">
      <c r="A338" s="292">
        <v>13</v>
      </c>
      <c r="B338" s="334" t="s">
        <v>500</v>
      </c>
      <c r="C338" s="304"/>
      <c r="D338" s="310"/>
      <c r="E338" s="310"/>
      <c r="F338" s="305"/>
      <c r="G338" s="332">
        <f>SUM($G$314:$G$337)</f>
        <v>-1121107.2508930834</v>
      </c>
      <c r="H338" s="319"/>
      <c r="I338" s="312">
        <f>SUM($I$314:$I$337)</f>
        <v>-1121107.2508930834</v>
      </c>
    </row>
    <row r="339" spans="1:9" ht="12.75" hidden="1" customHeight="1" outlineLevel="1">
      <c r="A339" s="292"/>
      <c r="B339" s="331" t="s">
        <v>256</v>
      </c>
      <c r="C339" s="304"/>
      <c r="D339" s="310"/>
      <c r="E339" s="310"/>
      <c r="F339" s="305"/>
      <c r="G339" s="333"/>
      <c r="H339" s="319"/>
      <c r="I339" s="312">
        <v>0</v>
      </c>
    </row>
    <row r="340" spans="1:9" ht="12.75" hidden="1" customHeight="1" outlineLevel="1">
      <c r="A340" s="292"/>
      <c r="B340" s="331" t="s">
        <v>181</v>
      </c>
      <c r="C340" s="304"/>
      <c r="D340" s="310"/>
      <c r="E340" s="310"/>
      <c r="F340" s="305"/>
      <c r="G340" s="333">
        <v>16780</v>
      </c>
      <c r="H340" s="319"/>
      <c r="I340" s="312">
        <v>16780</v>
      </c>
    </row>
    <row r="341" spans="1:9" ht="12.75" hidden="1" customHeight="1" outlineLevel="1">
      <c r="A341" s="292"/>
      <c r="B341" s="331" t="s">
        <v>182</v>
      </c>
      <c r="C341" s="304"/>
      <c r="D341" s="310"/>
      <c r="E341" s="310"/>
      <c r="F341" s="305"/>
      <c r="G341" s="333"/>
      <c r="H341" s="319"/>
      <c r="I341" s="312">
        <v>0</v>
      </c>
    </row>
    <row r="342" spans="1:9" ht="12.75" hidden="1" customHeight="1" outlineLevel="1">
      <c r="A342" s="292"/>
      <c r="B342" s="331" t="s">
        <v>250</v>
      </c>
      <c r="C342" s="304"/>
      <c r="D342" s="310"/>
      <c r="E342" s="310"/>
      <c r="F342" s="305"/>
      <c r="G342" s="332">
        <v>0</v>
      </c>
      <c r="H342" s="319"/>
      <c r="I342" s="312">
        <v>0</v>
      </c>
    </row>
    <row r="343" spans="1:9" ht="12.75" hidden="1" customHeight="1" outlineLevel="1">
      <c r="A343" s="292"/>
      <c r="B343" s="331" t="s">
        <v>257</v>
      </c>
      <c r="C343" s="304"/>
      <c r="D343" s="310"/>
      <c r="E343" s="310"/>
      <c r="F343" s="305"/>
      <c r="G343" s="332"/>
      <c r="H343" s="319"/>
      <c r="I343" s="312"/>
    </row>
    <row r="344" spans="1:9" ht="12.75" hidden="1" customHeight="1" outlineLevel="1">
      <c r="A344" s="292"/>
      <c r="B344" s="331" t="s">
        <v>258</v>
      </c>
      <c r="C344" s="304"/>
      <c r="D344" s="310"/>
      <c r="E344" s="310"/>
      <c r="F344" s="305"/>
      <c r="G344" s="332"/>
      <c r="H344" s="319"/>
      <c r="I344" s="312"/>
    </row>
    <row r="345" spans="1:9" ht="12.75" hidden="1" customHeight="1" outlineLevel="1">
      <c r="A345" s="292"/>
      <c r="B345" s="331" t="s">
        <v>183</v>
      </c>
      <c r="C345" s="304"/>
      <c r="D345" s="310"/>
      <c r="E345" s="310"/>
      <c r="F345" s="305"/>
      <c r="G345" s="332">
        <v>-1661206</v>
      </c>
      <c r="H345" s="319"/>
      <c r="I345" s="312">
        <v>-1661206</v>
      </c>
    </row>
    <row r="346" spans="1:9" ht="12.75" hidden="1" customHeight="1" outlineLevel="1">
      <c r="A346" s="292"/>
      <c r="B346" s="331" t="s">
        <v>184</v>
      </c>
      <c r="C346" s="304"/>
      <c r="D346" s="310"/>
      <c r="E346" s="310"/>
      <c r="F346" s="305"/>
      <c r="G346" s="332">
        <v>-199860</v>
      </c>
      <c r="H346" s="319"/>
      <c r="I346" s="312">
        <v>-199860</v>
      </c>
    </row>
    <row r="347" spans="1:9" ht="12.75" hidden="1" customHeight="1" outlineLevel="1">
      <c r="A347" s="292"/>
      <c r="B347" s="331" t="s">
        <v>251</v>
      </c>
      <c r="C347" s="304"/>
      <c r="D347" s="310"/>
      <c r="E347" s="310"/>
      <c r="F347" s="305"/>
      <c r="G347" s="333"/>
      <c r="H347" s="319"/>
      <c r="I347" s="312">
        <v>0</v>
      </c>
    </row>
    <row r="348" spans="1:9" ht="12.75" hidden="1" customHeight="1" outlineLevel="1">
      <c r="A348" s="292"/>
      <c r="B348" s="331" t="s">
        <v>185</v>
      </c>
      <c r="C348" s="304"/>
      <c r="D348" s="310"/>
      <c r="E348" s="310"/>
      <c r="F348" s="305"/>
      <c r="G348" s="332">
        <v>-2581960</v>
      </c>
      <c r="H348" s="319"/>
      <c r="I348" s="312">
        <v>-2581960</v>
      </c>
    </row>
    <row r="349" spans="1:9" ht="12.75" hidden="1" customHeight="1" outlineLevel="1">
      <c r="A349" s="292"/>
      <c r="B349" s="331" t="s">
        <v>253</v>
      </c>
      <c r="C349" s="304"/>
      <c r="D349" s="310"/>
      <c r="E349" s="310"/>
      <c r="F349" s="305"/>
      <c r="G349" s="332">
        <v>-30714</v>
      </c>
      <c r="H349" s="319"/>
      <c r="I349" s="312">
        <v>-30714</v>
      </c>
    </row>
    <row r="350" spans="1:9" ht="12.75" hidden="1" customHeight="1" outlineLevel="1">
      <c r="A350" s="292"/>
      <c r="B350" s="331" t="s">
        <v>186</v>
      </c>
      <c r="C350" s="304"/>
      <c r="D350" s="310"/>
      <c r="E350" s="310"/>
      <c r="F350" s="305"/>
      <c r="G350" s="332">
        <v>-3424456</v>
      </c>
      <c r="H350" s="319"/>
      <c r="I350" s="312">
        <v>-3424456</v>
      </c>
    </row>
    <row r="351" spans="1:9" ht="12.75" hidden="1" customHeight="1" outlineLevel="1">
      <c r="A351" s="292"/>
      <c r="B351" s="331" t="s">
        <v>244</v>
      </c>
      <c r="C351" s="304"/>
      <c r="D351" s="310"/>
      <c r="E351" s="310"/>
      <c r="F351" s="305"/>
      <c r="G351" s="332">
        <v>0</v>
      </c>
      <c r="H351" s="319"/>
      <c r="I351" s="312">
        <v>0</v>
      </c>
    </row>
    <row r="352" spans="1:9" ht="12.75" hidden="1" customHeight="1" outlineLevel="1">
      <c r="A352" s="292"/>
      <c r="B352" s="331" t="s">
        <v>187</v>
      </c>
      <c r="C352" s="304"/>
      <c r="D352" s="310"/>
      <c r="E352" s="310"/>
      <c r="F352" s="305"/>
      <c r="G352" s="332">
        <v>-60169</v>
      </c>
      <c r="H352" s="319"/>
      <c r="I352" s="312">
        <v>-60169</v>
      </c>
    </row>
    <row r="353" spans="1:9" ht="12.75" hidden="1" customHeight="1" outlineLevel="1">
      <c r="A353" s="292"/>
      <c r="B353" s="331" t="s">
        <v>188</v>
      </c>
      <c r="C353" s="304"/>
      <c r="D353" s="310"/>
      <c r="E353" s="310"/>
      <c r="F353" s="305"/>
      <c r="G353" s="332">
        <v>-197</v>
      </c>
      <c r="H353" s="319"/>
      <c r="I353" s="312">
        <v>-197</v>
      </c>
    </row>
    <row r="354" spans="1:9" ht="12.75" hidden="1" customHeight="1" outlineLevel="1">
      <c r="A354" s="292"/>
      <c r="B354" s="331" t="s">
        <v>189</v>
      </c>
      <c r="C354" s="304"/>
      <c r="D354" s="310"/>
      <c r="E354" s="310"/>
      <c r="F354" s="305"/>
      <c r="G354" s="332">
        <v>0</v>
      </c>
      <c r="H354" s="319"/>
      <c r="I354" s="312">
        <v>0</v>
      </c>
    </row>
    <row r="355" spans="1:9" ht="12.75" hidden="1" customHeight="1" outlineLevel="1">
      <c r="A355" s="292"/>
      <c r="B355" s="331" t="s">
        <v>190</v>
      </c>
      <c r="C355" s="304"/>
      <c r="D355" s="310"/>
      <c r="E355" s="310"/>
      <c r="F355" s="305"/>
      <c r="G355" s="332">
        <v>-364783</v>
      </c>
      <c r="H355" s="319"/>
      <c r="I355" s="312">
        <v>-364783</v>
      </c>
    </row>
    <row r="356" spans="1:9" ht="12.75" hidden="1" customHeight="1" outlineLevel="1">
      <c r="A356" s="292"/>
      <c r="B356" s="331" t="s">
        <v>191</v>
      </c>
      <c r="C356" s="304"/>
      <c r="D356" s="310"/>
      <c r="E356" s="310"/>
      <c r="F356" s="305"/>
      <c r="G356" s="333"/>
      <c r="H356" s="319"/>
      <c r="I356" s="312">
        <v>0</v>
      </c>
    </row>
    <row r="357" spans="1:9" ht="12.75" hidden="1" customHeight="1" outlineLevel="1">
      <c r="A357" s="292"/>
      <c r="B357" s="331" t="s">
        <v>192</v>
      </c>
      <c r="C357" s="304"/>
      <c r="D357" s="310"/>
      <c r="E357" s="310"/>
      <c r="F357" s="305"/>
      <c r="G357" s="333"/>
      <c r="H357" s="319"/>
      <c r="I357" s="312">
        <v>0</v>
      </c>
    </row>
    <row r="358" spans="1:9" ht="12.75" hidden="1" customHeight="1" outlineLevel="1">
      <c r="A358" s="292"/>
      <c r="B358" s="331" t="s">
        <v>247</v>
      </c>
      <c r="C358" s="304"/>
      <c r="D358" s="310"/>
      <c r="E358" s="310"/>
      <c r="F358" s="305"/>
      <c r="G358" s="333"/>
      <c r="H358" s="319"/>
      <c r="I358" s="312">
        <v>0</v>
      </c>
    </row>
    <row r="359" spans="1:9" ht="12.75" hidden="1" customHeight="1" outlineLevel="1">
      <c r="A359" s="292"/>
      <c r="B359" s="331" t="s">
        <v>193</v>
      </c>
      <c r="C359" s="304"/>
      <c r="D359" s="310"/>
      <c r="E359" s="310"/>
      <c r="F359" s="305"/>
      <c r="G359" s="332">
        <v>-365190</v>
      </c>
      <c r="H359" s="319"/>
      <c r="I359" s="312">
        <v>-365190</v>
      </c>
    </row>
    <row r="360" spans="1:9" ht="12.75" hidden="1" customHeight="1" outlineLevel="1">
      <c r="A360" s="292"/>
      <c r="B360" s="331" t="s">
        <v>194</v>
      </c>
      <c r="C360" s="304"/>
      <c r="D360" s="310"/>
      <c r="E360" s="310"/>
      <c r="F360" s="305"/>
      <c r="G360" s="333"/>
      <c r="H360" s="319"/>
      <c r="I360" s="312">
        <v>0</v>
      </c>
    </row>
    <row r="361" spans="1:9" ht="12.75" hidden="1" customHeight="1" outlineLevel="1">
      <c r="A361" s="292"/>
      <c r="B361" s="331" t="s">
        <v>195</v>
      </c>
      <c r="C361" s="304"/>
      <c r="D361" s="310"/>
      <c r="E361" s="310"/>
      <c r="F361" s="305"/>
      <c r="G361" s="332">
        <v>0</v>
      </c>
      <c r="H361" s="319"/>
      <c r="I361" s="312">
        <v>0</v>
      </c>
    </row>
    <row r="362" spans="1:9" ht="12.75" hidden="1" customHeight="1" outlineLevel="1">
      <c r="A362" s="292"/>
      <c r="B362" s="331" t="s">
        <v>196</v>
      </c>
      <c r="C362" s="304"/>
      <c r="D362" s="310"/>
      <c r="E362" s="310"/>
      <c r="F362" s="305"/>
      <c r="G362" s="333"/>
      <c r="H362" s="319"/>
      <c r="I362" s="312">
        <v>0</v>
      </c>
    </row>
    <row r="363" spans="1:9" ht="12.75" customHeight="1" collapsed="1">
      <c r="A363" s="292">
        <v>14</v>
      </c>
      <c r="B363" s="334" t="s">
        <v>501</v>
      </c>
      <c r="C363" s="304"/>
      <c r="D363" s="310"/>
      <c r="E363" s="310"/>
      <c r="F363" s="305"/>
      <c r="G363" s="332">
        <f>SUM($G$339:$G$362)</f>
        <v>-8671755</v>
      </c>
      <c r="H363" s="319"/>
      <c r="I363" s="312">
        <f>SUM($I$339:$I$362)</f>
        <v>-8671755</v>
      </c>
    </row>
    <row r="364" spans="1:9" ht="12.75" hidden="1" customHeight="1" outlineLevel="1">
      <c r="A364" s="292"/>
      <c r="B364" s="335" t="s">
        <v>256</v>
      </c>
      <c r="C364" s="307"/>
      <c r="D364" s="309"/>
      <c r="E364" s="309"/>
      <c r="F364" s="322"/>
      <c r="G364" s="336">
        <v>0</v>
      </c>
      <c r="H364" s="301"/>
      <c r="I364" s="337">
        <v>0</v>
      </c>
    </row>
    <row r="365" spans="1:9" ht="12.75" hidden="1" customHeight="1" outlineLevel="1">
      <c r="A365" s="292"/>
      <c r="B365" s="335" t="s">
        <v>181</v>
      </c>
      <c r="C365" s="307"/>
      <c r="D365" s="309"/>
      <c r="E365" s="309"/>
      <c r="F365" s="322"/>
      <c r="G365" s="336">
        <v>859033</v>
      </c>
      <c r="H365" s="301"/>
      <c r="I365" s="337">
        <v>859033</v>
      </c>
    </row>
    <row r="366" spans="1:9" ht="12.75" hidden="1" customHeight="1" outlineLevel="1">
      <c r="A366" s="292"/>
      <c r="B366" s="335" t="s">
        <v>182</v>
      </c>
      <c r="C366" s="307"/>
      <c r="D366" s="309"/>
      <c r="E366" s="309"/>
      <c r="F366" s="322"/>
      <c r="G366" s="336">
        <v>8533</v>
      </c>
      <c r="H366" s="301"/>
      <c r="I366" s="337">
        <v>8533</v>
      </c>
    </row>
    <row r="367" spans="1:9" ht="12.75" hidden="1" customHeight="1" outlineLevel="1">
      <c r="A367" s="292"/>
      <c r="B367" s="335" t="s">
        <v>250</v>
      </c>
      <c r="C367" s="307"/>
      <c r="D367" s="309"/>
      <c r="E367" s="309"/>
      <c r="F367" s="322"/>
      <c r="G367" s="336">
        <v>0</v>
      </c>
      <c r="H367" s="301"/>
      <c r="I367" s="337">
        <v>0</v>
      </c>
    </row>
    <row r="368" spans="1:9" ht="12.75" hidden="1" customHeight="1" outlineLevel="1">
      <c r="A368" s="292"/>
      <c r="B368" s="335" t="s">
        <v>257</v>
      </c>
      <c r="C368" s="307"/>
      <c r="D368" s="309"/>
      <c r="E368" s="309"/>
      <c r="F368" s="322"/>
      <c r="G368" s="336"/>
      <c r="H368" s="301"/>
      <c r="I368" s="337"/>
    </row>
    <row r="369" spans="1:9" ht="12.75" hidden="1" customHeight="1" outlineLevel="1">
      <c r="A369" s="292"/>
      <c r="B369" s="335" t="s">
        <v>258</v>
      </c>
      <c r="C369" s="307"/>
      <c r="D369" s="309"/>
      <c r="E369" s="309"/>
      <c r="F369" s="322"/>
      <c r="G369" s="336"/>
      <c r="H369" s="301"/>
      <c r="I369" s="337"/>
    </row>
    <row r="370" spans="1:9" ht="12.75" hidden="1" customHeight="1" outlineLevel="1">
      <c r="A370" s="292"/>
      <c r="B370" s="335" t="s">
        <v>183</v>
      </c>
      <c r="C370" s="307"/>
      <c r="D370" s="309"/>
      <c r="E370" s="309"/>
      <c r="F370" s="322"/>
      <c r="G370" s="336">
        <v>6281323</v>
      </c>
      <c r="H370" s="301"/>
      <c r="I370" s="337">
        <v>6281323</v>
      </c>
    </row>
    <row r="371" spans="1:9" ht="12.75" hidden="1" customHeight="1" outlineLevel="1">
      <c r="A371" s="292"/>
      <c r="B371" s="335" t="s">
        <v>184</v>
      </c>
      <c r="C371" s="307"/>
      <c r="D371" s="309"/>
      <c r="E371" s="309"/>
      <c r="F371" s="322"/>
      <c r="G371" s="336">
        <v>829723</v>
      </c>
      <c r="H371" s="301"/>
      <c r="I371" s="337">
        <v>829723</v>
      </c>
    </row>
    <row r="372" spans="1:9" ht="12.75" hidden="1" customHeight="1" outlineLevel="1">
      <c r="A372" s="292"/>
      <c r="B372" s="335" t="s">
        <v>251</v>
      </c>
      <c r="C372" s="307"/>
      <c r="D372" s="309"/>
      <c r="E372" s="309"/>
      <c r="F372" s="322"/>
      <c r="G372" s="336">
        <v>1093</v>
      </c>
      <c r="H372" s="301"/>
      <c r="I372" s="337">
        <v>1093</v>
      </c>
    </row>
    <row r="373" spans="1:9" ht="12.75" hidden="1" customHeight="1" outlineLevel="1">
      <c r="A373" s="292"/>
      <c r="B373" s="335" t="s">
        <v>185</v>
      </c>
      <c r="C373" s="307"/>
      <c r="D373" s="309"/>
      <c r="E373" s="309"/>
      <c r="F373" s="322"/>
      <c r="G373" s="336">
        <v>1601202</v>
      </c>
      <c r="H373" s="301"/>
      <c r="I373" s="337">
        <v>1601202</v>
      </c>
    </row>
    <row r="374" spans="1:9" ht="12.75" hidden="1" customHeight="1" outlineLevel="1">
      <c r="A374" s="292"/>
      <c r="B374" s="335" t="s">
        <v>253</v>
      </c>
      <c r="C374" s="307"/>
      <c r="D374" s="309"/>
      <c r="E374" s="309"/>
      <c r="F374" s="322"/>
      <c r="G374" s="336">
        <v>142068</v>
      </c>
      <c r="H374" s="301"/>
      <c r="I374" s="337">
        <v>142068</v>
      </c>
    </row>
    <row r="375" spans="1:9" ht="12.75" hidden="1" customHeight="1" outlineLevel="1">
      <c r="A375" s="292"/>
      <c r="B375" s="335" t="s">
        <v>186</v>
      </c>
      <c r="C375" s="307"/>
      <c r="D375" s="309"/>
      <c r="E375" s="309"/>
      <c r="F375" s="322"/>
      <c r="G375" s="336">
        <v>6601457</v>
      </c>
      <c r="H375" s="301"/>
      <c r="I375" s="337">
        <v>6601457</v>
      </c>
    </row>
    <row r="376" spans="1:9" ht="12.75" hidden="1" customHeight="1" outlineLevel="1">
      <c r="A376" s="292"/>
      <c r="B376" s="335" t="s">
        <v>244</v>
      </c>
      <c r="C376" s="307"/>
      <c r="D376" s="309"/>
      <c r="E376" s="309"/>
      <c r="F376" s="322"/>
      <c r="G376" s="336">
        <v>14474</v>
      </c>
      <c r="H376" s="301"/>
      <c r="I376" s="337">
        <v>14474</v>
      </c>
    </row>
    <row r="377" spans="1:9" ht="12.75" hidden="1" customHeight="1" outlineLevel="1">
      <c r="A377" s="292"/>
      <c r="B377" s="335" t="s">
        <v>187</v>
      </c>
      <c r="C377" s="307"/>
      <c r="D377" s="309"/>
      <c r="E377" s="309"/>
      <c r="F377" s="322"/>
      <c r="G377" s="336">
        <v>240247</v>
      </c>
      <c r="H377" s="301"/>
      <c r="I377" s="337">
        <v>240247</v>
      </c>
    </row>
    <row r="378" spans="1:9" ht="12.75" hidden="1" customHeight="1" outlineLevel="1">
      <c r="A378" s="292"/>
      <c r="B378" s="335" t="s">
        <v>188</v>
      </c>
      <c r="C378" s="307"/>
      <c r="D378" s="309"/>
      <c r="E378" s="309"/>
      <c r="F378" s="322"/>
      <c r="G378" s="336">
        <v>74114</v>
      </c>
      <c r="H378" s="301"/>
      <c r="I378" s="337">
        <v>74114</v>
      </c>
    </row>
    <row r="379" spans="1:9" ht="12.75" hidden="1" customHeight="1" outlineLevel="1">
      <c r="A379" s="292"/>
      <c r="B379" s="335" t="s">
        <v>189</v>
      </c>
      <c r="C379" s="307"/>
      <c r="D379" s="309"/>
      <c r="E379" s="309"/>
      <c r="F379" s="322"/>
      <c r="G379" s="336">
        <v>325948.23412170418</v>
      </c>
      <c r="H379" s="301"/>
      <c r="I379" s="337">
        <v>325948.23412170418</v>
      </c>
    </row>
    <row r="380" spans="1:9" ht="12.75" hidden="1" customHeight="1" outlineLevel="1">
      <c r="A380" s="292"/>
      <c r="B380" s="335" t="s">
        <v>190</v>
      </c>
      <c r="C380" s="307"/>
      <c r="D380" s="309"/>
      <c r="E380" s="309"/>
      <c r="F380" s="322"/>
      <c r="G380" s="336">
        <v>2757973</v>
      </c>
      <c r="H380" s="301"/>
      <c r="I380" s="337">
        <v>2757973</v>
      </c>
    </row>
    <row r="381" spans="1:9" ht="12.75" hidden="1" customHeight="1" outlineLevel="1">
      <c r="A381" s="292"/>
      <c r="B381" s="335" t="s">
        <v>191</v>
      </c>
      <c r="C381" s="307"/>
      <c r="D381" s="309"/>
      <c r="E381" s="309"/>
      <c r="F381" s="322"/>
      <c r="G381" s="336">
        <v>0</v>
      </c>
      <c r="H381" s="301"/>
      <c r="I381" s="337">
        <v>0</v>
      </c>
    </row>
    <row r="382" spans="1:9" ht="12.75" hidden="1" customHeight="1" outlineLevel="1">
      <c r="A382" s="292"/>
      <c r="B382" s="335" t="s">
        <v>192</v>
      </c>
      <c r="C382" s="307"/>
      <c r="D382" s="309"/>
      <c r="E382" s="309"/>
      <c r="F382" s="322"/>
      <c r="G382" s="336">
        <v>48599</v>
      </c>
      <c r="H382" s="301"/>
      <c r="I382" s="337">
        <v>48599</v>
      </c>
    </row>
    <row r="383" spans="1:9" ht="12.75" hidden="1" customHeight="1" outlineLevel="1">
      <c r="A383" s="292"/>
      <c r="B383" s="335" t="s">
        <v>247</v>
      </c>
      <c r="C383" s="307"/>
      <c r="D383" s="309"/>
      <c r="E383" s="309"/>
      <c r="F383" s="322"/>
      <c r="G383" s="336">
        <v>16529</v>
      </c>
      <c r="H383" s="301"/>
      <c r="I383" s="337">
        <v>16529</v>
      </c>
    </row>
    <row r="384" spans="1:9" ht="12.75" hidden="1" customHeight="1" outlineLevel="1">
      <c r="A384" s="292"/>
      <c r="B384" s="335" t="s">
        <v>193</v>
      </c>
      <c r="C384" s="307"/>
      <c r="D384" s="309"/>
      <c r="E384" s="309"/>
      <c r="F384" s="322"/>
      <c r="G384" s="336">
        <v>4342508</v>
      </c>
      <c r="H384" s="301"/>
      <c r="I384" s="337">
        <v>4342508</v>
      </c>
    </row>
    <row r="385" spans="1:9" ht="12.75" hidden="1" customHeight="1" outlineLevel="1">
      <c r="A385" s="292"/>
      <c r="B385" s="335" t="s">
        <v>194</v>
      </c>
      <c r="C385" s="307"/>
      <c r="D385" s="309"/>
      <c r="E385" s="309"/>
      <c r="F385" s="322"/>
      <c r="G385" s="336">
        <v>25889</v>
      </c>
      <c r="H385" s="301"/>
      <c r="I385" s="337">
        <v>25889</v>
      </c>
    </row>
    <row r="386" spans="1:9" ht="12.75" hidden="1" customHeight="1" outlineLevel="1">
      <c r="A386" s="292"/>
      <c r="B386" s="335" t="s">
        <v>195</v>
      </c>
      <c r="C386" s="307"/>
      <c r="D386" s="309"/>
      <c r="E386" s="309"/>
      <c r="F386" s="322"/>
      <c r="G386" s="336">
        <v>133029.5791653154</v>
      </c>
      <c r="H386" s="301"/>
      <c r="I386" s="337">
        <v>133029.5791653154</v>
      </c>
    </row>
    <row r="387" spans="1:9" ht="12.75" hidden="1" customHeight="1" outlineLevel="1">
      <c r="A387" s="292"/>
      <c r="B387" s="335" t="s">
        <v>196</v>
      </c>
      <c r="C387" s="307"/>
      <c r="D387" s="309"/>
      <c r="E387" s="309"/>
      <c r="F387" s="322"/>
      <c r="G387" s="336">
        <v>197013</v>
      </c>
      <c r="H387" s="301"/>
      <c r="I387" s="337">
        <v>197013</v>
      </c>
    </row>
    <row r="388" spans="1:9" ht="12.75" customHeight="1" collapsed="1">
      <c r="A388" s="292">
        <v>15</v>
      </c>
      <c r="B388" s="338" t="s">
        <v>571</v>
      </c>
      <c r="C388" s="307"/>
      <c r="D388" s="309"/>
      <c r="E388" s="309"/>
      <c r="F388" s="322"/>
      <c r="G388" s="336">
        <f>SUM($G$364:$G$387)</f>
        <v>24500755.81328702</v>
      </c>
      <c r="H388" s="301"/>
      <c r="I388" s="337">
        <f>SUM($I$364:$I$387)</f>
        <v>24500755.81328702</v>
      </c>
    </row>
    <row r="389" spans="1:9" ht="12.75" customHeight="1">
      <c r="A389" s="339" t="s">
        <v>502</v>
      </c>
      <c r="B389" s="340" t="s">
        <v>503</v>
      </c>
      <c r="C389" s="508"/>
      <c r="D389" s="508"/>
      <c r="E389" s="508"/>
      <c r="F389" s="508"/>
      <c r="G389" s="508"/>
      <c r="H389" s="508"/>
      <c r="I389" s="508"/>
    </row>
    <row r="390" spans="1:9" ht="12.75" hidden="1" customHeight="1" outlineLevel="1">
      <c r="A390" s="292"/>
      <c r="B390" s="326" t="s">
        <v>256</v>
      </c>
      <c r="C390" s="341"/>
      <c r="D390" s="317"/>
      <c r="E390" s="308"/>
      <c r="F390" s="317"/>
      <c r="G390" s="342"/>
      <c r="H390" s="328">
        <v>0</v>
      </c>
      <c r="I390" s="296">
        <v>0</v>
      </c>
    </row>
    <row r="391" spans="1:9" ht="12.75" hidden="1" customHeight="1" outlineLevel="1">
      <c r="A391" s="292"/>
      <c r="B391" s="326" t="s">
        <v>181</v>
      </c>
      <c r="C391" s="341"/>
      <c r="D391" s="317"/>
      <c r="E391" s="308"/>
      <c r="F391" s="317"/>
      <c r="G391" s="342"/>
      <c r="H391" s="328">
        <v>6128</v>
      </c>
      <c r="I391" s="296">
        <v>6128</v>
      </c>
    </row>
    <row r="392" spans="1:9" ht="12.75" hidden="1" customHeight="1" outlineLevel="1">
      <c r="A392" s="292"/>
      <c r="B392" s="326" t="s">
        <v>182</v>
      </c>
      <c r="C392" s="341"/>
      <c r="D392" s="317"/>
      <c r="E392" s="308"/>
      <c r="F392" s="317"/>
      <c r="G392" s="342"/>
      <c r="H392" s="343"/>
      <c r="I392" s="296">
        <v>0</v>
      </c>
    </row>
    <row r="393" spans="1:9" ht="12.75" hidden="1" customHeight="1" outlineLevel="1">
      <c r="A393" s="292"/>
      <c r="B393" s="326" t="s">
        <v>250</v>
      </c>
      <c r="C393" s="341"/>
      <c r="D393" s="317"/>
      <c r="E393" s="308"/>
      <c r="F393" s="317"/>
      <c r="G393" s="342"/>
      <c r="H393" s="328">
        <v>0</v>
      </c>
      <c r="I393" s="296">
        <v>0</v>
      </c>
    </row>
    <row r="394" spans="1:9" ht="12.75" hidden="1" customHeight="1" outlineLevel="1">
      <c r="A394" s="292"/>
      <c r="B394" s="326" t="s">
        <v>257</v>
      </c>
      <c r="C394" s="341"/>
      <c r="D394" s="317"/>
      <c r="E394" s="308"/>
      <c r="F394" s="317"/>
      <c r="G394" s="342"/>
      <c r="H394" s="328"/>
      <c r="I394" s="296"/>
    </row>
    <row r="395" spans="1:9" ht="12.75" hidden="1" customHeight="1" outlineLevel="1">
      <c r="A395" s="292"/>
      <c r="B395" s="326" t="s">
        <v>258</v>
      </c>
      <c r="C395" s="341"/>
      <c r="D395" s="317"/>
      <c r="E395" s="308"/>
      <c r="F395" s="317"/>
      <c r="G395" s="342"/>
      <c r="H395" s="328"/>
      <c r="I395" s="296"/>
    </row>
    <row r="396" spans="1:9" ht="12.75" hidden="1" customHeight="1" outlineLevel="1">
      <c r="A396" s="292"/>
      <c r="B396" s="326" t="s">
        <v>183</v>
      </c>
      <c r="C396" s="341"/>
      <c r="D396" s="317"/>
      <c r="E396" s="308"/>
      <c r="F396" s="317"/>
      <c r="G396" s="342"/>
      <c r="H396" s="328">
        <v>1476535</v>
      </c>
      <c r="I396" s="296">
        <v>1476535</v>
      </c>
    </row>
    <row r="397" spans="1:9" ht="12.75" hidden="1" customHeight="1" outlineLevel="1">
      <c r="A397" s="292"/>
      <c r="B397" s="326" t="s">
        <v>184</v>
      </c>
      <c r="C397" s="341"/>
      <c r="D397" s="317"/>
      <c r="E397" s="308"/>
      <c r="F397" s="317"/>
      <c r="G397" s="342"/>
      <c r="H397" s="328">
        <v>118901</v>
      </c>
      <c r="I397" s="296">
        <v>118901</v>
      </c>
    </row>
    <row r="398" spans="1:9" ht="12.75" hidden="1" customHeight="1" outlineLevel="1">
      <c r="A398" s="292"/>
      <c r="B398" s="326" t="s">
        <v>251</v>
      </c>
      <c r="C398" s="341"/>
      <c r="D398" s="317"/>
      <c r="E398" s="308"/>
      <c r="F398" s="317"/>
      <c r="G398" s="342"/>
      <c r="H398" s="343"/>
      <c r="I398" s="296">
        <v>0</v>
      </c>
    </row>
    <row r="399" spans="1:9" ht="12.75" hidden="1" customHeight="1" outlineLevel="1">
      <c r="A399" s="292"/>
      <c r="B399" s="326" t="s">
        <v>185</v>
      </c>
      <c r="C399" s="341"/>
      <c r="D399" s="317"/>
      <c r="E399" s="308"/>
      <c r="F399" s="317"/>
      <c r="G399" s="342"/>
      <c r="H399" s="328">
        <v>649617</v>
      </c>
      <c r="I399" s="296">
        <v>649617</v>
      </c>
    </row>
    <row r="400" spans="1:9" ht="12.75" hidden="1" customHeight="1" outlineLevel="1">
      <c r="A400" s="292"/>
      <c r="B400" s="326" t="s">
        <v>253</v>
      </c>
      <c r="C400" s="341"/>
      <c r="D400" s="317"/>
      <c r="E400" s="308"/>
      <c r="F400" s="317"/>
      <c r="G400" s="342"/>
      <c r="H400" s="328">
        <v>0</v>
      </c>
      <c r="I400" s="296">
        <v>0</v>
      </c>
    </row>
    <row r="401" spans="1:9" ht="12.75" hidden="1" customHeight="1" outlineLevel="1">
      <c r="A401" s="292"/>
      <c r="B401" s="326" t="s">
        <v>186</v>
      </c>
      <c r="C401" s="341"/>
      <c r="D401" s="317"/>
      <c r="E401" s="308"/>
      <c r="F401" s="317"/>
      <c r="G401" s="342"/>
      <c r="H401" s="328">
        <v>345572.61</v>
      </c>
      <c r="I401" s="296">
        <v>345572.61</v>
      </c>
    </row>
    <row r="402" spans="1:9" ht="12.75" hidden="1" customHeight="1" outlineLevel="1">
      <c r="A402" s="292"/>
      <c r="B402" s="326" t="s">
        <v>244</v>
      </c>
      <c r="C402" s="341"/>
      <c r="D402" s="317"/>
      <c r="E402" s="308"/>
      <c r="F402" s="317"/>
      <c r="G402" s="342"/>
      <c r="H402" s="328">
        <v>0</v>
      </c>
      <c r="I402" s="296">
        <v>0</v>
      </c>
    </row>
    <row r="403" spans="1:9" ht="12.75" hidden="1" customHeight="1" outlineLevel="1">
      <c r="A403" s="292"/>
      <c r="B403" s="326" t="s">
        <v>187</v>
      </c>
      <c r="C403" s="341"/>
      <c r="D403" s="317"/>
      <c r="E403" s="308"/>
      <c r="F403" s="317"/>
      <c r="G403" s="342"/>
      <c r="H403" s="328">
        <v>0</v>
      </c>
      <c r="I403" s="296"/>
    </row>
    <row r="404" spans="1:9" ht="12.75" hidden="1" customHeight="1" outlineLevel="1">
      <c r="A404" s="292"/>
      <c r="B404" s="326" t="s">
        <v>188</v>
      </c>
      <c r="C404" s="341"/>
      <c r="D404" s="317"/>
      <c r="E404" s="308"/>
      <c r="F404" s="317"/>
      <c r="G404" s="342"/>
      <c r="H404" s="328">
        <v>0</v>
      </c>
      <c r="I404" s="296">
        <v>0</v>
      </c>
    </row>
    <row r="405" spans="1:9" ht="12.75" hidden="1" customHeight="1" outlineLevel="1">
      <c r="A405" s="292"/>
      <c r="B405" s="326" t="s">
        <v>189</v>
      </c>
      <c r="C405" s="341"/>
      <c r="D405" s="317"/>
      <c r="E405" s="308"/>
      <c r="F405" s="317"/>
      <c r="G405" s="342"/>
      <c r="H405" s="328">
        <v>0</v>
      </c>
      <c r="I405" s="296">
        <v>0</v>
      </c>
    </row>
    <row r="406" spans="1:9" ht="12.75" hidden="1" customHeight="1" outlineLevel="1">
      <c r="A406" s="292"/>
      <c r="B406" s="326" t="s">
        <v>190</v>
      </c>
      <c r="C406" s="341"/>
      <c r="D406" s="317"/>
      <c r="E406" s="308"/>
      <c r="F406" s="317"/>
      <c r="G406" s="342"/>
      <c r="H406" s="328">
        <v>464493</v>
      </c>
      <c r="I406" s="296">
        <v>464493</v>
      </c>
    </row>
    <row r="407" spans="1:9" ht="12.75" hidden="1" customHeight="1" outlineLevel="1">
      <c r="A407" s="292"/>
      <c r="B407" s="326" t="s">
        <v>191</v>
      </c>
      <c r="C407" s="341"/>
      <c r="D407" s="317"/>
      <c r="E407" s="308"/>
      <c r="F407" s="317"/>
      <c r="G407" s="342"/>
      <c r="H407" s="343"/>
      <c r="I407" s="296">
        <v>0</v>
      </c>
    </row>
    <row r="408" spans="1:9" ht="12.75" hidden="1" customHeight="1" outlineLevel="1">
      <c r="A408" s="292"/>
      <c r="B408" s="326" t="s">
        <v>192</v>
      </c>
      <c r="C408" s="341"/>
      <c r="D408" s="317"/>
      <c r="E408" s="308"/>
      <c r="F408" s="317"/>
      <c r="G408" s="342"/>
      <c r="H408" s="343"/>
      <c r="I408" s="296">
        <v>0</v>
      </c>
    </row>
    <row r="409" spans="1:9" ht="12.75" hidden="1" customHeight="1" outlineLevel="1">
      <c r="A409" s="292"/>
      <c r="B409" s="326" t="s">
        <v>247</v>
      </c>
      <c r="C409" s="341"/>
      <c r="D409" s="317"/>
      <c r="E409" s="308"/>
      <c r="F409" s="317"/>
      <c r="G409" s="342"/>
      <c r="H409" s="343"/>
      <c r="I409" s="296">
        <v>0</v>
      </c>
    </row>
    <row r="410" spans="1:9" ht="12.75" hidden="1" customHeight="1" outlineLevel="1">
      <c r="A410" s="292"/>
      <c r="B410" s="326" t="s">
        <v>193</v>
      </c>
      <c r="C410" s="341"/>
      <c r="D410" s="317"/>
      <c r="E410" s="308"/>
      <c r="F410" s="317"/>
      <c r="G410" s="342"/>
      <c r="H410" s="328">
        <v>103319</v>
      </c>
      <c r="I410" s="296">
        <v>103319</v>
      </c>
    </row>
    <row r="411" spans="1:9" ht="12.75" hidden="1" customHeight="1" outlineLevel="1">
      <c r="A411" s="292"/>
      <c r="B411" s="326" t="s">
        <v>194</v>
      </c>
      <c r="C411" s="341"/>
      <c r="D411" s="317"/>
      <c r="E411" s="308"/>
      <c r="F411" s="317"/>
      <c r="G411" s="342"/>
      <c r="H411" s="343"/>
      <c r="I411" s="296">
        <v>0</v>
      </c>
    </row>
    <row r="412" spans="1:9" ht="12.75" hidden="1" customHeight="1" outlineLevel="1">
      <c r="A412" s="292"/>
      <c r="B412" s="326" t="s">
        <v>195</v>
      </c>
      <c r="C412" s="341"/>
      <c r="D412" s="317"/>
      <c r="E412" s="308"/>
      <c r="F412" s="317"/>
      <c r="G412" s="342"/>
      <c r="H412" s="343"/>
      <c r="I412" s="296">
        <v>0</v>
      </c>
    </row>
    <row r="413" spans="1:9" ht="12.75" hidden="1" customHeight="1" outlineLevel="1">
      <c r="A413" s="292"/>
      <c r="B413" s="326" t="s">
        <v>196</v>
      </c>
      <c r="C413" s="341"/>
      <c r="D413" s="317"/>
      <c r="E413" s="308"/>
      <c r="F413" s="317"/>
      <c r="G413" s="342"/>
      <c r="H413" s="343"/>
      <c r="I413" s="296">
        <v>0</v>
      </c>
    </row>
    <row r="414" spans="1:9" ht="12.75" customHeight="1" collapsed="1">
      <c r="A414" s="292">
        <v>16</v>
      </c>
      <c r="B414" s="330" t="s">
        <v>504</v>
      </c>
      <c r="C414" s="341"/>
      <c r="D414" s="317"/>
      <c r="E414" s="308"/>
      <c r="F414" s="317"/>
      <c r="G414" s="342"/>
      <c r="H414" s="328">
        <f>SUM($H$390:$H$413)</f>
        <v>3164565.61</v>
      </c>
      <c r="I414" s="296">
        <f>SUM($I$390:$I$413)</f>
        <v>3164565.61</v>
      </c>
    </row>
    <row r="415" spans="1:9" ht="12.75" hidden="1" customHeight="1" outlineLevel="1">
      <c r="A415" s="292"/>
      <c r="B415" s="311" t="s">
        <v>256</v>
      </c>
      <c r="C415" s="296">
        <v>0</v>
      </c>
      <c r="D415" s="296">
        <v>0</v>
      </c>
      <c r="E415" s="344"/>
      <c r="F415" s="345">
        <v>0</v>
      </c>
      <c r="G415" s="345">
        <v>0</v>
      </c>
      <c r="H415" s="345">
        <v>0</v>
      </c>
      <c r="I415" s="303">
        <v>0</v>
      </c>
    </row>
    <row r="416" spans="1:9" ht="12.75" hidden="1" customHeight="1" outlineLevel="1">
      <c r="A416" s="292"/>
      <c r="B416" s="311" t="s">
        <v>181</v>
      </c>
      <c r="C416" s="296">
        <v>0</v>
      </c>
      <c r="D416" s="296">
        <v>0</v>
      </c>
      <c r="E416" s="344"/>
      <c r="F416" s="345">
        <v>10484650</v>
      </c>
      <c r="G416" s="345">
        <v>0</v>
      </c>
      <c r="H416" s="345">
        <v>0</v>
      </c>
      <c r="I416" s="303">
        <v>10484650</v>
      </c>
    </row>
    <row r="417" spans="1:9" ht="12.75" hidden="1" customHeight="1" outlineLevel="1">
      <c r="A417" s="292"/>
      <c r="B417" s="311" t="s">
        <v>182</v>
      </c>
      <c r="C417" s="296">
        <v>0</v>
      </c>
      <c r="D417" s="296">
        <v>0</v>
      </c>
      <c r="E417" s="344"/>
      <c r="F417" s="345">
        <v>0</v>
      </c>
      <c r="G417" s="345">
        <v>0</v>
      </c>
      <c r="H417" s="345">
        <v>0</v>
      </c>
      <c r="I417" s="303">
        <v>0</v>
      </c>
    </row>
    <row r="418" spans="1:9" ht="12.75" hidden="1" customHeight="1" outlineLevel="1">
      <c r="A418" s="292"/>
      <c r="B418" s="311" t="s">
        <v>250</v>
      </c>
      <c r="C418" s="296">
        <v>0</v>
      </c>
      <c r="D418" s="296">
        <v>0</v>
      </c>
      <c r="E418" s="344"/>
      <c r="F418" s="345">
        <v>0</v>
      </c>
      <c r="G418" s="345">
        <v>0</v>
      </c>
      <c r="H418" s="345">
        <v>0</v>
      </c>
      <c r="I418" s="303">
        <v>0</v>
      </c>
    </row>
    <row r="419" spans="1:9" ht="12.75" hidden="1" customHeight="1" outlineLevel="1">
      <c r="A419" s="292"/>
      <c r="B419" s="311" t="s">
        <v>257</v>
      </c>
      <c r="C419" s="296"/>
      <c r="D419" s="296"/>
      <c r="E419" s="344"/>
      <c r="F419" s="345"/>
      <c r="G419" s="345"/>
      <c r="H419" s="345"/>
      <c r="I419" s="303"/>
    </row>
    <row r="420" spans="1:9" ht="12.75" hidden="1" customHeight="1" outlineLevel="1">
      <c r="A420" s="292"/>
      <c r="B420" s="311" t="s">
        <v>258</v>
      </c>
      <c r="C420" s="296"/>
      <c r="D420" s="296"/>
      <c r="E420" s="344"/>
      <c r="F420" s="345"/>
      <c r="G420" s="345"/>
      <c r="H420" s="345"/>
      <c r="I420" s="303"/>
    </row>
    <row r="421" spans="1:9" ht="12.75" hidden="1" customHeight="1" outlineLevel="1">
      <c r="A421" s="292"/>
      <c r="B421" s="311" t="s">
        <v>183</v>
      </c>
      <c r="C421" s="296">
        <v>0</v>
      </c>
      <c r="D421" s="296">
        <v>20925859</v>
      </c>
      <c r="E421" s="344"/>
      <c r="F421" s="345">
        <v>18511942</v>
      </c>
      <c r="G421" s="345">
        <v>0</v>
      </c>
      <c r="H421" s="345">
        <v>0</v>
      </c>
      <c r="I421" s="303">
        <v>39437801</v>
      </c>
    </row>
    <row r="422" spans="1:9" ht="12.75" hidden="1" customHeight="1" outlineLevel="1">
      <c r="A422" s="292"/>
      <c r="B422" s="311" t="s">
        <v>184</v>
      </c>
      <c r="C422" s="296">
        <v>-250</v>
      </c>
      <c r="D422" s="296">
        <v>0</v>
      </c>
      <c r="E422" s="344"/>
      <c r="F422" s="345">
        <v>4583639</v>
      </c>
      <c r="G422" s="345">
        <v>0</v>
      </c>
      <c r="H422" s="345">
        <v>0</v>
      </c>
      <c r="I422" s="303">
        <v>4583389</v>
      </c>
    </row>
    <row r="423" spans="1:9" ht="12.75" hidden="1" customHeight="1" outlineLevel="1">
      <c r="A423" s="292"/>
      <c r="B423" s="311" t="s">
        <v>251</v>
      </c>
      <c r="C423" s="296"/>
      <c r="D423" s="296">
        <v>18658</v>
      </c>
      <c r="E423" s="344"/>
      <c r="F423" s="345">
        <v>0</v>
      </c>
      <c r="G423" s="345">
        <v>0</v>
      </c>
      <c r="H423" s="345">
        <v>0</v>
      </c>
      <c r="I423" s="303">
        <v>18658</v>
      </c>
    </row>
    <row r="424" spans="1:9" ht="12.75" hidden="1" customHeight="1" outlineLevel="1">
      <c r="A424" s="292"/>
      <c r="B424" s="311" t="s">
        <v>185</v>
      </c>
      <c r="C424" s="296">
        <v>1026860</v>
      </c>
      <c r="D424" s="296">
        <v>0</v>
      </c>
      <c r="E424" s="344"/>
      <c r="F424" s="345">
        <v>24607369</v>
      </c>
      <c r="G424" s="345">
        <v>0</v>
      </c>
      <c r="H424" s="345">
        <v>0</v>
      </c>
      <c r="I424" s="303">
        <v>25634229</v>
      </c>
    </row>
    <row r="425" spans="1:9" ht="12.75" hidden="1" customHeight="1" outlineLevel="1">
      <c r="A425" s="292"/>
      <c r="B425" s="311" t="s">
        <v>253</v>
      </c>
      <c r="C425" s="296">
        <v>0</v>
      </c>
      <c r="D425" s="296">
        <v>0</v>
      </c>
      <c r="E425" s="344"/>
      <c r="F425" s="345">
        <v>12706450</v>
      </c>
      <c r="G425" s="345">
        <v>0</v>
      </c>
      <c r="H425" s="345">
        <v>14541012</v>
      </c>
      <c r="I425" s="303">
        <v>27247462</v>
      </c>
    </row>
    <row r="426" spans="1:9" ht="12.75" hidden="1" customHeight="1" outlineLevel="1">
      <c r="A426" s="292"/>
      <c r="B426" s="311" t="s">
        <v>186</v>
      </c>
      <c r="C426" s="296">
        <v>0</v>
      </c>
      <c r="D426" s="296">
        <v>0</v>
      </c>
      <c r="E426" s="344"/>
      <c r="F426" s="345">
        <v>37939845</v>
      </c>
      <c r="G426" s="345">
        <v>0</v>
      </c>
      <c r="H426" s="345">
        <v>22504576</v>
      </c>
      <c r="I426" s="303">
        <v>60444421</v>
      </c>
    </row>
    <row r="427" spans="1:9" ht="12.75" hidden="1" customHeight="1" outlineLevel="1">
      <c r="A427" s="292"/>
      <c r="B427" s="311" t="s">
        <v>244</v>
      </c>
      <c r="C427" s="296">
        <v>0</v>
      </c>
      <c r="D427" s="296">
        <v>0</v>
      </c>
      <c r="E427" s="344"/>
      <c r="F427" s="345">
        <v>0</v>
      </c>
      <c r="G427" s="345">
        <v>0</v>
      </c>
      <c r="H427" s="345">
        <v>0</v>
      </c>
      <c r="I427" s="303">
        <v>0</v>
      </c>
    </row>
    <row r="428" spans="1:9" ht="12.75" hidden="1" customHeight="1" outlineLevel="1">
      <c r="A428" s="292"/>
      <c r="B428" s="311" t="s">
        <v>187</v>
      </c>
      <c r="C428" s="296">
        <v>0</v>
      </c>
      <c r="D428" s="296">
        <v>0</v>
      </c>
      <c r="E428" s="344"/>
      <c r="F428" s="345">
        <v>0</v>
      </c>
      <c r="G428" s="345">
        <v>0</v>
      </c>
      <c r="H428" s="345">
        <v>0</v>
      </c>
      <c r="I428" s="303">
        <v>0</v>
      </c>
    </row>
    <row r="429" spans="1:9" ht="12.75" hidden="1" customHeight="1" outlineLevel="1">
      <c r="A429" s="292"/>
      <c r="B429" s="311" t="s">
        <v>188</v>
      </c>
      <c r="C429" s="296">
        <v>0</v>
      </c>
      <c r="D429" s="296">
        <v>0</v>
      </c>
      <c r="E429" s="344"/>
      <c r="F429" s="345">
        <v>450957</v>
      </c>
      <c r="G429" s="345">
        <v>0</v>
      </c>
      <c r="H429" s="345">
        <v>0</v>
      </c>
      <c r="I429" s="303">
        <v>450957</v>
      </c>
    </row>
    <row r="430" spans="1:9" ht="12.75" hidden="1" customHeight="1" outlineLevel="1">
      <c r="A430" s="292"/>
      <c r="B430" s="311" t="s">
        <v>189</v>
      </c>
      <c r="C430" s="296">
        <v>0</v>
      </c>
      <c r="D430" s="296">
        <v>0</v>
      </c>
      <c r="E430" s="344"/>
      <c r="F430" s="345">
        <v>4182156</v>
      </c>
      <c r="G430" s="345">
        <v>0</v>
      </c>
      <c r="H430" s="345">
        <v>0</v>
      </c>
      <c r="I430" s="303">
        <v>4182156</v>
      </c>
    </row>
    <row r="431" spans="1:9" ht="12.75" hidden="1" customHeight="1" outlineLevel="1">
      <c r="A431" s="292"/>
      <c r="B431" s="311" t="s">
        <v>190</v>
      </c>
      <c r="C431" s="296">
        <v>1365992</v>
      </c>
      <c r="D431" s="296">
        <v>2690989</v>
      </c>
      <c r="E431" s="344"/>
      <c r="F431" s="345">
        <v>292118</v>
      </c>
      <c r="G431" s="345">
        <v>0</v>
      </c>
      <c r="H431" s="345">
        <v>0</v>
      </c>
      <c r="I431" s="303">
        <v>4349099</v>
      </c>
    </row>
    <row r="432" spans="1:9" ht="12.75" hidden="1" customHeight="1" outlineLevel="1">
      <c r="A432" s="292"/>
      <c r="B432" s="311" t="s">
        <v>191</v>
      </c>
      <c r="C432" s="296">
        <v>0</v>
      </c>
      <c r="D432" s="296">
        <v>0</v>
      </c>
      <c r="E432" s="344"/>
      <c r="F432" s="345">
        <v>559217</v>
      </c>
      <c r="G432" s="345">
        <v>0</v>
      </c>
      <c r="H432" s="345">
        <v>0</v>
      </c>
      <c r="I432" s="303">
        <v>559217</v>
      </c>
    </row>
    <row r="433" spans="1:9" ht="12.75" hidden="1" customHeight="1" outlineLevel="1">
      <c r="A433" s="292"/>
      <c r="B433" s="311" t="s">
        <v>192</v>
      </c>
      <c r="C433" s="296">
        <v>0</v>
      </c>
      <c r="D433" s="296">
        <v>0</v>
      </c>
      <c r="E433" s="344"/>
      <c r="F433" s="345">
        <v>0</v>
      </c>
      <c r="G433" s="345">
        <v>0</v>
      </c>
      <c r="H433" s="345">
        <v>0</v>
      </c>
      <c r="I433" s="303">
        <v>0</v>
      </c>
    </row>
    <row r="434" spans="1:9" ht="12.75" hidden="1" customHeight="1" outlineLevel="1">
      <c r="A434" s="292"/>
      <c r="B434" s="311" t="s">
        <v>247</v>
      </c>
      <c r="C434" s="296">
        <v>0</v>
      </c>
      <c r="D434" s="296">
        <v>0</v>
      </c>
      <c r="E434" s="344"/>
      <c r="F434" s="345">
        <v>0</v>
      </c>
      <c r="G434" s="345">
        <v>0</v>
      </c>
      <c r="H434" s="345">
        <v>0</v>
      </c>
      <c r="I434" s="303">
        <v>0</v>
      </c>
    </row>
    <row r="435" spans="1:9" ht="12.75" hidden="1" customHeight="1" outlineLevel="1">
      <c r="A435" s="292"/>
      <c r="B435" s="311" t="s">
        <v>193</v>
      </c>
      <c r="C435" s="296">
        <v>1422538</v>
      </c>
      <c r="D435" s="296">
        <v>130373</v>
      </c>
      <c r="E435" s="344"/>
      <c r="F435" s="345">
        <v>34242683</v>
      </c>
      <c r="G435" s="345">
        <v>0</v>
      </c>
      <c r="H435" s="345">
        <v>0</v>
      </c>
      <c r="I435" s="303">
        <v>35795594</v>
      </c>
    </row>
    <row r="436" spans="1:9" ht="12.75" hidden="1" customHeight="1" outlineLevel="1">
      <c r="A436" s="292"/>
      <c r="B436" s="311" t="s">
        <v>194</v>
      </c>
      <c r="C436" s="296">
        <v>0</v>
      </c>
      <c r="D436" s="296">
        <v>0</v>
      </c>
      <c r="E436" s="344"/>
      <c r="F436" s="345">
        <v>0</v>
      </c>
      <c r="G436" s="345">
        <v>0</v>
      </c>
      <c r="H436" s="345">
        <v>0</v>
      </c>
      <c r="I436" s="303">
        <v>0</v>
      </c>
    </row>
    <row r="437" spans="1:9" ht="12.75" hidden="1" customHeight="1" outlineLevel="1">
      <c r="A437" s="292"/>
      <c r="B437" s="311" t="s">
        <v>195</v>
      </c>
      <c r="C437" s="296">
        <v>0</v>
      </c>
      <c r="D437" s="296">
        <v>0</v>
      </c>
      <c r="E437" s="344"/>
      <c r="F437" s="345">
        <v>871517</v>
      </c>
      <c r="G437" s="345">
        <v>0</v>
      </c>
      <c r="H437" s="345">
        <v>0</v>
      </c>
      <c r="I437" s="303">
        <v>871517</v>
      </c>
    </row>
    <row r="438" spans="1:9" ht="12.75" hidden="1" customHeight="1" outlineLevel="1">
      <c r="A438" s="292"/>
      <c r="B438" s="311" t="s">
        <v>196</v>
      </c>
      <c r="C438" s="296">
        <v>0</v>
      </c>
      <c r="D438" s="296">
        <v>0</v>
      </c>
      <c r="E438" s="344"/>
      <c r="F438" s="345">
        <v>1460850</v>
      </c>
      <c r="G438" s="345">
        <v>0</v>
      </c>
      <c r="H438" s="345">
        <v>0</v>
      </c>
      <c r="I438" s="303">
        <v>1460850</v>
      </c>
    </row>
    <row r="439" spans="1:9" ht="12.75" customHeight="1" collapsed="1">
      <c r="A439" s="292">
        <v>17</v>
      </c>
      <c r="B439" s="259" t="s">
        <v>572</v>
      </c>
      <c r="C439" s="296">
        <f>SUM($C$415:$C$438)</f>
        <v>3815140</v>
      </c>
      <c r="D439" s="296">
        <f>SUM($D$415:$D$438)</f>
        <v>23765879</v>
      </c>
      <c r="E439" s="344"/>
      <c r="F439" s="345">
        <f>SUM($F$415:$F$438)</f>
        <v>150893393</v>
      </c>
      <c r="G439" s="345">
        <f>SUM($G$415:$G$438)</f>
        <v>0</v>
      </c>
      <c r="H439" s="345">
        <f>SUM($H$415:$H$438)</f>
        <v>37045588</v>
      </c>
      <c r="I439" s="303">
        <f>SUM($I$415:$I$438)</f>
        <v>215520000</v>
      </c>
    </row>
    <row r="440" spans="1:9" ht="12.75" hidden="1" customHeight="1" outlineLevel="1">
      <c r="A440" s="292"/>
      <c r="B440" s="311" t="s">
        <v>256</v>
      </c>
      <c r="C440" s="346"/>
      <c r="D440" s="347"/>
      <c r="E440" s="348"/>
      <c r="F440" s="347"/>
      <c r="G440" s="349"/>
      <c r="H440" s="303">
        <v>0</v>
      </c>
      <c r="I440" s="303">
        <v>0</v>
      </c>
    </row>
    <row r="441" spans="1:9" ht="12.75" hidden="1" customHeight="1" outlineLevel="1">
      <c r="A441" s="292"/>
      <c r="B441" s="311" t="s">
        <v>181</v>
      </c>
      <c r="C441" s="346"/>
      <c r="D441" s="347"/>
      <c r="E441" s="348"/>
      <c r="F441" s="347"/>
      <c r="G441" s="349"/>
      <c r="H441" s="303">
        <v>10373528</v>
      </c>
      <c r="I441" s="303">
        <v>10373528</v>
      </c>
    </row>
    <row r="442" spans="1:9" ht="12.75" hidden="1" customHeight="1" outlineLevel="1">
      <c r="A442" s="292"/>
      <c r="B442" s="311" t="s">
        <v>182</v>
      </c>
      <c r="C442" s="346"/>
      <c r="D442" s="347"/>
      <c r="E442" s="348"/>
      <c r="F442" s="347"/>
      <c r="G442" s="349"/>
      <c r="H442" s="303">
        <v>1500</v>
      </c>
      <c r="I442" s="303">
        <v>1500</v>
      </c>
    </row>
    <row r="443" spans="1:9" ht="12.75" hidden="1" customHeight="1" outlineLevel="1">
      <c r="A443" s="292"/>
      <c r="B443" s="311" t="s">
        <v>250</v>
      </c>
      <c r="C443" s="346"/>
      <c r="D443" s="347"/>
      <c r="E443" s="348"/>
      <c r="F443" s="347"/>
      <c r="G443" s="349"/>
      <c r="H443" s="303">
        <v>0</v>
      </c>
      <c r="I443" s="303">
        <v>0</v>
      </c>
    </row>
    <row r="444" spans="1:9" ht="12.75" hidden="1" customHeight="1" outlineLevel="1">
      <c r="A444" s="292"/>
      <c r="B444" s="311" t="s">
        <v>257</v>
      </c>
      <c r="C444" s="346"/>
      <c r="D444" s="347"/>
      <c r="E444" s="348"/>
      <c r="F444" s="347"/>
      <c r="G444" s="349"/>
      <c r="H444" s="303"/>
      <c r="I444" s="303"/>
    </row>
    <row r="445" spans="1:9" ht="12.75" hidden="1" customHeight="1" outlineLevel="1">
      <c r="A445" s="292"/>
      <c r="B445" s="311" t="s">
        <v>258</v>
      </c>
      <c r="C445" s="346"/>
      <c r="D445" s="347"/>
      <c r="E445" s="348"/>
      <c r="F445" s="347"/>
      <c r="G445" s="349"/>
      <c r="H445" s="303"/>
      <c r="I445" s="303"/>
    </row>
    <row r="446" spans="1:9" ht="12.75" hidden="1" customHeight="1" outlineLevel="1">
      <c r="A446" s="292"/>
      <c r="B446" s="311" t="s">
        <v>183</v>
      </c>
      <c r="C446" s="346"/>
      <c r="D446" s="347"/>
      <c r="E446" s="348"/>
      <c r="F446" s="347"/>
      <c r="G446" s="349"/>
      <c r="H446" s="303">
        <v>17114138</v>
      </c>
      <c r="I446" s="303">
        <v>17114138</v>
      </c>
    </row>
    <row r="447" spans="1:9" ht="12.75" hidden="1" customHeight="1" outlineLevel="1">
      <c r="A447" s="292"/>
      <c r="B447" s="311" t="s">
        <v>184</v>
      </c>
      <c r="C447" s="346"/>
      <c r="D447" s="347"/>
      <c r="E447" s="348"/>
      <c r="F447" s="347"/>
      <c r="G447" s="349"/>
      <c r="H447" s="303">
        <v>158059</v>
      </c>
      <c r="I447" s="303">
        <v>158059</v>
      </c>
    </row>
    <row r="448" spans="1:9" ht="12.75" hidden="1" customHeight="1" outlineLevel="1">
      <c r="A448" s="292"/>
      <c r="B448" s="311" t="s">
        <v>251</v>
      </c>
      <c r="C448" s="346"/>
      <c r="D448" s="347"/>
      <c r="E448" s="348"/>
      <c r="F448" s="347"/>
      <c r="G448" s="349"/>
      <c r="H448" s="303">
        <v>93893</v>
      </c>
      <c r="I448" s="303">
        <v>93893</v>
      </c>
    </row>
    <row r="449" spans="1:9" ht="12.75" hidden="1" customHeight="1" outlineLevel="1">
      <c r="A449" s="292"/>
      <c r="B449" s="311" t="s">
        <v>185</v>
      </c>
      <c r="C449" s="346"/>
      <c r="D449" s="347"/>
      <c r="E449" s="348"/>
      <c r="F449" s="347"/>
      <c r="G449" s="349"/>
      <c r="H449" s="303">
        <v>12134567</v>
      </c>
      <c r="I449" s="303">
        <v>12134567</v>
      </c>
    </row>
    <row r="450" spans="1:9" ht="12.75" hidden="1" customHeight="1" outlineLevel="1">
      <c r="A450" s="292"/>
      <c r="B450" s="311" t="s">
        <v>253</v>
      </c>
      <c r="C450" s="346"/>
      <c r="D450" s="347"/>
      <c r="E450" s="348"/>
      <c r="F450" s="347"/>
      <c r="G450" s="349"/>
      <c r="H450" s="303"/>
      <c r="I450" s="303">
        <v>0</v>
      </c>
    </row>
    <row r="451" spans="1:9" ht="12.75" hidden="1" customHeight="1" outlineLevel="1">
      <c r="A451" s="292"/>
      <c r="B451" s="311" t="s">
        <v>186</v>
      </c>
      <c r="C451" s="346"/>
      <c r="D451" s="347"/>
      <c r="E451" s="348"/>
      <c r="F451" s="347"/>
      <c r="G451" s="349"/>
      <c r="H451" s="302"/>
      <c r="I451" s="303">
        <v>0</v>
      </c>
    </row>
    <row r="452" spans="1:9" ht="12.75" hidden="1" customHeight="1" outlineLevel="1">
      <c r="A452" s="292"/>
      <c r="B452" s="311" t="s">
        <v>244</v>
      </c>
      <c r="C452" s="346"/>
      <c r="D452" s="347"/>
      <c r="E452" s="348"/>
      <c r="F452" s="347"/>
      <c r="G452" s="349"/>
      <c r="H452" s="303">
        <v>0</v>
      </c>
      <c r="I452" s="303">
        <v>0</v>
      </c>
    </row>
    <row r="453" spans="1:9" ht="12.75" hidden="1" customHeight="1" outlineLevel="1">
      <c r="A453" s="292"/>
      <c r="B453" s="311" t="s">
        <v>187</v>
      </c>
      <c r="C453" s="346"/>
      <c r="D453" s="347"/>
      <c r="E453" s="348"/>
      <c r="F453" s="347"/>
      <c r="G453" s="349"/>
      <c r="H453" s="302"/>
      <c r="I453" s="303">
        <v>0</v>
      </c>
    </row>
    <row r="454" spans="1:9" ht="12.75" hidden="1" customHeight="1" outlineLevel="1">
      <c r="A454" s="292"/>
      <c r="B454" s="311" t="s">
        <v>188</v>
      </c>
      <c r="C454" s="346"/>
      <c r="D454" s="347"/>
      <c r="E454" s="348"/>
      <c r="F454" s="347"/>
      <c r="G454" s="349"/>
      <c r="H454" s="303">
        <v>383285</v>
      </c>
      <c r="I454" s="303">
        <v>383285</v>
      </c>
    </row>
    <row r="455" spans="1:9" ht="12.75" hidden="1" customHeight="1" outlineLevel="1">
      <c r="A455" s="292"/>
      <c r="B455" s="311" t="s">
        <v>189</v>
      </c>
      <c r="C455" s="346"/>
      <c r="D455" s="347"/>
      <c r="E455" s="348"/>
      <c r="F455" s="347"/>
      <c r="G455" s="349"/>
      <c r="H455" s="303">
        <v>0</v>
      </c>
      <c r="I455" s="303">
        <v>0</v>
      </c>
    </row>
    <row r="456" spans="1:9" ht="12.75" hidden="1" customHeight="1" outlineLevel="1">
      <c r="A456" s="292"/>
      <c r="B456" s="311" t="s">
        <v>190</v>
      </c>
      <c r="C456" s="346"/>
      <c r="D456" s="347"/>
      <c r="E456" s="348"/>
      <c r="F456" s="347"/>
      <c r="G456" s="349"/>
      <c r="H456" s="302"/>
      <c r="I456" s="303">
        <v>0</v>
      </c>
    </row>
    <row r="457" spans="1:9" ht="12.75" hidden="1" customHeight="1" outlineLevel="1">
      <c r="A457" s="292"/>
      <c r="B457" s="311" t="s">
        <v>191</v>
      </c>
      <c r="C457" s="346"/>
      <c r="D457" s="347"/>
      <c r="E457" s="348"/>
      <c r="F457" s="347"/>
      <c r="G457" s="349"/>
      <c r="H457" s="302"/>
      <c r="I457" s="303">
        <v>0</v>
      </c>
    </row>
    <row r="458" spans="1:9" ht="12.75" hidden="1" customHeight="1" outlineLevel="1">
      <c r="A458" s="292"/>
      <c r="B458" s="311" t="s">
        <v>192</v>
      </c>
      <c r="C458" s="346"/>
      <c r="D458" s="347"/>
      <c r="E458" s="348"/>
      <c r="F458" s="347"/>
      <c r="G458" s="349"/>
      <c r="H458" s="302"/>
      <c r="I458" s="303">
        <v>0</v>
      </c>
    </row>
    <row r="459" spans="1:9" ht="12.75" hidden="1" customHeight="1" outlineLevel="1">
      <c r="A459" s="292"/>
      <c r="B459" s="311" t="s">
        <v>247</v>
      </c>
      <c r="C459" s="346"/>
      <c r="D459" s="347"/>
      <c r="E459" s="348"/>
      <c r="F459" s="347"/>
      <c r="G459" s="349"/>
      <c r="H459" s="302"/>
      <c r="I459" s="303">
        <v>0</v>
      </c>
    </row>
    <row r="460" spans="1:9" ht="12.75" hidden="1" customHeight="1" outlineLevel="1">
      <c r="A460" s="292"/>
      <c r="B460" s="311" t="s">
        <v>193</v>
      </c>
      <c r="C460" s="346"/>
      <c r="D460" s="347"/>
      <c r="E460" s="348"/>
      <c r="F460" s="347"/>
      <c r="G460" s="349"/>
      <c r="H460" s="303">
        <v>33057159</v>
      </c>
      <c r="I460" s="303">
        <v>33057159</v>
      </c>
    </row>
    <row r="461" spans="1:9" ht="12.75" hidden="1" customHeight="1" outlineLevel="1">
      <c r="A461" s="292"/>
      <c r="B461" s="311" t="s">
        <v>194</v>
      </c>
      <c r="C461" s="346"/>
      <c r="D461" s="347"/>
      <c r="E461" s="348"/>
      <c r="F461" s="347"/>
      <c r="G461" s="349"/>
      <c r="H461" s="302"/>
      <c r="I461" s="303">
        <v>0</v>
      </c>
    </row>
    <row r="462" spans="1:9" ht="12.75" hidden="1" customHeight="1" outlineLevel="1">
      <c r="A462" s="292"/>
      <c r="B462" s="311" t="s">
        <v>195</v>
      </c>
      <c r="C462" s="346"/>
      <c r="D462" s="347"/>
      <c r="E462" s="348"/>
      <c r="F462" s="347"/>
      <c r="G462" s="349"/>
      <c r="H462" s="302"/>
      <c r="I462" s="303">
        <v>0</v>
      </c>
    </row>
    <row r="463" spans="1:9" ht="12.75" hidden="1" customHeight="1" outlineLevel="1">
      <c r="A463" s="292"/>
      <c r="B463" s="311" t="s">
        <v>196</v>
      </c>
      <c r="C463" s="346"/>
      <c r="D463" s="347"/>
      <c r="E463" s="348"/>
      <c r="F463" s="347"/>
      <c r="G463" s="349"/>
      <c r="H463" s="303">
        <v>13718</v>
      </c>
      <c r="I463" s="303">
        <v>13718</v>
      </c>
    </row>
    <row r="464" spans="1:9" ht="12.75" customHeight="1" collapsed="1">
      <c r="A464" s="292">
        <v>18</v>
      </c>
      <c r="B464" s="259" t="s">
        <v>505</v>
      </c>
      <c r="C464" s="346"/>
      <c r="D464" s="347"/>
      <c r="E464" s="348"/>
      <c r="F464" s="347"/>
      <c r="G464" s="349"/>
      <c r="H464" s="303">
        <f>SUM($H$440:$H$463)</f>
        <v>73329847</v>
      </c>
      <c r="I464" s="303">
        <f>SUM($I$440:$I$463)</f>
        <v>73329847</v>
      </c>
    </row>
    <row r="465" spans="1:9" ht="12.75" hidden="1" customHeight="1" outlineLevel="1">
      <c r="A465" s="292"/>
      <c r="B465" s="311" t="s">
        <v>256</v>
      </c>
      <c r="C465" s="303">
        <v>0</v>
      </c>
      <c r="D465" s="303">
        <v>0</v>
      </c>
      <c r="E465" s="344"/>
      <c r="F465" s="328">
        <v>0</v>
      </c>
      <c r="G465" s="328">
        <v>0</v>
      </c>
      <c r="H465" s="328">
        <v>0</v>
      </c>
      <c r="I465" s="303">
        <v>0</v>
      </c>
    </row>
    <row r="466" spans="1:9" ht="12.75" hidden="1" customHeight="1" outlineLevel="1">
      <c r="A466" s="292"/>
      <c r="B466" s="311" t="s">
        <v>181</v>
      </c>
      <c r="C466" s="303">
        <v>0</v>
      </c>
      <c r="D466" s="303">
        <v>0</v>
      </c>
      <c r="E466" s="344"/>
      <c r="F466" s="328">
        <v>9036981.0799999982</v>
      </c>
      <c r="G466" s="328">
        <v>0</v>
      </c>
      <c r="H466" s="328">
        <v>105236</v>
      </c>
      <c r="I466" s="303">
        <v>9142217.0799999982</v>
      </c>
    </row>
    <row r="467" spans="1:9" ht="12.75" hidden="1" customHeight="1" outlineLevel="1">
      <c r="A467" s="292"/>
      <c r="B467" s="311" t="s">
        <v>182</v>
      </c>
      <c r="C467" s="303">
        <v>0</v>
      </c>
      <c r="D467" s="303">
        <v>0</v>
      </c>
      <c r="E467" s="344"/>
      <c r="F467" s="328">
        <v>0</v>
      </c>
      <c r="G467" s="328">
        <v>0</v>
      </c>
      <c r="H467" s="328">
        <v>0</v>
      </c>
      <c r="I467" s="303">
        <v>0</v>
      </c>
    </row>
    <row r="468" spans="1:9" ht="12.75" hidden="1" customHeight="1" outlineLevel="1">
      <c r="A468" s="292"/>
      <c r="B468" s="311" t="s">
        <v>250</v>
      </c>
      <c r="C468" s="303">
        <v>0</v>
      </c>
      <c r="D468" s="303">
        <v>0</v>
      </c>
      <c r="E468" s="344"/>
      <c r="F468" s="328">
        <v>0</v>
      </c>
      <c r="G468" s="328">
        <v>0</v>
      </c>
      <c r="H468" s="328">
        <v>0</v>
      </c>
      <c r="I468" s="303">
        <v>0</v>
      </c>
    </row>
    <row r="469" spans="1:9" ht="12.75" hidden="1" customHeight="1" outlineLevel="1">
      <c r="A469" s="292"/>
      <c r="B469" s="311" t="s">
        <v>257</v>
      </c>
      <c r="C469" s="303"/>
      <c r="D469" s="303"/>
      <c r="E469" s="344"/>
      <c r="F469" s="328"/>
      <c r="G469" s="328"/>
      <c r="H469" s="328"/>
      <c r="I469" s="303"/>
    </row>
    <row r="470" spans="1:9" ht="12.75" hidden="1" customHeight="1" outlineLevel="1">
      <c r="A470" s="292"/>
      <c r="B470" s="311" t="s">
        <v>258</v>
      </c>
      <c r="C470" s="303"/>
      <c r="D470" s="303"/>
      <c r="E470" s="344"/>
      <c r="F470" s="328"/>
      <c r="G470" s="328"/>
      <c r="H470" s="328"/>
      <c r="I470" s="303"/>
    </row>
    <row r="471" spans="1:9" ht="12.75" hidden="1" customHeight="1" outlineLevel="1">
      <c r="A471" s="292"/>
      <c r="B471" s="311" t="s">
        <v>183</v>
      </c>
      <c r="C471" s="303">
        <v>393160</v>
      </c>
      <c r="D471" s="303">
        <v>170800</v>
      </c>
      <c r="E471" s="344"/>
      <c r="F471" s="328">
        <v>733881</v>
      </c>
      <c r="G471" s="328">
        <v>0</v>
      </c>
      <c r="H471" s="328">
        <v>131109</v>
      </c>
      <c r="I471" s="303">
        <v>1428950</v>
      </c>
    </row>
    <row r="472" spans="1:9" ht="12.75" hidden="1" customHeight="1" outlineLevel="1">
      <c r="A472" s="292"/>
      <c r="B472" s="311" t="s">
        <v>184</v>
      </c>
      <c r="C472" s="303">
        <v>80830</v>
      </c>
      <c r="D472" s="303">
        <v>0</v>
      </c>
      <c r="E472" s="344"/>
      <c r="F472" s="328">
        <v>373286</v>
      </c>
      <c r="G472" s="328">
        <v>0</v>
      </c>
      <c r="H472" s="328">
        <v>36656</v>
      </c>
      <c r="I472" s="303">
        <v>490772</v>
      </c>
    </row>
    <row r="473" spans="1:9" ht="12.75" hidden="1" customHeight="1" outlineLevel="1">
      <c r="A473" s="292"/>
      <c r="B473" s="311" t="s">
        <v>251</v>
      </c>
      <c r="C473" s="303">
        <v>0</v>
      </c>
      <c r="D473" s="303">
        <v>1416</v>
      </c>
      <c r="E473" s="344"/>
      <c r="F473" s="328">
        <v>0</v>
      </c>
      <c r="G473" s="328">
        <v>0</v>
      </c>
      <c r="H473" s="328">
        <v>0</v>
      </c>
      <c r="I473" s="303">
        <v>1416</v>
      </c>
    </row>
    <row r="474" spans="1:9" ht="12.75" hidden="1" customHeight="1" outlineLevel="1">
      <c r="A474" s="292"/>
      <c r="B474" s="311" t="s">
        <v>185</v>
      </c>
      <c r="C474" s="303">
        <v>601478</v>
      </c>
      <c r="D474" s="303">
        <v>0</v>
      </c>
      <c r="E474" s="344"/>
      <c r="F474" s="328">
        <v>10294475</v>
      </c>
      <c r="G474" s="328">
        <v>0</v>
      </c>
      <c r="H474" s="328">
        <v>685114</v>
      </c>
      <c r="I474" s="303">
        <v>11581067</v>
      </c>
    </row>
    <row r="475" spans="1:9" ht="12.75" hidden="1" customHeight="1" outlineLevel="1">
      <c r="A475" s="292"/>
      <c r="B475" s="311" t="s">
        <v>253</v>
      </c>
      <c r="C475" s="303">
        <v>0</v>
      </c>
      <c r="D475" s="303">
        <v>0</v>
      </c>
      <c r="E475" s="344"/>
      <c r="F475" s="328">
        <v>963889</v>
      </c>
      <c r="G475" s="328">
        <v>0</v>
      </c>
      <c r="H475" s="328">
        <v>0</v>
      </c>
      <c r="I475" s="303">
        <v>963889</v>
      </c>
    </row>
    <row r="476" spans="1:9" ht="12.75" hidden="1" customHeight="1" outlineLevel="1">
      <c r="A476" s="292"/>
      <c r="B476" s="311" t="s">
        <v>186</v>
      </c>
      <c r="C476" s="303">
        <v>0</v>
      </c>
      <c r="D476" s="303">
        <v>0</v>
      </c>
      <c r="E476" s="344"/>
      <c r="F476" s="328">
        <v>29184033</v>
      </c>
      <c r="G476" s="328">
        <v>0</v>
      </c>
      <c r="H476" s="328">
        <v>0</v>
      </c>
      <c r="I476" s="303">
        <v>29184033</v>
      </c>
    </row>
    <row r="477" spans="1:9" ht="12.75" hidden="1" customHeight="1" outlineLevel="1">
      <c r="A477" s="292"/>
      <c r="B477" s="311" t="s">
        <v>244</v>
      </c>
      <c r="C477" s="303">
        <v>0</v>
      </c>
      <c r="D477" s="303">
        <v>0</v>
      </c>
      <c r="E477" s="344"/>
      <c r="F477" s="328">
        <v>0</v>
      </c>
      <c r="G477" s="328">
        <v>0</v>
      </c>
      <c r="H477" s="328">
        <v>0</v>
      </c>
      <c r="I477" s="303">
        <v>0</v>
      </c>
    </row>
    <row r="478" spans="1:9" ht="12.75" hidden="1" customHeight="1" outlineLevel="1">
      <c r="A478" s="292"/>
      <c r="B478" s="311" t="s">
        <v>187</v>
      </c>
      <c r="C478" s="303">
        <v>0</v>
      </c>
      <c r="D478" s="303">
        <v>0</v>
      </c>
      <c r="E478" s="344"/>
      <c r="F478" s="328">
        <v>0</v>
      </c>
      <c r="G478" s="328">
        <v>0</v>
      </c>
      <c r="H478" s="328">
        <v>0</v>
      </c>
      <c r="I478" s="303">
        <v>0</v>
      </c>
    </row>
    <row r="479" spans="1:9" ht="12.75" hidden="1" customHeight="1" outlineLevel="1">
      <c r="A479" s="292"/>
      <c r="B479" s="311" t="s">
        <v>188</v>
      </c>
      <c r="C479" s="303">
        <v>0</v>
      </c>
      <c r="D479" s="303">
        <v>0</v>
      </c>
      <c r="E479" s="344"/>
      <c r="F479" s="328">
        <v>5595</v>
      </c>
      <c r="G479" s="328">
        <v>0</v>
      </c>
      <c r="H479" s="328">
        <v>0</v>
      </c>
      <c r="I479" s="303">
        <v>5595</v>
      </c>
    </row>
    <row r="480" spans="1:9" ht="12.75" hidden="1" customHeight="1" outlineLevel="1">
      <c r="A480" s="292"/>
      <c r="B480" s="311" t="s">
        <v>189</v>
      </c>
      <c r="C480" s="303">
        <v>0</v>
      </c>
      <c r="D480" s="303">
        <v>0</v>
      </c>
      <c r="E480" s="344"/>
      <c r="F480" s="328">
        <v>10981918</v>
      </c>
      <c r="G480" s="328">
        <v>0</v>
      </c>
      <c r="H480" s="328">
        <v>7920909</v>
      </c>
      <c r="I480" s="303">
        <v>18902827</v>
      </c>
    </row>
    <row r="481" spans="1:9" ht="12.75" hidden="1" customHeight="1" outlineLevel="1">
      <c r="A481" s="292"/>
      <c r="B481" s="311" t="s">
        <v>190</v>
      </c>
      <c r="C481" s="303">
        <v>20731</v>
      </c>
      <c r="D481" s="303">
        <v>308049</v>
      </c>
      <c r="E481" s="344"/>
      <c r="F481" s="328">
        <v>1189</v>
      </c>
      <c r="G481" s="328">
        <v>0</v>
      </c>
      <c r="H481" s="328">
        <v>7711158</v>
      </c>
      <c r="I481" s="303">
        <v>8041127</v>
      </c>
    </row>
    <row r="482" spans="1:9" ht="12.75" hidden="1" customHeight="1" outlineLevel="1">
      <c r="A482" s="292"/>
      <c r="B482" s="311" t="s">
        <v>191</v>
      </c>
      <c r="C482" s="303">
        <v>0</v>
      </c>
      <c r="D482" s="303">
        <v>0</v>
      </c>
      <c r="E482" s="344"/>
      <c r="F482" s="328">
        <v>400003</v>
      </c>
      <c r="G482" s="328">
        <v>0</v>
      </c>
      <c r="H482" s="328">
        <v>1767235</v>
      </c>
      <c r="I482" s="303">
        <v>2167238</v>
      </c>
    </row>
    <row r="483" spans="1:9" ht="12.75" hidden="1" customHeight="1" outlineLevel="1">
      <c r="A483" s="292"/>
      <c r="B483" s="311" t="s">
        <v>192</v>
      </c>
      <c r="C483" s="303">
        <v>0</v>
      </c>
      <c r="D483" s="303">
        <v>0</v>
      </c>
      <c r="E483" s="344"/>
      <c r="F483" s="328">
        <v>0</v>
      </c>
      <c r="G483" s="328">
        <v>0</v>
      </c>
      <c r="H483" s="328">
        <v>0</v>
      </c>
      <c r="I483" s="303">
        <v>0</v>
      </c>
    </row>
    <row r="484" spans="1:9" ht="12.75" hidden="1" customHeight="1" outlineLevel="1">
      <c r="A484" s="292"/>
      <c r="B484" s="311" t="s">
        <v>247</v>
      </c>
      <c r="C484" s="303">
        <v>0</v>
      </c>
      <c r="D484" s="303">
        <v>0</v>
      </c>
      <c r="E484" s="344"/>
      <c r="F484" s="328">
        <v>0</v>
      </c>
      <c r="G484" s="328">
        <v>0</v>
      </c>
      <c r="H484" s="328">
        <v>0</v>
      </c>
      <c r="I484" s="303">
        <v>0</v>
      </c>
    </row>
    <row r="485" spans="1:9" ht="12.75" hidden="1" customHeight="1" outlineLevel="1">
      <c r="A485" s="292"/>
      <c r="B485" s="311" t="s">
        <v>193</v>
      </c>
      <c r="C485" s="303">
        <v>1125907</v>
      </c>
      <c r="D485" s="303">
        <v>317535</v>
      </c>
      <c r="E485" s="344"/>
      <c r="F485" s="328">
        <v>3264105</v>
      </c>
      <c r="G485" s="328">
        <v>0</v>
      </c>
      <c r="H485" s="328">
        <v>0</v>
      </c>
      <c r="I485" s="303">
        <v>4707547</v>
      </c>
    </row>
    <row r="486" spans="1:9" ht="12.75" hidden="1" customHeight="1" outlineLevel="1">
      <c r="A486" s="292"/>
      <c r="B486" s="311" t="s">
        <v>194</v>
      </c>
      <c r="C486" s="303">
        <v>0</v>
      </c>
      <c r="D486" s="303">
        <v>0</v>
      </c>
      <c r="E486" s="344"/>
      <c r="F486" s="328">
        <v>0</v>
      </c>
      <c r="G486" s="328">
        <v>0</v>
      </c>
      <c r="H486" s="328">
        <v>0</v>
      </c>
      <c r="I486" s="303">
        <v>0</v>
      </c>
    </row>
    <row r="487" spans="1:9" ht="12.75" hidden="1" customHeight="1" outlineLevel="1">
      <c r="A487" s="292"/>
      <c r="B487" s="311" t="s">
        <v>195</v>
      </c>
      <c r="C487" s="303">
        <v>0</v>
      </c>
      <c r="D487" s="303">
        <v>0</v>
      </c>
      <c r="E487" s="344"/>
      <c r="F487" s="328">
        <v>1065696</v>
      </c>
      <c r="G487" s="328">
        <v>0</v>
      </c>
      <c r="H487" s="328">
        <v>701908</v>
      </c>
      <c r="I487" s="303">
        <v>1767604</v>
      </c>
    </row>
    <row r="488" spans="1:9" ht="12.75" hidden="1" customHeight="1" outlineLevel="1">
      <c r="A488" s="292"/>
      <c r="B488" s="311" t="s">
        <v>196</v>
      </c>
      <c r="C488" s="303">
        <v>0</v>
      </c>
      <c r="D488" s="303">
        <v>0</v>
      </c>
      <c r="E488" s="344"/>
      <c r="F488" s="328">
        <v>890012</v>
      </c>
      <c r="G488" s="328">
        <v>0</v>
      </c>
      <c r="H488" s="328">
        <v>0</v>
      </c>
      <c r="I488" s="303">
        <v>890012</v>
      </c>
    </row>
    <row r="489" spans="1:9" ht="12.75" customHeight="1" collapsed="1">
      <c r="A489" s="292">
        <v>19</v>
      </c>
      <c r="B489" s="259" t="s">
        <v>573</v>
      </c>
      <c r="C489" s="303">
        <f>SUM($C$465:$C$488)</f>
        <v>2222106</v>
      </c>
      <c r="D489" s="303">
        <f>SUM($D$465:$D$488)</f>
        <v>797800</v>
      </c>
      <c r="E489" s="344"/>
      <c r="F489" s="328">
        <f>SUM($F$465:$F$488)</f>
        <v>67195063.079999998</v>
      </c>
      <c r="G489" s="328">
        <f>SUM($G$465:$G$488)</f>
        <v>0</v>
      </c>
      <c r="H489" s="328">
        <f>SUM($H$465:$H$488)</f>
        <v>19059325</v>
      </c>
      <c r="I489" s="303">
        <f>SUM($I$465:$I$488)</f>
        <v>89274294.079999998</v>
      </c>
    </row>
    <row r="490" spans="1:9" ht="12.75" hidden="1" customHeight="1" outlineLevel="1">
      <c r="A490" s="292"/>
      <c r="B490" s="311" t="s">
        <v>256</v>
      </c>
      <c r="C490" s="315">
        <v>0</v>
      </c>
      <c r="D490" s="315">
        <v>0</v>
      </c>
      <c r="E490" s="319"/>
      <c r="F490" s="312">
        <v>0</v>
      </c>
      <c r="G490" s="303">
        <v>0</v>
      </c>
      <c r="H490" s="303">
        <v>0</v>
      </c>
      <c r="I490" s="303">
        <v>0</v>
      </c>
    </row>
    <row r="491" spans="1:9" ht="12.75" hidden="1" customHeight="1" outlineLevel="1">
      <c r="A491" s="292"/>
      <c r="B491" s="311" t="s">
        <v>181</v>
      </c>
      <c r="C491" s="315">
        <v>0</v>
      </c>
      <c r="D491" s="315">
        <v>0</v>
      </c>
      <c r="E491" s="319"/>
      <c r="F491" s="312">
        <v>19521631.079999998</v>
      </c>
      <c r="G491" s="303">
        <v>0</v>
      </c>
      <c r="H491" s="303">
        <v>10484892</v>
      </c>
      <c r="I491" s="303">
        <v>30006523.079999998</v>
      </c>
    </row>
    <row r="492" spans="1:9" ht="12.75" hidden="1" customHeight="1" outlineLevel="1">
      <c r="A492" s="292"/>
      <c r="B492" s="311" t="s">
        <v>182</v>
      </c>
      <c r="C492" s="315">
        <v>0</v>
      </c>
      <c r="D492" s="315">
        <v>0</v>
      </c>
      <c r="E492" s="319"/>
      <c r="F492" s="312">
        <v>0</v>
      </c>
      <c r="G492" s="303">
        <v>0</v>
      </c>
      <c r="H492" s="303">
        <v>1500</v>
      </c>
      <c r="I492" s="303">
        <v>1500</v>
      </c>
    </row>
    <row r="493" spans="1:9" ht="12.75" hidden="1" customHeight="1" outlineLevel="1">
      <c r="A493" s="292"/>
      <c r="B493" s="311" t="s">
        <v>250</v>
      </c>
      <c r="C493" s="315">
        <v>0</v>
      </c>
      <c r="D493" s="315">
        <v>0</v>
      </c>
      <c r="E493" s="319"/>
      <c r="F493" s="312">
        <v>0</v>
      </c>
      <c r="G493" s="303">
        <v>0</v>
      </c>
      <c r="H493" s="303">
        <v>0</v>
      </c>
      <c r="I493" s="303">
        <v>0</v>
      </c>
    </row>
    <row r="494" spans="1:9" ht="12.75" hidden="1" customHeight="1" outlineLevel="1">
      <c r="A494" s="292"/>
      <c r="B494" s="311" t="s">
        <v>257</v>
      </c>
      <c r="C494" s="315"/>
      <c r="D494" s="315"/>
      <c r="E494" s="319"/>
      <c r="F494" s="312"/>
      <c r="G494" s="303"/>
      <c r="H494" s="303"/>
      <c r="I494" s="303"/>
    </row>
    <row r="495" spans="1:9" ht="12.75" hidden="1" customHeight="1" outlineLevel="1">
      <c r="A495" s="292"/>
      <c r="B495" s="311" t="s">
        <v>258</v>
      </c>
      <c r="C495" s="315"/>
      <c r="D495" s="315"/>
      <c r="E495" s="319"/>
      <c r="F495" s="312"/>
      <c r="G495" s="303"/>
      <c r="H495" s="303"/>
      <c r="I495" s="303"/>
    </row>
    <row r="496" spans="1:9" ht="12.75" hidden="1" customHeight="1" outlineLevel="1">
      <c r="A496" s="292"/>
      <c r="B496" s="311" t="s">
        <v>183</v>
      </c>
      <c r="C496" s="315">
        <v>393160</v>
      </c>
      <c r="D496" s="315">
        <v>21096659</v>
      </c>
      <c r="E496" s="319"/>
      <c r="F496" s="312">
        <v>19245823</v>
      </c>
      <c r="G496" s="303">
        <v>0</v>
      </c>
      <c r="H496" s="303">
        <v>18721782</v>
      </c>
      <c r="I496" s="303">
        <v>59457424</v>
      </c>
    </row>
    <row r="497" spans="1:9" ht="12.75" hidden="1" customHeight="1" outlineLevel="1">
      <c r="A497" s="292"/>
      <c r="B497" s="311" t="s">
        <v>184</v>
      </c>
      <c r="C497" s="315">
        <v>80580</v>
      </c>
      <c r="D497" s="315">
        <v>0</v>
      </c>
      <c r="E497" s="319"/>
      <c r="F497" s="312">
        <v>4956925</v>
      </c>
      <c r="G497" s="303">
        <v>0</v>
      </c>
      <c r="H497" s="303">
        <v>313616</v>
      </c>
      <c r="I497" s="303">
        <v>5351121</v>
      </c>
    </row>
    <row r="498" spans="1:9" ht="12.75" hidden="1" customHeight="1" outlineLevel="1">
      <c r="A498" s="292"/>
      <c r="B498" s="311" t="s">
        <v>251</v>
      </c>
      <c r="C498" s="315">
        <v>0</v>
      </c>
      <c r="D498" s="315">
        <v>20074</v>
      </c>
      <c r="E498" s="319"/>
      <c r="F498" s="312">
        <v>0</v>
      </c>
      <c r="G498" s="303">
        <v>0</v>
      </c>
      <c r="H498" s="303">
        <v>93893</v>
      </c>
      <c r="I498" s="303">
        <v>113967</v>
      </c>
    </row>
    <row r="499" spans="1:9" ht="12.75" hidden="1" customHeight="1" outlineLevel="1">
      <c r="A499" s="292"/>
      <c r="B499" s="311" t="s">
        <v>185</v>
      </c>
      <c r="C499" s="315">
        <v>1628338</v>
      </c>
      <c r="D499" s="315">
        <v>0</v>
      </c>
      <c r="E499" s="319"/>
      <c r="F499" s="312">
        <v>34901844</v>
      </c>
      <c r="G499" s="303">
        <v>0</v>
      </c>
      <c r="H499" s="303">
        <v>13469298</v>
      </c>
      <c r="I499" s="303">
        <v>49999480</v>
      </c>
    </row>
    <row r="500" spans="1:9" ht="12.75" hidden="1" customHeight="1" outlineLevel="1">
      <c r="A500" s="292"/>
      <c r="B500" s="311" t="s">
        <v>253</v>
      </c>
      <c r="C500" s="315">
        <v>0</v>
      </c>
      <c r="D500" s="315">
        <v>0</v>
      </c>
      <c r="E500" s="319"/>
      <c r="F500" s="312">
        <v>13670339</v>
      </c>
      <c r="G500" s="303">
        <v>0</v>
      </c>
      <c r="H500" s="303">
        <v>14541012</v>
      </c>
      <c r="I500" s="303">
        <v>28211351</v>
      </c>
    </row>
    <row r="501" spans="1:9" ht="12.75" hidden="1" customHeight="1" outlineLevel="1">
      <c r="A501" s="292"/>
      <c r="B501" s="311" t="s">
        <v>186</v>
      </c>
      <c r="C501" s="315">
        <v>0</v>
      </c>
      <c r="D501" s="315">
        <v>0</v>
      </c>
      <c r="E501" s="319"/>
      <c r="F501" s="312">
        <v>67123878</v>
      </c>
      <c r="G501" s="303">
        <v>0</v>
      </c>
      <c r="H501" s="303">
        <v>22850148.609999999</v>
      </c>
      <c r="I501" s="303">
        <v>89974026.609999999</v>
      </c>
    </row>
    <row r="502" spans="1:9" ht="12.75" hidden="1" customHeight="1" outlineLevel="1">
      <c r="A502" s="292"/>
      <c r="B502" s="311" t="s">
        <v>244</v>
      </c>
      <c r="C502" s="315">
        <v>0</v>
      </c>
      <c r="D502" s="315">
        <v>0</v>
      </c>
      <c r="E502" s="319"/>
      <c r="F502" s="312">
        <v>0</v>
      </c>
      <c r="G502" s="303">
        <v>0</v>
      </c>
      <c r="H502" s="303">
        <v>0</v>
      </c>
      <c r="I502" s="303">
        <v>0</v>
      </c>
    </row>
    <row r="503" spans="1:9" ht="12.75" hidden="1" customHeight="1" outlineLevel="1">
      <c r="A503" s="292"/>
      <c r="B503" s="311" t="s">
        <v>187</v>
      </c>
      <c r="C503" s="315">
        <v>0</v>
      </c>
      <c r="D503" s="315">
        <v>0</v>
      </c>
      <c r="E503" s="319"/>
      <c r="F503" s="312">
        <v>0</v>
      </c>
      <c r="G503" s="303">
        <v>0</v>
      </c>
      <c r="H503" s="303">
        <v>0</v>
      </c>
      <c r="I503" s="303">
        <v>0</v>
      </c>
    </row>
    <row r="504" spans="1:9" ht="12.75" hidden="1" customHeight="1" outlineLevel="1">
      <c r="A504" s="292"/>
      <c r="B504" s="311" t="s">
        <v>188</v>
      </c>
      <c r="C504" s="315">
        <v>0</v>
      </c>
      <c r="D504" s="315">
        <v>0</v>
      </c>
      <c r="E504" s="319"/>
      <c r="F504" s="312">
        <v>456552</v>
      </c>
      <c r="G504" s="303">
        <v>0</v>
      </c>
      <c r="H504" s="303">
        <v>383285</v>
      </c>
      <c r="I504" s="303">
        <v>839837</v>
      </c>
    </row>
    <row r="505" spans="1:9" ht="12.75" hidden="1" customHeight="1" outlineLevel="1">
      <c r="A505" s="292"/>
      <c r="B505" s="311" t="s">
        <v>189</v>
      </c>
      <c r="C505" s="315">
        <v>0</v>
      </c>
      <c r="D505" s="315">
        <v>0</v>
      </c>
      <c r="E505" s="319"/>
      <c r="F505" s="312">
        <v>15164074</v>
      </c>
      <c r="G505" s="303">
        <v>0</v>
      </c>
      <c r="H505" s="303">
        <v>7920909</v>
      </c>
      <c r="I505" s="303">
        <v>23084983</v>
      </c>
    </row>
    <row r="506" spans="1:9" ht="12.75" hidden="1" customHeight="1" outlineLevel="1">
      <c r="A506" s="292"/>
      <c r="B506" s="311" t="s">
        <v>190</v>
      </c>
      <c r="C506" s="315">
        <v>1386723</v>
      </c>
      <c r="D506" s="315">
        <v>2999038</v>
      </c>
      <c r="E506" s="319"/>
      <c r="F506" s="312">
        <v>293307</v>
      </c>
      <c r="G506" s="303">
        <v>0</v>
      </c>
      <c r="H506" s="303">
        <v>8175651</v>
      </c>
      <c r="I506" s="303">
        <v>12854719</v>
      </c>
    </row>
    <row r="507" spans="1:9" ht="12.75" hidden="1" customHeight="1" outlineLevel="1">
      <c r="A507" s="292"/>
      <c r="B507" s="311" t="s">
        <v>191</v>
      </c>
      <c r="C507" s="315">
        <v>0</v>
      </c>
      <c r="D507" s="315">
        <v>0</v>
      </c>
      <c r="E507" s="319"/>
      <c r="F507" s="312">
        <v>959220</v>
      </c>
      <c r="G507" s="303">
        <v>0</v>
      </c>
      <c r="H507" s="303">
        <v>1767235</v>
      </c>
      <c r="I507" s="303">
        <v>2726455</v>
      </c>
    </row>
    <row r="508" spans="1:9" ht="12.75" hidden="1" customHeight="1" outlineLevel="1">
      <c r="A508" s="292"/>
      <c r="B508" s="311" t="s">
        <v>192</v>
      </c>
      <c r="C508" s="315">
        <v>0</v>
      </c>
      <c r="D508" s="315">
        <v>0</v>
      </c>
      <c r="E508" s="319"/>
      <c r="F508" s="312">
        <v>0</v>
      </c>
      <c r="G508" s="303">
        <v>0</v>
      </c>
      <c r="H508" s="303">
        <v>0</v>
      </c>
      <c r="I508" s="303">
        <v>0</v>
      </c>
    </row>
    <row r="509" spans="1:9" ht="12.75" hidden="1" customHeight="1" outlineLevel="1">
      <c r="A509" s="292"/>
      <c r="B509" s="311" t="s">
        <v>247</v>
      </c>
      <c r="C509" s="315">
        <v>0</v>
      </c>
      <c r="D509" s="315">
        <v>0</v>
      </c>
      <c r="E509" s="319"/>
      <c r="F509" s="312">
        <v>0</v>
      </c>
      <c r="G509" s="303">
        <v>0</v>
      </c>
      <c r="H509" s="303">
        <v>0</v>
      </c>
      <c r="I509" s="303">
        <v>0</v>
      </c>
    </row>
    <row r="510" spans="1:9" ht="12.75" hidden="1" customHeight="1" outlineLevel="1">
      <c r="A510" s="292"/>
      <c r="B510" s="311" t="s">
        <v>193</v>
      </c>
      <c r="C510" s="315">
        <v>2548445</v>
      </c>
      <c r="D510" s="315">
        <v>447908</v>
      </c>
      <c r="E510" s="319"/>
      <c r="F510" s="312">
        <v>37506788</v>
      </c>
      <c r="G510" s="303">
        <v>0</v>
      </c>
      <c r="H510" s="303">
        <v>33160478</v>
      </c>
      <c r="I510" s="303">
        <v>73663619</v>
      </c>
    </row>
    <row r="511" spans="1:9" ht="12.75" hidden="1" customHeight="1" outlineLevel="1">
      <c r="A511" s="292"/>
      <c r="B511" s="311" t="s">
        <v>194</v>
      </c>
      <c r="C511" s="315">
        <v>0</v>
      </c>
      <c r="D511" s="315">
        <v>0</v>
      </c>
      <c r="E511" s="319"/>
      <c r="F511" s="312">
        <v>0</v>
      </c>
      <c r="G511" s="303">
        <v>0</v>
      </c>
      <c r="H511" s="303">
        <v>0</v>
      </c>
      <c r="I511" s="303">
        <v>0</v>
      </c>
    </row>
    <row r="512" spans="1:9" ht="12.75" hidden="1" customHeight="1" outlineLevel="1">
      <c r="A512" s="292"/>
      <c r="B512" s="311" t="s">
        <v>195</v>
      </c>
      <c r="C512" s="315">
        <v>0</v>
      </c>
      <c r="D512" s="315">
        <v>0</v>
      </c>
      <c r="E512" s="319"/>
      <c r="F512" s="312">
        <v>1937213</v>
      </c>
      <c r="G512" s="303">
        <v>0</v>
      </c>
      <c r="H512" s="303">
        <v>701908</v>
      </c>
      <c r="I512" s="303">
        <v>2639121</v>
      </c>
    </row>
    <row r="513" spans="1:9" ht="12.75" hidden="1" customHeight="1" outlineLevel="1">
      <c r="A513" s="292"/>
      <c r="B513" s="311" t="s">
        <v>196</v>
      </c>
      <c r="C513" s="315">
        <v>0</v>
      </c>
      <c r="D513" s="315">
        <v>0</v>
      </c>
      <c r="E513" s="319"/>
      <c r="F513" s="312">
        <v>2350862</v>
      </c>
      <c r="G513" s="303">
        <v>0</v>
      </c>
      <c r="H513" s="303">
        <v>13718</v>
      </c>
      <c r="I513" s="303">
        <v>2364580</v>
      </c>
    </row>
    <row r="514" spans="1:9" ht="12.75" customHeight="1" collapsed="1">
      <c r="A514" s="292">
        <v>20</v>
      </c>
      <c r="B514" s="318" t="s">
        <v>574</v>
      </c>
      <c r="C514" s="315">
        <f>SUM($C$490:$C$513)</f>
        <v>6037246</v>
      </c>
      <c r="D514" s="315">
        <f>SUM($D$490:$D$513)</f>
        <v>24563679</v>
      </c>
      <c r="E514" s="319"/>
      <c r="F514" s="312">
        <f>SUM($F$490:$F$513)</f>
        <v>218088456.07999998</v>
      </c>
      <c r="G514" s="303">
        <f>SUM($G$490:$G$513)</f>
        <v>0</v>
      </c>
      <c r="H514" s="303">
        <f>SUM($H$490:$H$513)</f>
        <v>132599325.61</v>
      </c>
      <c r="I514" s="303">
        <f>SUM($I$490:$I$513)</f>
        <v>381288706.69</v>
      </c>
    </row>
    <row r="515" spans="1:9" ht="15.75" hidden="1" customHeight="1" outlineLevel="1">
      <c r="A515" s="274"/>
      <c r="B515" s="350" t="s">
        <v>256</v>
      </c>
      <c r="C515" s="303">
        <v>0</v>
      </c>
      <c r="D515" s="351">
        <v>0</v>
      </c>
      <c r="E515" s="301"/>
      <c r="F515" s="337">
        <v>0</v>
      </c>
      <c r="G515" s="313">
        <v>0</v>
      </c>
      <c r="H515" s="313">
        <v>0</v>
      </c>
      <c r="I515" s="303">
        <v>0</v>
      </c>
    </row>
    <row r="516" spans="1:9" ht="15.75" hidden="1" customHeight="1" outlineLevel="1">
      <c r="A516" s="274"/>
      <c r="B516" s="350" t="s">
        <v>181</v>
      </c>
      <c r="C516" s="303">
        <v>10330031.8935</v>
      </c>
      <c r="D516" s="351">
        <v>0</v>
      </c>
      <c r="E516" s="301"/>
      <c r="F516" s="337">
        <v>54790935.476499997</v>
      </c>
      <c r="G516" s="313">
        <v>859033</v>
      </c>
      <c r="H516" s="313">
        <v>10484892</v>
      </c>
      <c r="I516" s="303">
        <v>76464892.370000005</v>
      </c>
    </row>
    <row r="517" spans="1:9" ht="15.75" hidden="1" customHeight="1" outlineLevel="1">
      <c r="A517" s="274"/>
      <c r="B517" s="350" t="s">
        <v>182</v>
      </c>
      <c r="C517" s="303">
        <v>7015406.7135000043</v>
      </c>
      <c r="D517" s="351">
        <v>0</v>
      </c>
      <c r="E517" s="301"/>
      <c r="F517" s="337">
        <v>0</v>
      </c>
      <c r="G517" s="313">
        <v>8533</v>
      </c>
      <c r="H517" s="313">
        <v>1500</v>
      </c>
      <c r="I517" s="303">
        <v>7025439.7135000043</v>
      </c>
    </row>
    <row r="518" spans="1:9" ht="15.75" hidden="1" customHeight="1" outlineLevel="1">
      <c r="A518" s="274"/>
      <c r="B518" s="350" t="s">
        <v>250</v>
      </c>
      <c r="C518" s="303">
        <v>0</v>
      </c>
      <c r="D518" s="351">
        <v>0</v>
      </c>
      <c r="E518" s="301"/>
      <c r="F518" s="337">
        <v>0</v>
      </c>
      <c r="G518" s="313">
        <v>0</v>
      </c>
      <c r="H518" s="313">
        <v>0</v>
      </c>
      <c r="I518" s="303">
        <v>0</v>
      </c>
    </row>
    <row r="519" spans="1:9" ht="15.75" hidden="1" customHeight="1" outlineLevel="1">
      <c r="A519" s="274"/>
      <c r="B519" s="350" t="s">
        <v>183</v>
      </c>
      <c r="C519" s="303">
        <v>36537238</v>
      </c>
      <c r="D519" s="351">
        <v>45342858</v>
      </c>
      <c r="E519" s="301"/>
      <c r="F519" s="337">
        <v>100369473</v>
      </c>
      <c r="G519" s="313">
        <v>6281323</v>
      </c>
      <c r="H519" s="313">
        <v>18721782</v>
      </c>
      <c r="I519" s="303">
        <v>207252674</v>
      </c>
    </row>
    <row r="520" spans="1:9" ht="15.75" hidden="1" customHeight="1" outlineLevel="1">
      <c r="A520" s="274"/>
      <c r="B520" s="350" t="s">
        <v>184</v>
      </c>
      <c r="C520" s="303">
        <v>7335407</v>
      </c>
      <c r="D520" s="351">
        <v>0</v>
      </c>
      <c r="E520" s="301"/>
      <c r="F520" s="337">
        <v>12853369</v>
      </c>
      <c r="G520" s="313">
        <v>829723</v>
      </c>
      <c r="H520" s="313">
        <v>313616</v>
      </c>
      <c r="I520" s="303">
        <v>21332115</v>
      </c>
    </row>
    <row r="521" spans="1:9" ht="15.75" hidden="1" customHeight="1" outlineLevel="1">
      <c r="A521" s="274"/>
      <c r="B521" s="350" t="s">
        <v>251</v>
      </c>
      <c r="C521" s="303">
        <v>190967.5499999999</v>
      </c>
      <c r="D521" s="351">
        <v>1102223.45</v>
      </c>
      <c r="E521" s="301"/>
      <c r="F521" s="337">
        <v>0</v>
      </c>
      <c r="G521" s="313">
        <v>1093</v>
      </c>
      <c r="H521" s="313">
        <v>93893</v>
      </c>
      <c r="I521" s="303">
        <v>1388176.9999999998</v>
      </c>
    </row>
    <row r="522" spans="1:9" ht="15.75" hidden="1" customHeight="1" outlineLevel="1">
      <c r="A522" s="274"/>
      <c r="B522" s="350" t="s">
        <v>185</v>
      </c>
      <c r="C522" s="303">
        <v>40376730.717500135</v>
      </c>
      <c r="D522" s="351">
        <v>0</v>
      </c>
      <c r="E522" s="301"/>
      <c r="F522" s="337">
        <v>126200465</v>
      </c>
      <c r="G522" s="313">
        <v>1601202</v>
      </c>
      <c r="H522" s="313">
        <v>13469298</v>
      </c>
      <c r="I522" s="303">
        <v>181647695.71750015</v>
      </c>
    </row>
    <row r="523" spans="1:9" ht="15.75" hidden="1" customHeight="1" outlineLevel="1">
      <c r="A523" s="274"/>
      <c r="B523" s="350" t="s">
        <v>186</v>
      </c>
      <c r="C523" s="303">
        <v>53312639</v>
      </c>
      <c r="D523" s="351">
        <v>0</v>
      </c>
      <c r="E523" s="301"/>
      <c r="F523" s="337">
        <v>227923318</v>
      </c>
      <c r="G523" s="313">
        <v>6601457</v>
      </c>
      <c r="H523" s="313">
        <v>22850148.609999999</v>
      </c>
      <c r="I523" s="303">
        <v>310687562.61000001</v>
      </c>
    </row>
    <row r="524" spans="1:9" ht="15.75" hidden="1" customHeight="1" outlineLevel="1">
      <c r="A524" s="274"/>
      <c r="B524" s="350" t="s">
        <v>244</v>
      </c>
      <c r="C524" s="303">
        <v>7034448</v>
      </c>
      <c r="D524" s="351">
        <v>0</v>
      </c>
      <c r="E524" s="301"/>
      <c r="F524" s="337">
        <v>0</v>
      </c>
      <c r="G524" s="313">
        <v>14474</v>
      </c>
      <c r="H524" s="313">
        <v>0</v>
      </c>
      <c r="I524" s="303">
        <v>7048922</v>
      </c>
    </row>
    <row r="525" spans="1:9" ht="15.75" hidden="1" customHeight="1" outlineLevel="1">
      <c r="A525" s="274"/>
      <c r="B525" s="350" t="s">
        <v>187</v>
      </c>
      <c r="C525" s="303">
        <v>3781744</v>
      </c>
      <c r="D525" s="351">
        <v>0</v>
      </c>
      <c r="E525" s="301"/>
      <c r="F525" s="337">
        <v>0</v>
      </c>
      <c r="G525" s="313">
        <v>240247</v>
      </c>
      <c r="H525" s="313">
        <v>0</v>
      </c>
      <c r="I525" s="303">
        <v>4021991</v>
      </c>
    </row>
    <row r="526" spans="1:9" ht="15.75" hidden="1" customHeight="1" outlineLevel="1">
      <c r="A526" s="274"/>
      <c r="B526" s="350" t="s">
        <v>188</v>
      </c>
      <c r="C526" s="303">
        <v>273907</v>
      </c>
      <c r="D526" s="351">
        <v>0</v>
      </c>
      <c r="E526" s="301"/>
      <c r="F526" s="337">
        <v>1565017</v>
      </c>
      <c r="G526" s="313">
        <v>74114</v>
      </c>
      <c r="H526" s="313">
        <v>383285</v>
      </c>
      <c r="I526" s="303">
        <v>2296323</v>
      </c>
    </row>
    <row r="527" spans="1:9" ht="15.75" hidden="1" customHeight="1" outlineLevel="1">
      <c r="A527" s="274"/>
      <c r="B527" s="350" t="s">
        <v>189</v>
      </c>
      <c r="C527" s="303">
        <v>3669393.5036932947</v>
      </c>
      <c r="D527" s="351">
        <v>0</v>
      </c>
      <c r="E527" s="301"/>
      <c r="F527" s="337">
        <v>28393823.059122521</v>
      </c>
      <c r="G527" s="313">
        <v>325948.23412170418</v>
      </c>
      <c r="H527" s="313">
        <v>7920909</v>
      </c>
      <c r="I527" s="303">
        <v>40310073.796937518</v>
      </c>
    </row>
    <row r="528" spans="1:9" ht="15.75" hidden="1" customHeight="1" outlineLevel="1">
      <c r="A528" s="274"/>
      <c r="B528" s="350" t="s">
        <v>190</v>
      </c>
      <c r="C528" s="303">
        <v>24024481</v>
      </c>
      <c r="D528" s="351">
        <v>39833560</v>
      </c>
      <c r="E528" s="301"/>
      <c r="F528" s="337">
        <v>3189588</v>
      </c>
      <c r="G528" s="313">
        <v>2757973</v>
      </c>
      <c r="H528" s="313">
        <v>8175651</v>
      </c>
      <c r="I528" s="303">
        <v>77981253</v>
      </c>
    </row>
    <row r="529" spans="1:9" ht="15.75" hidden="1" customHeight="1" outlineLevel="1">
      <c r="A529" s="274"/>
      <c r="B529" s="350" t="s">
        <v>191</v>
      </c>
      <c r="C529" s="303">
        <v>1025836</v>
      </c>
      <c r="D529" s="351">
        <v>0</v>
      </c>
      <c r="E529" s="301"/>
      <c r="F529" s="337">
        <v>6753570</v>
      </c>
      <c r="G529" s="313">
        <v>0</v>
      </c>
      <c r="H529" s="313">
        <v>1767235</v>
      </c>
      <c r="I529" s="303">
        <v>9546641</v>
      </c>
    </row>
    <row r="530" spans="1:9" ht="15.75" hidden="1" customHeight="1" outlineLevel="1">
      <c r="A530" s="274"/>
      <c r="B530" s="350" t="s">
        <v>192</v>
      </c>
      <c r="C530" s="303">
        <v>764841</v>
      </c>
      <c r="D530" s="351">
        <v>0</v>
      </c>
      <c r="E530" s="301"/>
      <c r="F530" s="337">
        <v>0</v>
      </c>
      <c r="G530" s="313">
        <v>48599</v>
      </c>
      <c r="H530" s="313">
        <v>0</v>
      </c>
      <c r="I530" s="303">
        <v>813440</v>
      </c>
    </row>
    <row r="531" spans="1:9" ht="15.75" hidden="1" customHeight="1" outlineLevel="1">
      <c r="A531" s="274"/>
      <c r="B531" s="350" t="s">
        <v>247</v>
      </c>
      <c r="C531" s="303">
        <v>393486</v>
      </c>
      <c r="D531" s="351">
        <v>0</v>
      </c>
      <c r="E531" s="301"/>
      <c r="F531" s="337">
        <v>0</v>
      </c>
      <c r="G531" s="313">
        <v>16529</v>
      </c>
      <c r="H531" s="313">
        <v>0</v>
      </c>
      <c r="I531" s="303">
        <v>410015</v>
      </c>
    </row>
    <row r="532" spans="1:9" ht="15.75" hidden="1" customHeight="1" outlineLevel="1">
      <c r="A532" s="274"/>
      <c r="B532" s="350" t="s">
        <v>193</v>
      </c>
      <c r="C532" s="303">
        <v>79232016</v>
      </c>
      <c r="D532" s="351">
        <v>20667988</v>
      </c>
      <c r="E532" s="301"/>
      <c r="F532" s="337">
        <v>179995402</v>
      </c>
      <c r="G532" s="313">
        <v>4342508</v>
      </c>
      <c r="H532" s="313">
        <v>33160478</v>
      </c>
      <c r="I532" s="303">
        <v>317398392</v>
      </c>
    </row>
    <row r="533" spans="1:9" ht="15.75" hidden="1" customHeight="1" outlineLevel="1">
      <c r="A533" s="274"/>
      <c r="B533" s="350" t="s">
        <v>194</v>
      </c>
      <c r="C533" s="303">
        <v>18182076</v>
      </c>
      <c r="D533" s="351">
        <v>0</v>
      </c>
      <c r="E533" s="301"/>
      <c r="F533" s="337">
        <v>0</v>
      </c>
      <c r="G533" s="313">
        <v>25889</v>
      </c>
      <c r="H533" s="313">
        <v>0</v>
      </c>
      <c r="I533" s="303">
        <v>18207965</v>
      </c>
    </row>
    <row r="534" spans="1:9" ht="15.75" hidden="1" customHeight="1" outlineLevel="1">
      <c r="A534" s="274"/>
      <c r="B534" s="350" t="s">
        <v>195</v>
      </c>
      <c r="C534" s="303">
        <v>5096449.099999994</v>
      </c>
      <c r="D534" s="351">
        <v>0</v>
      </c>
      <c r="E534" s="301"/>
      <c r="F534" s="337">
        <v>1985108.26</v>
      </c>
      <c r="G534" s="313">
        <v>133029.5791653154</v>
      </c>
      <c r="H534" s="313">
        <v>701908</v>
      </c>
      <c r="I534" s="303">
        <v>7916494.9391653091</v>
      </c>
    </row>
    <row r="535" spans="1:9" ht="15.75" hidden="1" customHeight="1" outlineLevel="1">
      <c r="A535" s="274"/>
      <c r="B535" s="350" t="s">
        <v>196</v>
      </c>
      <c r="C535" s="303">
        <v>9619350.0000000037</v>
      </c>
      <c r="D535" s="351">
        <v>76717</v>
      </c>
      <c r="E535" s="301"/>
      <c r="F535" s="337">
        <v>9555967</v>
      </c>
      <c r="G535" s="313">
        <v>197013</v>
      </c>
      <c r="H535" s="313">
        <v>13718</v>
      </c>
      <c r="I535" s="303">
        <v>19462765.000000004</v>
      </c>
    </row>
    <row r="536" spans="1:9" ht="15.75" hidden="1" customHeight="1" outlineLevel="1">
      <c r="A536" s="274"/>
      <c r="B536" s="350" t="s">
        <v>253</v>
      </c>
      <c r="C536" s="303">
        <v>9758493</v>
      </c>
      <c r="D536" s="351">
        <v>0</v>
      </c>
      <c r="E536" s="301"/>
      <c r="F536" s="337">
        <v>67331763</v>
      </c>
      <c r="G536" s="313">
        <v>142068</v>
      </c>
      <c r="H536" s="313">
        <v>14541012</v>
      </c>
      <c r="I536" s="303">
        <v>91773336</v>
      </c>
    </row>
    <row r="537" spans="1:9" ht="15.75" customHeight="1" collapsed="1">
      <c r="A537" s="274">
        <v>21</v>
      </c>
      <c r="B537" s="352" t="s">
        <v>506</v>
      </c>
      <c r="C537" s="303">
        <f>SUM($C$515:$C$536)</f>
        <v>317954941.4781934</v>
      </c>
      <c r="D537" s="351">
        <f>SUM($D$515:$D$536)</f>
        <v>107023346.45</v>
      </c>
      <c r="E537" s="301"/>
      <c r="F537" s="337">
        <f>SUM($F$515:$F$536)</f>
        <v>820907798.79562259</v>
      </c>
      <c r="G537" s="313">
        <f>SUM($G$515:$G$536)</f>
        <v>24500755.81328702</v>
      </c>
      <c r="H537" s="313">
        <f>SUM($H$515:$H$536)</f>
        <v>132599325.61</v>
      </c>
      <c r="I537" s="303">
        <f>SUM($I$515:$I$536)</f>
        <v>1402986168.1471031</v>
      </c>
    </row>
    <row r="538" spans="1:9" ht="9.75" customHeight="1">
      <c r="A538" s="509"/>
      <c r="B538" s="509"/>
      <c r="C538" s="509"/>
      <c r="D538" s="509"/>
      <c r="E538" s="509"/>
      <c r="F538" s="509"/>
      <c r="G538" s="509"/>
      <c r="H538" s="509"/>
      <c r="I538" s="509"/>
    </row>
    <row r="539" spans="1:9" ht="50.25" customHeight="1">
      <c r="A539" s="353"/>
      <c r="B539" s="354"/>
      <c r="C539" s="355" t="s">
        <v>507</v>
      </c>
      <c r="D539" s="356" t="s">
        <v>508</v>
      </c>
      <c r="E539" s="435" t="s">
        <v>509</v>
      </c>
      <c r="F539" s="510" t="s">
        <v>510</v>
      </c>
      <c r="G539" s="511"/>
      <c r="H539" s="512"/>
      <c r="I539" s="358" t="s">
        <v>171</v>
      </c>
    </row>
    <row r="540" spans="1:9" ht="13.5" hidden="1" customHeight="1" outlineLevel="1">
      <c r="A540" s="359"/>
      <c r="B540" s="360" t="s">
        <v>256</v>
      </c>
      <c r="C540" s="328">
        <v>0</v>
      </c>
      <c r="D540" s="312">
        <v>0</v>
      </c>
      <c r="E540" s="303">
        <v>0</v>
      </c>
      <c r="F540" s="504">
        <v>0</v>
      </c>
      <c r="G540" s="505"/>
      <c r="H540" s="506"/>
      <c r="I540" s="361">
        <v>0</v>
      </c>
    </row>
    <row r="541" spans="1:9" ht="13.5" hidden="1" customHeight="1" outlineLevel="1">
      <c r="A541" s="359"/>
      <c r="B541" s="360" t="s">
        <v>181</v>
      </c>
      <c r="C541" s="328">
        <v>30098</v>
      </c>
      <c r="D541" s="312">
        <v>2818</v>
      </c>
      <c r="E541" s="303">
        <v>20779</v>
      </c>
      <c r="F541" s="504">
        <v>132181</v>
      </c>
      <c r="G541" s="505"/>
      <c r="H541" s="506"/>
      <c r="I541" s="361">
        <v>185876</v>
      </c>
    </row>
    <row r="542" spans="1:9" ht="13.5" hidden="1" customHeight="1" outlineLevel="1">
      <c r="A542" s="359"/>
      <c r="B542" s="360" t="s">
        <v>182</v>
      </c>
      <c r="C542" s="328">
        <v>15397</v>
      </c>
      <c r="D542" s="312">
        <v>0</v>
      </c>
      <c r="E542" s="303">
        <v>15478</v>
      </c>
      <c r="F542" s="504">
        <v>16201</v>
      </c>
      <c r="G542" s="505"/>
      <c r="H542" s="506"/>
      <c r="I542" s="361">
        <v>47076</v>
      </c>
    </row>
    <row r="543" spans="1:9" ht="13.5" hidden="1" customHeight="1" outlineLevel="1">
      <c r="A543" s="359"/>
      <c r="B543" s="360" t="s">
        <v>250</v>
      </c>
      <c r="C543" s="328">
        <v>0</v>
      </c>
      <c r="D543" s="312">
        <v>0</v>
      </c>
      <c r="E543" s="303">
        <v>0</v>
      </c>
      <c r="F543" s="504">
        <v>0</v>
      </c>
      <c r="G543" s="505"/>
      <c r="H543" s="506"/>
      <c r="I543" s="361">
        <v>0</v>
      </c>
    </row>
    <row r="544" spans="1:9" ht="13.5" hidden="1" customHeight="1" outlineLevel="1">
      <c r="A544" s="359"/>
      <c r="B544" s="360" t="s">
        <v>257</v>
      </c>
      <c r="C544" s="328"/>
      <c r="D544" s="312"/>
      <c r="E544" s="303"/>
      <c r="F544" s="432"/>
      <c r="G544" s="433"/>
      <c r="H544" s="434"/>
      <c r="I544" s="361"/>
    </row>
    <row r="545" spans="1:9" ht="13.5" hidden="1" customHeight="1" outlineLevel="1">
      <c r="A545" s="359"/>
      <c r="B545" s="360" t="s">
        <v>258</v>
      </c>
      <c r="C545" s="328"/>
      <c r="D545" s="312"/>
      <c r="E545" s="303"/>
      <c r="F545" s="432"/>
      <c r="G545" s="433"/>
      <c r="H545" s="434"/>
      <c r="I545" s="361"/>
    </row>
    <row r="546" spans="1:9" ht="13.5" hidden="1" customHeight="1" outlineLevel="1">
      <c r="A546" s="359"/>
      <c r="B546" s="360" t="s">
        <v>183</v>
      </c>
      <c r="C546" s="328">
        <v>41945</v>
      </c>
      <c r="D546" s="312">
        <v>13613</v>
      </c>
      <c r="E546" s="303">
        <v>29699</v>
      </c>
      <c r="F546" s="504">
        <v>314316</v>
      </c>
      <c r="G546" s="505"/>
      <c r="H546" s="506"/>
      <c r="I546" s="361">
        <v>399573</v>
      </c>
    </row>
    <row r="547" spans="1:9" ht="13.5" hidden="1" customHeight="1" outlineLevel="1">
      <c r="A547" s="359"/>
      <c r="B547" s="360" t="s">
        <v>184</v>
      </c>
      <c r="C547" s="328">
        <v>11704</v>
      </c>
      <c r="D547" s="312">
        <v>1646</v>
      </c>
      <c r="E547" s="303">
        <v>8349</v>
      </c>
      <c r="F547" s="504">
        <v>45136</v>
      </c>
      <c r="G547" s="505"/>
      <c r="H547" s="506"/>
      <c r="I547" s="361">
        <v>66835</v>
      </c>
    </row>
    <row r="548" spans="1:9" ht="13.5" hidden="1" customHeight="1" outlineLevel="1">
      <c r="A548" s="359"/>
      <c r="B548" s="360" t="s">
        <v>251</v>
      </c>
      <c r="C548" s="328">
        <v>23</v>
      </c>
      <c r="D548" s="312">
        <v>874</v>
      </c>
      <c r="E548" s="303">
        <v>1</v>
      </c>
      <c r="F548" s="504"/>
      <c r="G548" s="505"/>
      <c r="H548" s="506"/>
      <c r="I548" s="361">
        <v>898</v>
      </c>
    </row>
    <row r="549" spans="1:9" ht="13.5" hidden="1" customHeight="1" outlineLevel="1">
      <c r="A549" s="359"/>
      <c r="B549" s="360" t="s">
        <v>185</v>
      </c>
      <c r="C549" s="328">
        <v>62978</v>
      </c>
      <c r="D549" s="312">
        <v>9667</v>
      </c>
      <c r="E549" s="303">
        <v>45004</v>
      </c>
      <c r="F549" s="504">
        <v>324672</v>
      </c>
      <c r="G549" s="505"/>
      <c r="H549" s="506"/>
      <c r="I549" s="361">
        <v>442321</v>
      </c>
    </row>
    <row r="550" spans="1:9" ht="13.5" hidden="1" customHeight="1" outlineLevel="1">
      <c r="A550" s="359"/>
      <c r="B550" s="360" t="s">
        <v>186</v>
      </c>
      <c r="C550" s="328">
        <v>73834</v>
      </c>
      <c r="D550" s="312">
        <v>28113</v>
      </c>
      <c r="E550" s="303">
        <v>52690</v>
      </c>
      <c r="F550" s="504">
        <v>426257</v>
      </c>
      <c r="G550" s="505"/>
      <c r="H550" s="506"/>
      <c r="I550" s="361">
        <v>580894</v>
      </c>
    </row>
    <row r="551" spans="1:9" ht="13.5" hidden="1" customHeight="1" outlineLevel="1">
      <c r="A551" s="359"/>
      <c r="B551" s="360" t="s">
        <v>244</v>
      </c>
      <c r="C551" s="328">
        <v>15958</v>
      </c>
      <c r="D551" s="312">
        <v>0</v>
      </c>
      <c r="E551" s="303">
        <v>15950</v>
      </c>
      <c r="F551" s="504">
        <v>127147</v>
      </c>
      <c r="G551" s="505"/>
      <c r="H551" s="506"/>
      <c r="I551" s="361">
        <v>159055</v>
      </c>
    </row>
    <row r="552" spans="1:9" ht="13.5" hidden="1" customHeight="1" outlineLevel="1">
      <c r="A552" s="359"/>
      <c r="B552" s="360" t="s">
        <v>187</v>
      </c>
      <c r="C552" s="328">
        <v>308</v>
      </c>
      <c r="D552" s="312">
        <v>8281</v>
      </c>
      <c r="E552" s="303">
        <v>9662</v>
      </c>
      <c r="F552" s="504">
        <v>73633</v>
      </c>
      <c r="G552" s="505"/>
      <c r="H552" s="506"/>
      <c r="I552" s="361">
        <v>91884</v>
      </c>
    </row>
    <row r="553" spans="1:9" ht="13.5" hidden="1" customHeight="1" outlineLevel="1">
      <c r="A553" s="359"/>
      <c r="B553" s="360" t="s">
        <v>188</v>
      </c>
      <c r="C553" s="328">
        <v>114</v>
      </c>
      <c r="D553" s="312">
        <v>1165</v>
      </c>
      <c r="E553" s="303">
        <v>33</v>
      </c>
      <c r="F553" s="504">
        <v>4066</v>
      </c>
      <c r="G553" s="505"/>
      <c r="H553" s="506"/>
      <c r="I553" s="361">
        <v>5378</v>
      </c>
    </row>
    <row r="554" spans="1:9" ht="13.5" hidden="1" customHeight="1" outlineLevel="1">
      <c r="A554" s="359"/>
      <c r="B554" s="360" t="s">
        <v>189</v>
      </c>
      <c r="C554" s="328">
        <v>6065</v>
      </c>
      <c r="D554" s="312">
        <v>3330</v>
      </c>
      <c r="E554" s="303">
        <v>13418.013068196073</v>
      </c>
      <c r="F554" s="504">
        <v>0</v>
      </c>
      <c r="G554" s="505"/>
      <c r="H554" s="506"/>
      <c r="I554" s="361">
        <v>22813.013068196073</v>
      </c>
    </row>
    <row r="555" spans="1:9" ht="13.5" hidden="1" customHeight="1" outlineLevel="1">
      <c r="A555" s="359"/>
      <c r="B555" s="360" t="s">
        <v>190</v>
      </c>
      <c r="C555" s="328">
        <v>29662</v>
      </c>
      <c r="D555" s="312">
        <v>0</v>
      </c>
      <c r="E555" s="303">
        <v>29885</v>
      </c>
      <c r="F555" s="504">
        <v>40023</v>
      </c>
      <c r="G555" s="505"/>
      <c r="H555" s="506"/>
      <c r="I555" s="361">
        <v>99570</v>
      </c>
    </row>
    <row r="556" spans="1:9" ht="13.5" hidden="1" customHeight="1" outlineLevel="1">
      <c r="A556" s="359"/>
      <c r="B556" s="360" t="s">
        <v>191</v>
      </c>
      <c r="C556" s="328">
        <v>3138</v>
      </c>
      <c r="D556" s="312">
        <v>24</v>
      </c>
      <c r="E556" s="303">
        <v>2676</v>
      </c>
      <c r="F556" s="504">
        <v>23052</v>
      </c>
      <c r="G556" s="505"/>
      <c r="H556" s="506"/>
      <c r="I556" s="361">
        <v>28890</v>
      </c>
    </row>
    <row r="557" spans="1:9" ht="13.5" hidden="1" customHeight="1" outlineLevel="1">
      <c r="A557" s="359"/>
      <c r="B557" s="360" t="s">
        <v>192</v>
      </c>
      <c r="C557" s="328">
        <v>3732</v>
      </c>
      <c r="D557" s="312">
        <v>461</v>
      </c>
      <c r="E557" s="303">
        <v>2262</v>
      </c>
      <c r="F557" s="504">
        <v>336</v>
      </c>
      <c r="G557" s="505"/>
      <c r="H557" s="506"/>
      <c r="I557" s="361">
        <v>6791</v>
      </c>
    </row>
    <row r="558" spans="1:9" ht="13.5" hidden="1" customHeight="1" outlineLevel="1">
      <c r="A558" s="359"/>
      <c r="B558" s="360" t="s">
        <v>247</v>
      </c>
      <c r="C558" s="328">
        <v>1157</v>
      </c>
      <c r="D558" s="312">
        <v>325</v>
      </c>
      <c r="E558" s="303">
        <v>918</v>
      </c>
      <c r="F558" s="504">
        <v>7255</v>
      </c>
      <c r="G558" s="505"/>
      <c r="H558" s="506"/>
      <c r="I558" s="361">
        <v>9655</v>
      </c>
    </row>
    <row r="559" spans="1:9" ht="13.5" hidden="1" customHeight="1" outlineLevel="1">
      <c r="A559" s="359"/>
      <c r="B559" s="360" t="s">
        <v>193</v>
      </c>
      <c r="C559" s="328">
        <v>91806</v>
      </c>
      <c r="D559" s="312">
        <v>12414</v>
      </c>
      <c r="E559" s="303">
        <v>62168</v>
      </c>
      <c r="F559" s="504">
        <v>306033</v>
      </c>
      <c r="G559" s="505"/>
      <c r="H559" s="506"/>
      <c r="I559" s="361">
        <v>472421</v>
      </c>
    </row>
    <row r="560" spans="1:9" ht="13.5" hidden="1" customHeight="1" outlineLevel="1">
      <c r="A560" s="359"/>
      <c r="B560" s="360" t="s">
        <v>194</v>
      </c>
      <c r="C560" s="328">
        <v>9406</v>
      </c>
      <c r="D560" s="312">
        <v>12011</v>
      </c>
      <c r="E560" s="303">
        <v>47050</v>
      </c>
      <c r="F560" s="504">
        <v>0</v>
      </c>
      <c r="G560" s="505"/>
      <c r="H560" s="506"/>
      <c r="I560" s="361">
        <v>68467</v>
      </c>
    </row>
    <row r="561" spans="1:9" ht="13.5" hidden="1" customHeight="1" outlineLevel="1">
      <c r="A561" s="359"/>
      <c r="B561" s="360" t="s">
        <v>195</v>
      </c>
      <c r="C561" s="328">
        <v>9737</v>
      </c>
      <c r="D561" s="312">
        <v>13358</v>
      </c>
      <c r="E561" s="303">
        <v>6509</v>
      </c>
      <c r="F561" s="504">
        <v>0</v>
      </c>
      <c r="G561" s="505"/>
      <c r="H561" s="506"/>
      <c r="I561" s="361">
        <v>29604</v>
      </c>
    </row>
    <row r="562" spans="1:9" ht="13.5" hidden="1" customHeight="1" outlineLevel="1">
      <c r="A562" s="359"/>
      <c r="B562" s="360" t="s">
        <v>196</v>
      </c>
      <c r="C562" s="328">
        <v>26242</v>
      </c>
      <c r="D562" s="312">
        <v>16367</v>
      </c>
      <c r="E562" s="303">
        <v>249</v>
      </c>
      <c r="F562" s="504">
        <v>256</v>
      </c>
      <c r="G562" s="505"/>
      <c r="H562" s="506"/>
      <c r="I562" s="361">
        <v>43114</v>
      </c>
    </row>
    <row r="563" spans="1:9" ht="13.5" hidden="1" customHeight="1" outlineLevel="1">
      <c r="A563" s="359"/>
      <c r="B563" s="360" t="s">
        <v>253</v>
      </c>
      <c r="C563" s="328">
        <v>24140</v>
      </c>
      <c r="D563" s="312">
        <v>9497</v>
      </c>
      <c r="E563" s="303">
        <v>18448</v>
      </c>
      <c r="F563" s="504">
        <v>148855</v>
      </c>
      <c r="G563" s="505"/>
      <c r="H563" s="506"/>
      <c r="I563" s="361">
        <v>200940</v>
      </c>
    </row>
    <row r="564" spans="1:9" ht="13.5" customHeight="1" collapsed="1">
      <c r="A564" s="359">
        <v>22</v>
      </c>
      <c r="B564" s="363" t="s">
        <v>511</v>
      </c>
      <c r="C564" s="328">
        <f>SUM($C$540:$C$563)</f>
        <v>457444</v>
      </c>
      <c r="D564" s="312">
        <f>SUM($D$540:$D$563)</f>
        <v>133964</v>
      </c>
      <c r="E564" s="303">
        <f>SUM($E$540:$E$563)</f>
        <v>381228.01306819607</v>
      </c>
      <c r="F564" s="504">
        <f>SUM($F$540:$F$563)</f>
        <v>1989419</v>
      </c>
      <c r="G564" s="505"/>
      <c r="H564" s="506"/>
      <c r="I564" s="361">
        <f>SUM($I$540:$I$563)</f>
        <v>2962055.0130681964</v>
      </c>
    </row>
  </sheetData>
  <sheetProtection selectLockedCells="1"/>
  <mergeCells count="33">
    <mergeCell ref="F562:H562"/>
    <mergeCell ref="F563:H563"/>
    <mergeCell ref="F564:H564"/>
    <mergeCell ref="F556:H556"/>
    <mergeCell ref="F557:H557"/>
    <mergeCell ref="F558:H558"/>
    <mergeCell ref="F559:H559"/>
    <mergeCell ref="F560:H560"/>
    <mergeCell ref="F561:H561"/>
    <mergeCell ref="F555:H555"/>
    <mergeCell ref="F542:H542"/>
    <mergeCell ref="F543:H543"/>
    <mergeCell ref="F546:H546"/>
    <mergeCell ref="F547:H547"/>
    <mergeCell ref="F548:H548"/>
    <mergeCell ref="F549:H549"/>
    <mergeCell ref="F550:H550"/>
    <mergeCell ref="F551:H551"/>
    <mergeCell ref="F552:H552"/>
    <mergeCell ref="F553:H553"/>
    <mergeCell ref="F554:H554"/>
    <mergeCell ref="F541:H541"/>
    <mergeCell ref="A1:I1"/>
    <mergeCell ref="A2:I2"/>
    <mergeCell ref="A3:I3"/>
    <mergeCell ref="A4:I4"/>
    <mergeCell ref="A6:I6"/>
    <mergeCell ref="C12:I12"/>
    <mergeCell ref="C238:I238"/>
    <mergeCell ref="C389:I389"/>
    <mergeCell ref="A538:I538"/>
    <mergeCell ref="F539:H539"/>
    <mergeCell ref="F540:H540"/>
  </mergeCells>
  <printOptions horizontalCentered="1"/>
  <pageMargins left="0.37" right="0.4" top="0.38" bottom="0.6" header="0.4" footer="0.2"/>
  <pageSetup scale="91" firstPageNumber="70" orientation="landscape" useFirstPageNumber="1" horizontalDpi="300" verticalDpi="300" r:id="rId1"/>
  <headerFooter alignWithMargins="0">
    <oddFooter>&amp;C&amp;"-,Regular"&amp;P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3634"/>
  </sheetPr>
  <dimension ref="A1:I1153"/>
  <sheetViews>
    <sheetView showGridLines="0" zoomScaleNormal="100" workbookViewId="0">
      <selection activeCell="A614" sqref="A614:H614"/>
    </sheetView>
  </sheetViews>
  <sheetFormatPr defaultRowHeight="12.75" outlineLevelRow="1"/>
  <cols>
    <col min="1" max="1" width="4.42578125" style="266" customWidth="1"/>
    <col min="2" max="2" width="40.7109375" style="364" customWidth="1"/>
    <col min="3" max="3" width="17.140625" style="266" customWidth="1"/>
    <col min="4" max="4" width="13.7109375" style="266" customWidth="1"/>
    <col min="5" max="5" width="13.85546875" style="266" customWidth="1"/>
    <col min="6" max="7" width="13.7109375" style="266" customWidth="1"/>
    <col min="8" max="8" width="14.5703125" style="266" customWidth="1"/>
    <col min="9" max="9" width="9.140625" style="364"/>
    <col min="10" max="242" width="9.140625" style="229"/>
    <col min="243" max="243" width="1" style="229" customWidth="1"/>
    <col min="244" max="244" width="4.42578125" style="229" customWidth="1"/>
    <col min="245" max="245" width="40.7109375" style="229" customWidth="1"/>
    <col min="246" max="246" width="17.140625" style="229" customWidth="1"/>
    <col min="247" max="247" width="13.7109375" style="229" customWidth="1"/>
    <col min="248" max="248" width="13.85546875" style="229" customWidth="1"/>
    <col min="249" max="250" width="13.7109375" style="229" customWidth="1"/>
    <col min="251" max="251" width="14.5703125" style="229" customWidth="1"/>
    <col min="252" max="498" width="9.140625" style="229"/>
    <col min="499" max="499" width="1" style="229" customWidth="1"/>
    <col min="500" max="500" width="4.42578125" style="229" customWidth="1"/>
    <col min="501" max="501" width="40.7109375" style="229" customWidth="1"/>
    <col min="502" max="502" width="17.140625" style="229" customWidth="1"/>
    <col min="503" max="503" width="13.7109375" style="229" customWidth="1"/>
    <col min="504" max="504" width="13.85546875" style="229" customWidth="1"/>
    <col min="505" max="506" width="13.7109375" style="229" customWidth="1"/>
    <col min="507" max="507" width="14.5703125" style="229" customWidth="1"/>
    <col min="508" max="754" width="9.140625" style="229"/>
    <col min="755" max="755" width="1" style="229" customWidth="1"/>
    <col min="756" max="756" width="4.42578125" style="229" customWidth="1"/>
    <col min="757" max="757" width="40.7109375" style="229" customWidth="1"/>
    <col min="758" max="758" width="17.140625" style="229" customWidth="1"/>
    <col min="759" max="759" width="13.7109375" style="229" customWidth="1"/>
    <col min="760" max="760" width="13.85546875" style="229" customWidth="1"/>
    <col min="761" max="762" width="13.7109375" style="229" customWidth="1"/>
    <col min="763" max="763" width="14.5703125" style="229" customWidth="1"/>
    <col min="764" max="1010" width="9.140625" style="229"/>
    <col min="1011" max="1011" width="1" style="229" customWidth="1"/>
    <col min="1012" max="1012" width="4.42578125" style="229" customWidth="1"/>
    <col min="1013" max="1013" width="40.7109375" style="229" customWidth="1"/>
    <col min="1014" max="1014" width="17.140625" style="229" customWidth="1"/>
    <col min="1015" max="1015" width="13.7109375" style="229" customWidth="1"/>
    <col min="1016" max="1016" width="13.85546875" style="229" customWidth="1"/>
    <col min="1017" max="1018" width="13.7109375" style="229" customWidth="1"/>
    <col min="1019" max="1019" width="14.5703125" style="229" customWidth="1"/>
    <col min="1020" max="1266" width="9.140625" style="229"/>
    <col min="1267" max="1267" width="1" style="229" customWidth="1"/>
    <col min="1268" max="1268" width="4.42578125" style="229" customWidth="1"/>
    <col min="1269" max="1269" width="40.7109375" style="229" customWidth="1"/>
    <col min="1270" max="1270" width="17.140625" style="229" customWidth="1"/>
    <col min="1271" max="1271" width="13.7109375" style="229" customWidth="1"/>
    <col min="1272" max="1272" width="13.85546875" style="229" customWidth="1"/>
    <col min="1273" max="1274" width="13.7109375" style="229" customWidth="1"/>
    <col min="1275" max="1275" width="14.5703125" style="229" customWidth="1"/>
    <col min="1276" max="1522" width="9.140625" style="229"/>
    <col min="1523" max="1523" width="1" style="229" customWidth="1"/>
    <col min="1524" max="1524" width="4.42578125" style="229" customWidth="1"/>
    <col min="1525" max="1525" width="40.7109375" style="229" customWidth="1"/>
    <col min="1526" max="1526" width="17.140625" style="229" customWidth="1"/>
    <col min="1527" max="1527" width="13.7109375" style="229" customWidth="1"/>
    <col min="1528" max="1528" width="13.85546875" style="229" customWidth="1"/>
    <col min="1529" max="1530" width="13.7109375" style="229" customWidth="1"/>
    <col min="1531" max="1531" width="14.5703125" style="229" customWidth="1"/>
    <col min="1532" max="1778" width="9.140625" style="229"/>
    <col min="1779" max="1779" width="1" style="229" customWidth="1"/>
    <col min="1780" max="1780" width="4.42578125" style="229" customWidth="1"/>
    <col min="1781" max="1781" width="40.7109375" style="229" customWidth="1"/>
    <col min="1782" max="1782" width="17.140625" style="229" customWidth="1"/>
    <col min="1783" max="1783" width="13.7109375" style="229" customWidth="1"/>
    <col min="1784" max="1784" width="13.85546875" style="229" customWidth="1"/>
    <col min="1785" max="1786" width="13.7109375" style="229" customWidth="1"/>
    <col min="1787" max="1787" width="14.5703125" style="229" customWidth="1"/>
    <col min="1788" max="2034" width="9.140625" style="229"/>
    <col min="2035" max="2035" width="1" style="229" customWidth="1"/>
    <col min="2036" max="2036" width="4.42578125" style="229" customWidth="1"/>
    <col min="2037" max="2037" width="40.7109375" style="229" customWidth="1"/>
    <col min="2038" max="2038" width="17.140625" style="229" customWidth="1"/>
    <col min="2039" max="2039" width="13.7109375" style="229" customWidth="1"/>
    <col min="2040" max="2040" width="13.85546875" style="229" customWidth="1"/>
    <col min="2041" max="2042" width="13.7109375" style="229" customWidth="1"/>
    <col min="2043" max="2043" width="14.5703125" style="229" customWidth="1"/>
    <col min="2044" max="2290" width="9.140625" style="229"/>
    <col min="2291" max="2291" width="1" style="229" customWidth="1"/>
    <col min="2292" max="2292" width="4.42578125" style="229" customWidth="1"/>
    <col min="2293" max="2293" width="40.7109375" style="229" customWidth="1"/>
    <col min="2294" max="2294" width="17.140625" style="229" customWidth="1"/>
    <col min="2295" max="2295" width="13.7109375" style="229" customWidth="1"/>
    <col min="2296" max="2296" width="13.85546875" style="229" customWidth="1"/>
    <col min="2297" max="2298" width="13.7109375" style="229" customWidth="1"/>
    <col min="2299" max="2299" width="14.5703125" style="229" customWidth="1"/>
    <col min="2300" max="2546" width="9.140625" style="229"/>
    <col min="2547" max="2547" width="1" style="229" customWidth="1"/>
    <col min="2548" max="2548" width="4.42578125" style="229" customWidth="1"/>
    <col min="2549" max="2549" width="40.7109375" style="229" customWidth="1"/>
    <col min="2550" max="2550" width="17.140625" style="229" customWidth="1"/>
    <col min="2551" max="2551" width="13.7109375" style="229" customWidth="1"/>
    <col min="2552" max="2552" width="13.85546875" style="229" customWidth="1"/>
    <col min="2553" max="2554" width="13.7109375" style="229" customWidth="1"/>
    <col min="2555" max="2555" width="14.5703125" style="229" customWidth="1"/>
    <col min="2556" max="2802" width="9.140625" style="229"/>
    <col min="2803" max="2803" width="1" style="229" customWidth="1"/>
    <col min="2804" max="2804" width="4.42578125" style="229" customWidth="1"/>
    <col min="2805" max="2805" width="40.7109375" style="229" customWidth="1"/>
    <col min="2806" max="2806" width="17.140625" style="229" customWidth="1"/>
    <col min="2807" max="2807" width="13.7109375" style="229" customWidth="1"/>
    <col min="2808" max="2808" width="13.85546875" style="229" customWidth="1"/>
    <col min="2809" max="2810" width="13.7109375" style="229" customWidth="1"/>
    <col min="2811" max="2811" width="14.5703125" style="229" customWidth="1"/>
    <col min="2812" max="3058" width="9.140625" style="229"/>
    <col min="3059" max="3059" width="1" style="229" customWidth="1"/>
    <col min="3060" max="3060" width="4.42578125" style="229" customWidth="1"/>
    <col min="3061" max="3061" width="40.7109375" style="229" customWidth="1"/>
    <col min="3062" max="3062" width="17.140625" style="229" customWidth="1"/>
    <col min="3063" max="3063" width="13.7109375" style="229" customWidth="1"/>
    <col min="3064" max="3064" width="13.85546875" style="229" customWidth="1"/>
    <col min="3065" max="3066" width="13.7109375" style="229" customWidth="1"/>
    <col min="3067" max="3067" width="14.5703125" style="229" customWidth="1"/>
    <col min="3068" max="3314" width="9.140625" style="229"/>
    <col min="3315" max="3315" width="1" style="229" customWidth="1"/>
    <col min="3316" max="3316" width="4.42578125" style="229" customWidth="1"/>
    <col min="3317" max="3317" width="40.7109375" style="229" customWidth="1"/>
    <col min="3318" max="3318" width="17.140625" style="229" customWidth="1"/>
    <col min="3319" max="3319" width="13.7109375" style="229" customWidth="1"/>
    <col min="3320" max="3320" width="13.85546875" style="229" customWidth="1"/>
    <col min="3321" max="3322" width="13.7109375" style="229" customWidth="1"/>
    <col min="3323" max="3323" width="14.5703125" style="229" customWidth="1"/>
    <col min="3324" max="3570" width="9.140625" style="229"/>
    <col min="3571" max="3571" width="1" style="229" customWidth="1"/>
    <col min="3572" max="3572" width="4.42578125" style="229" customWidth="1"/>
    <col min="3573" max="3573" width="40.7109375" style="229" customWidth="1"/>
    <col min="3574" max="3574" width="17.140625" style="229" customWidth="1"/>
    <col min="3575" max="3575" width="13.7109375" style="229" customWidth="1"/>
    <col min="3576" max="3576" width="13.85546875" style="229" customWidth="1"/>
    <col min="3577" max="3578" width="13.7109375" style="229" customWidth="1"/>
    <col min="3579" max="3579" width="14.5703125" style="229" customWidth="1"/>
    <col min="3580" max="3826" width="9.140625" style="229"/>
    <col min="3827" max="3827" width="1" style="229" customWidth="1"/>
    <col min="3828" max="3828" width="4.42578125" style="229" customWidth="1"/>
    <col min="3829" max="3829" width="40.7109375" style="229" customWidth="1"/>
    <col min="3830" max="3830" width="17.140625" style="229" customWidth="1"/>
    <col min="3831" max="3831" width="13.7109375" style="229" customWidth="1"/>
    <col min="3832" max="3832" width="13.85546875" style="229" customWidth="1"/>
    <col min="3833" max="3834" width="13.7109375" style="229" customWidth="1"/>
    <col min="3835" max="3835" width="14.5703125" style="229" customWidth="1"/>
    <col min="3836" max="4082" width="9.140625" style="229"/>
    <col min="4083" max="4083" width="1" style="229" customWidth="1"/>
    <col min="4084" max="4084" width="4.42578125" style="229" customWidth="1"/>
    <col min="4085" max="4085" width="40.7109375" style="229" customWidth="1"/>
    <col min="4086" max="4086" width="17.140625" style="229" customWidth="1"/>
    <col min="4087" max="4087" width="13.7109375" style="229" customWidth="1"/>
    <col min="4088" max="4088" width="13.85546875" style="229" customWidth="1"/>
    <col min="4089" max="4090" width="13.7109375" style="229" customWidth="1"/>
    <col min="4091" max="4091" width="14.5703125" style="229" customWidth="1"/>
    <col min="4092" max="4338" width="9.140625" style="229"/>
    <col min="4339" max="4339" width="1" style="229" customWidth="1"/>
    <col min="4340" max="4340" width="4.42578125" style="229" customWidth="1"/>
    <col min="4341" max="4341" width="40.7109375" style="229" customWidth="1"/>
    <col min="4342" max="4342" width="17.140625" style="229" customWidth="1"/>
    <col min="4343" max="4343" width="13.7109375" style="229" customWidth="1"/>
    <col min="4344" max="4344" width="13.85546875" style="229" customWidth="1"/>
    <col min="4345" max="4346" width="13.7109375" style="229" customWidth="1"/>
    <col min="4347" max="4347" width="14.5703125" style="229" customWidth="1"/>
    <col min="4348" max="4594" width="9.140625" style="229"/>
    <col min="4595" max="4595" width="1" style="229" customWidth="1"/>
    <col min="4596" max="4596" width="4.42578125" style="229" customWidth="1"/>
    <col min="4597" max="4597" width="40.7109375" style="229" customWidth="1"/>
    <col min="4598" max="4598" width="17.140625" style="229" customWidth="1"/>
    <col min="4599" max="4599" width="13.7109375" style="229" customWidth="1"/>
    <col min="4600" max="4600" width="13.85546875" style="229" customWidth="1"/>
    <col min="4601" max="4602" width="13.7109375" style="229" customWidth="1"/>
    <col min="4603" max="4603" width="14.5703125" style="229" customWidth="1"/>
    <col min="4604" max="4850" width="9.140625" style="229"/>
    <col min="4851" max="4851" width="1" style="229" customWidth="1"/>
    <col min="4852" max="4852" width="4.42578125" style="229" customWidth="1"/>
    <col min="4853" max="4853" width="40.7109375" style="229" customWidth="1"/>
    <col min="4854" max="4854" width="17.140625" style="229" customWidth="1"/>
    <col min="4855" max="4855" width="13.7109375" style="229" customWidth="1"/>
    <col min="4856" max="4856" width="13.85546875" style="229" customWidth="1"/>
    <col min="4857" max="4858" width="13.7109375" style="229" customWidth="1"/>
    <col min="4859" max="4859" width="14.5703125" style="229" customWidth="1"/>
    <col min="4860" max="5106" width="9.140625" style="229"/>
    <col min="5107" max="5107" width="1" style="229" customWidth="1"/>
    <col min="5108" max="5108" width="4.42578125" style="229" customWidth="1"/>
    <col min="5109" max="5109" width="40.7109375" style="229" customWidth="1"/>
    <col min="5110" max="5110" width="17.140625" style="229" customWidth="1"/>
    <col min="5111" max="5111" width="13.7109375" style="229" customWidth="1"/>
    <col min="5112" max="5112" width="13.85546875" style="229" customWidth="1"/>
    <col min="5113" max="5114" width="13.7109375" style="229" customWidth="1"/>
    <col min="5115" max="5115" width="14.5703125" style="229" customWidth="1"/>
    <col min="5116" max="5362" width="9.140625" style="229"/>
    <col min="5363" max="5363" width="1" style="229" customWidth="1"/>
    <col min="5364" max="5364" width="4.42578125" style="229" customWidth="1"/>
    <col min="5365" max="5365" width="40.7109375" style="229" customWidth="1"/>
    <col min="5366" max="5366" width="17.140625" style="229" customWidth="1"/>
    <col min="5367" max="5367" width="13.7109375" style="229" customWidth="1"/>
    <col min="5368" max="5368" width="13.85546875" style="229" customWidth="1"/>
    <col min="5369" max="5370" width="13.7109375" style="229" customWidth="1"/>
    <col min="5371" max="5371" width="14.5703125" style="229" customWidth="1"/>
    <col min="5372" max="5618" width="9.140625" style="229"/>
    <col min="5619" max="5619" width="1" style="229" customWidth="1"/>
    <col min="5620" max="5620" width="4.42578125" style="229" customWidth="1"/>
    <col min="5621" max="5621" width="40.7109375" style="229" customWidth="1"/>
    <col min="5622" max="5622" width="17.140625" style="229" customWidth="1"/>
    <col min="5623" max="5623" width="13.7109375" style="229" customWidth="1"/>
    <col min="5624" max="5624" width="13.85546875" style="229" customWidth="1"/>
    <col min="5625" max="5626" width="13.7109375" style="229" customWidth="1"/>
    <col min="5627" max="5627" width="14.5703125" style="229" customWidth="1"/>
    <col min="5628" max="5874" width="9.140625" style="229"/>
    <col min="5875" max="5875" width="1" style="229" customWidth="1"/>
    <col min="5876" max="5876" width="4.42578125" style="229" customWidth="1"/>
    <col min="5877" max="5877" width="40.7109375" style="229" customWidth="1"/>
    <col min="5878" max="5878" width="17.140625" style="229" customWidth="1"/>
    <col min="5879" max="5879" width="13.7109375" style="229" customWidth="1"/>
    <col min="5880" max="5880" width="13.85546875" style="229" customWidth="1"/>
    <col min="5881" max="5882" width="13.7109375" style="229" customWidth="1"/>
    <col min="5883" max="5883" width="14.5703125" style="229" customWidth="1"/>
    <col min="5884" max="6130" width="9.140625" style="229"/>
    <col min="6131" max="6131" width="1" style="229" customWidth="1"/>
    <col min="6132" max="6132" width="4.42578125" style="229" customWidth="1"/>
    <col min="6133" max="6133" width="40.7109375" style="229" customWidth="1"/>
    <col min="6134" max="6134" width="17.140625" style="229" customWidth="1"/>
    <col min="6135" max="6135" width="13.7109375" style="229" customWidth="1"/>
    <col min="6136" max="6136" width="13.85546875" style="229" customWidth="1"/>
    <col min="6137" max="6138" width="13.7109375" style="229" customWidth="1"/>
    <col min="6139" max="6139" width="14.5703125" style="229" customWidth="1"/>
    <col min="6140" max="6386" width="9.140625" style="229"/>
    <col min="6387" max="6387" width="1" style="229" customWidth="1"/>
    <col min="6388" max="6388" width="4.42578125" style="229" customWidth="1"/>
    <col min="6389" max="6389" width="40.7109375" style="229" customWidth="1"/>
    <col min="6390" max="6390" width="17.140625" style="229" customWidth="1"/>
    <col min="6391" max="6391" width="13.7109375" style="229" customWidth="1"/>
    <col min="6392" max="6392" width="13.85546875" style="229" customWidth="1"/>
    <col min="6393" max="6394" width="13.7109375" style="229" customWidth="1"/>
    <col min="6395" max="6395" width="14.5703125" style="229" customWidth="1"/>
    <col min="6396" max="6642" width="9.140625" style="229"/>
    <col min="6643" max="6643" width="1" style="229" customWidth="1"/>
    <col min="6644" max="6644" width="4.42578125" style="229" customWidth="1"/>
    <col min="6645" max="6645" width="40.7109375" style="229" customWidth="1"/>
    <col min="6646" max="6646" width="17.140625" style="229" customWidth="1"/>
    <col min="6647" max="6647" width="13.7109375" style="229" customWidth="1"/>
    <col min="6648" max="6648" width="13.85546875" style="229" customWidth="1"/>
    <col min="6649" max="6650" width="13.7109375" style="229" customWidth="1"/>
    <col min="6651" max="6651" width="14.5703125" style="229" customWidth="1"/>
    <col min="6652" max="6898" width="9.140625" style="229"/>
    <col min="6899" max="6899" width="1" style="229" customWidth="1"/>
    <col min="6900" max="6900" width="4.42578125" style="229" customWidth="1"/>
    <col min="6901" max="6901" width="40.7109375" style="229" customWidth="1"/>
    <col min="6902" max="6902" width="17.140625" style="229" customWidth="1"/>
    <col min="6903" max="6903" width="13.7109375" style="229" customWidth="1"/>
    <col min="6904" max="6904" width="13.85546875" style="229" customWidth="1"/>
    <col min="6905" max="6906" width="13.7109375" style="229" customWidth="1"/>
    <col min="6907" max="6907" width="14.5703125" style="229" customWidth="1"/>
    <col min="6908" max="7154" width="9.140625" style="229"/>
    <col min="7155" max="7155" width="1" style="229" customWidth="1"/>
    <col min="7156" max="7156" width="4.42578125" style="229" customWidth="1"/>
    <col min="7157" max="7157" width="40.7109375" style="229" customWidth="1"/>
    <col min="7158" max="7158" width="17.140625" style="229" customWidth="1"/>
    <col min="7159" max="7159" width="13.7109375" style="229" customWidth="1"/>
    <col min="7160" max="7160" width="13.85546875" style="229" customWidth="1"/>
    <col min="7161" max="7162" width="13.7109375" style="229" customWidth="1"/>
    <col min="7163" max="7163" width="14.5703125" style="229" customWidth="1"/>
    <col min="7164" max="7410" width="9.140625" style="229"/>
    <col min="7411" max="7411" width="1" style="229" customWidth="1"/>
    <col min="7412" max="7412" width="4.42578125" style="229" customWidth="1"/>
    <col min="7413" max="7413" width="40.7109375" style="229" customWidth="1"/>
    <col min="7414" max="7414" width="17.140625" style="229" customWidth="1"/>
    <col min="7415" max="7415" width="13.7109375" style="229" customWidth="1"/>
    <col min="7416" max="7416" width="13.85546875" style="229" customWidth="1"/>
    <col min="7417" max="7418" width="13.7109375" style="229" customWidth="1"/>
    <col min="7419" max="7419" width="14.5703125" style="229" customWidth="1"/>
    <col min="7420" max="7666" width="9.140625" style="229"/>
    <col min="7667" max="7667" width="1" style="229" customWidth="1"/>
    <col min="7668" max="7668" width="4.42578125" style="229" customWidth="1"/>
    <col min="7669" max="7669" width="40.7109375" style="229" customWidth="1"/>
    <col min="7670" max="7670" width="17.140625" style="229" customWidth="1"/>
    <col min="7671" max="7671" width="13.7109375" style="229" customWidth="1"/>
    <col min="7672" max="7672" width="13.85546875" style="229" customWidth="1"/>
    <col min="7673" max="7674" width="13.7109375" style="229" customWidth="1"/>
    <col min="7675" max="7675" width="14.5703125" style="229" customWidth="1"/>
    <col min="7676" max="7922" width="9.140625" style="229"/>
    <col min="7923" max="7923" width="1" style="229" customWidth="1"/>
    <col min="7924" max="7924" width="4.42578125" style="229" customWidth="1"/>
    <col min="7925" max="7925" width="40.7109375" style="229" customWidth="1"/>
    <col min="7926" max="7926" width="17.140625" style="229" customWidth="1"/>
    <col min="7927" max="7927" width="13.7109375" style="229" customWidth="1"/>
    <col min="7928" max="7928" width="13.85546875" style="229" customWidth="1"/>
    <col min="7929" max="7930" width="13.7109375" style="229" customWidth="1"/>
    <col min="7931" max="7931" width="14.5703125" style="229" customWidth="1"/>
    <col min="7932" max="8178" width="9.140625" style="229"/>
    <col min="8179" max="8179" width="1" style="229" customWidth="1"/>
    <col min="8180" max="8180" width="4.42578125" style="229" customWidth="1"/>
    <col min="8181" max="8181" width="40.7109375" style="229" customWidth="1"/>
    <col min="8182" max="8182" width="17.140625" style="229" customWidth="1"/>
    <col min="8183" max="8183" width="13.7109375" style="229" customWidth="1"/>
    <col min="8184" max="8184" width="13.85546875" style="229" customWidth="1"/>
    <col min="8185" max="8186" width="13.7109375" style="229" customWidth="1"/>
    <col min="8187" max="8187" width="14.5703125" style="229" customWidth="1"/>
    <col min="8188" max="8434" width="9.140625" style="229"/>
    <col min="8435" max="8435" width="1" style="229" customWidth="1"/>
    <col min="8436" max="8436" width="4.42578125" style="229" customWidth="1"/>
    <col min="8437" max="8437" width="40.7109375" style="229" customWidth="1"/>
    <col min="8438" max="8438" width="17.140625" style="229" customWidth="1"/>
    <col min="8439" max="8439" width="13.7109375" style="229" customWidth="1"/>
    <col min="8440" max="8440" width="13.85546875" style="229" customWidth="1"/>
    <col min="8441" max="8442" width="13.7109375" style="229" customWidth="1"/>
    <col min="8443" max="8443" width="14.5703125" style="229" customWidth="1"/>
    <col min="8444" max="8690" width="9.140625" style="229"/>
    <col min="8691" max="8691" width="1" style="229" customWidth="1"/>
    <col min="8692" max="8692" width="4.42578125" style="229" customWidth="1"/>
    <col min="8693" max="8693" width="40.7109375" style="229" customWidth="1"/>
    <col min="8694" max="8694" width="17.140625" style="229" customWidth="1"/>
    <col min="8695" max="8695" width="13.7109375" style="229" customWidth="1"/>
    <col min="8696" max="8696" width="13.85546875" style="229" customWidth="1"/>
    <col min="8697" max="8698" width="13.7109375" style="229" customWidth="1"/>
    <col min="8699" max="8699" width="14.5703125" style="229" customWidth="1"/>
    <col min="8700" max="8946" width="9.140625" style="229"/>
    <col min="8947" max="8947" width="1" style="229" customWidth="1"/>
    <col min="8948" max="8948" width="4.42578125" style="229" customWidth="1"/>
    <col min="8949" max="8949" width="40.7109375" style="229" customWidth="1"/>
    <col min="8950" max="8950" width="17.140625" style="229" customWidth="1"/>
    <col min="8951" max="8951" width="13.7109375" style="229" customWidth="1"/>
    <col min="8952" max="8952" width="13.85546875" style="229" customWidth="1"/>
    <col min="8953" max="8954" width="13.7109375" style="229" customWidth="1"/>
    <col min="8955" max="8955" width="14.5703125" style="229" customWidth="1"/>
    <col min="8956" max="9202" width="9.140625" style="229"/>
    <col min="9203" max="9203" width="1" style="229" customWidth="1"/>
    <col min="9204" max="9204" width="4.42578125" style="229" customWidth="1"/>
    <col min="9205" max="9205" width="40.7109375" style="229" customWidth="1"/>
    <col min="9206" max="9206" width="17.140625" style="229" customWidth="1"/>
    <col min="9207" max="9207" width="13.7109375" style="229" customWidth="1"/>
    <col min="9208" max="9208" width="13.85546875" style="229" customWidth="1"/>
    <col min="9209" max="9210" width="13.7109375" style="229" customWidth="1"/>
    <col min="9211" max="9211" width="14.5703125" style="229" customWidth="1"/>
    <col min="9212" max="9458" width="9.140625" style="229"/>
    <col min="9459" max="9459" width="1" style="229" customWidth="1"/>
    <col min="9460" max="9460" width="4.42578125" style="229" customWidth="1"/>
    <col min="9461" max="9461" width="40.7109375" style="229" customWidth="1"/>
    <col min="9462" max="9462" width="17.140625" style="229" customWidth="1"/>
    <col min="9463" max="9463" width="13.7109375" style="229" customWidth="1"/>
    <col min="9464" max="9464" width="13.85546875" style="229" customWidth="1"/>
    <col min="9465" max="9466" width="13.7109375" style="229" customWidth="1"/>
    <col min="9467" max="9467" width="14.5703125" style="229" customWidth="1"/>
    <col min="9468" max="9714" width="9.140625" style="229"/>
    <col min="9715" max="9715" width="1" style="229" customWidth="1"/>
    <col min="9716" max="9716" width="4.42578125" style="229" customWidth="1"/>
    <col min="9717" max="9717" width="40.7109375" style="229" customWidth="1"/>
    <col min="9718" max="9718" width="17.140625" style="229" customWidth="1"/>
    <col min="9719" max="9719" width="13.7109375" style="229" customWidth="1"/>
    <col min="9720" max="9720" width="13.85546875" style="229" customWidth="1"/>
    <col min="9721" max="9722" width="13.7109375" style="229" customWidth="1"/>
    <col min="9723" max="9723" width="14.5703125" style="229" customWidth="1"/>
    <col min="9724" max="9970" width="9.140625" style="229"/>
    <col min="9971" max="9971" width="1" style="229" customWidth="1"/>
    <col min="9972" max="9972" width="4.42578125" style="229" customWidth="1"/>
    <col min="9973" max="9973" width="40.7109375" style="229" customWidth="1"/>
    <col min="9974" max="9974" width="17.140625" style="229" customWidth="1"/>
    <col min="9975" max="9975" width="13.7109375" style="229" customWidth="1"/>
    <col min="9976" max="9976" width="13.85546875" style="229" customWidth="1"/>
    <col min="9977" max="9978" width="13.7109375" style="229" customWidth="1"/>
    <col min="9979" max="9979" width="14.5703125" style="229" customWidth="1"/>
    <col min="9980" max="10226" width="9.140625" style="229"/>
    <col min="10227" max="10227" width="1" style="229" customWidth="1"/>
    <col min="10228" max="10228" width="4.42578125" style="229" customWidth="1"/>
    <col min="10229" max="10229" width="40.7109375" style="229" customWidth="1"/>
    <col min="10230" max="10230" width="17.140625" style="229" customWidth="1"/>
    <col min="10231" max="10231" width="13.7109375" style="229" customWidth="1"/>
    <col min="10232" max="10232" width="13.85546875" style="229" customWidth="1"/>
    <col min="10233" max="10234" width="13.7109375" style="229" customWidth="1"/>
    <col min="10235" max="10235" width="14.5703125" style="229" customWidth="1"/>
    <col min="10236" max="10482" width="9.140625" style="229"/>
    <col min="10483" max="10483" width="1" style="229" customWidth="1"/>
    <col min="10484" max="10484" width="4.42578125" style="229" customWidth="1"/>
    <col min="10485" max="10485" width="40.7109375" style="229" customWidth="1"/>
    <col min="10486" max="10486" width="17.140625" style="229" customWidth="1"/>
    <col min="10487" max="10487" width="13.7109375" style="229" customWidth="1"/>
    <col min="10488" max="10488" width="13.85546875" style="229" customWidth="1"/>
    <col min="10489" max="10490" width="13.7109375" style="229" customWidth="1"/>
    <col min="10491" max="10491" width="14.5703125" style="229" customWidth="1"/>
    <col min="10492" max="10738" width="9.140625" style="229"/>
    <col min="10739" max="10739" width="1" style="229" customWidth="1"/>
    <col min="10740" max="10740" width="4.42578125" style="229" customWidth="1"/>
    <col min="10741" max="10741" width="40.7109375" style="229" customWidth="1"/>
    <col min="10742" max="10742" width="17.140625" style="229" customWidth="1"/>
    <col min="10743" max="10743" width="13.7109375" style="229" customWidth="1"/>
    <col min="10744" max="10744" width="13.85546875" style="229" customWidth="1"/>
    <col min="10745" max="10746" width="13.7109375" style="229" customWidth="1"/>
    <col min="10747" max="10747" width="14.5703125" style="229" customWidth="1"/>
    <col min="10748" max="10994" width="9.140625" style="229"/>
    <col min="10995" max="10995" width="1" style="229" customWidth="1"/>
    <col min="10996" max="10996" width="4.42578125" style="229" customWidth="1"/>
    <col min="10997" max="10997" width="40.7109375" style="229" customWidth="1"/>
    <col min="10998" max="10998" width="17.140625" style="229" customWidth="1"/>
    <col min="10999" max="10999" width="13.7109375" style="229" customWidth="1"/>
    <col min="11000" max="11000" width="13.85546875" style="229" customWidth="1"/>
    <col min="11001" max="11002" width="13.7109375" style="229" customWidth="1"/>
    <col min="11003" max="11003" width="14.5703125" style="229" customWidth="1"/>
    <col min="11004" max="11250" width="9.140625" style="229"/>
    <col min="11251" max="11251" width="1" style="229" customWidth="1"/>
    <col min="11252" max="11252" width="4.42578125" style="229" customWidth="1"/>
    <col min="11253" max="11253" width="40.7109375" style="229" customWidth="1"/>
    <col min="11254" max="11254" width="17.140625" style="229" customWidth="1"/>
    <col min="11255" max="11255" width="13.7109375" style="229" customWidth="1"/>
    <col min="11256" max="11256" width="13.85546875" style="229" customWidth="1"/>
    <col min="11257" max="11258" width="13.7109375" style="229" customWidth="1"/>
    <col min="11259" max="11259" width="14.5703125" style="229" customWidth="1"/>
    <col min="11260" max="11506" width="9.140625" style="229"/>
    <col min="11507" max="11507" width="1" style="229" customWidth="1"/>
    <col min="11508" max="11508" width="4.42578125" style="229" customWidth="1"/>
    <col min="11509" max="11509" width="40.7109375" style="229" customWidth="1"/>
    <col min="11510" max="11510" width="17.140625" style="229" customWidth="1"/>
    <col min="11511" max="11511" width="13.7109375" style="229" customWidth="1"/>
    <col min="11512" max="11512" width="13.85546875" style="229" customWidth="1"/>
    <col min="11513" max="11514" width="13.7109375" style="229" customWidth="1"/>
    <col min="11515" max="11515" width="14.5703125" style="229" customWidth="1"/>
    <col min="11516" max="11762" width="9.140625" style="229"/>
    <col min="11763" max="11763" width="1" style="229" customWidth="1"/>
    <col min="11764" max="11764" width="4.42578125" style="229" customWidth="1"/>
    <col min="11765" max="11765" width="40.7109375" style="229" customWidth="1"/>
    <col min="11766" max="11766" width="17.140625" style="229" customWidth="1"/>
    <col min="11767" max="11767" width="13.7109375" style="229" customWidth="1"/>
    <col min="11768" max="11768" width="13.85546875" style="229" customWidth="1"/>
    <col min="11769" max="11770" width="13.7109375" style="229" customWidth="1"/>
    <col min="11771" max="11771" width="14.5703125" style="229" customWidth="1"/>
    <col min="11772" max="12018" width="9.140625" style="229"/>
    <col min="12019" max="12019" width="1" style="229" customWidth="1"/>
    <col min="12020" max="12020" width="4.42578125" style="229" customWidth="1"/>
    <col min="12021" max="12021" width="40.7109375" style="229" customWidth="1"/>
    <col min="12022" max="12022" width="17.140625" style="229" customWidth="1"/>
    <col min="12023" max="12023" width="13.7109375" style="229" customWidth="1"/>
    <col min="12024" max="12024" width="13.85546875" style="229" customWidth="1"/>
    <col min="12025" max="12026" width="13.7109375" style="229" customWidth="1"/>
    <col min="12027" max="12027" width="14.5703125" style="229" customWidth="1"/>
    <col min="12028" max="12274" width="9.140625" style="229"/>
    <col min="12275" max="12275" width="1" style="229" customWidth="1"/>
    <col min="12276" max="12276" width="4.42578125" style="229" customWidth="1"/>
    <col min="12277" max="12277" width="40.7109375" style="229" customWidth="1"/>
    <col min="12278" max="12278" width="17.140625" style="229" customWidth="1"/>
    <col min="12279" max="12279" width="13.7109375" style="229" customWidth="1"/>
    <col min="12280" max="12280" width="13.85546875" style="229" customWidth="1"/>
    <col min="12281" max="12282" width="13.7109375" style="229" customWidth="1"/>
    <col min="12283" max="12283" width="14.5703125" style="229" customWidth="1"/>
    <col min="12284" max="12530" width="9.140625" style="229"/>
    <col min="12531" max="12531" width="1" style="229" customWidth="1"/>
    <col min="12532" max="12532" width="4.42578125" style="229" customWidth="1"/>
    <col min="12533" max="12533" width="40.7109375" style="229" customWidth="1"/>
    <col min="12534" max="12534" width="17.140625" style="229" customWidth="1"/>
    <col min="12535" max="12535" width="13.7109375" style="229" customWidth="1"/>
    <col min="12536" max="12536" width="13.85546875" style="229" customWidth="1"/>
    <col min="12537" max="12538" width="13.7109375" style="229" customWidth="1"/>
    <col min="12539" max="12539" width="14.5703125" style="229" customWidth="1"/>
    <col min="12540" max="12786" width="9.140625" style="229"/>
    <col min="12787" max="12787" width="1" style="229" customWidth="1"/>
    <col min="12788" max="12788" width="4.42578125" style="229" customWidth="1"/>
    <col min="12789" max="12789" width="40.7109375" style="229" customWidth="1"/>
    <col min="12790" max="12790" width="17.140625" style="229" customWidth="1"/>
    <col min="12791" max="12791" width="13.7109375" style="229" customWidth="1"/>
    <col min="12792" max="12792" width="13.85546875" style="229" customWidth="1"/>
    <col min="12793" max="12794" width="13.7109375" style="229" customWidth="1"/>
    <col min="12795" max="12795" width="14.5703125" style="229" customWidth="1"/>
    <col min="12796" max="13042" width="9.140625" style="229"/>
    <col min="13043" max="13043" width="1" style="229" customWidth="1"/>
    <col min="13044" max="13044" width="4.42578125" style="229" customWidth="1"/>
    <col min="13045" max="13045" width="40.7109375" style="229" customWidth="1"/>
    <col min="13046" max="13046" width="17.140625" style="229" customWidth="1"/>
    <col min="13047" max="13047" width="13.7109375" style="229" customWidth="1"/>
    <col min="13048" max="13048" width="13.85546875" style="229" customWidth="1"/>
    <col min="13049" max="13050" width="13.7109375" style="229" customWidth="1"/>
    <col min="13051" max="13051" width="14.5703125" style="229" customWidth="1"/>
    <col min="13052" max="13298" width="9.140625" style="229"/>
    <col min="13299" max="13299" width="1" style="229" customWidth="1"/>
    <col min="13300" max="13300" width="4.42578125" style="229" customWidth="1"/>
    <col min="13301" max="13301" width="40.7109375" style="229" customWidth="1"/>
    <col min="13302" max="13302" width="17.140625" style="229" customWidth="1"/>
    <col min="13303" max="13303" width="13.7109375" style="229" customWidth="1"/>
    <col min="13304" max="13304" width="13.85546875" style="229" customWidth="1"/>
    <col min="13305" max="13306" width="13.7109375" style="229" customWidth="1"/>
    <col min="13307" max="13307" width="14.5703125" style="229" customWidth="1"/>
    <col min="13308" max="13554" width="9.140625" style="229"/>
    <col min="13555" max="13555" width="1" style="229" customWidth="1"/>
    <col min="13556" max="13556" width="4.42578125" style="229" customWidth="1"/>
    <col min="13557" max="13557" width="40.7109375" style="229" customWidth="1"/>
    <col min="13558" max="13558" width="17.140625" style="229" customWidth="1"/>
    <col min="13559" max="13559" width="13.7109375" style="229" customWidth="1"/>
    <col min="13560" max="13560" width="13.85546875" style="229" customWidth="1"/>
    <col min="13561" max="13562" width="13.7109375" style="229" customWidth="1"/>
    <col min="13563" max="13563" width="14.5703125" style="229" customWidth="1"/>
    <col min="13564" max="13810" width="9.140625" style="229"/>
    <col min="13811" max="13811" width="1" style="229" customWidth="1"/>
    <col min="13812" max="13812" width="4.42578125" style="229" customWidth="1"/>
    <col min="13813" max="13813" width="40.7109375" style="229" customWidth="1"/>
    <col min="13814" max="13814" width="17.140625" style="229" customWidth="1"/>
    <col min="13815" max="13815" width="13.7109375" style="229" customWidth="1"/>
    <col min="13816" max="13816" width="13.85546875" style="229" customWidth="1"/>
    <col min="13817" max="13818" width="13.7109375" style="229" customWidth="1"/>
    <col min="13819" max="13819" width="14.5703125" style="229" customWidth="1"/>
    <col min="13820" max="14066" width="9.140625" style="229"/>
    <col min="14067" max="14067" width="1" style="229" customWidth="1"/>
    <col min="14068" max="14068" width="4.42578125" style="229" customWidth="1"/>
    <col min="14069" max="14069" width="40.7109375" style="229" customWidth="1"/>
    <col min="14070" max="14070" width="17.140625" style="229" customWidth="1"/>
    <col min="14071" max="14071" width="13.7109375" style="229" customWidth="1"/>
    <col min="14072" max="14072" width="13.85546875" style="229" customWidth="1"/>
    <col min="14073" max="14074" width="13.7109375" style="229" customWidth="1"/>
    <col min="14075" max="14075" width="14.5703125" style="229" customWidth="1"/>
    <col min="14076" max="14322" width="9.140625" style="229"/>
    <col min="14323" max="14323" width="1" style="229" customWidth="1"/>
    <col min="14324" max="14324" width="4.42578125" style="229" customWidth="1"/>
    <col min="14325" max="14325" width="40.7109375" style="229" customWidth="1"/>
    <col min="14326" max="14326" width="17.140625" style="229" customWidth="1"/>
    <col min="14327" max="14327" width="13.7109375" style="229" customWidth="1"/>
    <col min="14328" max="14328" width="13.85546875" style="229" customWidth="1"/>
    <col min="14329" max="14330" width="13.7109375" style="229" customWidth="1"/>
    <col min="14331" max="14331" width="14.5703125" style="229" customWidth="1"/>
    <col min="14332" max="14578" width="9.140625" style="229"/>
    <col min="14579" max="14579" width="1" style="229" customWidth="1"/>
    <col min="14580" max="14580" width="4.42578125" style="229" customWidth="1"/>
    <col min="14581" max="14581" width="40.7109375" style="229" customWidth="1"/>
    <col min="14582" max="14582" width="17.140625" style="229" customWidth="1"/>
    <col min="14583" max="14583" width="13.7109375" style="229" customWidth="1"/>
    <col min="14584" max="14584" width="13.85546875" style="229" customWidth="1"/>
    <col min="14585" max="14586" width="13.7109375" style="229" customWidth="1"/>
    <col min="14587" max="14587" width="14.5703125" style="229" customWidth="1"/>
    <col min="14588" max="14834" width="9.140625" style="229"/>
    <col min="14835" max="14835" width="1" style="229" customWidth="1"/>
    <col min="14836" max="14836" width="4.42578125" style="229" customWidth="1"/>
    <col min="14837" max="14837" width="40.7109375" style="229" customWidth="1"/>
    <col min="14838" max="14838" width="17.140625" style="229" customWidth="1"/>
    <col min="14839" max="14839" width="13.7109375" style="229" customWidth="1"/>
    <col min="14840" max="14840" width="13.85546875" style="229" customWidth="1"/>
    <col min="14841" max="14842" width="13.7109375" style="229" customWidth="1"/>
    <col min="14843" max="14843" width="14.5703125" style="229" customWidth="1"/>
    <col min="14844" max="15090" width="9.140625" style="229"/>
    <col min="15091" max="15091" width="1" style="229" customWidth="1"/>
    <col min="15092" max="15092" width="4.42578125" style="229" customWidth="1"/>
    <col min="15093" max="15093" width="40.7109375" style="229" customWidth="1"/>
    <col min="15094" max="15094" width="17.140625" style="229" customWidth="1"/>
    <col min="15095" max="15095" width="13.7109375" style="229" customWidth="1"/>
    <col min="15096" max="15096" width="13.85546875" style="229" customWidth="1"/>
    <col min="15097" max="15098" width="13.7109375" style="229" customWidth="1"/>
    <col min="15099" max="15099" width="14.5703125" style="229" customWidth="1"/>
    <col min="15100" max="15346" width="9.140625" style="229"/>
    <col min="15347" max="15347" width="1" style="229" customWidth="1"/>
    <col min="15348" max="15348" width="4.42578125" style="229" customWidth="1"/>
    <col min="15349" max="15349" width="40.7109375" style="229" customWidth="1"/>
    <col min="15350" max="15350" width="17.140625" style="229" customWidth="1"/>
    <col min="15351" max="15351" width="13.7109375" style="229" customWidth="1"/>
    <col min="15352" max="15352" width="13.85546875" style="229" customWidth="1"/>
    <col min="15353" max="15354" width="13.7109375" style="229" customWidth="1"/>
    <col min="15355" max="15355" width="14.5703125" style="229" customWidth="1"/>
    <col min="15356" max="15602" width="9.140625" style="229"/>
    <col min="15603" max="15603" width="1" style="229" customWidth="1"/>
    <col min="15604" max="15604" width="4.42578125" style="229" customWidth="1"/>
    <col min="15605" max="15605" width="40.7109375" style="229" customWidth="1"/>
    <col min="15606" max="15606" width="17.140625" style="229" customWidth="1"/>
    <col min="15607" max="15607" width="13.7109375" style="229" customWidth="1"/>
    <col min="15608" max="15608" width="13.85546875" style="229" customWidth="1"/>
    <col min="15609" max="15610" width="13.7109375" style="229" customWidth="1"/>
    <col min="15611" max="15611" width="14.5703125" style="229" customWidth="1"/>
    <col min="15612" max="15858" width="9.140625" style="229"/>
    <col min="15859" max="15859" width="1" style="229" customWidth="1"/>
    <col min="15860" max="15860" width="4.42578125" style="229" customWidth="1"/>
    <col min="15861" max="15861" width="40.7109375" style="229" customWidth="1"/>
    <col min="15862" max="15862" width="17.140625" style="229" customWidth="1"/>
    <col min="15863" max="15863" width="13.7109375" style="229" customWidth="1"/>
    <col min="15864" max="15864" width="13.85546875" style="229" customWidth="1"/>
    <col min="15865" max="15866" width="13.7109375" style="229" customWidth="1"/>
    <col min="15867" max="15867" width="14.5703125" style="229" customWidth="1"/>
    <col min="15868" max="16114" width="9.140625" style="229"/>
    <col min="16115" max="16115" width="1" style="229" customWidth="1"/>
    <col min="16116" max="16116" width="4.42578125" style="229" customWidth="1"/>
    <col min="16117" max="16117" width="40.7109375" style="229" customWidth="1"/>
    <col min="16118" max="16118" width="17.140625" style="229" customWidth="1"/>
    <col min="16119" max="16119" width="13.7109375" style="229" customWidth="1"/>
    <col min="16120" max="16120" width="13.85546875" style="229" customWidth="1"/>
    <col min="16121" max="16122" width="13.7109375" style="229" customWidth="1"/>
    <col min="16123" max="16123" width="14.5703125" style="229" customWidth="1"/>
    <col min="16124" max="16384" width="9.140625" style="229"/>
  </cols>
  <sheetData>
    <row r="1" spans="1:9">
      <c r="A1" s="513" t="s">
        <v>512</v>
      </c>
      <c r="B1" s="513"/>
      <c r="C1" s="513"/>
      <c r="D1" s="513"/>
      <c r="E1" s="513"/>
      <c r="F1" s="513"/>
      <c r="G1" s="513"/>
      <c r="H1" s="513"/>
    </row>
    <row r="2" spans="1:9">
      <c r="A2" s="513" t="s">
        <v>513</v>
      </c>
      <c r="B2" s="513"/>
      <c r="C2" s="513"/>
      <c r="D2" s="513"/>
      <c r="E2" s="513"/>
      <c r="F2" s="513"/>
      <c r="G2" s="513"/>
      <c r="H2" s="513"/>
    </row>
    <row r="3" spans="1:9">
      <c r="A3" s="513" t="s">
        <v>309</v>
      </c>
      <c r="B3" s="513"/>
      <c r="C3" s="513"/>
      <c r="D3" s="513"/>
      <c r="E3" s="513"/>
      <c r="F3" s="513"/>
      <c r="G3" s="513"/>
      <c r="H3" s="513"/>
    </row>
    <row r="4" spans="1:9">
      <c r="A4" s="513" t="s">
        <v>463</v>
      </c>
      <c r="B4" s="513"/>
      <c r="C4" s="513"/>
      <c r="D4" s="513"/>
      <c r="E4" s="513"/>
      <c r="F4" s="513"/>
      <c r="G4" s="513"/>
      <c r="H4" s="513"/>
    </row>
    <row r="5" spans="1:9">
      <c r="A5" s="513"/>
      <c r="B5" s="513"/>
      <c r="C5" s="513"/>
      <c r="D5" s="513"/>
      <c r="E5" s="513"/>
      <c r="F5" s="513"/>
      <c r="G5" s="513"/>
      <c r="H5" s="513"/>
    </row>
    <row r="6" spans="1:9">
      <c r="A6" s="513" t="s">
        <v>34</v>
      </c>
      <c r="B6" s="513"/>
      <c r="C6" s="513"/>
      <c r="D6" s="513"/>
      <c r="E6" s="513"/>
      <c r="F6" s="513"/>
      <c r="G6" s="513"/>
      <c r="H6" s="513"/>
    </row>
    <row r="7" spans="1:9" ht="12.75" customHeight="1" thickBot="1">
      <c r="A7" s="518" t="s">
        <v>326</v>
      </c>
      <c r="B7" s="518"/>
      <c r="C7" s="518"/>
      <c r="D7" s="518"/>
      <c r="E7" s="518"/>
      <c r="F7" s="518"/>
      <c r="G7" s="518"/>
      <c r="H7" s="518"/>
    </row>
    <row r="8" spans="1:9">
      <c r="A8" s="365"/>
      <c r="B8" s="366"/>
      <c r="C8" s="367" t="s">
        <v>464</v>
      </c>
      <c r="D8" s="368" t="s">
        <v>465</v>
      </c>
      <c r="E8" s="368" t="s">
        <v>466</v>
      </c>
      <c r="F8" s="369" t="s">
        <v>467</v>
      </c>
      <c r="G8" s="369" t="s">
        <v>468</v>
      </c>
      <c r="H8" s="225" t="s">
        <v>469</v>
      </c>
      <c r="I8" s="370"/>
    </row>
    <row r="9" spans="1:9">
      <c r="A9" s="371"/>
      <c r="B9" s="372"/>
      <c r="C9" s="519" t="s">
        <v>472</v>
      </c>
      <c r="D9" s="520"/>
      <c r="E9" s="521"/>
      <c r="F9" s="515" t="s">
        <v>514</v>
      </c>
      <c r="G9" s="515" t="s">
        <v>515</v>
      </c>
      <c r="H9" s="523" t="s">
        <v>516</v>
      </c>
      <c r="I9" s="370"/>
    </row>
    <row r="10" spans="1:9">
      <c r="A10" s="371"/>
      <c r="B10" s="431" t="s">
        <v>517</v>
      </c>
      <c r="C10" s="526"/>
      <c r="D10" s="527"/>
      <c r="E10" s="528"/>
      <c r="F10" s="522"/>
      <c r="G10" s="522"/>
      <c r="H10" s="524"/>
      <c r="I10" s="370"/>
    </row>
    <row r="11" spans="1:9">
      <c r="A11" s="371"/>
      <c r="B11" s="229"/>
      <c r="C11" s="515" t="s">
        <v>518</v>
      </c>
      <c r="D11" s="515" t="s">
        <v>519</v>
      </c>
      <c r="E11" s="515" t="s">
        <v>520</v>
      </c>
      <c r="F11" s="522"/>
      <c r="G11" s="522"/>
      <c r="H11" s="524"/>
      <c r="I11" s="370"/>
    </row>
    <row r="12" spans="1:9" ht="19.5" customHeight="1">
      <c r="A12" s="374"/>
      <c r="B12" s="375"/>
      <c r="C12" s="516"/>
      <c r="D12" s="516"/>
      <c r="E12" s="516"/>
      <c r="F12" s="516"/>
      <c r="G12" s="516"/>
      <c r="H12" s="525"/>
      <c r="I12" s="370"/>
    </row>
    <row r="13" spans="1:9" hidden="1" outlineLevel="1">
      <c r="A13" s="374"/>
      <c r="B13" s="326" t="s">
        <v>256</v>
      </c>
      <c r="C13" s="294"/>
      <c r="D13" s="376"/>
      <c r="E13" s="377">
        <v>0</v>
      </c>
      <c r="F13" s="294"/>
      <c r="G13" s="377">
        <v>0</v>
      </c>
      <c r="H13" s="378">
        <v>0</v>
      </c>
      <c r="I13" s="379"/>
    </row>
    <row r="14" spans="1:9" hidden="1" outlineLevel="1">
      <c r="A14" s="374"/>
      <c r="B14" s="326" t="s">
        <v>181</v>
      </c>
      <c r="C14" s="294"/>
      <c r="D14" s="377">
        <v>0</v>
      </c>
      <c r="E14" s="377">
        <v>22737991</v>
      </c>
      <c r="F14" s="294"/>
      <c r="G14" s="377">
        <v>4347168</v>
      </c>
      <c r="H14" s="378">
        <v>27085159</v>
      </c>
      <c r="I14" s="379"/>
    </row>
    <row r="15" spans="1:9" hidden="1" outlineLevel="1">
      <c r="A15" s="374"/>
      <c r="B15" s="326" t="s">
        <v>182</v>
      </c>
      <c r="C15" s="294"/>
      <c r="D15" s="377">
        <v>0</v>
      </c>
      <c r="E15" s="376"/>
      <c r="F15" s="294"/>
      <c r="G15" s="376"/>
      <c r="H15" s="378">
        <v>0</v>
      </c>
      <c r="I15" s="379"/>
    </row>
    <row r="16" spans="1:9" hidden="1" outlineLevel="1">
      <c r="A16" s="374"/>
      <c r="B16" s="326" t="s">
        <v>250</v>
      </c>
      <c r="C16" s="294"/>
      <c r="D16" s="377">
        <v>0</v>
      </c>
      <c r="E16" s="377">
        <v>0</v>
      </c>
      <c r="F16" s="294"/>
      <c r="G16" s="377">
        <v>0</v>
      </c>
      <c r="H16" s="378">
        <v>0</v>
      </c>
      <c r="I16" s="379"/>
    </row>
    <row r="17" spans="1:9" hidden="1" outlineLevel="1">
      <c r="A17" s="374"/>
      <c r="B17" s="326" t="s">
        <v>257</v>
      </c>
      <c r="C17" s="294"/>
      <c r="D17" s="377">
        <v>0</v>
      </c>
      <c r="E17" s="377">
        <v>0</v>
      </c>
      <c r="F17" s="294"/>
      <c r="G17" s="377">
        <v>0</v>
      </c>
      <c r="H17" s="378">
        <v>0</v>
      </c>
      <c r="I17" s="379"/>
    </row>
    <row r="18" spans="1:9" hidden="1" outlineLevel="1">
      <c r="A18" s="374"/>
      <c r="B18" s="326" t="s">
        <v>258</v>
      </c>
      <c r="C18" s="294"/>
      <c r="D18" s="377">
        <v>0</v>
      </c>
      <c r="E18" s="377"/>
      <c r="F18" s="294"/>
      <c r="G18" s="377"/>
      <c r="H18" s="378">
        <v>0</v>
      </c>
      <c r="I18" s="379"/>
    </row>
    <row r="19" spans="1:9" hidden="1" outlineLevel="1">
      <c r="A19" s="374"/>
      <c r="B19" s="326" t="s">
        <v>183</v>
      </c>
      <c r="C19" s="294"/>
      <c r="D19" s="377">
        <v>17547704</v>
      </c>
      <c r="E19" s="377">
        <v>32486225</v>
      </c>
      <c r="F19" s="294"/>
      <c r="G19" s="377">
        <v>5021928</v>
      </c>
      <c r="H19" s="378">
        <v>55055857</v>
      </c>
      <c r="I19" s="379"/>
    </row>
    <row r="20" spans="1:9" hidden="1" outlineLevel="1">
      <c r="A20" s="374"/>
      <c r="B20" s="326" t="s">
        <v>184</v>
      </c>
      <c r="C20" s="294"/>
      <c r="D20" s="377">
        <v>0</v>
      </c>
      <c r="E20" s="377">
        <v>5479594</v>
      </c>
      <c r="F20" s="294"/>
      <c r="G20" s="377">
        <v>68751</v>
      </c>
      <c r="H20" s="378">
        <v>5548345</v>
      </c>
      <c r="I20" s="379"/>
    </row>
    <row r="21" spans="1:9" hidden="1" outlineLevel="1">
      <c r="A21" s="374"/>
      <c r="B21" s="326" t="s">
        <v>251</v>
      </c>
      <c r="C21" s="294"/>
      <c r="D21" s="377">
        <v>446510</v>
      </c>
      <c r="E21" s="377">
        <v>0</v>
      </c>
      <c r="F21" s="294"/>
      <c r="G21" s="377">
        <v>33608</v>
      </c>
      <c r="H21" s="378">
        <v>480118</v>
      </c>
      <c r="I21" s="379"/>
    </row>
    <row r="22" spans="1:9" hidden="1" outlineLevel="1">
      <c r="A22" s="374"/>
      <c r="B22" s="326" t="s">
        <v>185</v>
      </c>
      <c r="C22" s="294"/>
      <c r="D22" s="377">
        <v>0</v>
      </c>
      <c r="E22" s="377">
        <v>42843255</v>
      </c>
      <c r="F22" s="294"/>
      <c r="G22" s="377">
        <v>4629876</v>
      </c>
      <c r="H22" s="378">
        <v>47473131</v>
      </c>
      <c r="I22" s="379"/>
    </row>
    <row r="23" spans="1:9" hidden="1" outlineLevel="1">
      <c r="A23" s="374"/>
      <c r="B23" s="326" t="s">
        <v>253</v>
      </c>
      <c r="C23" s="294"/>
      <c r="D23" s="376">
        <v>0</v>
      </c>
      <c r="E23" s="377">
        <v>24170678</v>
      </c>
      <c r="F23" s="294"/>
      <c r="G23" s="377">
        <v>4941742</v>
      </c>
      <c r="H23" s="378">
        <v>29112420</v>
      </c>
      <c r="I23" s="379"/>
    </row>
    <row r="24" spans="1:9" hidden="1" outlineLevel="1">
      <c r="A24" s="374"/>
      <c r="B24" s="326" t="s">
        <v>186</v>
      </c>
      <c r="C24" s="294"/>
      <c r="D24" s="376">
        <v>0</v>
      </c>
      <c r="E24" s="377">
        <v>75870508</v>
      </c>
      <c r="F24" s="294"/>
      <c r="G24" s="377">
        <v>9323994</v>
      </c>
      <c r="H24" s="378">
        <v>85194502</v>
      </c>
      <c r="I24" s="379"/>
    </row>
    <row r="25" spans="1:9" hidden="1" outlineLevel="1">
      <c r="A25" s="374"/>
      <c r="B25" s="326" t="s">
        <v>244</v>
      </c>
      <c r="C25" s="294"/>
      <c r="D25" s="376">
        <v>0</v>
      </c>
      <c r="E25" s="376"/>
      <c r="F25" s="294"/>
      <c r="G25" s="376"/>
      <c r="H25" s="378">
        <v>0</v>
      </c>
      <c r="I25" s="379"/>
    </row>
    <row r="26" spans="1:9" hidden="1" outlineLevel="1">
      <c r="A26" s="374"/>
      <c r="B26" s="326" t="s">
        <v>187</v>
      </c>
      <c r="C26" s="294"/>
      <c r="D26" s="376">
        <v>0</v>
      </c>
      <c r="E26" s="376"/>
      <c r="F26" s="294"/>
      <c r="G26" s="376"/>
      <c r="H26" s="378">
        <v>0</v>
      </c>
      <c r="I26" s="379"/>
    </row>
    <row r="27" spans="1:9" hidden="1" outlineLevel="1">
      <c r="A27" s="374"/>
      <c r="B27" s="326" t="s">
        <v>188</v>
      </c>
      <c r="C27" s="294"/>
      <c r="D27" s="377">
        <v>0</v>
      </c>
      <c r="E27" s="377">
        <v>154335</v>
      </c>
      <c r="F27" s="294"/>
      <c r="G27" s="377">
        <v>37791</v>
      </c>
      <c r="H27" s="378">
        <v>192126</v>
      </c>
      <c r="I27" s="379"/>
    </row>
    <row r="28" spans="1:9" hidden="1" outlineLevel="1">
      <c r="A28" s="374"/>
      <c r="B28" s="326" t="s">
        <v>189</v>
      </c>
      <c r="C28" s="294"/>
      <c r="D28" s="377">
        <v>0</v>
      </c>
      <c r="E28" s="377">
        <v>12183688</v>
      </c>
      <c r="F28" s="294"/>
      <c r="G28" s="377">
        <v>3238702</v>
      </c>
      <c r="H28" s="378">
        <v>15422390</v>
      </c>
      <c r="I28" s="379"/>
    </row>
    <row r="29" spans="1:9" hidden="1" outlineLevel="1">
      <c r="A29" s="374"/>
      <c r="B29" s="326" t="s">
        <v>190</v>
      </c>
      <c r="C29" s="294"/>
      <c r="D29" s="377">
        <v>17739297</v>
      </c>
      <c r="E29" s="377">
        <v>1456643</v>
      </c>
      <c r="F29" s="294"/>
      <c r="G29" s="377">
        <v>3021475</v>
      </c>
      <c r="H29" s="378">
        <v>22217415</v>
      </c>
      <c r="I29" s="379"/>
    </row>
    <row r="30" spans="1:9" hidden="1" outlineLevel="1">
      <c r="A30" s="374"/>
      <c r="B30" s="326" t="s">
        <v>191</v>
      </c>
      <c r="C30" s="294"/>
      <c r="D30" s="377">
        <v>0</v>
      </c>
      <c r="E30" s="377">
        <v>1439169</v>
      </c>
      <c r="F30" s="294"/>
      <c r="G30" s="377">
        <v>362805</v>
      </c>
      <c r="H30" s="378">
        <v>1801974</v>
      </c>
      <c r="I30" s="379"/>
    </row>
    <row r="31" spans="1:9" hidden="1" outlineLevel="1">
      <c r="A31" s="374"/>
      <c r="B31" s="326" t="s">
        <v>192</v>
      </c>
      <c r="C31" s="294"/>
      <c r="D31" s="377">
        <v>34250</v>
      </c>
      <c r="E31" s="376"/>
      <c r="F31" s="294"/>
      <c r="G31" s="376"/>
      <c r="H31" s="378">
        <v>34250</v>
      </c>
      <c r="I31" s="379"/>
    </row>
    <row r="32" spans="1:9" hidden="1" outlineLevel="1">
      <c r="A32" s="374"/>
      <c r="B32" s="326" t="s">
        <v>247</v>
      </c>
      <c r="C32" s="294"/>
      <c r="D32" s="377">
        <v>0</v>
      </c>
      <c r="E32" s="376"/>
      <c r="F32" s="294"/>
      <c r="G32" s="376"/>
      <c r="H32" s="378">
        <v>0</v>
      </c>
      <c r="I32" s="379"/>
    </row>
    <row r="33" spans="1:9" hidden="1" outlineLevel="1">
      <c r="A33" s="374"/>
      <c r="B33" s="326" t="s">
        <v>193</v>
      </c>
      <c r="C33" s="294"/>
      <c r="D33" s="377">
        <v>11975840</v>
      </c>
      <c r="E33" s="377">
        <v>64520538</v>
      </c>
      <c r="F33" s="294"/>
      <c r="G33" s="377">
        <v>20525786</v>
      </c>
      <c r="H33" s="378">
        <v>97022164</v>
      </c>
      <c r="I33" s="379"/>
    </row>
    <row r="34" spans="1:9" hidden="1" outlineLevel="1">
      <c r="A34" s="374"/>
      <c r="B34" s="326" t="s">
        <v>194</v>
      </c>
      <c r="C34" s="294"/>
      <c r="D34" s="377">
        <v>0</v>
      </c>
      <c r="E34" s="376"/>
      <c r="F34" s="294"/>
      <c r="G34" s="376"/>
      <c r="H34" s="378">
        <v>0</v>
      </c>
      <c r="I34" s="379"/>
    </row>
    <row r="35" spans="1:9" hidden="1" outlineLevel="1">
      <c r="A35" s="374"/>
      <c r="B35" s="326" t="s">
        <v>195</v>
      </c>
      <c r="C35" s="294"/>
      <c r="D35" s="377">
        <v>0</v>
      </c>
      <c r="E35" s="377">
        <v>615025</v>
      </c>
      <c r="F35" s="294"/>
      <c r="G35" s="377">
        <v>239176</v>
      </c>
      <c r="H35" s="378">
        <v>854201</v>
      </c>
      <c r="I35" s="379"/>
    </row>
    <row r="36" spans="1:9" hidden="1" outlineLevel="1">
      <c r="A36" s="374"/>
      <c r="B36" s="326" t="s">
        <v>196</v>
      </c>
      <c r="C36" s="294"/>
      <c r="D36" s="377">
        <v>42386</v>
      </c>
      <c r="E36" s="377">
        <v>3288518</v>
      </c>
      <c r="F36" s="294"/>
      <c r="G36" s="376"/>
      <c r="H36" s="378">
        <v>3330904</v>
      </c>
      <c r="I36" s="379"/>
    </row>
    <row r="37" spans="1:9" collapsed="1">
      <c r="A37" s="374" t="s">
        <v>521</v>
      </c>
      <c r="B37" s="330" t="s">
        <v>522</v>
      </c>
      <c r="C37" s="294"/>
      <c r="D37" s="377">
        <f>SUM($D$13:$D$36)</f>
        <v>47785987</v>
      </c>
      <c r="E37" s="377">
        <f>SUM($E$13:$E$36)</f>
        <v>287246167</v>
      </c>
      <c r="F37" s="294"/>
      <c r="G37" s="377">
        <f>SUM($G$13:$G$36)</f>
        <v>55792802</v>
      </c>
      <c r="H37" s="378">
        <f>SUM($H$13:$H$36)</f>
        <v>390824956</v>
      </c>
      <c r="I37" s="379"/>
    </row>
    <row r="38" spans="1:9" hidden="1" outlineLevel="1">
      <c r="A38" s="380"/>
      <c r="B38" s="326" t="s">
        <v>256</v>
      </c>
      <c r="C38" s="304"/>
      <c r="D38" s="315">
        <v>0</v>
      </c>
      <c r="E38" s="314"/>
      <c r="F38" s="304"/>
      <c r="G38" s="314"/>
      <c r="H38" s="381">
        <v>0</v>
      </c>
      <c r="I38" s="379"/>
    </row>
    <row r="39" spans="1:9" hidden="1" outlineLevel="1">
      <c r="A39" s="380"/>
      <c r="B39" s="326" t="s">
        <v>181</v>
      </c>
      <c r="C39" s="304"/>
      <c r="D39" s="315">
        <v>0</v>
      </c>
      <c r="E39" s="314"/>
      <c r="F39" s="304"/>
      <c r="G39" s="314"/>
      <c r="H39" s="381">
        <v>0</v>
      </c>
      <c r="I39" s="379"/>
    </row>
    <row r="40" spans="1:9" hidden="1" outlineLevel="1">
      <c r="A40" s="380"/>
      <c r="B40" s="326" t="s">
        <v>182</v>
      </c>
      <c r="C40" s="304"/>
      <c r="D40" s="315">
        <v>0</v>
      </c>
      <c r="E40" s="314"/>
      <c r="F40" s="304"/>
      <c r="G40" s="314"/>
      <c r="H40" s="381">
        <v>0</v>
      </c>
      <c r="I40" s="379"/>
    </row>
    <row r="41" spans="1:9" hidden="1" outlineLevel="1">
      <c r="A41" s="380"/>
      <c r="B41" s="326" t="s">
        <v>250</v>
      </c>
      <c r="C41" s="304"/>
      <c r="D41" s="315">
        <v>0</v>
      </c>
      <c r="E41" s="315">
        <v>0</v>
      </c>
      <c r="F41" s="304"/>
      <c r="G41" s="315">
        <v>0</v>
      </c>
      <c r="H41" s="381">
        <v>0</v>
      </c>
      <c r="I41" s="379"/>
    </row>
    <row r="42" spans="1:9" hidden="1" outlineLevel="1">
      <c r="A42" s="380"/>
      <c r="B42" s="326" t="s">
        <v>257</v>
      </c>
      <c r="C42" s="304"/>
      <c r="D42" s="315"/>
      <c r="E42" s="315"/>
      <c r="F42" s="304"/>
      <c r="G42" s="315"/>
      <c r="H42" s="381">
        <v>0</v>
      </c>
      <c r="I42" s="379"/>
    </row>
    <row r="43" spans="1:9" hidden="1" outlineLevel="1">
      <c r="A43" s="380"/>
      <c r="B43" s="326" t="s">
        <v>258</v>
      </c>
      <c r="C43" s="304"/>
      <c r="D43" s="315"/>
      <c r="E43" s="315"/>
      <c r="F43" s="304"/>
      <c r="G43" s="315"/>
      <c r="H43" s="381">
        <v>0</v>
      </c>
      <c r="I43" s="379"/>
    </row>
    <row r="44" spans="1:9" hidden="1" outlineLevel="1">
      <c r="A44" s="380"/>
      <c r="B44" s="326" t="s">
        <v>183</v>
      </c>
      <c r="C44" s="304"/>
      <c r="D44" s="315">
        <v>0</v>
      </c>
      <c r="E44" s="315">
        <v>0</v>
      </c>
      <c r="F44" s="304"/>
      <c r="G44" s="315">
        <v>0</v>
      </c>
      <c r="H44" s="381">
        <v>0</v>
      </c>
      <c r="I44" s="379"/>
    </row>
    <row r="45" spans="1:9" hidden="1" outlineLevel="1">
      <c r="A45" s="380"/>
      <c r="B45" s="326" t="s">
        <v>184</v>
      </c>
      <c r="C45" s="304"/>
      <c r="D45" s="314"/>
      <c r="E45" s="314"/>
      <c r="F45" s="304"/>
      <c r="G45" s="314"/>
      <c r="H45" s="381">
        <v>0</v>
      </c>
      <c r="I45" s="379"/>
    </row>
    <row r="46" spans="1:9" hidden="1" outlineLevel="1">
      <c r="A46" s="380"/>
      <c r="B46" s="326" t="s">
        <v>251</v>
      </c>
      <c r="C46" s="304"/>
      <c r="D46" s="314"/>
      <c r="E46" s="314"/>
      <c r="F46" s="304"/>
      <c r="G46" s="314"/>
      <c r="H46" s="381">
        <v>0</v>
      </c>
      <c r="I46" s="379"/>
    </row>
    <row r="47" spans="1:9" hidden="1" outlineLevel="1">
      <c r="A47" s="380"/>
      <c r="B47" s="326" t="s">
        <v>185</v>
      </c>
      <c r="C47" s="304"/>
      <c r="D47" s="314"/>
      <c r="E47" s="314"/>
      <c r="F47" s="304"/>
      <c r="G47" s="314"/>
      <c r="H47" s="381">
        <v>0</v>
      </c>
      <c r="I47" s="379"/>
    </row>
    <row r="48" spans="1:9" hidden="1" outlineLevel="1">
      <c r="A48" s="380"/>
      <c r="B48" s="326" t="s">
        <v>253</v>
      </c>
      <c r="C48" s="304"/>
      <c r="D48" s="314">
        <v>0</v>
      </c>
      <c r="E48" s="314"/>
      <c r="F48" s="304"/>
      <c r="G48" s="314"/>
      <c r="H48" s="381">
        <v>0</v>
      </c>
      <c r="I48" s="379"/>
    </row>
    <row r="49" spans="1:9" hidden="1" outlineLevel="1">
      <c r="A49" s="380"/>
      <c r="B49" s="326" t="s">
        <v>186</v>
      </c>
      <c r="C49" s="304"/>
      <c r="D49" s="314"/>
      <c r="E49" s="314"/>
      <c r="F49" s="304"/>
      <c r="G49" s="314"/>
      <c r="H49" s="381">
        <v>0</v>
      </c>
      <c r="I49" s="379"/>
    </row>
    <row r="50" spans="1:9" hidden="1" outlineLevel="1">
      <c r="A50" s="380"/>
      <c r="B50" s="326" t="s">
        <v>244</v>
      </c>
      <c r="C50" s="304"/>
      <c r="D50" s="314"/>
      <c r="E50" s="314"/>
      <c r="F50" s="304"/>
      <c r="G50" s="314"/>
      <c r="H50" s="381">
        <v>0</v>
      </c>
      <c r="I50" s="379"/>
    </row>
    <row r="51" spans="1:9" hidden="1" outlineLevel="1">
      <c r="A51" s="380"/>
      <c r="B51" s="326" t="s">
        <v>187</v>
      </c>
      <c r="C51" s="304"/>
      <c r="D51" s="314"/>
      <c r="E51" s="314"/>
      <c r="F51" s="304"/>
      <c r="G51" s="314"/>
      <c r="H51" s="381">
        <v>0</v>
      </c>
      <c r="I51" s="379"/>
    </row>
    <row r="52" spans="1:9" hidden="1" outlineLevel="1">
      <c r="A52" s="380"/>
      <c r="B52" s="326" t="s">
        <v>188</v>
      </c>
      <c r="C52" s="304"/>
      <c r="D52" s="315">
        <v>0</v>
      </c>
      <c r="E52" s="315">
        <v>0</v>
      </c>
      <c r="F52" s="304"/>
      <c r="G52" s="315">
        <v>0</v>
      </c>
      <c r="H52" s="381">
        <v>0</v>
      </c>
      <c r="I52" s="379"/>
    </row>
    <row r="53" spans="1:9" hidden="1" outlineLevel="1">
      <c r="A53" s="380"/>
      <c r="B53" s="326" t="s">
        <v>189</v>
      </c>
      <c r="C53" s="304"/>
      <c r="D53" s="315">
        <v>0</v>
      </c>
      <c r="E53" s="315">
        <v>0</v>
      </c>
      <c r="F53" s="304"/>
      <c r="G53" s="314"/>
      <c r="H53" s="381">
        <v>0</v>
      </c>
      <c r="I53" s="379"/>
    </row>
    <row r="54" spans="1:9" hidden="1" outlineLevel="1">
      <c r="A54" s="380"/>
      <c r="B54" s="326" t="s">
        <v>190</v>
      </c>
      <c r="C54" s="304"/>
      <c r="D54" s="315">
        <v>0</v>
      </c>
      <c r="E54" s="315">
        <v>0</v>
      </c>
      <c r="F54" s="304"/>
      <c r="G54" s="315">
        <v>0</v>
      </c>
      <c r="H54" s="381">
        <v>0</v>
      </c>
      <c r="I54" s="379"/>
    </row>
    <row r="55" spans="1:9" hidden="1" outlineLevel="1">
      <c r="A55" s="380"/>
      <c r="B55" s="326" t="s">
        <v>191</v>
      </c>
      <c r="C55" s="304"/>
      <c r="D55" s="314"/>
      <c r="E55" s="314"/>
      <c r="F55" s="304"/>
      <c r="G55" s="314"/>
      <c r="H55" s="381">
        <v>0</v>
      </c>
      <c r="I55" s="379"/>
    </row>
    <row r="56" spans="1:9" hidden="1" outlineLevel="1">
      <c r="A56" s="380"/>
      <c r="B56" s="326" t="s">
        <v>192</v>
      </c>
      <c r="C56" s="304"/>
      <c r="D56" s="314"/>
      <c r="E56" s="314"/>
      <c r="F56" s="304"/>
      <c r="G56" s="314"/>
      <c r="H56" s="381">
        <v>0</v>
      </c>
      <c r="I56" s="379"/>
    </row>
    <row r="57" spans="1:9" hidden="1" outlineLevel="1">
      <c r="A57" s="380"/>
      <c r="B57" s="326" t="s">
        <v>247</v>
      </c>
      <c r="C57" s="304"/>
      <c r="D57" s="314"/>
      <c r="E57" s="314"/>
      <c r="F57" s="304"/>
      <c r="G57" s="314"/>
      <c r="H57" s="381">
        <v>0</v>
      </c>
      <c r="I57" s="379"/>
    </row>
    <row r="58" spans="1:9" hidden="1" outlineLevel="1">
      <c r="A58" s="380"/>
      <c r="B58" s="326" t="s">
        <v>193</v>
      </c>
      <c r="C58" s="304"/>
      <c r="D58" s="314"/>
      <c r="E58" s="315">
        <v>3029229</v>
      </c>
      <c r="F58" s="304"/>
      <c r="G58" s="315">
        <v>460488</v>
      </c>
      <c r="H58" s="381">
        <v>3489717</v>
      </c>
      <c r="I58" s="379"/>
    </row>
    <row r="59" spans="1:9" hidden="1" outlineLevel="1">
      <c r="A59" s="380"/>
      <c r="B59" s="326" t="s">
        <v>194</v>
      </c>
      <c r="C59" s="304"/>
      <c r="D59" s="314"/>
      <c r="E59" s="314"/>
      <c r="F59" s="304"/>
      <c r="G59" s="314"/>
      <c r="H59" s="381">
        <v>0</v>
      </c>
      <c r="I59" s="379"/>
    </row>
    <row r="60" spans="1:9" hidden="1" outlineLevel="1">
      <c r="A60" s="380"/>
      <c r="B60" s="326" t="s">
        <v>195</v>
      </c>
      <c r="C60" s="304"/>
      <c r="D60" s="314"/>
      <c r="E60" s="315">
        <v>0</v>
      </c>
      <c r="F60" s="304"/>
      <c r="G60" s="314"/>
      <c r="H60" s="381">
        <v>0</v>
      </c>
      <c r="I60" s="379"/>
    </row>
    <row r="61" spans="1:9" hidden="1" outlineLevel="1">
      <c r="A61" s="380"/>
      <c r="B61" s="326" t="s">
        <v>196</v>
      </c>
      <c r="C61" s="304"/>
      <c r="D61" s="314"/>
      <c r="E61" s="315">
        <v>0</v>
      </c>
      <c r="F61" s="304"/>
      <c r="G61" s="314"/>
      <c r="H61" s="381">
        <v>0</v>
      </c>
      <c r="I61" s="379"/>
    </row>
    <row r="62" spans="1:9" collapsed="1">
      <c r="A62" s="380" t="s">
        <v>523</v>
      </c>
      <c r="B62" s="330" t="s">
        <v>524</v>
      </c>
      <c r="C62" s="304"/>
      <c r="D62" s="315">
        <f>SUM($D$38:$D$61)</f>
        <v>0</v>
      </c>
      <c r="E62" s="315">
        <f>SUM($E$38:$E$61)</f>
        <v>3029229</v>
      </c>
      <c r="F62" s="304"/>
      <c r="G62" s="315">
        <f>SUM($G$38:$G$61)</f>
        <v>460488</v>
      </c>
      <c r="H62" s="381">
        <f>SUM($H$38:$H$61)</f>
        <v>3489717</v>
      </c>
      <c r="I62" s="379"/>
    </row>
    <row r="63" spans="1:9" s="237" customFormat="1" hidden="1" outlineLevel="1">
      <c r="A63" s="408"/>
      <c r="B63" s="409" t="s">
        <v>256</v>
      </c>
      <c r="C63" s="410">
        <v>0</v>
      </c>
      <c r="D63" s="411"/>
      <c r="E63" s="412"/>
      <c r="F63" s="413"/>
      <c r="G63" s="414"/>
      <c r="H63" s="415">
        <v>0</v>
      </c>
      <c r="I63" s="416"/>
    </row>
    <row r="64" spans="1:9" hidden="1" outlineLevel="1">
      <c r="A64" s="380"/>
      <c r="B64" s="326" t="s">
        <v>181</v>
      </c>
      <c r="C64" s="315">
        <v>745471.51407865016</v>
      </c>
      <c r="D64" s="341"/>
      <c r="E64" s="308"/>
      <c r="F64" s="315">
        <v>0</v>
      </c>
      <c r="G64" s="297"/>
      <c r="H64" s="381">
        <v>745471.51407865016</v>
      </c>
      <c r="I64" s="379"/>
    </row>
    <row r="65" spans="1:9" hidden="1" outlineLevel="1">
      <c r="A65" s="380"/>
      <c r="B65" s="326" t="s">
        <v>182</v>
      </c>
      <c r="C65" s="315">
        <v>1924903</v>
      </c>
      <c r="D65" s="411"/>
      <c r="E65" s="308"/>
      <c r="F65" s="315">
        <v>0</v>
      </c>
      <c r="G65" s="297"/>
      <c r="H65" s="381">
        <v>1924903</v>
      </c>
      <c r="I65" s="379"/>
    </row>
    <row r="66" spans="1:9" hidden="1" outlineLevel="1">
      <c r="A66" s="380"/>
      <c r="B66" s="326" t="s">
        <v>250</v>
      </c>
      <c r="C66" s="315">
        <v>0</v>
      </c>
      <c r="D66" s="341"/>
      <c r="E66" s="308"/>
      <c r="F66" s="315">
        <v>0</v>
      </c>
      <c r="G66" s="297"/>
      <c r="H66" s="381">
        <v>0</v>
      </c>
      <c r="I66" s="379"/>
    </row>
    <row r="67" spans="1:9" hidden="1" outlineLevel="1">
      <c r="A67" s="380"/>
      <c r="B67" s="326" t="s">
        <v>257</v>
      </c>
      <c r="C67" s="315">
        <v>0</v>
      </c>
      <c r="D67" s="341"/>
      <c r="E67" s="308"/>
      <c r="F67" s="315">
        <v>0</v>
      </c>
      <c r="G67" s="297"/>
      <c r="H67" s="381">
        <v>0</v>
      </c>
      <c r="I67" s="379"/>
    </row>
    <row r="68" spans="1:9" hidden="1" outlineLevel="1">
      <c r="A68" s="380"/>
      <c r="B68" s="326" t="s">
        <v>258</v>
      </c>
      <c r="C68" s="315">
        <v>0</v>
      </c>
      <c r="D68" s="341"/>
      <c r="E68" s="308"/>
      <c r="F68" s="315">
        <v>0</v>
      </c>
      <c r="G68" s="297"/>
      <c r="H68" s="381">
        <v>0</v>
      </c>
      <c r="I68" s="379"/>
    </row>
    <row r="69" spans="1:9" hidden="1" outlineLevel="1">
      <c r="A69" s="380"/>
      <c r="B69" s="326" t="s">
        <v>183</v>
      </c>
      <c r="C69" s="315">
        <v>6317719</v>
      </c>
      <c r="D69" s="341"/>
      <c r="E69" s="308"/>
      <c r="F69" s="315">
        <v>0</v>
      </c>
      <c r="G69" s="297"/>
      <c r="H69" s="381">
        <v>6317719</v>
      </c>
      <c r="I69" s="379"/>
    </row>
    <row r="70" spans="1:9" hidden="1" outlineLevel="1">
      <c r="A70" s="380"/>
      <c r="B70" s="326" t="s">
        <v>184</v>
      </c>
      <c r="C70" s="315">
        <v>955732</v>
      </c>
      <c r="D70" s="341"/>
      <c r="E70" s="308"/>
      <c r="F70" s="315">
        <v>0</v>
      </c>
      <c r="G70" s="297"/>
      <c r="H70" s="381">
        <v>955732</v>
      </c>
      <c r="I70" s="379"/>
    </row>
    <row r="71" spans="1:9" hidden="1" outlineLevel="1">
      <c r="A71" s="380"/>
      <c r="B71" s="326" t="s">
        <v>251</v>
      </c>
      <c r="C71" s="315">
        <v>0</v>
      </c>
      <c r="D71" s="341"/>
      <c r="E71" s="308"/>
      <c r="F71" s="315">
        <v>0</v>
      </c>
      <c r="G71" s="297"/>
      <c r="H71" s="381">
        <v>0</v>
      </c>
      <c r="I71" s="379"/>
    </row>
    <row r="72" spans="1:9" hidden="1" outlineLevel="1">
      <c r="A72" s="380"/>
      <c r="B72" s="326" t="s">
        <v>185</v>
      </c>
      <c r="C72" s="315">
        <v>5579920</v>
      </c>
      <c r="D72" s="341"/>
      <c r="E72" s="308"/>
      <c r="F72" s="315">
        <v>0</v>
      </c>
      <c r="G72" s="297"/>
      <c r="H72" s="381">
        <v>5579920</v>
      </c>
      <c r="I72" s="379"/>
    </row>
    <row r="73" spans="1:9" hidden="1" outlineLevel="1">
      <c r="A73" s="380"/>
      <c r="B73" s="326" t="s">
        <v>253</v>
      </c>
      <c r="C73" s="315">
        <v>479707</v>
      </c>
      <c r="D73" s="341"/>
      <c r="E73" s="308"/>
      <c r="F73" s="314">
        <v>0</v>
      </c>
      <c r="G73" s="297"/>
      <c r="H73" s="381">
        <v>479707</v>
      </c>
      <c r="I73" s="379"/>
    </row>
    <row r="74" spans="1:9" hidden="1" outlineLevel="1">
      <c r="A74" s="380"/>
      <c r="B74" s="326" t="s">
        <v>186</v>
      </c>
      <c r="C74" s="315">
        <v>24296922</v>
      </c>
      <c r="D74" s="341"/>
      <c r="E74" s="308"/>
      <c r="F74" s="314">
        <v>0</v>
      </c>
      <c r="G74" s="297"/>
      <c r="H74" s="381">
        <v>24296922</v>
      </c>
      <c r="I74" s="379"/>
    </row>
    <row r="75" spans="1:9" hidden="1" outlineLevel="1">
      <c r="A75" s="380"/>
      <c r="B75" s="326" t="s">
        <v>244</v>
      </c>
      <c r="C75" s="315">
        <v>1256811</v>
      </c>
      <c r="D75" s="341"/>
      <c r="E75" s="308"/>
      <c r="F75" s="315">
        <v>1182</v>
      </c>
      <c r="G75" s="297"/>
      <c r="H75" s="381">
        <v>1257993</v>
      </c>
      <c r="I75" s="379"/>
    </row>
    <row r="76" spans="1:9" hidden="1" outlineLevel="1">
      <c r="A76" s="380"/>
      <c r="B76" s="326" t="s">
        <v>187</v>
      </c>
      <c r="C76" s="315">
        <v>1288121</v>
      </c>
      <c r="D76" s="341"/>
      <c r="E76" s="308"/>
      <c r="F76" s="315">
        <v>0</v>
      </c>
      <c r="G76" s="297"/>
      <c r="H76" s="381">
        <v>1288121</v>
      </c>
      <c r="I76" s="379"/>
    </row>
    <row r="77" spans="1:9" hidden="1" outlineLevel="1">
      <c r="A77" s="380"/>
      <c r="B77" s="326" t="s">
        <v>188</v>
      </c>
      <c r="C77" s="315">
        <v>19952.146402276201</v>
      </c>
      <c r="D77" s="341"/>
      <c r="E77" s="308"/>
      <c r="F77" s="315">
        <v>0</v>
      </c>
      <c r="G77" s="297"/>
      <c r="H77" s="381">
        <v>19952.146402276201</v>
      </c>
      <c r="I77" s="379"/>
    </row>
    <row r="78" spans="1:9" hidden="1" outlineLevel="1">
      <c r="A78" s="380"/>
      <c r="B78" s="326" t="s">
        <v>189</v>
      </c>
      <c r="C78" s="315">
        <v>597114.65322876931</v>
      </c>
      <c r="D78" s="341"/>
      <c r="E78" s="308"/>
      <c r="F78" s="314"/>
      <c r="G78" s="297"/>
      <c r="H78" s="381">
        <v>597114.65322876931</v>
      </c>
      <c r="I78" s="379"/>
    </row>
    <row r="79" spans="1:9" hidden="1" outlineLevel="1">
      <c r="A79" s="380"/>
      <c r="B79" s="326" t="s">
        <v>190</v>
      </c>
      <c r="C79" s="315">
        <v>7234191</v>
      </c>
      <c r="D79" s="341"/>
      <c r="E79" s="308"/>
      <c r="F79" s="315">
        <v>0</v>
      </c>
      <c r="G79" s="297"/>
      <c r="H79" s="381">
        <v>7234191</v>
      </c>
      <c r="I79" s="379"/>
    </row>
    <row r="80" spans="1:9" hidden="1" outlineLevel="1">
      <c r="A80" s="380"/>
      <c r="B80" s="326" t="s">
        <v>191</v>
      </c>
      <c r="C80" s="315">
        <v>35530</v>
      </c>
      <c r="D80" s="341"/>
      <c r="E80" s="308"/>
      <c r="F80" s="315">
        <v>0</v>
      </c>
      <c r="G80" s="297"/>
      <c r="H80" s="381">
        <v>35530</v>
      </c>
      <c r="I80" s="379"/>
    </row>
    <row r="81" spans="1:9" hidden="1" outlineLevel="1">
      <c r="A81" s="380"/>
      <c r="B81" s="326" t="s">
        <v>192</v>
      </c>
      <c r="C81" s="315">
        <v>0</v>
      </c>
      <c r="D81" s="341"/>
      <c r="E81" s="308"/>
      <c r="F81" s="315">
        <v>0</v>
      </c>
      <c r="G81" s="297"/>
      <c r="H81" s="381">
        <v>0</v>
      </c>
      <c r="I81" s="379"/>
    </row>
    <row r="82" spans="1:9" hidden="1" outlineLevel="1">
      <c r="A82" s="380"/>
      <c r="B82" s="326" t="s">
        <v>247</v>
      </c>
      <c r="C82" s="315">
        <v>79800</v>
      </c>
      <c r="D82" s="341"/>
      <c r="E82" s="308"/>
      <c r="F82" s="315">
        <v>0</v>
      </c>
      <c r="G82" s="297"/>
      <c r="H82" s="381">
        <v>79800</v>
      </c>
      <c r="I82" s="379"/>
    </row>
    <row r="83" spans="1:9" hidden="1" outlineLevel="1">
      <c r="A83" s="380"/>
      <c r="B83" s="326" t="s">
        <v>193</v>
      </c>
      <c r="C83" s="315">
        <v>8409666</v>
      </c>
      <c r="D83" s="341"/>
      <c r="E83" s="308"/>
      <c r="F83" s="315">
        <v>9792</v>
      </c>
      <c r="G83" s="297"/>
      <c r="H83" s="381">
        <v>8419458</v>
      </c>
      <c r="I83" s="379"/>
    </row>
    <row r="84" spans="1:9" hidden="1" outlineLevel="1">
      <c r="A84" s="380"/>
      <c r="B84" s="326" t="s">
        <v>194</v>
      </c>
      <c r="C84" s="315">
        <v>1780370</v>
      </c>
      <c r="D84" s="341"/>
      <c r="E84" s="308"/>
      <c r="F84" s="315">
        <v>7150.08</v>
      </c>
      <c r="G84" s="297"/>
      <c r="H84" s="381">
        <v>1787520.08</v>
      </c>
      <c r="I84" s="379"/>
    </row>
    <row r="85" spans="1:9" hidden="1" outlineLevel="1">
      <c r="A85" s="380"/>
      <c r="B85" s="326" t="s">
        <v>195</v>
      </c>
      <c r="C85" s="315">
        <v>1410053.3457729991</v>
      </c>
      <c r="D85" s="341"/>
      <c r="E85" s="308"/>
      <c r="F85" s="315">
        <v>0</v>
      </c>
      <c r="G85" s="297"/>
      <c r="H85" s="381">
        <v>1410053.3457729991</v>
      </c>
      <c r="I85" s="379"/>
    </row>
    <row r="86" spans="1:9" hidden="1" outlineLevel="1">
      <c r="A86" s="380"/>
      <c r="B86" s="326" t="s">
        <v>196</v>
      </c>
      <c r="C86" s="315">
        <v>1327520</v>
      </c>
      <c r="D86" s="341"/>
      <c r="E86" s="308"/>
      <c r="F86" s="315">
        <v>0</v>
      </c>
      <c r="G86" s="297"/>
      <c r="H86" s="381">
        <v>1327520</v>
      </c>
      <c r="I86" s="379"/>
    </row>
    <row r="87" spans="1:9" collapsed="1">
      <c r="A87" s="380" t="s">
        <v>525</v>
      </c>
      <c r="B87" s="330" t="s">
        <v>526</v>
      </c>
      <c r="C87" s="315">
        <f>SUM($C$63:$C$86)</f>
        <v>63739503.659482688</v>
      </c>
      <c r="D87" s="341"/>
      <c r="E87" s="308"/>
      <c r="F87" s="315">
        <f>SUM($F$63:$F$86)</f>
        <v>18124.080000000002</v>
      </c>
      <c r="G87" s="297"/>
      <c r="H87" s="381">
        <f>SUM($H$63:$H$86)</f>
        <v>63757627.739482686</v>
      </c>
      <c r="I87" s="379"/>
    </row>
    <row r="88" spans="1:9" hidden="1" outlineLevel="1">
      <c r="A88" s="380"/>
      <c r="B88" s="326" t="s">
        <v>256</v>
      </c>
      <c r="C88" s="315">
        <v>0</v>
      </c>
      <c r="D88" s="314"/>
      <c r="E88" s="315">
        <v>0</v>
      </c>
      <c r="F88" s="382"/>
      <c r="G88" s="351">
        <v>0</v>
      </c>
      <c r="H88" s="381">
        <v>0</v>
      </c>
      <c r="I88" s="379"/>
    </row>
    <row r="89" spans="1:9" hidden="1" outlineLevel="1">
      <c r="A89" s="380"/>
      <c r="B89" s="326" t="s">
        <v>181</v>
      </c>
      <c r="C89" s="315">
        <v>118491.90820542166</v>
      </c>
      <c r="D89" s="314"/>
      <c r="E89" s="315">
        <v>3634902</v>
      </c>
      <c r="F89" s="382"/>
      <c r="G89" s="351">
        <v>694940</v>
      </c>
      <c r="H89" s="381">
        <v>4448333.9082054216</v>
      </c>
      <c r="I89" s="379"/>
    </row>
    <row r="90" spans="1:9" hidden="1" outlineLevel="1">
      <c r="A90" s="380"/>
      <c r="B90" s="326" t="s">
        <v>182</v>
      </c>
      <c r="C90" s="315">
        <v>459548</v>
      </c>
      <c r="D90" s="314"/>
      <c r="E90" s="314"/>
      <c r="F90" s="382"/>
      <c r="G90" s="382"/>
      <c r="H90" s="381">
        <v>459548</v>
      </c>
      <c r="I90" s="379"/>
    </row>
    <row r="91" spans="1:9" hidden="1" outlineLevel="1">
      <c r="A91" s="380"/>
      <c r="B91" s="326" t="s">
        <v>250</v>
      </c>
      <c r="C91" s="315">
        <v>0</v>
      </c>
      <c r="D91" s="315">
        <v>0</v>
      </c>
      <c r="E91" s="315">
        <v>0</v>
      </c>
      <c r="F91" s="351">
        <v>0</v>
      </c>
      <c r="G91" s="351">
        <v>0</v>
      </c>
      <c r="H91" s="381">
        <v>0</v>
      </c>
      <c r="I91" s="379"/>
    </row>
    <row r="92" spans="1:9" hidden="1" outlineLevel="1">
      <c r="A92" s="380"/>
      <c r="B92" s="326" t="s">
        <v>257</v>
      </c>
      <c r="C92" s="315"/>
      <c r="D92" s="315"/>
      <c r="E92" s="315"/>
      <c r="F92" s="351"/>
      <c r="G92" s="351"/>
      <c r="H92" s="381">
        <v>0</v>
      </c>
      <c r="I92" s="379"/>
    </row>
    <row r="93" spans="1:9" hidden="1" outlineLevel="1">
      <c r="A93" s="380"/>
      <c r="B93" s="326" t="s">
        <v>258</v>
      </c>
      <c r="C93" s="315"/>
      <c r="D93" s="315"/>
      <c r="E93" s="315"/>
      <c r="F93" s="351"/>
      <c r="G93" s="351"/>
      <c r="H93" s="381">
        <v>0</v>
      </c>
      <c r="I93" s="379"/>
    </row>
    <row r="94" spans="1:9" hidden="1" outlineLevel="1">
      <c r="A94" s="380"/>
      <c r="B94" s="326" t="s">
        <v>183</v>
      </c>
      <c r="C94" s="315">
        <v>586887</v>
      </c>
      <c r="D94" s="315">
        <v>1517643</v>
      </c>
      <c r="E94" s="315">
        <v>5258451</v>
      </c>
      <c r="F94" s="351">
        <v>0</v>
      </c>
      <c r="G94" s="351">
        <v>821555</v>
      </c>
      <c r="H94" s="381">
        <v>8184536</v>
      </c>
      <c r="I94" s="379"/>
    </row>
    <row r="95" spans="1:9" hidden="1" outlineLevel="1">
      <c r="A95" s="380"/>
      <c r="B95" s="326" t="s">
        <v>184</v>
      </c>
      <c r="C95" s="315">
        <v>92952</v>
      </c>
      <c r="D95" s="314"/>
      <c r="E95" s="315">
        <v>367038</v>
      </c>
      <c r="F95" s="382"/>
      <c r="G95" s="351">
        <v>5191</v>
      </c>
      <c r="H95" s="381">
        <v>465181</v>
      </c>
      <c r="I95" s="379"/>
    </row>
    <row r="96" spans="1:9" hidden="1" outlineLevel="1">
      <c r="A96" s="380"/>
      <c r="B96" s="326" t="s">
        <v>251</v>
      </c>
      <c r="C96" s="314"/>
      <c r="D96" s="315">
        <v>42143</v>
      </c>
      <c r="E96" s="314"/>
      <c r="F96" s="382"/>
      <c r="G96" s="351">
        <v>3172</v>
      </c>
      <c r="H96" s="381">
        <v>45315</v>
      </c>
      <c r="I96" s="379"/>
    </row>
    <row r="97" spans="1:9" hidden="1" outlineLevel="1">
      <c r="A97" s="380"/>
      <c r="B97" s="326" t="s">
        <v>185</v>
      </c>
      <c r="C97" s="315">
        <v>977442</v>
      </c>
      <c r="D97" s="314"/>
      <c r="E97" s="315">
        <v>6764998</v>
      </c>
      <c r="F97" s="382"/>
      <c r="G97" s="351">
        <v>738139</v>
      </c>
      <c r="H97" s="381">
        <v>8480579</v>
      </c>
      <c r="I97" s="379"/>
    </row>
    <row r="98" spans="1:9" hidden="1" outlineLevel="1">
      <c r="A98" s="380"/>
      <c r="B98" s="326" t="s">
        <v>253</v>
      </c>
      <c r="C98" s="315">
        <v>115034</v>
      </c>
      <c r="D98" s="314">
        <v>0</v>
      </c>
      <c r="E98" s="315">
        <v>4630208</v>
      </c>
      <c r="F98" s="382">
        <v>0</v>
      </c>
      <c r="G98" s="351">
        <v>943458</v>
      </c>
      <c r="H98" s="381">
        <v>5688700</v>
      </c>
      <c r="I98" s="379"/>
    </row>
    <row r="99" spans="1:9" hidden="1" outlineLevel="1">
      <c r="A99" s="380"/>
      <c r="B99" s="326" t="s">
        <v>186</v>
      </c>
      <c r="C99" s="315">
        <v>3771206</v>
      </c>
      <c r="D99" s="314"/>
      <c r="E99" s="315">
        <v>10440609</v>
      </c>
      <c r="F99" s="382"/>
      <c r="G99" s="351">
        <v>1332531</v>
      </c>
      <c r="H99" s="381">
        <v>15544346</v>
      </c>
      <c r="I99" s="379"/>
    </row>
    <row r="100" spans="1:9" hidden="1" outlineLevel="1">
      <c r="A100" s="380"/>
      <c r="B100" s="326" t="s">
        <v>244</v>
      </c>
      <c r="C100" s="315">
        <v>240765</v>
      </c>
      <c r="D100" s="314"/>
      <c r="E100" s="314"/>
      <c r="F100" s="351">
        <v>56</v>
      </c>
      <c r="G100" s="382"/>
      <c r="H100" s="381">
        <v>240821</v>
      </c>
      <c r="I100" s="379"/>
    </row>
    <row r="101" spans="1:9" hidden="1" outlineLevel="1">
      <c r="A101" s="380"/>
      <c r="B101" s="326" t="s">
        <v>187</v>
      </c>
      <c r="C101" s="315">
        <v>497075</v>
      </c>
      <c r="D101" s="314"/>
      <c r="E101" s="314"/>
      <c r="F101" s="382"/>
      <c r="G101" s="382"/>
      <c r="H101" s="381">
        <v>497075</v>
      </c>
      <c r="I101" s="379"/>
    </row>
    <row r="102" spans="1:9" hidden="1" outlineLevel="1">
      <c r="A102" s="380"/>
      <c r="B102" s="326" t="s">
        <v>188</v>
      </c>
      <c r="C102" s="315">
        <v>4216.1444543305124</v>
      </c>
      <c r="D102" s="315">
        <v>0</v>
      </c>
      <c r="E102" s="315">
        <v>369</v>
      </c>
      <c r="F102" s="351">
        <v>0</v>
      </c>
      <c r="G102" s="351">
        <v>90</v>
      </c>
      <c r="H102" s="381">
        <v>4675.1444543305124</v>
      </c>
      <c r="I102" s="379"/>
    </row>
    <row r="103" spans="1:9" hidden="1" outlineLevel="1">
      <c r="A103" s="380"/>
      <c r="B103" s="326" t="s">
        <v>189</v>
      </c>
      <c r="C103" s="315">
        <v>76248.689264540633</v>
      </c>
      <c r="D103" s="315">
        <v>0</v>
      </c>
      <c r="E103" s="315">
        <v>2590589</v>
      </c>
      <c r="F103" s="382"/>
      <c r="G103" s="351">
        <v>688637</v>
      </c>
      <c r="H103" s="381">
        <v>3355474.6892645406</v>
      </c>
      <c r="I103" s="379"/>
    </row>
    <row r="104" spans="1:9" hidden="1" outlineLevel="1">
      <c r="A104" s="380"/>
      <c r="B104" s="326" t="s">
        <v>190</v>
      </c>
      <c r="C104" s="315">
        <v>961786</v>
      </c>
      <c r="D104" s="315">
        <v>2992742</v>
      </c>
      <c r="E104" s="315">
        <v>400004</v>
      </c>
      <c r="F104" s="351">
        <v>0</v>
      </c>
      <c r="G104" s="351">
        <v>543628</v>
      </c>
      <c r="H104" s="381">
        <v>4898160</v>
      </c>
      <c r="I104" s="379"/>
    </row>
    <row r="105" spans="1:9" hidden="1" outlineLevel="1">
      <c r="A105" s="380"/>
      <c r="B105" s="326" t="s">
        <v>191</v>
      </c>
      <c r="C105" s="315">
        <v>7878</v>
      </c>
      <c r="D105" s="314"/>
      <c r="E105" s="315">
        <v>244183</v>
      </c>
      <c r="F105" s="382"/>
      <c r="G105" s="351">
        <v>61557</v>
      </c>
      <c r="H105" s="381">
        <v>313618</v>
      </c>
      <c r="I105" s="379"/>
    </row>
    <row r="106" spans="1:9" hidden="1" outlineLevel="1">
      <c r="A106" s="380"/>
      <c r="B106" s="326" t="s">
        <v>192</v>
      </c>
      <c r="C106" s="315">
        <v>4289</v>
      </c>
      <c r="D106" s="314"/>
      <c r="E106" s="314"/>
      <c r="F106" s="382"/>
      <c r="G106" s="382"/>
      <c r="H106" s="381">
        <v>4289</v>
      </c>
      <c r="I106" s="379"/>
    </row>
    <row r="107" spans="1:9" hidden="1" outlineLevel="1">
      <c r="A107" s="380"/>
      <c r="B107" s="326" t="s">
        <v>247</v>
      </c>
      <c r="C107" s="315">
        <v>7492</v>
      </c>
      <c r="D107" s="314"/>
      <c r="E107" s="314"/>
      <c r="F107" s="382"/>
      <c r="G107" s="382"/>
      <c r="H107" s="381">
        <v>7492</v>
      </c>
      <c r="I107" s="379"/>
    </row>
    <row r="108" spans="1:9" hidden="1" outlineLevel="1">
      <c r="A108" s="380"/>
      <c r="B108" s="326" t="s">
        <v>193</v>
      </c>
      <c r="C108" s="315">
        <v>2548905</v>
      </c>
      <c r="D108" s="315">
        <v>819733</v>
      </c>
      <c r="E108" s="315">
        <v>9630243</v>
      </c>
      <c r="F108" s="351">
        <v>0</v>
      </c>
      <c r="G108" s="351">
        <v>3147335</v>
      </c>
      <c r="H108" s="381">
        <v>16146216</v>
      </c>
      <c r="I108" s="379"/>
    </row>
    <row r="109" spans="1:9" hidden="1" outlineLevel="1">
      <c r="A109" s="380"/>
      <c r="B109" s="326" t="s">
        <v>194</v>
      </c>
      <c r="C109" s="315">
        <v>400342</v>
      </c>
      <c r="D109" s="314"/>
      <c r="E109" s="314"/>
      <c r="F109" s="351">
        <v>1601.3679999999999</v>
      </c>
      <c r="G109" s="382"/>
      <c r="H109" s="381">
        <v>401943.36800000002</v>
      </c>
      <c r="I109" s="379"/>
    </row>
    <row r="110" spans="1:9" hidden="1" outlineLevel="1">
      <c r="A110" s="380"/>
      <c r="B110" s="326" t="s">
        <v>195</v>
      </c>
      <c r="C110" s="315">
        <v>281186.46547017858</v>
      </c>
      <c r="D110" s="314"/>
      <c r="E110" s="315">
        <v>95331</v>
      </c>
      <c r="F110" s="382"/>
      <c r="G110" s="351">
        <v>37073</v>
      </c>
      <c r="H110" s="381">
        <v>413590.46547017858</v>
      </c>
      <c r="I110" s="379"/>
    </row>
    <row r="111" spans="1:9" hidden="1" outlineLevel="1">
      <c r="A111" s="380"/>
      <c r="B111" s="326" t="s">
        <v>196</v>
      </c>
      <c r="C111" s="315">
        <v>410805</v>
      </c>
      <c r="D111" s="314">
        <v>6939</v>
      </c>
      <c r="E111" s="315">
        <v>585096</v>
      </c>
      <c r="F111" s="382"/>
      <c r="G111" s="382"/>
      <c r="H111" s="381">
        <v>1002840</v>
      </c>
      <c r="I111" s="379"/>
    </row>
    <row r="112" spans="1:9" collapsed="1">
      <c r="A112" s="380">
        <v>2</v>
      </c>
      <c r="B112" s="330" t="s">
        <v>527</v>
      </c>
      <c r="C112" s="315">
        <f>SUM($C$88:$C$111)</f>
        <v>11562549.207394471</v>
      </c>
      <c r="D112" s="315">
        <f>SUM($D$88:$D$111)</f>
        <v>5379200</v>
      </c>
      <c r="E112" s="315">
        <f>SUM($E$88:$E$111)</f>
        <v>44642021</v>
      </c>
      <c r="F112" s="351">
        <f>SUM($F$88:$F$111)</f>
        <v>1657.3679999999999</v>
      </c>
      <c r="G112" s="351">
        <f>SUM($G$88:$G$111)</f>
        <v>9017306</v>
      </c>
      <c r="H112" s="381">
        <f>SUM($H$88:$H$111)</f>
        <v>70602733.575394467</v>
      </c>
      <c r="I112" s="379"/>
    </row>
    <row r="113" spans="1:9" hidden="1" outlineLevel="1">
      <c r="A113" s="383"/>
      <c r="B113" s="384" t="s">
        <v>256</v>
      </c>
      <c r="C113" s="314"/>
      <c r="D113" s="314"/>
      <c r="E113" s="315">
        <v>0</v>
      </c>
      <c r="F113" s="297"/>
      <c r="G113" s="298"/>
      <c r="H113" s="385">
        <v>0</v>
      </c>
      <c r="I113" s="379"/>
    </row>
    <row r="114" spans="1:9" hidden="1" outlineLevel="1">
      <c r="A114" s="383"/>
      <c r="B114" s="384" t="s">
        <v>181</v>
      </c>
      <c r="C114" s="315">
        <v>1055.23</v>
      </c>
      <c r="D114" s="315">
        <v>0</v>
      </c>
      <c r="E114" s="315">
        <v>62971.85</v>
      </c>
      <c r="F114" s="297"/>
      <c r="G114" s="298"/>
      <c r="H114" s="385">
        <v>64027.08</v>
      </c>
      <c r="I114" s="379"/>
    </row>
    <row r="115" spans="1:9" hidden="1" outlineLevel="1">
      <c r="A115" s="383"/>
      <c r="B115" s="384" t="s">
        <v>182</v>
      </c>
      <c r="C115" s="315">
        <v>0</v>
      </c>
      <c r="D115" s="315">
        <v>0</v>
      </c>
      <c r="E115" s="314"/>
      <c r="F115" s="297"/>
      <c r="G115" s="298"/>
      <c r="H115" s="385">
        <v>0</v>
      </c>
      <c r="I115" s="379"/>
    </row>
    <row r="116" spans="1:9" hidden="1" outlineLevel="1">
      <c r="A116" s="383"/>
      <c r="B116" s="384" t="s">
        <v>250</v>
      </c>
      <c r="C116" s="315">
        <v>0</v>
      </c>
      <c r="D116" s="315">
        <v>0</v>
      </c>
      <c r="E116" s="315">
        <v>0</v>
      </c>
      <c r="F116" s="297"/>
      <c r="G116" s="298"/>
      <c r="H116" s="385">
        <v>0</v>
      </c>
      <c r="I116" s="379"/>
    </row>
    <row r="117" spans="1:9" hidden="1" outlineLevel="1">
      <c r="A117" s="383"/>
      <c r="B117" s="384" t="s">
        <v>257</v>
      </c>
      <c r="C117" s="315"/>
      <c r="D117" s="315"/>
      <c r="E117" s="315"/>
      <c r="F117" s="297"/>
      <c r="G117" s="298"/>
      <c r="H117" s="385">
        <v>0</v>
      </c>
      <c r="I117" s="379"/>
    </row>
    <row r="118" spans="1:9" hidden="1" outlineLevel="1">
      <c r="A118" s="383"/>
      <c r="B118" s="384" t="s">
        <v>258</v>
      </c>
      <c r="C118" s="315"/>
      <c r="D118" s="315"/>
      <c r="E118" s="315"/>
      <c r="F118" s="297"/>
      <c r="G118" s="298"/>
      <c r="H118" s="385">
        <v>0</v>
      </c>
      <c r="I118" s="379"/>
    </row>
    <row r="119" spans="1:9" hidden="1" outlineLevel="1">
      <c r="A119" s="383"/>
      <c r="B119" s="384" t="s">
        <v>183</v>
      </c>
      <c r="C119" s="315">
        <v>9514.7369387702147</v>
      </c>
      <c r="D119" s="315">
        <v>5631</v>
      </c>
      <c r="E119" s="315">
        <v>215092</v>
      </c>
      <c r="F119" s="297"/>
      <c r="G119" s="298"/>
      <c r="H119" s="385">
        <v>230237.73693877022</v>
      </c>
      <c r="I119" s="379"/>
    </row>
    <row r="120" spans="1:9" hidden="1" outlineLevel="1">
      <c r="A120" s="383"/>
      <c r="B120" s="384" t="s">
        <v>184</v>
      </c>
      <c r="C120" s="315">
        <v>765</v>
      </c>
      <c r="D120" s="314"/>
      <c r="E120" s="315">
        <v>685</v>
      </c>
      <c r="F120" s="297"/>
      <c r="G120" s="298"/>
      <c r="H120" s="385">
        <v>1450</v>
      </c>
      <c r="I120" s="379"/>
    </row>
    <row r="121" spans="1:9" hidden="1" outlineLevel="1">
      <c r="A121" s="383"/>
      <c r="B121" s="384" t="s">
        <v>251</v>
      </c>
      <c r="C121" s="314"/>
      <c r="D121" s="315">
        <v>0</v>
      </c>
      <c r="E121" s="314"/>
      <c r="F121" s="297"/>
      <c r="G121" s="298"/>
      <c r="H121" s="385">
        <v>0</v>
      </c>
      <c r="I121" s="379"/>
    </row>
    <row r="122" spans="1:9" hidden="1" outlineLevel="1">
      <c r="A122" s="383"/>
      <c r="B122" s="384" t="s">
        <v>185</v>
      </c>
      <c r="C122" s="315">
        <v>22163</v>
      </c>
      <c r="D122" s="314"/>
      <c r="E122" s="315">
        <v>589071</v>
      </c>
      <c r="F122" s="297"/>
      <c r="G122" s="298"/>
      <c r="H122" s="385">
        <v>611234</v>
      </c>
      <c r="I122" s="379"/>
    </row>
    <row r="123" spans="1:9" hidden="1" outlineLevel="1">
      <c r="A123" s="383"/>
      <c r="B123" s="384" t="s">
        <v>253</v>
      </c>
      <c r="C123" s="315">
        <v>0</v>
      </c>
      <c r="D123" s="314">
        <v>0</v>
      </c>
      <c r="E123" s="315">
        <v>1265791</v>
      </c>
      <c r="F123" s="297"/>
      <c r="G123" s="298"/>
      <c r="H123" s="385">
        <v>1265791</v>
      </c>
      <c r="I123" s="379"/>
    </row>
    <row r="124" spans="1:9" hidden="1" outlineLevel="1">
      <c r="A124" s="383"/>
      <c r="B124" s="384" t="s">
        <v>186</v>
      </c>
      <c r="C124" s="315">
        <v>0</v>
      </c>
      <c r="D124" s="314"/>
      <c r="E124" s="315">
        <v>1225729</v>
      </c>
      <c r="F124" s="297"/>
      <c r="G124" s="298"/>
      <c r="H124" s="385">
        <v>1225729</v>
      </c>
      <c r="I124" s="379"/>
    </row>
    <row r="125" spans="1:9" hidden="1" outlineLevel="1">
      <c r="A125" s="383"/>
      <c r="B125" s="384" t="s">
        <v>244</v>
      </c>
      <c r="C125" s="314"/>
      <c r="D125" s="314"/>
      <c r="E125" s="314"/>
      <c r="F125" s="297"/>
      <c r="G125" s="298"/>
      <c r="H125" s="385">
        <v>0</v>
      </c>
      <c r="I125" s="379"/>
    </row>
    <row r="126" spans="1:9" hidden="1" outlineLevel="1">
      <c r="A126" s="383"/>
      <c r="B126" s="384" t="s">
        <v>187</v>
      </c>
      <c r="C126" s="315">
        <v>0</v>
      </c>
      <c r="D126" s="314"/>
      <c r="E126" s="314"/>
      <c r="F126" s="297"/>
      <c r="G126" s="298"/>
      <c r="H126" s="385">
        <v>0</v>
      </c>
      <c r="I126" s="379"/>
    </row>
    <row r="127" spans="1:9" hidden="1" outlineLevel="1">
      <c r="A127" s="383"/>
      <c r="B127" s="384" t="s">
        <v>188</v>
      </c>
      <c r="C127" s="315">
        <v>31.023457688792234</v>
      </c>
      <c r="D127" s="315">
        <v>0</v>
      </c>
      <c r="E127" s="315">
        <v>0</v>
      </c>
      <c r="F127" s="297"/>
      <c r="G127" s="298"/>
      <c r="H127" s="385">
        <v>31.023457688792234</v>
      </c>
      <c r="I127" s="379"/>
    </row>
    <row r="128" spans="1:9" hidden="1" outlineLevel="1">
      <c r="A128" s="383"/>
      <c r="B128" s="384" t="s">
        <v>189</v>
      </c>
      <c r="C128" s="315">
        <v>0</v>
      </c>
      <c r="D128" s="315">
        <v>0</v>
      </c>
      <c r="E128" s="315">
        <v>63238</v>
      </c>
      <c r="F128" s="297"/>
      <c r="G128" s="298"/>
      <c r="H128" s="385">
        <v>63238</v>
      </c>
      <c r="I128" s="379"/>
    </row>
    <row r="129" spans="1:9" hidden="1" outlineLevel="1">
      <c r="A129" s="383"/>
      <c r="B129" s="417" t="s">
        <v>190</v>
      </c>
      <c r="C129" s="315">
        <v>849213</v>
      </c>
      <c r="D129" s="315">
        <v>260809</v>
      </c>
      <c r="E129" s="315">
        <v>0</v>
      </c>
      <c r="F129" s="297"/>
      <c r="G129" s="298"/>
      <c r="H129" s="385">
        <v>1110022</v>
      </c>
      <c r="I129" s="379"/>
    </row>
    <row r="130" spans="1:9" hidden="1" outlineLevel="1">
      <c r="A130" s="383"/>
      <c r="B130" s="384" t="s">
        <v>191</v>
      </c>
      <c r="C130" s="314"/>
      <c r="D130" s="314"/>
      <c r="E130" s="314"/>
      <c r="F130" s="297"/>
      <c r="G130" s="298"/>
      <c r="H130" s="385">
        <v>0</v>
      </c>
      <c r="I130" s="379"/>
    </row>
    <row r="131" spans="1:9" hidden="1" outlineLevel="1">
      <c r="A131" s="383"/>
      <c r="B131" s="384" t="s">
        <v>192</v>
      </c>
      <c r="C131" s="314"/>
      <c r="D131" s="314"/>
      <c r="E131" s="314"/>
      <c r="F131" s="297"/>
      <c r="G131" s="298"/>
      <c r="H131" s="385">
        <v>0</v>
      </c>
      <c r="I131" s="379"/>
    </row>
    <row r="132" spans="1:9" hidden="1" outlineLevel="1">
      <c r="A132" s="383"/>
      <c r="B132" s="384" t="s">
        <v>247</v>
      </c>
      <c r="C132" s="314"/>
      <c r="D132" s="314"/>
      <c r="E132" s="314"/>
      <c r="F132" s="297"/>
      <c r="G132" s="298"/>
      <c r="H132" s="385">
        <v>0</v>
      </c>
      <c r="I132" s="379"/>
    </row>
    <row r="133" spans="1:9" hidden="1" outlineLevel="1">
      <c r="A133" s="383"/>
      <c r="B133" s="384" t="s">
        <v>193</v>
      </c>
      <c r="C133" s="315">
        <v>390041</v>
      </c>
      <c r="D133" s="315">
        <v>829349</v>
      </c>
      <c r="E133" s="315">
        <v>2070551</v>
      </c>
      <c r="F133" s="297"/>
      <c r="G133" s="298"/>
      <c r="H133" s="385">
        <v>3289941</v>
      </c>
      <c r="I133" s="379"/>
    </row>
    <row r="134" spans="1:9" hidden="1" outlineLevel="1">
      <c r="A134" s="383"/>
      <c r="B134" s="384" t="s">
        <v>194</v>
      </c>
      <c r="C134" s="315">
        <v>670205</v>
      </c>
      <c r="D134" s="314"/>
      <c r="E134" s="314"/>
      <c r="F134" s="297"/>
      <c r="G134" s="298"/>
      <c r="H134" s="385">
        <v>670205</v>
      </c>
      <c r="I134" s="379"/>
    </row>
    <row r="135" spans="1:9" hidden="1" outlineLevel="1">
      <c r="A135" s="383"/>
      <c r="B135" s="384" t="s">
        <v>195</v>
      </c>
      <c r="C135" s="315">
        <v>0</v>
      </c>
      <c r="D135" s="315">
        <v>0</v>
      </c>
      <c r="E135" s="315">
        <v>0</v>
      </c>
      <c r="F135" s="297"/>
      <c r="G135" s="298"/>
      <c r="H135" s="385">
        <v>0</v>
      </c>
      <c r="I135" s="379"/>
    </row>
    <row r="136" spans="1:9" hidden="1" outlineLevel="1">
      <c r="A136" s="383"/>
      <c r="B136" s="384" t="s">
        <v>196</v>
      </c>
      <c r="C136" s="315">
        <v>296007</v>
      </c>
      <c r="D136" s="315">
        <v>17143</v>
      </c>
      <c r="E136" s="315">
        <v>0</v>
      </c>
      <c r="F136" s="297"/>
      <c r="G136" s="298"/>
      <c r="H136" s="385">
        <v>313150</v>
      </c>
      <c r="I136" s="379"/>
    </row>
    <row r="137" spans="1:9" ht="25.5" collapsed="1">
      <c r="A137" s="383" t="s">
        <v>528</v>
      </c>
      <c r="B137" s="384" t="s">
        <v>529</v>
      </c>
      <c r="C137" s="315">
        <f>SUM($C$113:$C$136)</f>
        <v>2238994.9903964591</v>
      </c>
      <c r="D137" s="315">
        <f>SUM($D$113:$D$136)</f>
        <v>1112932</v>
      </c>
      <c r="E137" s="315">
        <f>SUM($E$113:$E$136)</f>
        <v>5493128.8499999996</v>
      </c>
      <c r="F137" s="297"/>
      <c r="G137" s="298"/>
      <c r="H137" s="385">
        <f>SUM($H$113:$H$136)</f>
        <v>8845055.8403964583</v>
      </c>
      <c r="I137" s="379"/>
    </row>
    <row r="138" spans="1:9" hidden="1" outlineLevel="1">
      <c r="A138" s="386"/>
      <c r="B138" s="384" t="s">
        <v>256</v>
      </c>
      <c r="C138" s="315">
        <v>0</v>
      </c>
      <c r="D138" s="314"/>
      <c r="E138" s="315">
        <v>0</v>
      </c>
      <c r="F138" s="304"/>
      <c r="G138" s="305"/>
      <c r="H138" s="385">
        <v>0</v>
      </c>
      <c r="I138" s="379"/>
    </row>
    <row r="139" spans="1:9" hidden="1" outlineLevel="1">
      <c r="A139" s="386"/>
      <c r="B139" s="384" t="s">
        <v>181</v>
      </c>
      <c r="C139" s="315">
        <v>96641.596081578158</v>
      </c>
      <c r="D139" s="314"/>
      <c r="E139" s="315">
        <v>76.3</v>
      </c>
      <c r="F139" s="304"/>
      <c r="G139" s="305"/>
      <c r="H139" s="385">
        <v>96717.896081578161</v>
      </c>
      <c r="I139" s="379"/>
    </row>
    <row r="140" spans="1:9" hidden="1" outlineLevel="1">
      <c r="A140" s="386"/>
      <c r="B140" s="384" t="s">
        <v>182</v>
      </c>
      <c r="C140" s="314"/>
      <c r="D140" s="314"/>
      <c r="E140" s="314"/>
      <c r="F140" s="304"/>
      <c r="G140" s="305"/>
      <c r="H140" s="385">
        <v>0</v>
      </c>
      <c r="I140" s="379"/>
    </row>
    <row r="141" spans="1:9" hidden="1" outlineLevel="1">
      <c r="A141" s="386"/>
      <c r="B141" s="384" t="s">
        <v>250</v>
      </c>
      <c r="C141" s="315">
        <v>0</v>
      </c>
      <c r="D141" s="315">
        <v>0</v>
      </c>
      <c r="E141" s="315">
        <v>0</v>
      </c>
      <c r="F141" s="304"/>
      <c r="G141" s="305"/>
      <c r="H141" s="385">
        <v>0</v>
      </c>
      <c r="I141" s="379"/>
    </row>
    <row r="142" spans="1:9" hidden="1" outlineLevel="1">
      <c r="A142" s="386"/>
      <c r="B142" s="384" t="s">
        <v>257</v>
      </c>
      <c r="C142" s="315"/>
      <c r="D142" s="315"/>
      <c r="E142" s="315"/>
      <c r="F142" s="304"/>
      <c r="G142" s="305"/>
      <c r="H142" s="385">
        <v>0</v>
      </c>
      <c r="I142" s="379"/>
    </row>
    <row r="143" spans="1:9" hidden="1" outlineLevel="1">
      <c r="A143" s="386"/>
      <c r="B143" s="384" t="s">
        <v>258</v>
      </c>
      <c r="C143" s="315"/>
      <c r="D143" s="315"/>
      <c r="E143" s="315"/>
      <c r="F143" s="304"/>
      <c r="G143" s="305"/>
      <c r="H143" s="385">
        <v>0</v>
      </c>
      <c r="I143" s="379"/>
    </row>
    <row r="144" spans="1:9" hidden="1" outlineLevel="1">
      <c r="A144" s="386"/>
      <c r="B144" s="384" t="s">
        <v>183</v>
      </c>
      <c r="C144" s="315">
        <v>1135824.7604024441</v>
      </c>
      <c r="D144" s="315">
        <v>0</v>
      </c>
      <c r="E144" s="315">
        <v>8718</v>
      </c>
      <c r="F144" s="304"/>
      <c r="G144" s="305"/>
      <c r="H144" s="385">
        <v>1144542.7604024441</v>
      </c>
      <c r="I144" s="379"/>
    </row>
    <row r="145" spans="1:9" hidden="1" outlineLevel="1">
      <c r="A145" s="386"/>
      <c r="B145" s="384" t="s">
        <v>184</v>
      </c>
      <c r="C145" s="315">
        <v>8149</v>
      </c>
      <c r="D145" s="314"/>
      <c r="E145" s="314"/>
      <c r="F145" s="304"/>
      <c r="G145" s="305"/>
      <c r="H145" s="385">
        <v>8149</v>
      </c>
      <c r="I145" s="379"/>
    </row>
    <row r="146" spans="1:9" hidden="1" outlineLevel="1">
      <c r="A146" s="386"/>
      <c r="B146" s="384" t="s">
        <v>251</v>
      </c>
      <c r="C146" s="314"/>
      <c r="D146" s="315">
        <v>0</v>
      </c>
      <c r="E146" s="314"/>
      <c r="F146" s="304"/>
      <c r="G146" s="305"/>
      <c r="H146" s="385">
        <v>0</v>
      </c>
      <c r="I146" s="379"/>
    </row>
    <row r="147" spans="1:9" hidden="1" outlineLevel="1">
      <c r="A147" s="386"/>
      <c r="B147" s="384" t="s">
        <v>185</v>
      </c>
      <c r="C147" s="315">
        <v>487257</v>
      </c>
      <c r="D147" s="314"/>
      <c r="E147" s="315">
        <v>153846</v>
      </c>
      <c r="F147" s="304"/>
      <c r="G147" s="305"/>
      <c r="H147" s="385">
        <v>641103</v>
      </c>
      <c r="I147" s="379"/>
    </row>
    <row r="148" spans="1:9" hidden="1" outlineLevel="1">
      <c r="A148" s="386"/>
      <c r="B148" s="384" t="s">
        <v>253</v>
      </c>
      <c r="C148" s="315">
        <v>0</v>
      </c>
      <c r="D148" s="314">
        <v>0</v>
      </c>
      <c r="E148" s="315">
        <v>0</v>
      </c>
      <c r="F148" s="304"/>
      <c r="G148" s="305"/>
      <c r="H148" s="385">
        <v>0</v>
      </c>
      <c r="I148" s="379"/>
    </row>
    <row r="149" spans="1:9" hidden="1" outlineLevel="1">
      <c r="A149" s="386"/>
      <c r="B149" s="384" t="s">
        <v>186</v>
      </c>
      <c r="C149" s="315">
        <v>0</v>
      </c>
      <c r="D149" s="314"/>
      <c r="E149" s="315">
        <v>0</v>
      </c>
      <c r="F149" s="304"/>
      <c r="G149" s="305"/>
      <c r="H149" s="385">
        <v>0</v>
      </c>
      <c r="I149" s="379"/>
    </row>
    <row r="150" spans="1:9" hidden="1" outlineLevel="1">
      <c r="A150" s="386"/>
      <c r="B150" s="384" t="s">
        <v>244</v>
      </c>
      <c r="C150" s="314"/>
      <c r="D150" s="314"/>
      <c r="E150" s="314"/>
      <c r="F150" s="304"/>
      <c r="G150" s="305"/>
      <c r="H150" s="385">
        <v>0</v>
      </c>
      <c r="I150" s="379"/>
    </row>
    <row r="151" spans="1:9" hidden="1" outlineLevel="1">
      <c r="A151" s="386"/>
      <c r="B151" s="384" t="s">
        <v>187</v>
      </c>
      <c r="C151" s="315">
        <v>0</v>
      </c>
      <c r="D151" s="314"/>
      <c r="E151" s="314"/>
      <c r="F151" s="304"/>
      <c r="G151" s="305"/>
      <c r="H151" s="385">
        <v>0</v>
      </c>
      <c r="I151" s="379"/>
    </row>
    <row r="152" spans="1:9" hidden="1" outlineLevel="1">
      <c r="A152" s="386"/>
      <c r="B152" s="384" t="s">
        <v>188</v>
      </c>
      <c r="C152" s="315">
        <v>220.51268583764315</v>
      </c>
      <c r="D152" s="315">
        <v>0</v>
      </c>
      <c r="E152" s="315">
        <v>0</v>
      </c>
      <c r="F152" s="304"/>
      <c r="G152" s="305"/>
      <c r="H152" s="385">
        <v>220.51268583764315</v>
      </c>
      <c r="I152" s="379"/>
    </row>
    <row r="153" spans="1:9" hidden="1" outlineLevel="1">
      <c r="A153" s="386"/>
      <c r="B153" s="384" t="s">
        <v>189</v>
      </c>
      <c r="C153" s="315">
        <v>0</v>
      </c>
      <c r="D153" s="315">
        <v>0</v>
      </c>
      <c r="E153" s="315">
        <v>232</v>
      </c>
      <c r="F153" s="304"/>
      <c r="G153" s="305"/>
      <c r="H153" s="385">
        <v>232</v>
      </c>
      <c r="I153" s="379"/>
    </row>
    <row r="154" spans="1:9" hidden="1" outlineLevel="1">
      <c r="A154" s="386"/>
      <c r="B154" s="417" t="s">
        <v>190</v>
      </c>
      <c r="C154" s="315">
        <v>0</v>
      </c>
      <c r="D154" s="315">
        <v>4000</v>
      </c>
      <c r="E154" s="315">
        <v>0</v>
      </c>
      <c r="F154" s="304"/>
      <c r="G154" s="305"/>
      <c r="H154" s="385">
        <v>4000</v>
      </c>
      <c r="I154" s="379"/>
    </row>
    <row r="155" spans="1:9" hidden="1" outlineLevel="1">
      <c r="A155" s="386"/>
      <c r="B155" s="384" t="s">
        <v>191</v>
      </c>
      <c r="C155" s="314"/>
      <c r="D155" s="314"/>
      <c r="E155" s="314"/>
      <c r="F155" s="304"/>
      <c r="G155" s="305"/>
      <c r="H155" s="385">
        <v>0</v>
      </c>
      <c r="I155" s="379"/>
    </row>
    <row r="156" spans="1:9" hidden="1" outlineLevel="1">
      <c r="A156" s="386"/>
      <c r="B156" s="384" t="s">
        <v>192</v>
      </c>
      <c r="C156" s="314"/>
      <c r="D156" s="314"/>
      <c r="E156" s="314"/>
      <c r="F156" s="304"/>
      <c r="G156" s="305"/>
      <c r="H156" s="385">
        <v>0</v>
      </c>
      <c r="I156" s="379"/>
    </row>
    <row r="157" spans="1:9" hidden="1" outlineLevel="1">
      <c r="A157" s="386"/>
      <c r="B157" s="384" t="s">
        <v>247</v>
      </c>
      <c r="C157" s="314"/>
      <c r="D157" s="314"/>
      <c r="E157" s="314"/>
      <c r="F157" s="304"/>
      <c r="G157" s="305"/>
      <c r="H157" s="385">
        <v>0</v>
      </c>
      <c r="I157" s="379"/>
    </row>
    <row r="158" spans="1:9" hidden="1" outlineLevel="1">
      <c r="A158" s="386"/>
      <c r="B158" s="384" t="s">
        <v>193</v>
      </c>
      <c r="C158" s="314"/>
      <c r="D158" s="314"/>
      <c r="E158" s="315">
        <v>57218</v>
      </c>
      <c r="F158" s="304"/>
      <c r="G158" s="305"/>
      <c r="H158" s="385">
        <v>57218</v>
      </c>
      <c r="I158" s="379"/>
    </row>
    <row r="159" spans="1:9" hidden="1" outlineLevel="1">
      <c r="A159" s="386"/>
      <c r="B159" s="384" t="s">
        <v>194</v>
      </c>
      <c r="C159" s="314"/>
      <c r="D159" s="314"/>
      <c r="E159" s="314"/>
      <c r="F159" s="304"/>
      <c r="G159" s="305"/>
      <c r="H159" s="385">
        <v>0</v>
      </c>
      <c r="I159" s="379"/>
    </row>
    <row r="160" spans="1:9" hidden="1" outlineLevel="1">
      <c r="A160" s="386"/>
      <c r="B160" s="384" t="s">
        <v>195</v>
      </c>
      <c r="C160" s="315">
        <v>14045.447683356979</v>
      </c>
      <c r="D160" s="314"/>
      <c r="E160" s="315">
        <v>9895</v>
      </c>
      <c r="F160" s="304"/>
      <c r="G160" s="305"/>
      <c r="H160" s="385">
        <v>23940.447683356979</v>
      </c>
      <c r="I160" s="379"/>
    </row>
    <row r="161" spans="1:9" hidden="1" outlineLevel="1">
      <c r="A161" s="386"/>
      <c r="B161" s="384" t="s">
        <v>196</v>
      </c>
      <c r="C161" s="315">
        <v>0</v>
      </c>
      <c r="D161" s="314"/>
      <c r="E161" s="315">
        <v>0</v>
      </c>
      <c r="F161" s="304"/>
      <c r="G161" s="305"/>
      <c r="H161" s="385">
        <v>0</v>
      </c>
      <c r="I161" s="379"/>
    </row>
    <row r="162" spans="1:9" ht="27.2" customHeight="1" collapsed="1">
      <c r="A162" s="386" t="s">
        <v>530</v>
      </c>
      <c r="B162" s="387" t="s">
        <v>531</v>
      </c>
      <c r="C162" s="315">
        <f>SUM($C$138:$C$161)</f>
        <v>1742138.3168532168</v>
      </c>
      <c r="D162" s="315">
        <f>SUM($D$138:$D$161)</f>
        <v>4000</v>
      </c>
      <c r="E162" s="315">
        <f>SUM($E$138:$E$161)</f>
        <v>229985.3</v>
      </c>
      <c r="F162" s="304"/>
      <c r="G162" s="305"/>
      <c r="H162" s="385">
        <f>SUM($H$138:$H$161)</f>
        <v>1976123.6168532169</v>
      </c>
      <c r="I162" s="379"/>
    </row>
    <row r="163" spans="1:9" hidden="1" outlineLevel="1">
      <c r="A163" s="380"/>
      <c r="B163" s="326" t="s">
        <v>256</v>
      </c>
      <c r="C163" s="314"/>
      <c r="D163" s="314"/>
      <c r="E163" s="315">
        <v>0</v>
      </c>
      <c r="F163" s="304"/>
      <c r="G163" s="305"/>
      <c r="H163" s="385">
        <v>0</v>
      </c>
      <c r="I163" s="379"/>
    </row>
    <row r="164" spans="1:9" hidden="1" outlineLevel="1">
      <c r="A164" s="380"/>
      <c r="B164" s="326" t="s">
        <v>181</v>
      </c>
      <c r="C164" s="314"/>
      <c r="D164" s="314"/>
      <c r="E164" s="315">
        <v>73577.899999999994</v>
      </c>
      <c r="F164" s="304"/>
      <c r="G164" s="305"/>
      <c r="H164" s="385">
        <v>73577.899999999994</v>
      </c>
      <c r="I164" s="379"/>
    </row>
    <row r="165" spans="1:9" hidden="1" outlineLevel="1">
      <c r="A165" s="380"/>
      <c r="B165" s="326" t="s">
        <v>182</v>
      </c>
      <c r="C165" s="314"/>
      <c r="D165" s="314"/>
      <c r="E165" s="314"/>
      <c r="F165" s="304"/>
      <c r="G165" s="305"/>
      <c r="H165" s="385">
        <v>0</v>
      </c>
      <c r="I165" s="379"/>
    </row>
    <row r="166" spans="1:9" hidden="1" outlineLevel="1">
      <c r="A166" s="380"/>
      <c r="B166" s="326" t="s">
        <v>250</v>
      </c>
      <c r="C166" s="315">
        <v>0</v>
      </c>
      <c r="D166" s="315">
        <v>0</v>
      </c>
      <c r="E166" s="315">
        <v>0</v>
      </c>
      <c r="F166" s="304"/>
      <c r="G166" s="305"/>
      <c r="H166" s="385">
        <v>0</v>
      </c>
      <c r="I166" s="379"/>
    </row>
    <row r="167" spans="1:9" hidden="1" outlineLevel="1">
      <c r="A167" s="380"/>
      <c r="B167" s="326" t="s">
        <v>257</v>
      </c>
      <c r="C167" s="315"/>
      <c r="D167" s="315"/>
      <c r="E167" s="315"/>
      <c r="F167" s="304"/>
      <c r="G167" s="305"/>
      <c r="H167" s="385">
        <v>0</v>
      </c>
      <c r="I167" s="379"/>
    </row>
    <row r="168" spans="1:9" hidden="1" outlineLevel="1">
      <c r="A168" s="380"/>
      <c r="B168" s="326" t="s">
        <v>258</v>
      </c>
      <c r="C168" s="315"/>
      <c r="D168" s="315"/>
      <c r="E168" s="315"/>
      <c r="F168" s="304"/>
      <c r="G168" s="305"/>
      <c r="H168" s="385">
        <v>0</v>
      </c>
      <c r="I168" s="379"/>
    </row>
    <row r="169" spans="1:9" hidden="1" outlineLevel="1">
      <c r="A169" s="380"/>
      <c r="B169" s="326" t="s">
        <v>183</v>
      </c>
      <c r="C169" s="315">
        <v>0</v>
      </c>
      <c r="D169" s="315">
        <v>28921</v>
      </c>
      <c r="E169" s="315">
        <v>1334</v>
      </c>
      <c r="F169" s="304"/>
      <c r="G169" s="305"/>
      <c r="H169" s="385">
        <v>30255</v>
      </c>
      <c r="I169" s="379"/>
    </row>
    <row r="170" spans="1:9" hidden="1" outlineLevel="1">
      <c r="A170" s="380"/>
      <c r="B170" s="326" t="s">
        <v>184</v>
      </c>
      <c r="C170" s="314"/>
      <c r="D170" s="314"/>
      <c r="E170" s="315">
        <v>71152</v>
      </c>
      <c r="F170" s="304"/>
      <c r="G170" s="305"/>
      <c r="H170" s="385">
        <v>71152</v>
      </c>
      <c r="I170" s="379"/>
    </row>
    <row r="171" spans="1:9" hidden="1" outlineLevel="1">
      <c r="A171" s="380"/>
      <c r="B171" s="326" t="s">
        <v>251</v>
      </c>
      <c r="C171" s="314"/>
      <c r="D171" s="315">
        <v>0</v>
      </c>
      <c r="E171" s="314"/>
      <c r="F171" s="304"/>
      <c r="G171" s="305"/>
      <c r="H171" s="385">
        <v>0</v>
      </c>
      <c r="I171" s="379"/>
    </row>
    <row r="172" spans="1:9" hidden="1" outlineLevel="1">
      <c r="A172" s="380"/>
      <c r="B172" s="326" t="s">
        <v>185</v>
      </c>
      <c r="C172" s="315">
        <v>0</v>
      </c>
      <c r="D172" s="314"/>
      <c r="E172" s="315">
        <v>160362</v>
      </c>
      <c r="F172" s="304"/>
      <c r="G172" s="305"/>
      <c r="H172" s="385">
        <v>160362</v>
      </c>
      <c r="I172" s="379"/>
    </row>
    <row r="173" spans="1:9" hidden="1" outlineLevel="1">
      <c r="A173" s="380"/>
      <c r="B173" s="326" t="s">
        <v>253</v>
      </c>
      <c r="C173" s="315">
        <v>0</v>
      </c>
      <c r="D173" s="314">
        <v>0</v>
      </c>
      <c r="E173" s="315">
        <v>866807</v>
      </c>
      <c r="F173" s="304"/>
      <c r="G173" s="305"/>
      <c r="H173" s="385">
        <v>866807</v>
      </c>
      <c r="I173" s="379"/>
    </row>
    <row r="174" spans="1:9" hidden="1" outlineLevel="1">
      <c r="A174" s="380"/>
      <c r="B174" s="326" t="s">
        <v>186</v>
      </c>
      <c r="C174" s="315">
        <v>0</v>
      </c>
      <c r="D174" s="314"/>
      <c r="E174" s="315">
        <v>11582818</v>
      </c>
      <c r="F174" s="304"/>
      <c r="G174" s="305"/>
      <c r="H174" s="385">
        <v>11582818</v>
      </c>
      <c r="I174" s="379"/>
    </row>
    <row r="175" spans="1:9" hidden="1" outlineLevel="1">
      <c r="A175" s="380"/>
      <c r="B175" s="326" t="s">
        <v>244</v>
      </c>
      <c r="C175" s="314"/>
      <c r="D175" s="314"/>
      <c r="E175" s="314"/>
      <c r="F175" s="304"/>
      <c r="G175" s="305"/>
      <c r="H175" s="385">
        <v>0</v>
      </c>
      <c r="I175" s="379"/>
    </row>
    <row r="176" spans="1:9" hidden="1" outlineLevel="1">
      <c r="A176" s="380"/>
      <c r="B176" s="326" t="s">
        <v>187</v>
      </c>
      <c r="C176" s="315">
        <v>0</v>
      </c>
      <c r="D176" s="314"/>
      <c r="E176" s="314"/>
      <c r="F176" s="304"/>
      <c r="G176" s="305"/>
      <c r="H176" s="385">
        <v>0</v>
      </c>
      <c r="I176" s="379"/>
    </row>
    <row r="177" spans="1:9" hidden="1" outlineLevel="1">
      <c r="A177" s="380"/>
      <c r="B177" s="326" t="s">
        <v>188</v>
      </c>
      <c r="C177" s="315">
        <v>0</v>
      </c>
      <c r="D177" s="315">
        <v>0</v>
      </c>
      <c r="E177" s="315">
        <v>0</v>
      </c>
      <c r="F177" s="304"/>
      <c r="G177" s="305"/>
      <c r="H177" s="385">
        <v>0</v>
      </c>
      <c r="I177" s="379"/>
    </row>
    <row r="178" spans="1:9" hidden="1" outlineLevel="1">
      <c r="A178" s="380"/>
      <c r="B178" s="326" t="s">
        <v>189</v>
      </c>
      <c r="C178" s="315">
        <v>0</v>
      </c>
      <c r="D178" s="315">
        <v>0</v>
      </c>
      <c r="E178" s="315">
        <v>0</v>
      </c>
      <c r="F178" s="304"/>
      <c r="G178" s="305"/>
      <c r="H178" s="385">
        <v>0</v>
      </c>
      <c r="I178" s="379"/>
    </row>
    <row r="179" spans="1:9" hidden="1" outlineLevel="1">
      <c r="A179" s="380"/>
      <c r="B179" s="326" t="s">
        <v>190</v>
      </c>
      <c r="C179" s="315">
        <v>0</v>
      </c>
      <c r="D179" s="315">
        <v>0</v>
      </c>
      <c r="E179" s="315">
        <v>0</v>
      </c>
      <c r="F179" s="304"/>
      <c r="G179" s="305"/>
      <c r="H179" s="385">
        <v>0</v>
      </c>
      <c r="I179" s="379"/>
    </row>
    <row r="180" spans="1:9" hidden="1" outlineLevel="1">
      <c r="A180" s="380"/>
      <c r="B180" s="326" t="s">
        <v>191</v>
      </c>
      <c r="C180" s="314"/>
      <c r="D180" s="314"/>
      <c r="E180" s="314"/>
      <c r="F180" s="304"/>
      <c r="G180" s="305"/>
      <c r="H180" s="385">
        <v>0</v>
      </c>
      <c r="I180" s="379"/>
    </row>
    <row r="181" spans="1:9" hidden="1" outlineLevel="1">
      <c r="A181" s="380"/>
      <c r="B181" s="326" t="s">
        <v>192</v>
      </c>
      <c r="C181" s="314"/>
      <c r="D181" s="314"/>
      <c r="E181" s="314"/>
      <c r="F181" s="304"/>
      <c r="G181" s="305"/>
      <c r="H181" s="385">
        <v>0</v>
      </c>
      <c r="I181" s="379"/>
    </row>
    <row r="182" spans="1:9" hidden="1" outlineLevel="1">
      <c r="A182" s="380"/>
      <c r="B182" s="326" t="s">
        <v>247</v>
      </c>
      <c r="C182" s="314"/>
      <c r="D182" s="314"/>
      <c r="E182" s="314"/>
      <c r="F182" s="304"/>
      <c r="G182" s="305"/>
      <c r="H182" s="385">
        <v>0</v>
      </c>
      <c r="I182" s="379"/>
    </row>
    <row r="183" spans="1:9" hidden="1" outlineLevel="1">
      <c r="A183" s="380"/>
      <c r="B183" s="326" t="s">
        <v>193</v>
      </c>
      <c r="C183" s="314"/>
      <c r="D183" s="315">
        <v>110426</v>
      </c>
      <c r="E183" s="315">
        <v>7830829</v>
      </c>
      <c r="F183" s="304"/>
      <c r="G183" s="305"/>
      <c r="H183" s="385">
        <v>7941255</v>
      </c>
      <c r="I183" s="379"/>
    </row>
    <row r="184" spans="1:9" hidden="1" outlineLevel="1">
      <c r="A184" s="380"/>
      <c r="B184" s="326" t="s">
        <v>194</v>
      </c>
      <c r="C184" s="314"/>
      <c r="D184" s="314"/>
      <c r="E184" s="314"/>
      <c r="F184" s="304"/>
      <c r="G184" s="305"/>
      <c r="H184" s="385">
        <v>0</v>
      </c>
      <c r="I184" s="379"/>
    </row>
    <row r="185" spans="1:9" hidden="1" outlineLevel="1">
      <c r="A185" s="380"/>
      <c r="B185" s="326" t="s">
        <v>195</v>
      </c>
      <c r="C185" s="315">
        <v>0</v>
      </c>
      <c r="D185" s="314"/>
      <c r="E185" s="315">
        <v>409</v>
      </c>
      <c r="F185" s="304"/>
      <c r="G185" s="305"/>
      <c r="H185" s="385">
        <v>409</v>
      </c>
      <c r="I185" s="379"/>
    </row>
    <row r="186" spans="1:9" hidden="1" outlineLevel="1">
      <c r="A186" s="380"/>
      <c r="B186" s="326" t="s">
        <v>196</v>
      </c>
      <c r="C186" s="315">
        <v>0</v>
      </c>
      <c r="D186" s="314"/>
      <c r="E186" s="315">
        <v>0</v>
      </c>
      <c r="F186" s="304"/>
      <c r="G186" s="305"/>
      <c r="H186" s="385">
        <v>0</v>
      </c>
      <c r="I186" s="379"/>
    </row>
    <row r="187" spans="1:9" collapsed="1">
      <c r="A187" s="380" t="s">
        <v>532</v>
      </c>
      <c r="B187" s="330" t="s">
        <v>533</v>
      </c>
      <c r="C187" s="315">
        <f>SUM($C$163:$C$186)</f>
        <v>0</v>
      </c>
      <c r="D187" s="315">
        <f>SUM($D$163:$D$186)</f>
        <v>139347</v>
      </c>
      <c r="E187" s="315">
        <f>SUM($E$163:$E$186)</f>
        <v>20587288.899999999</v>
      </c>
      <c r="F187" s="304"/>
      <c r="G187" s="305"/>
      <c r="H187" s="385">
        <f>SUM($H$163:$H$186)</f>
        <v>20726635.899999999</v>
      </c>
      <c r="I187" s="379"/>
    </row>
    <row r="188" spans="1:9" hidden="1" outlineLevel="1">
      <c r="A188" s="380"/>
      <c r="B188" s="326" t="s">
        <v>256</v>
      </c>
      <c r="C188" s="314"/>
      <c r="D188" s="314"/>
      <c r="E188" s="315">
        <v>0</v>
      </c>
      <c r="F188" s="307"/>
      <c r="G188" s="322"/>
      <c r="H188" s="385">
        <v>0</v>
      </c>
      <c r="I188" s="379"/>
    </row>
    <row r="189" spans="1:9" hidden="1" outlineLevel="1">
      <c r="A189" s="380"/>
      <c r="B189" s="326" t="s">
        <v>181</v>
      </c>
      <c r="C189" s="315">
        <v>43.22</v>
      </c>
      <c r="D189" s="315">
        <v>0</v>
      </c>
      <c r="E189" s="315">
        <v>5719621.5800000001</v>
      </c>
      <c r="F189" s="307"/>
      <c r="G189" s="322"/>
      <c r="H189" s="385">
        <v>5719664.7999999998</v>
      </c>
      <c r="I189" s="379"/>
    </row>
    <row r="190" spans="1:9" hidden="1" outlineLevel="1">
      <c r="A190" s="380"/>
      <c r="B190" s="326" t="s">
        <v>182</v>
      </c>
      <c r="C190" s="315">
        <v>0</v>
      </c>
      <c r="D190" s="315">
        <v>0</v>
      </c>
      <c r="E190" s="314"/>
      <c r="F190" s="307"/>
      <c r="G190" s="322"/>
      <c r="H190" s="385">
        <v>0</v>
      </c>
      <c r="I190" s="379"/>
    </row>
    <row r="191" spans="1:9" hidden="1" outlineLevel="1">
      <c r="A191" s="380"/>
      <c r="B191" s="326" t="s">
        <v>250</v>
      </c>
      <c r="C191" s="315">
        <v>0</v>
      </c>
      <c r="D191" s="315">
        <v>0</v>
      </c>
      <c r="E191" s="315">
        <v>0</v>
      </c>
      <c r="F191" s="307"/>
      <c r="G191" s="322"/>
      <c r="H191" s="385">
        <v>0</v>
      </c>
      <c r="I191" s="379"/>
    </row>
    <row r="192" spans="1:9" hidden="1" outlineLevel="1">
      <c r="A192" s="380"/>
      <c r="B192" s="326" t="s">
        <v>257</v>
      </c>
      <c r="C192" s="315"/>
      <c r="D192" s="315"/>
      <c r="E192" s="315"/>
      <c r="F192" s="307"/>
      <c r="G192" s="322"/>
      <c r="H192" s="385">
        <v>0</v>
      </c>
      <c r="I192" s="379"/>
    </row>
    <row r="193" spans="1:9" hidden="1" outlineLevel="1">
      <c r="A193" s="380"/>
      <c r="B193" s="326" t="s">
        <v>258</v>
      </c>
      <c r="C193" s="315"/>
      <c r="D193" s="315"/>
      <c r="E193" s="315"/>
      <c r="F193" s="307"/>
      <c r="G193" s="322"/>
      <c r="H193" s="385">
        <v>0</v>
      </c>
      <c r="I193" s="379"/>
    </row>
    <row r="194" spans="1:9" hidden="1" outlineLevel="1">
      <c r="A194" s="380"/>
      <c r="B194" s="326" t="s">
        <v>183</v>
      </c>
      <c r="C194" s="315">
        <v>-937453.55788515008</v>
      </c>
      <c r="D194" s="315">
        <v>238813</v>
      </c>
      <c r="E194" s="315">
        <v>19875609</v>
      </c>
      <c r="F194" s="307"/>
      <c r="G194" s="322"/>
      <c r="H194" s="385">
        <v>19176968.442114849</v>
      </c>
      <c r="I194" s="379"/>
    </row>
    <row r="195" spans="1:9" hidden="1" outlineLevel="1">
      <c r="A195" s="380"/>
      <c r="B195" s="326" t="s">
        <v>184</v>
      </c>
      <c r="C195" s="315">
        <v>36</v>
      </c>
      <c r="D195" s="315">
        <v>0</v>
      </c>
      <c r="E195" s="315">
        <v>2397013</v>
      </c>
      <c r="F195" s="307"/>
      <c r="G195" s="322"/>
      <c r="H195" s="385">
        <v>2397049</v>
      </c>
      <c r="I195" s="379"/>
    </row>
    <row r="196" spans="1:9" hidden="1" outlineLevel="1">
      <c r="A196" s="380"/>
      <c r="B196" s="326" t="s">
        <v>251</v>
      </c>
      <c r="C196" s="315">
        <v>0</v>
      </c>
      <c r="D196" s="315">
        <v>12026</v>
      </c>
      <c r="E196" s="315">
        <v>0</v>
      </c>
      <c r="F196" s="307"/>
      <c r="G196" s="322"/>
      <c r="H196" s="385">
        <v>12026</v>
      </c>
      <c r="I196" s="379"/>
    </row>
    <row r="197" spans="1:9" hidden="1" outlineLevel="1">
      <c r="A197" s="380"/>
      <c r="B197" s="326" t="s">
        <v>185</v>
      </c>
      <c r="C197" s="315">
        <v>1543</v>
      </c>
      <c r="D197" s="314"/>
      <c r="E197" s="315">
        <v>20423795</v>
      </c>
      <c r="F197" s="307"/>
      <c r="G197" s="322"/>
      <c r="H197" s="385">
        <v>20425338</v>
      </c>
      <c r="I197" s="379"/>
    </row>
    <row r="198" spans="1:9" hidden="1" outlineLevel="1">
      <c r="A198" s="380"/>
      <c r="B198" s="326" t="s">
        <v>253</v>
      </c>
      <c r="C198" s="315">
        <v>0</v>
      </c>
      <c r="D198" s="314">
        <v>0</v>
      </c>
      <c r="E198" s="315">
        <v>1840385</v>
      </c>
      <c r="F198" s="307"/>
      <c r="G198" s="322"/>
      <c r="H198" s="385">
        <v>1840385</v>
      </c>
      <c r="I198" s="379"/>
    </row>
    <row r="199" spans="1:9" hidden="1" outlineLevel="1">
      <c r="A199" s="380"/>
      <c r="B199" s="326" t="s">
        <v>186</v>
      </c>
      <c r="C199" s="315">
        <v>0</v>
      </c>
      <c r="D199" s="314"/>
      <c r="E199" s="315">
        <v>8344290</v>
      </c>
      <c r="F199" s="307"/>
      <c r="G199" s="322"/>
      <c r="H199" s="385">
        <v>8344290</v>
      </c>
      <c r="I199" s="379"/>
    </row>
    <row r="200" spans="1:9" hidden="1" outlineLevel="1">
      <c r="A200" s="380"/>
      <c r="B200" s="326" t="s">
        <v>244</v>
      </c>
      <c r="C200" s="314"/>
      <c r="D200" s="314"/>
      <c r="E200" s="314"/>
      <c r="F200" s="307"/>
      <c r="G200" s="322"/>
      <c r="H200" s="385">
        <v>0</v>
      </c>
      <c r="I200" s="379"/>
    </row>
    <row r="201" spans="1:9" hidden="1" outlineLevel="1">
      <c r="A201" s="380"/>
      <c r="B201" s="326" t="s">
        <v>187</v>
      </c>
      <c r="C201" s="315">
        <v>0</v>
      </c>
      <c r="D201" s="314"/>
      <c r="E201" s="314"/>
      <c r="F201" s="307"/>
      <c r="G201" s="322"/>
      <c r="H201" s="385">
        <v>0</v>
      </c>
      <c r="I201" s="379"/>
    </row>
    <row r="202" spans="1:9" hidden="1" outlineLevel="1">
      <c r="A202" s="380"/>
      <c r="B202" s="326" t="s">
        <v>188</v>
      </c>
      <c r="C202" s="315">
        <v>1.9522966912836817</v>
      </c>
      <c r="D202" s="315">
        <v>0</v>
      </c>
      <c r="E202" s="315">
        <v>0</v>
      </c>
      <c r="F202" s="307"/>
      <c r="G202" s="322"/>
      <c r="H202" s="385">
        <v>1.9522966912836817</v>
      </c>
      <c r="I202" s="379"/>
    </row>
    <row r="203" spans="1:9" hidden="1" outlineLevel="1">
      <c r="A203" s="380"/>
      <c r="B203" s="326" t="s">
        <v>189</v>
      </c>
      <c r="C203" s="315">
        <v>0</v>
      </c>
      <c r="D203" s="315">
        <v>0</v>
      </c>
      <c r="E203" s="315">
        <v>573182</v>
      </c>
      <c r="F203" s="307"/>
      <c r="G203" s="322"/>
      <c r="H203" s="385">
        <v>573182</v>
      </c>
      <c r="I203" s="379"/>
    </row>
    <row r="204" spans="1:9" hidden="1" outlineLevel="1">
      <c r="A204" s="380"/>
      <c r="B204" s="326" t="s">
        <v>190</v>
      </c>
      <c r="C204" s="315">
        <v>0</v>
      </c>
      <c r="D204" s="315">
        <v>5001727</v>
      </c>
      <c r="E204" s="315">
        <v>238202</v>
      </c>
      <c r="F204" s="307"/>
      <c r="G204" s="322"/>
      <c r="H204" s="385">
        <v>5239929</v>
      </c>
      <c r="I204" s="379"/>
    </row>
    <row r="205" spans="1:9" hidden="1" outlineLevel="1">
      <c r="A205" s="380"/>
      <c r="B205" s="326" t="s">
        <v>191</v>
      </c>
      <c r="C205" s="314"/>
      <c r="D205" s="314"/>
      <c r="E205" s="315">
        <v>549</v>
      </c>
      <c r="F205" s="307"/>
      <c r="G205" s="322"/>
      <c r="H205" s="385">
        <v>549</v>
      </c>
      <c r="I205" s="379"/>
    </row>
    <row r="206" spans="1:9" hidden="1" outlineLevel="1">
      <c r="A206" s="380"/>
      <c r="B206" s="326" t="s">
        <v>192</v>
      </c>
      <c r="C206" s="314"/>
      <c r="D206" s="314"/>
      <c r="E206" s="314"/>
      <c r="F206" s="307"/>
      <c r="G206" s="322"/>
      <c r="H206" s="385">
        <v>0</v>
      </c>
      <c r="I206" s="379"/>
    </row>
    <row r="207" spans="1:9" hidden="1" outlineLevel="1">
      <c r="A207" s="380"/>
      <c r="B207" s="326" t="s">
        <v>247</v>
      </c>
      <c r="C207" s="314"/>
      <c r="D207" s="314"/>
      <c r="E207" s="314"/>
      <c r="F207" s="307"/>
      <c r="G207" s="322"/>
      <c r="H207" s="385">
        <v>0</v>
      </c>
      <c r="I207" s="379"/>
    </row>
    <row r="208" spans="1:9" hidden="1" outlineLevel="1">
      <c r="A208" s="380"/>
      <c r="B208" s="326" t="s">
        <v>193</v>
      </c>
      <c r="C208" s="314"/>
      <c r="D208" s="315">
        <v>38407</v>
      </c>
      <c r="E208" s="315">
        <v>7217686</v>
      </c>
      <c r="F208" s="307"/>
      <c r="G208" s="322"/>
      <c r="H208" s="385">
        <v>7256093</v>
      </c>
      <c r="I208" s="379"/>
    </row>
    <row r="209" spans="1:9" hidden="1" outlineLevel="1">
      <c r="A209" s="380"/>
      <c r="B209" s="326" t="s">
        <v>194</v>
      </c>
      <c r="C209" s="314"/>
      <c r="D209" s="314"/>
      <c r="E209" s="314"/>
      <c r="F209" s="307"/>
      <c r="G209" s="322"/>
      <c r="H209" s="385">
        <v>0</v>
      </c>
      <c r="I209" s="379"/>
    </row>
    <row r="210" spans="1:9" hidden="1" outlineLevel="1">
      <c r="A210" s="380"/>
      <c r="B210" s="326" t="s">
        <v>195</v>
      </c>
      <c r="C210" s="315">
        <v>0</v>
      </c>
      <c r="D210" s="314"/>
      <c r="E210" s="315">
        <v>21425</v>
      </c>
      <c r="F210" s="307"/>
      <c r="G210" s="322"/>
      <c r="H210" s="385">
        <v>21425</v>
      </c>
      <c r="I210" s="379"/>
    </row>
    <row r="211" spans="1:9" hidden="1" outlineLevel="1">
      <c r="A211" s="380"/>
      <c r="B211" s="326" t="s">
        <v>196</v>
      </c>
      <c r="C211" s="315">
        <v>0</v>
      </c>
      <c r="D211" s="314"/>
      <c r="E211" s="315">
        <v>166402</v>
      </c>
      <c r="F211" s="307"/>
      <c r="G211" s="322"/>
      <c r="H211" s="385">
        <v>166402</v>
      </c>
      <c r="I211" s="379"/>
    </row>
    <row r="212" spans="1:9" collapsed="1">
      <c r="A212" s="380" t="s">
        <v>534</v>
      </c>
      <c r="B212" s="330" t="s">
        <v>535</v>
      </c>
      <c r="C212" s="315">
        <f>SUM($C$188:$C$211)</f>
        <v>-935829.38558845886</v>
      </c>
      <c r="D212" s="315">
        <f>SUM($D$188:$D$211)</f>
        <v>5290973</v>
      </c>
      <c r="E212" s="315">
        <f>SUM($E$188:$E$211)</f>
        <v>66818159.579999998</v>
      </c>
      <c r="F212" s="307"/>
      <c r="G212" s="322"/>
      <c r="H212" s="385">
        <f>SUM($H$188:$H$211)</f>
        <v>71173303.194411546</v>
      </c>
      <c r="I212" s="379"/>
    </row>
    <row r="213" spans="1:9" hidden="1" outlineLevel="1">
      <c r="A213" s="380"/>
      <c r="B213" s="326" t="s">
        <v>256</v>
      </c>
      <c r="C213" s="315">
        <v>0</v>
      </c>
      <c r="D213" s="314"/>
      <c r="E213" s="315">
        <v>0</v>
      </c>
      <c r="F213" s="376"/>
      <c r="G213" s="377">
        <v>0</v>
      </c>
      <c r="H213" s="381">
        <v>0</v>
      </c>
      <c r="I213" s="379"/>
    </row>
    <row r="214" spans="1:9" hidden="1" outlineLevel="1">
      <c r="A214" s="380"/>
      <c r="B214" s="326" t="s">
        <v>181</v>
      </c>
      <c r="C214" s="315">
        <v>52900.438444178217</v>
      </c>
      <c r="D214" s="314"/>
      <c r="E214" s="315">
        <v>1845596</v>
      </c>
      <c r="F214" s="376"/>
      <c r="G214" s="377">
        <v>352851</v>
      </c>
      <c r="H214" s="381">
        <v>2251347.4384441786</v>
      </c>
      <c r="I214" s="379"/>
    </row>
    <row r="215" spans="1:9" hidden="1" outlineLevel="1">
      <c r="A215" s="380"/>
      <c r="B215" s="326" t="s">
        <v>182</v>
      </c>
      <c r="C215" s="315">
        <v>28060</v>
      </c>
      <c r="D215" s="314"/>
      <c r="E215" s="314"/>
      <c r="F215" s="376"/>
      <c r="G215" s="376"/>
      <c r="H215" s="381">
        <v>28060</v>
      </c>
      <c r="I215" s="379"/>
    </row>
    <row r="216" spans="1:9" hidden="1" outlineLevel="1">
      <c r="A216" s="380"/>
      <c r="B216" s="326" t="s">
        <v>250</v>
      </c>
      <c r="C216" s="315">
        <v>0</v>
      </c>
      <c r="D216" s="315">
        <v>0</v>
      </c>
      <c r="E216" s="315">
        <v>0</v>
      </c>
      <c r="F216" s="377">
        <v>0</v>
      </c>
      <c r="G216" s="377">
        <v>0</v>
      </c>
      <c r="H216" s="381">
        <v>0</v>
      </c>
      <c r="I216" s="379"/>
    </row>
    <row r="217" spans="1:9" hidden="1" outlineLevel="1">
      <c r="A217" s="380"/>
      <c r="B217" s="326" t="s">
        <v>257</v>
      </c>
      <c r="C217" s="315">
        <v>1375</v>
      </c>
      <c r="D217" s="315"/>
      <c r="E217" s="315"/>
      <c r="F217" s="377"/>
      <c r="G217" s="377"/>
      <c r="H217" s="381">
        <v>1375</v>
      </c>
      <c r="I217" s="379"/>
    </row>
    <row r="218" spans="1:9" hidden="1" outlineLevel="1">
      <c r="A218" s="380"/>
      <c r="B218" s="326" t="s">
        <v>258</v>
      </c>
      <c r="C218" s="315">
        <v>0</v>
      </c>
      <c r="D218" s="315"/>
      <c r="E218" s="315"/>
      <c r="F218" s="377"/>
      <c r="G218" s="377"/>
      <c r="H218" s="381">
        <v>0</v>
      </c>
      <c r="I218" s="379"/>
    </row>
    <row r="219" spans="1:9" hidden="1" outlineLevel="1">
      <c r="A219" s="380"/>
      <c r="B219" s="326" t="s">
        <v>183</v>
      </c>
      <c r="C219" s="315">
        <v>550086.67458893592</v>
      </c>
      <c r="D219" s="315">
        <v>625423</v>
      </c>
      <c r="E219" s="315">
        <v>3028277</v>
      </c>
      <c r="F219" s="377">
        <v>0</v>
      </c>
      <c r="G219" s="377">
        <v>440746</v>
      </c>
      <c r="H219" s="381">
        <v>4644532.6745889354</v>
      </c>
      <c r="I219" s="379"/>
    </row>
    <row r="220" spans="1:9" hidden="1" outlineLevel="1">
      <c r="A220" s="380"/>
      <c r="B220" s="326" t="s">
        <v>184</v>
      </c>
      <c r="C220" s="315">
        <v>53152</v>
      </c>
      <c r="D220" s="314"/>
      <c r="E220" s="315">
        <v>204337</v>
      </c>
      <c r="F220" s="376"/>
      <c r="G220" s="377">
        <v>2783</v>
      </c>
      <c r="H220" s="381">
        <v>260272</v>
      </c>
      <c r="I220" s="379"/>
    </row>
    <row r="221" spans="1:9" hidden="1" outlineLevel="1">
      <c r="A221" s="380"/>
      <c r="B221" s="326" t="s">
        <v>251</v>
      </c>
      <c r="C221" s="314"/>
      <c r="D221" s="315">
        <v>76328</v>
      </c>
      <c r="E221" s="314"/>
      <c r="F221" s="376"/>
      <c r="G221" s="377">
        <v>5745</v>
      </c>
      <c r="H221" s="381">
        <v>82073</v>
      </c>
      <c r="I221" s="379"/>
    </row>
    <row r="222" spans="1:9" hidden="1" outlineLevel="1">
      <c r="A222" s="380"/>
      <c r="B222" s="326" t="s">
        <v>185</v>
      </c>
      <c r="C222" s="315">
        <v>432571</v>
      </c>
      <c r="D222" s="314"/>
      <c r="E222" s="315">
        <v>3803118</v>
      </c>
      <c r="F222" s="376"/>
      <c r="G222" s="377">
        <v>421044</v>
      </c>
      <c r="H222" s="381">
        <v>4656733</v>
      </c>
      <c r="I222" s="379"/>
    </row>
    <row r="223" spans="1:9" hidden="1" outlineLevel="1">
      <c r="A223" s="380"/>
      <c r="B223" s="326" t="s">
        <v>253</v>
      </c>
      <c r="C223" s="315">
        <v>38257</v>
      </c>
      <c r="D223" s="314">
        <v>0</v>
      </c>
      <c r="E223" s="315">
        <v>4126060</v>
      </c>
      <c r="F223" s="376">
        <v>0</v>
      </c>
      <c r="G223" s="377">
        <v>910253</v>
      </c>
      <c r="H223" s="381">
        <v>5074570</v>
      </c>
      <c r="I223" s="379"/>
    </row>
    <row r="224" spans="1:9" hidden="1" outlineLevel="1">
      <c r="A224" s="380"/>
      <c r="B224" s="326" t="s">
        <v>186</v>
      </c>
      <c r="C224" s="315">
        <v>2476598</v>
      </c>
      <c r="D224" s="314"/>
      <c r="E224" s="315">
        <v>6848322</v>
      </c>
      <c r="F224" s="376"/>
      <c r="G224" s="377">
        <v>892827</v>
      </c>
      <c r="H224" s="381">
        <v>10217747</v>
      </c>
      <c r="I224" s="379"/>
    </row>
    <row r="225" spans="1:9" hidden="1" outlineLevel="1">
      <c r="A225" s="380"/>
      <c r="B225" s="326" t="s">
        <v>244</v>
      </c>
      <c r="C225" s="315">
        <v>69100</v>
      </c>
      <c r="D225" s="314"/>
      <c r="E225" s="314"/>
      <c r="F225" s="377">
        <v>75</v>
      </c>
      <c r="G225" s="376"/>
      <c r="H225" s="381">
        <v>69175</v>
      </c>
      <c r="I225" s="379"/>
    </row>
    <row r="226" spans="1:9" hidden="1" outlineLevel="1">
      <c r="A226" s="380"/>
      <c r="B226" s="326" t="s">
        <v>187</v>
      </c>
      <c r="C226" s="315">
        <v>53354</v>
      </c>
      <c r="D226" s="314"/>
      <c r="E226" s="314"/>
      <c r="F226" s="376"/>
      <c r="G226" s="376"/>
      <c r="H226" s="381">
        <v>53354</v>
      </c>
      <c r="I226" s="379"/>
    </row>
    <row r="227" spans="1:9" hidden="1" outlineLevel="1">
      <c r="A227" s="380"/>
      <c r="B227" s="326" t="s">
        <v>188</v>
      </c>
      <c r="C227" s="315">
        <v>2428.080561570383</v>
      </c>
      <c r="D227" s="315">
        <v>0</v>
      </c>
      <c r="E227" s="315">
        <v>0</v>
      </c>
      <c r="F227" s="377">
        <v>0</v>
      </c>
      <c r="G227" s="377">
        <v>0</v>
      </c>
      <c r="H227" s="381">
        <v>2428.080561570383</v>
      </c>
      <c r="I227" s="379"/>
    </row>
    <row r="228" spans="1:9" hidden="1" outlineLevel="1">
      <c r="A228" s="380"/>
      <c r="B228" s="326" t="s">
        <v>189</v>
      </c>
      <c r="C228" s="315">
        <v>33990.516768775022</v>
      </c>
      <c r="D228" s="315">
        <v>0</v>
      </c>
      <c r="E228" s="315">
        <v>2049885</v>
      </c>
      <c r="F228" s="376"/>
      <c r="G228" s="377">
        <v>544906</v>
      </c>
      <c r="H228" s="381">
        <v>2628781.5167687749</v>
      </c>
      <c r="I228" s="379"/>
    </row>
    <row r="229" spans="1:9" hidden="1" outlineLevel="1">
      <c r="A229" s="380"/>
      <c r="B229" s="326" t="s">
        <v>190</v>
      </c>
      <c r="C229" s="315">
        <v>404498</v>
      </c>
      <c r="D229" s="315">
        <v>1859220</v>
      </c>
      <c r="E229" s="315">
        <v>199516</v>
      </c>
      <c r="F229" s="377">
        <v>0</v>
      </c>
      <c r="G229" s="377">
        <v>323024</v>
      </c>
      <c r="H229" s="381">
        <v>2786258</v>
      </c>
      <c r="I229" s="379"/>
    </row>
    <row r="230" spans="1:9" hidden="1" outlineLevel="1">
      <c r="A230" s="380"/>
      <c r="B230" s="326" t="s">
        <v>191</v>
      </c>
      <c r="C230" s="315">
        <v>4908</v>
      </c>
      <c r="D230" s="314"/>
      <c r="E230" s="315">
        <v>127055</v>
      </c>
      <c r="F230" s="376"/>
      <c r="G230" s="377">
        <v>32030</v>
      </c>
      <c r="H230" s="381">
        <v>163993</v>
      </c>
      <c r="I230" s="379"/>
    </row>
    <row r="231" spans="1:9" hidden="1" outlineLevel="1">
      <c r="A231" s="380"/>
      <c r="B231" s="326" t="s">
        <v>192</v>
      </c>
      <c r="C231" s="315">
        <v>36000</v>
      </c>
      <c r="D231" s="314"/>
      <c r="E231" s="314"/>
      <c r="F231" s="376"/>
      <c r="G231" s="376"/>
      <c r="H231" s="381">
        <v>36000</v>
      </c>
      <c r="I231" s="379"/>
    </row>
    <row r="232" spans="1:9" hidden="1" outlineLevel="1">
      <c r="A232" s="380"/>
      <c r="B232" s="326" t="s">
        <v>247</v>
      </c>
      <c r="C232" s="315">
        <v>12000</v>
      </c>
      <c r="D232" s="314"/>
      <c r="E232" s="314"/>
      <c r="F232" s="376"/>
      <c r="G232" s="376"/>
      <c r="H232" s="381">
        <v>12000</v>
      </c>
      <c r="I232" s="379"/>
    </row>
    <row r="233" spans="1:9" hidden="1" outlineLevel="1">
      <c r="A233" s="380"/>
      <c r="B233" s="326" t="s">
        <v>193</v>
      </c>
      <c r="C233" s="315">
        <v>68518</v>
      </c>
      <c r="D233" s="315">
        <v>895594</v>
      </c>
      <c r="E233" s="315">
        <v>8070037</v>
      </c>
      <c r="F233" s="376"/>
      <c r="G233" s="377">
        <v>2254363</v>
      </c>
      <c r="H233" s="381">
        <v>11288512</v>
      </c>
      <c r="I233" s="379"/>
    </row>
    <row r="234" spans="1:9" hidden="1" outlineLevel="1">
      <c r="A234" s="380"/>
      <c r="B234" s="326" t="s">
        <v>194</v>
      </c>
      <c r="C234" s="315">
        <v>79269</v>
      </c>
      <c r="D234" s="315">
        <v>0</v>
      </c>
      <c r="E234" s="314"/>
      <c r="F234" s="376"/>
      <c r="G234" s="376"/>
      <c r="H234" s="381">
        <v>79269</v>
      </c>
      <c r="I234" s="379"/>
    </row>
    <row r="235" spans="1:9" hidden="1" outlineLevel="1">
      <c r="A235" s="380"/>
      <c r="B235" s="326" t="s">
        <v>195</v>
      </c>
      <c r="C235" s="315">
        <v>76444.199436996685</v>
      </c>
      <c r="D235" s="315">
        <v>0</v>
      </c>
      <c r="E235" s="315">
        <v>33344</v>
      </c>
      <c r="F235" s="376"/>
      <c r="G235" s="377">
        <v>12967</v>
      </c>
      <c r="H235" s="381">
        <v>122755.19943699669</v>
      </c>
      <c r="I235" s="379"/>
    </row>
    <row r="236" spans="1:9" hidden="1" outlineLevel="1">
      <c r="A236" s="380"/>
      <c r="B236" s="326" t="s">
        <v>196</v>
      </c>
      <c r="C236" s="315">
        <v>137344</v>
      </c>
      <c r="D236" s="315">
        <v>3166</v>
      </c>
      <c r="E236" s="315">
        <v>404369</v>
      </c>
      <c r="F236" s="376"/>
      <c r="G236" s="376"/>
      <c r="H236" s="381">
        <v>544879</v>
      </c>
      <c r="I236" s="379"/>
    </row>
    <row r="237" spans="1:9" collapsed="1">
      <c r="A237" s="380">
        <v>5</v>
      </c>
      <c r="B237" s="330" t="s">
        <v>58</v>
      </c>
      <c r="C237" s="315">
        <f>SUM($C$213:$C$236)</f>
        <v>4610853.9098004559</v>
      </c>
      <c r="D237" s="315">
        <f>SUM($D$213:$D$236)</f>
        <v>3459731</v>
      </c>
      <c r="E237" s="315">
        <f>SUM($E$213:$E$236)</f>
        <v>30739916</v>
      </c>
      <c r="F237" s="377">
        <f>SUM($F$213:$F$236)</f>
        <v>75</v>
      </c>
      <c r="G237" s="377">
        <f>SUM($G$213:$G$236)</f>
        <v>6193539</v>
      </c>
      <c r="H237" s="381">
        <f>SUM($H$213:$H$236)</f>
        <v>45004114.909800462</v>
      </c>
      <c r="I237" s="379"/>
    </row>
    <row r="238" spans="1:9" hidden="1" outlineLevel="1">
      <c r="A238" s="380"/>
      <c r="B238" s="326" t="s">
        <v>256</v>
      </c>
      <c r="C238" s="315">
        <v>0</v>
      </c>
      <c r="D238" s="314"/>
      <c r="E238" s="315">
        <v>0</v>
      </c>
      <c r="F238" s="314"/>
      <c r="G238" s="315">
        <v>0</v>
      </c>
      <c r="H238" s="381">
        <v>0</v>
      </c>
      <c r="I238" s="379"/>
    </row>
    <row r="239" spans="1:9" hidden="1" outlineLevel="1">
      <c r="A239" s="380"/>
      <c r="B239" s="326" t="s">
        <v>181</v>
      </c>
      <c r="C239" s="315">
        <v>1800.34</v>
      </c>
      <c r="D239" s="314"/>
      <c r="E239" s="315">
        <v>117147</v>
      </c>
      <c r="F239" s="314"/>
      <c r="G239" s="315">
        <v>22397</v>
      </c>
      <c r="H239" s="381">
        <v>141344.34</v>
      </c>
      <c r="I239" s="379"/>
    </row>
    <row r="240" spans="1:9" hidden="1" outlineLevel="1">
      <c r="A240" s="380"/>
      <c r="B240" s="326" t="s">
        <v>182</v>
      </c>
      <c r="C240" s="314"/>
      <c r="D240" s="314"/>
      <c r="E240" s="314"/>
      <c r="F240" s="314"/>
      <c r="G240" s="314"/>
      <c r="H240" s="381">
        <v>0</v>
      </c>
      <c r="I240" s="379"/>
    </row>
    <row r="241" spans="1:9" hidden="1" outlineLevel="1">
      <c r="A241" s="380"/>
      <c r="B241" s="326" t="s">
        <v>250</v>
      </c>
      <c r="C241" s="315">
        <v>0</v>
      </c>
      <c r="D241" s="315">
        <v>0</v>
      </c>
      <c r="E241" s="315">
        <v>0</v>
      </c>
      <c r="F241" s="315">
        <v>0</v>
      </c>
      <c r="G241" s="315">
        <v>0</v>
      </c>
      <c r="H241" s="381">
        <v>0</v>
      </c>
      <c r="I241" s="379"/>
    </row>
    <row r="242" spans="1:9" hidden="1" outlineLevel="1">
      <c r="A242" s="380"/>
      <c r="B242" s="326" t="s">
        <v>257</v>
      </c>
      <c r="C242" s="315">
        <v>0</v>
      </c>
      <c r="D242" s="315">
        <v>0</v>
      </c>
      <c r="E242" s="315">
        <v>0</v>
      </c>
      <c r="F242" s="315">
        <v>0</v>
      </c>
      <c r="G242" s="315">
        <v>0</v>
      </c>
      <c r="H242" s="381">
        <v>0</v>
      </c>
      <c r="I242" s="379"/>
    </row>
    <row r="243" spans="1:9" hidden="1" outlineLevel="1">
      <c r="A243" s="380"/>
      <c r="B243" s="326" t="s">
        <v>258</v>
      </c>
      <c r="C243" s="315"/>
      <c r="D243" s="315"/>
      <c r="E243" s="315"/>
      <c r="F243" s="315"/>
      <c r="G243" s="315"/>
      <c r="H243" s="381">
        <v>0</v>
      </c>
      <c r="I243" s="379"/>
    </row>
    <row r="244" spans="1:9" hidden="1" outlineLevel="1">
      <c r="A244" s="380"/>
      <c r="B244" s="326" t="s">
        <v>183</v>
      </c>
      <c r="C244" s="315">
        <v>32555</v>
      </c>
      <c r="D244" s="315">
        <v>46833</v>
      </c>
      <c r="E244" s="315">
        <v>180244</v>
      </c>
      <c r="F244" s="315">
        <v>0</v>
      </c>
      <c r="G244" s="315">
        <v>38635</v>
      </c>
      <c r="H244" s="381">
        <v>298267</v>
      </c>
      <c r="I244" s="379"/>
    </row>
    <row r="245" spans="1:9" hidden="1" outlineLevel="1">
      <c r="A245" s="380"/>
      <c r="B245" s="326" t="s">
        <v>184</v>
      </c>
      <c r="C245" s="315">
        <v>2197</v>
      </c>
      <c r="D245" s="314"/>
      <c r="E245" s="315">
        <v>13811</v>
      </c>
      <c r="F245" s="314"/>
      <c r="G245" s="315">
        <v>193</v>
      </c>
      <c r="H245" s="381">
        <v>16201</v>
      </c>
      <c r="I245" s="379"/>
    </row>
    <row r="246" spans="1:9" hidden="1" outlineLevel="1">
      <c r="A246" s="380"/>
      <c r="B246" s="326" t="s">
        <v>251</v>
      </c>
      <c r="C246" s="314"/>
      <c r="D246" s="314"/>
      <c r="E246" s="314"/>
      <c r="F246" s="314"/>
      <c r="G246" s="314"/>
      <c r="H246" s="381">
        <v>0</v>
      </c>
      <c r="I246" s="379"/>
    </row>
    <row r="247" spans="1:9" hidden="1" outlineLevel="1">
      <c r="A247" s="380"/>
      <c r="B247" s="326" t="s">
        <v>185</v>
      </c>
      <c r="C247" s="315">
        <v>17349</v>
      </c>
      <c r="D247" s="314"/>
      <c r="E247" s="315">
        <v>232762</v>
      </c>
      <c r="F247" s="314"/>
      <c r="G247" s="315">
        <v>27552</v>
      </c>
      <c r="H247" s="381">
        <v>277663</v>
      </c>
      <c r="I247" s="379"/>
    </row>
    <row r="248" spans="1:9" hidden="1" outlineLevel="1">
      <c r="A248" s="380"/>
      <c r="B248" s="326" t="s">
        <v>253</v>
      </c>
      <c r="C248" s="315"/>
      <c r="D248" s="314">
        <v>0</v>
      </c>
      <c r="E248" s="315">
        <v>95124</v>
      </c>
      <c r="F248" s="314">
        <v>0</v>
      </c>
      <c r="G248" s="315">
        <v>23561</v>
      </c>
      <c r="H248" s="381">
        <v>118685</v>
      </c>
      <c r="I248" s="379"/>
    </row>
    <row r="249" spans="1:9" hidden="1" outlineLevel="1">
      <c r="A249" s="380"/>
      <c r="B249" s="326" t="s">
        <v>186</v>
      </c>
      <c r="C249" s="315">
        <v>100335</v>
      </c>
      <c r="D249" s="314"/>
      <c r="E249" s="315">
        <v>369755</v>
      </c>
      <c r="F249" s="314"/>
      <c r="G249" s="315">
        <v>43351</v>
      </c>
      <c r="H249" s="381">
        <v>513441</v>
      </c>
      <c r="I249" s="379"/>
    </row>
    <row r="250" spans="1:9" hidden="1" outlineLevel="1">
      <c r="A250" s="380"/>
      <c r="B250" s="326" t="s">
        <v>244</v>
      </c>
      <c r="C250" s="314"/>
      <c r="D250" s="314"/>
      <c r="E250" s="314"/>
      <c r="F250" s="314"/>
      <c r="G250" s="314"/>
      <c r="H250" s="381">
        <v>0</v>
      </c>
      <c r="I250" s="379"/>
    </row>
    <row r="251" spans="1:9" hidden="1" outlineLevel="1">
      <c r="A251" s="380"/>
      <c r="B251" s="326" t="s">
        <v>187</v>
      </c>
      <c r="C251" s="315">
        <v>0</v>
      </c>
      <c r="D251" s="314"/>
      <c r="E251" s="314"/>
      <c r="F251" s="314"/>
      <c r="G251" s="314"/>
      <c r="H251" s="381">
        <v>0</v>
      </c>
      <c r="I251" s="379"/>
    </row>
    <row r="252" spans="1:9" hidden="1" outlineLevel="1">
      <c r="A252" s="380"/>
      <c r="B252" s="326" t="s">
        <v>188</v>
      </c>
      <c r="C252" s="315">
        <v>61.961689814666656</v>
      </c>
      <c r="D252" s="315">
        <v>0</v>
      </c>
      <c r="E252" s="315">
        <v>0</v>
      </c>
      <c r="F252" s="315">
        <v>0</v>
      </c>
      <c r="G252" s="315">
        <v>0</v>
      </c>
      <c r="H252" s="381">
        <v>61.961689814666656</v>
      </c>
      <c r="I252" s="379"/>
    </row>
    <row r="253" spans="1:9" hidden="1" outlineLevel="1">
      <c r="A253" s="380"/>
      <c r="B253" s="326" t="s">
        <v>189</v>
      </c>
      <c r="C253" s="315">
        <v>0</v>
      </c>
      <c r="D253" s="315">
        <v>0</v>
      </c>
      <c r="E253" s="315">
        <v>89598</v>
      </c>
      <c r="F253" s="314"/>
      <c r="G253" s="315">
        <v>23817</v>
      </c>
      <c r="H253" s="381">
        <v>113415</v>
      </c>
      <c r="I253" s="379"/>
    </row>
    <row r="254" spans="1:9" hidden="1" outlineLevel="1">
      <c r="A254" s="380"/>
      <c r="B254" s="326" t="s">
        <v>190</v>
      </c>
      <c r="C254" s="315">
        <v>14169</v>
      </c>
      <c r="D254" s="315">
        <v>53689</v>
      </c>
      <c r="E254" s="315">
        <v>13053</v>
      </c>
      <c r="F254" s="315">
        <v>0</v>
      </c>
      <c r="G254" s="315">
        <v>11502</v>
      </c>
      <c r="H254" s="381">
        <v>92413</v>
      </c>
      <c r="I254" s="379"/>
    </row>
    <row r="255" spans="1:9" hidden="1" outlineLevel="1">
      <c r="A255" s="380"/>
      <c r="B255" s="326" t="s">
        <v>191</v>
      </c>
      <c r="C255" s="314"/>
      <c r="D255" s="314"/>
      <c r="E255" s="314"/>
      <c r="F255" s="314"/>
      <c r="G255" s="314"/>
      <c r="H255" s="381">
        <v>0</v>
      </c>
      <c r="I255" s="379"/>
    </row>
    <row r="256" spans="1:9" hidden="1" outlineLevel="1">
      <c r="A256" s="380"/>
      <c r="B256" s="326" t="s">
        <v>192</v>
      </c>
      <c r="C256" s="314"/>
      <c r="D256" s="314"/>
      <c r="E256" s="314"/>
      <c r="F256" s="314"/>
      <c r="G256" s="314"/>
      <c r="H256" s="381">
        <v>0</v>
      </c>
      <c r="I256" s="379"/>
    </row>
    <row r="257" spans="1:9" hidden="1" outlineLevel="1">
      <c r="A257" s="380"/>
      <c r="B257" s="326" t="s">
        <v>247</v>
      </c>
      <c r="C257" s="314"/>
      <c r="D257" s="314"/>
      <c r="E257" s="314"/>
      <c r="F257" s="314"/>
      <c r="G257" s="314"/>
      <c r="H257" s="381">
        <v>0</v>
      </c>
      <c r="I257" s="379"/>
    </row>
    <row r="258" spans="1:9" hidden="1" outlineLevel="1">
      <c r="A258" s="380"/>
      <c r="B258" s="326" t="s">
        <v>193</v>
      </c>
      <c r="C258" s="315">
        <v>973481</v>
      </c>
      <c r="D258" s="314">
        <v>18740</v>
      </c>
      <c r="E258" s="315">
        <v>473224</v>
      </c>
      <c r="F258" s="314"/>
      <c r="G258" s="315">
        <v>96224</v>
      </c>
      <c r="H258" s="381">
        <v>1561669</v>
      </c>
      <c r="I258" s="379"/>
    </row>
    <row r="259" spans="1:9" hidden="1" outlineLevel="1">
      <c r="A259" s="380"/>
      <c r="B259" s="326" t="s">
        <v>194</v>
      </c>
      <c r="C259" s="315">
        <v>10353</v>
      </c>
      <c r="D259" s="314">
        <v>0</v>
      </c>
      <c r="E259" s="315">
        <v>0</v>
      </c>
      <c r="F259" s="314"/>
      <c r="G259" s="315">
        <v>0</v>
      </c>
      <c r="H259" s="381">
        <v>10353</v>
      </c>
      <c r="I259" s="379"/>
    </row>
    <row r="260" spans="1:9" hidden="1" outlineLevel="1">
      <c r="A260" s="380"/>
      <c r="B260" s="326" t="s">
        <v>195</v>
      </c>
      <c r="C260" s="315">
        <v>1098.4785183597232</v>
      </c>
      <c r="D260" s="314"/>
      <c r="E260" s="315">
        <v>3800</v>
      </c>
      <c r="F260" s="314"/>
      <c r="G260" s="315">
        <v>1478</v>
      </c>
      <c r="H260" s="381">
        <v>6376.4785183597232</v>
      </c>
      <c r="I260" s="379"/>
    </row>
    <row r="261" spans="1:9" hidden="1" outlineLevel="1">
      <c r="A261" s="380"/>
      <c r="B261" s="326" t="s">
        <v>196</v>
      </c>
      <c r="C261" s="315">
        <v>0</v>
      </c>
      <c r="D261" s="314"/>
      <c r="E261" s="315">
        <v>44952</v>
      </c>
      <c r="F261" s="314"/>
      <c r="G261" s="314"/>
      <c r="H261" s="381">
        <v>44952</v>
      </c>
      <c r="I261" s="379"/>
    </row>
    <row r="262" spans="1:9" collapsed="1">
      <c r="A262" s="380">
        <v>6</v>
      </c>
      <c r="B262" s="330" t="s">
        <v>60</v>
      </c>
      <c r="C262" s="315">
        <f>SUM($C$238:$C$261)</f>
        <v>1153399.7802081746</v>
      </c>
      <c r="D262" s="315">
        <f>SUM($D$238:$D$261)</f>
        <v>119262</v>
      </c>
      <c r="E262" s="315">
        <f>SUM($E$238:$E$261)</f>
        <v>1633470</v>
      </c>
      <c r="F262" s="315">
        <f>SUM($F$238:$F$261)</f>
        <v>0</v>
      </c>
      <c r="G262" s="315">
        <f>SUM($G$238:$G$261)</f>
        <v>288710</v>
      </c>
      <c r="H262" s="381">
        <f>SUM($H$238:$H$261)</f>
        <v>3194841.7802081746</v>
      </c>
      <c r="I262" s="379"/>
    </row>
    <row r="263" spans="1:9" hidden="1" outlineLevel="1">
      <c r="A263" s="380"/>
      <c r="B263" s="326" t="s">
        <v>256</v>
      </c>
      <c r="C263" s="315">
        <v>0</v>
      </c>
      <c r="D263" s="314"/>
      <c r="E263" s="315">
        <v>0</v>
      </c>
      <c r="F263" s="314"/>
      <c r="G263" s="315">
        <v>0</v>
      </c>
      <c r="H263" s="381">
        <v>0</v>
      </c>
      <c r="I263" s="379"/>
    </row>
    <row r="264" spans="1:9" hidden="1" outlineLevel="1">
      <c r="A264" s="380"/>
      <c r="B264" s="326" t="s">
        <v>181</v>
      </c>
      <c r="C264" s="315">
        <v>110461.46</v>
      </c>
      <c r="D264" s="314"/>
      <c r="E264" s="315">
        <v>610111.80000000005</v>
      </c>
      <c r="F264" s="314"/>
      <c r="G264" s="315">
        <v>114624</v>
      </c>
      <c r="H264" s="381">
        <v>835197.26</v>
      </c>
      <c r="I264" s="379"/>
    </row>
    <row r="265" spans="1:9" hidden="1" outlineLevel="1">
      <c r="A265" s="380"/>
      <c r="B265" s="326" t="s">
        <v>182</v>
      </c>
      <c r="C265" s="315">
        <v>162770</v>
      </c>
      <c r="D265" s="314"/>
      <c r="E265" s="314"/>
      <c r="F265" s="314"/>
      <c r="G265" s="314"/>
      <c r="H265" s="381">
        <v>162770</v>
      </c>
      <c r="I265" s="379"/>
    </row>
    <row r="266" spans="1:9" hidden="1" outlineLevel="1">
      <c r="A266" s="380"/>
      <c r="B266" s="326" t="s">
        <v>250</v>
      </c>
      <c r="C266" s="315">
        <v>0</v>
      </c>
      <c r="D266" s="315">
        <v>0</v>
      </c>
      <c r="E266" s="315">
        <v>0</v>
      </c>
      <c r="F266" s="315">
        <v>0</v>
      </c>
      <c r="G266" s="315">
        <v>0</v>
      </c>
      <c r="H266" s="381">
        <v>0</v>
      </c>
      <c r="I266" s="379"/>
    </row>
    <row r="267" spans="1:9" hidden="1" outlineLevel="1">
      <c r="A267" s="380"/>
      <c r="B267" s="326" t="s">
        <v>257</v>
      </c>
      <c r="C267" s="315">
        <v>0</v>
      </c>
      <c r="D267" s="315">
        <v>0</v>
      </c>
      <c r="E267" s="315">
        <v>0</v>
      </c>
      <c r="F267" s="315">
        <v>0</v>
      </c>
      <c r="G267" s="315">
        <v>0</v>
      </c>
      <c r="H267" s="381">
        <v>0</v>
      </c>
      <c r="I267" s="379"/>
    </row>
    <row r="268" spans="1:9" hidden="1" outlineLevel="1">
      <c r="A268" s="380"/>
      <c r="B268" s="326" t="s">
        <v>258</v>
      </c>
      <c r="C268" s="315">
        <v>0</v>
      </c>
      <c r="D268" s="315"/>
      <c r="E268" s="315"/>
      <c r="F268" s="315"/>
      <c r="G268" s="315"/>
      <c r="H268" s="381">
        <v>0</v>
      </c>
      <c r="I268" s="379"/>
    </row>
    <row r="269" spans="1:9" hidden="1" outlineLevel="1">
      <c r="A269" s="380"/>
      <c r="B269" s="326" t="s">
        <v>183</v>
      </c>
      <c r="C269" s="315">
        <v>97861.064576518358</v>
      </c>
      <c r="D269" s="315">
        <v>241353</v>
      </c>
      <c r="E269" s="315">
        <v>660553</v>
      </c>
      <c r="F269" s="315">
        <v>0</v>
      </c>
      <c r="G269" s="315">
        <v>82146</v>
      </c>
      <c r="H269" s="381">
        <v>1081913.0645765183</v>
      </c>
      <c r="I269" s="379"/>
    </row>
    <row r="270" spans="1:9" hidden="1" outlineLevel="1">
      <c r="A270" s="380"/>
      <c r="B270" s="326" t="s">
        <v>184</v>
      </c>
      <c r="C270" s="315">
        <v>6927</v>
      </c>
      <c r="D270" s="314"/>
      <c r="E270" s="315">
        <v>63885</v>
      </c>
      <c r="F270" s="314"/>
      <c r="G270" s="315">
        <v>1157</v>
      </c>
      <c r="H270" s="381">
        <v>71969</v>
      </c>
      <c r="I270" s="379"/>
    </row>
    <row r="271" spans="1:9" hidden="1" outlineLevel="1">
      <c r="A271" s="380"/>
      <c r="B271" s="326" t="s">
        <v>251</v>
      </c>
      <c r="C271" s="314"/>
      <c r="D271" s="314"/>
      <c r="E271" s="314"/>
      <c r="F271" s="314"/>
      <c r="G271" s="314"/>
      <c r="H271" s="381">
        <v>0</v>
      </c>
      <c r="I271" s="379"/>
    </row>
    <row r="272" spans="1:9" hidden="1" outlineLevel="1">
      <c r="A272" s="380"/>
      <c r="B272" s="326" t="s">
        <v>185</v>
      </c>
      <c r="C272" s="315">
        <v>32101</v>
      </c>
      <c r="D272" s="314"/>
      <c r="E272" s="315">
        <v>1058458</v>
      </c>
      <c r="F272" s="314"/>
      <c r="G272" s="315">
        <v>90870</v>
      </c>
      <c r="H272" s="381">
        <v>1181429</v>
      </c>
      <c r="I272" s="379"/>
    </row>
    <row r="273" spans="1:9" hidden="1" outlineLevel="1">
      <c r="A273" s="380"/>
      <c r="B273" s="326" t="s">
        <v>253</v>
      </c>
      <c r="C273" s="315">
        <v>40081</v>
      </c>
      <c r="D273" s="314">
        <v>0</v>
      </c>
      <c r="E273" s="315">
        <v>0</v>
      </c>
      <c r="F273" s="314">
        <v>0</v>
      </c>
      <c r="G273" s="315">
        <v>55089</v>
      </c>
      <c r="H273" s="381">
        <v>95170</v>
      </c>
      <c r="I273" s="379"/>
    </row>
    <row r="274" spans="1:9" hidden="1" outlineLevel="1">
      <c r="A274" s="380"/>
      <c r="B274" s="326" t="s">
        <v>186</v>
      </c>
      <c r="C274" s="315">
        <v>33445</v>
      </c>
      <c r="D274" s="314"/>
      <c r="E274" s="315">
        <v>26096</v>
      </c>
      <c r="F274" s="314"/>
      <c r="G274" s="315">
        <v>95912</v>
      </c>
      <c r="H274" s="381">
        <v>155453</v>
      </c>
      <c r="I274" s="379"/>
    </row>
    <row r="275" spans="1:9" hidden="1" outlineLevel="1">
      <c r="A275" s="380"/>
      <c r="B275" s="326" t="s">
        <v>244</v>
      </c>
      <c r="C275" s="315">
        <v>44343</v>
      </c>
      <c r="D275" s="314"/>
      <c r="E275" s="314"/>
      <c r="F275" s="314"/>
      <c r="G275" s="314"/>
      <c r="H275" s="381">
        <v>44343</v>
      </c>
      <c r="I275" s="379"/>
    </row>
    <row r="276" spans="1:9" hidden="1" outlineLevel="1">
      <c r="A276" s="380"/>
      <c r="B276" s="326" t="s">
        <v>187</v>
      </c>
      <c r="C276" s="315">
        <v>6416</v>
      </c>
      <c r="D276" s="314"/>
      <c r="E276" s="314"/>
      <c r="F276" s="314"/>
      <c r="G276" s="314"/>
      <c r="H276" s="381">
        <v>6416</v>
      </c>
      <c r="I276" s="379"/>
    </row>
    <row r="277" spans="1:9" hidden="1" outlineLevel="1">
      <c r="A277" s="380"/>
      <c r="B277" s="326" t="s">
        <v>188</v>
      </c>
      <c r="C277" s="315">
        <v>3305.3536590470144</v>
      </c>
      <c r="D277" s="315">
        <v>0</v>
      </c>
      <c r="E277" s="315">
        <v>0</v>
      </c>
      <c r="F277" s="315">
        <v>0</v>
      </c>
      <c r="G277" s="315">
        <v>0</v>
      </c>
      <c r="H277" s="381">
        <v>3305.3536590470144</v>
      </c>
      <c r="I277" s="379"/>
    </row>
    <row r="278" spans="1:9" hidden="1" outlineLevel="1">
      <c r="A278" s="380"/>
      <c r="B278" s="326" t="s">
        <v>189</v>
      </c>
      <c r="C278" s="315">
        <v>0</v>
      </c>
      <c r="D278" s="315">
        <v>0</v>
      </c>
      <c r="E278" s="315">
        <v>87112</v>
      </c>
      <c r="F278" s="314"/>
      <c r="G278" s="315">
        <v>23156</v>
      </c>
      <c r="H278" s="381">
        <v>110268</v>
      </c>
      <c r="I278" s="379"/>
    </row>
    <row r="279" spans="1:9" hidden="1" outlineLevel="1">
      <c r="A279" s="380"/>
      <c r="B279" s="326" t="s">
        <v>190</v>
      </c>
      <c r="C279" s="315">
        <v>0</v>
      </c>
      <c r="D279" s="315">
        <v>0</v>
      </c>
      <c r="E279" s="315">
        <v>0</v>
      </c>
      <c r="F279" s="315">
        <v>0</v>
      </c>
      <c r="G279" s="315">
        <v>0</v>
      </c>
      <c r="H279" s="381">
        <v>0</v>
      </c>
      <c r="I279" s="379"/>
    </row>
    <row r="280" spans="1:9" hidden="1" outlineLevel="1">
      <c r="A280" s="380"/>
      <c r="B280" s="326" t="s">
        <v>191</v>
      </c>
      <c r="C280" s="315">
        <v>55242</v>
      </c>
      <c r="D280" s="314"/>
      <c r="E280" s="314"/>
      <c r="F280" s="314"/>
      <c r="G280" s="315">
        <v>40000</v>
      </c>
      <c r="H280" s="381">
        <v>95242</v>
      </c>
      <c r="I280" s="379"/>
    </row>
    <row r="281" spans="1:9" hidden="1" outlineLevel="1">
      <c r="A281" s="380"/>
      <c r="B281" s="326" t="s">
        <v>192</v>
      </c>
      <c r="C281" s="315">
        <v>55528</v>
      </c>
      <c r="D281" s="314"/>
      <c r="E281" s="314"/>
      <c r="F281" s="314"/>
      <c r="G281" s="314"/>
      <c r="H281" s="381">
        <v>55528</v>
      </c>
      <c r="I281" s="379"/>
    </row>
    <row r="282" spans="1:9" hidden="1" outlineLevel="1">
      <c r="A282" s="380"/>
      <c r="B282" s="326" t="s">
        <v>247</v>
      </c>
      <c r="C282" s="315">
        <v>38071.14</v>
      </c>
      <c r="D282" s="314"/>
      <c r="E282" s="314"/>
      <c r="F282" s="314"/>
      <c r="G282" s="314"/>
      <c r="H282" s="381">
        <v>38071.14</v>
      </c>
      <c r="I282" s="379"/>
    </row>
    <row r="283" spans="1:9" hidden="1" outlineLevel="1">
      <c r="A283" s="380"/>
      <c r="B283" s="326" t="s">
        <v>193</v>
      </c>
      <c r="C283" s="315">
        <v>236987</v>
      </c>
      <c r="D283" s="314"/>
      <c r="E283" s="315">
        <v>206823</v>
      </c>
      <c r="F283" s="315">
        <v>92125</v>
      </c>
      <c r="G283" s="315">
        <v>185338</v>
      </c>
      <c r="H283" s="381">
        <v>721273</v>
      </c>
      <c r="I283" s="379"/>
    </row>
    <row r="284" spans="1:9" hidden="1" outlineLevel="1">
      <c r="A284" s="380"/>
      <c r="B284" s="326" t="s">
        <v>194</v>
      </c>
      <c r="C284" s="315">
        <v>78393</v>
      </c>
      <c r="D284" s="314"/>
      <c r="E284" s="314"/>
      <c r="F284" s="314"/>
      <c r="G284" s="314"/>
      <c r="H284" s="381">
        <v>78393</v>
      </c>
      <c r="I284" s="379"/>
    </row>
    <row r="285" spans="1:9" hidden="1" outlineLevel="1">
      <c r="A285" s="380"/>
      <c r="B285" s="326" t="s">
        <v>195</v>
      </c>
      <c r="C285" s="315">
        <v>26777.442983078647</v>
      </c>
      <c r="D285" s="314"/>
      <c r="E285" s="315">
        <v>205</v>
      </c>
      <c r="F285" s="314"/>
      <c r="G285" s="315">
        <v>80</v>
      </c>
      <c r="H285" s="381">
        <v>27062.442983078647</v>
      </c>
      <c r="I285" s="379"/>
    </row>
    <row r="286" spans="1:9" hidden="1" outlineLevel="1">
      <c r="A286" s="380"/>
      <c r="B286" s="326" t="s">
        <v>196</v>
      </c>
      <c r="C286" s="315">
        <v>99614</v>
      </c>
      <c r="D286" s="314">
        <v>151</v>
      </c>
      <c r="E286" s="315">
        <v>40592</v>
      </c>
      <c r="F286" s="314"/>
      <c r="G286" s="314"/>
      <c r="H286" s="381">
        <v>140357</v>
      </c>
      <c r="I286" s="379"/>
    </row>
    <row r="287" spans="1:9" collapsed="1">
      <c r="A287" s="380">
        <v>7</v>
      </c>
      <c r="B287" s="330" t="s">
        <v>536</v>
      </c>
      <c r="C287" s="315">
        <f>SUM($C$263:$C$286)</f>
        <v>1128323.4612186442</v>
      </c>
      <c r="D287" s="315">
        <f>SUM($D$263:$D$286)</f>
        <v>241504</v>
      </c>
      <c r="E287" s="315">
        <f>SUM($E$263:$E$286)</f>
        <v>2753835.8</v>
      </c>
      <c r="F287" s="315">
        <f>SUM($F$263:$F$286)</f>
        <v>92125</v>
      </c>
      <c r="G287" s="315">
        <f>SUM($G$263:$G$286)</f>
        <v>688372</v>
      </c>
      <c r="H287" s="381">
        <f>SUM($H$263:$H$286)</f>
        <v>4904160.2612186437</v>
      </c>
      <c r="I287" s="379"/>
    </row>
    <row r="288" spans="1:9" hidden="1" outlineLevel="1">
      <c r="A288" s="380"/>
      <c r="B288" s="326" t="s">
        <v>256</v>
      </c>
      <c r="C288" s="315">
        <v>0</v>
      </c>
      <c r="D288" s="314"/>
      <c r="E288" s="315">
        <v>0</v>
      </c>
      <c r="F288" s="314"/>
      <c r="G288" s="315">
        <v>0</v>
      </c>
      <c r="H288" s="381">
        <v>0</v>
      </c>
      <c r="I288" s="379"/>
    </row>
    <row r="289" spans="1:9" hidden="1" outlineLevel="1">
      <c r="A289" s="380"/>
      <c r="B289" s="326" t="s">
        <v>181</v>
      </c>
      <c r="C289" s="315">
        <v>16625.773181189099</v>
      </c>
      <c r="D289" s="314"/>
      <c r="E289" s="315">
        <v>891015</v>
      </c>
      <c r="F289" s="314"/>
      <c r="G289" s="315">
        <v>170349</v>
      </c>
      <c r="H289" s="381">
        <v>1077989.7731811891</v>
      </c>
      <c r="I289" s="379"/>
    </row>
    <row r="290" spans="1:9" hidden="1" outlineLevel="1">
      <c r="A290" s="380"/>
      <c r="B290" s="326" t="s">
        <v>182</v>
      </c>
      <c r="C290" s="315">
        <v>128817</v>
      </c>
      <c r="D290" s="314"/>
      <c r="E290" s="314"/>
      <c r="F290" s="314"/>
      <c r="G290" s="314"/>
      <c r="H290" s="381">
        <v>128817</v>
      </c>
      <c r="I290" s="379"/>
    </row>
    <row r="291" spans="1:9" hidden="1" outlineLevel="1">
      <c r="A291" s="380"/>
      <c r="B291" s="326" t="s">
        <v>250</v>
      </c>
      <c r="C291" s="315">
        <v>0</v>
      </c>
      <c r="D291" s="315">
        <v>0</v>
      </c>
      <c r="E291" s="315">
        <v>0</v>
      </c>
      <c r="F291" s="315">
        <v>0</v>
      </c>
      <c r="G291" s="315">
        <v>0</v>
      </c>
      <c r="H291" s="381">
        <v>0</v>
      </c>
      <c r="I291" s="379"/>
    </row>
    <row r="292" spans="1:9" hidden="1" outlineLevel="1">
      <c r="A292" s="380"/>
      <c r="B292" s="326" t="s">
        <v>257</v>
      </c>
      <c r="C292" s="315">
        <v>0</v>
      </c>
      <c r="D292" s="315">
        <v>0</v>
      </c>
      <c r="E292" s="315">
        <v>0</v>
      </c>
      <c r="F292" s="315">
        <v>0</v>
      </c>
      <c r="G292" s="315">
        <v>0</v>
      </c>
      <c r="H292" s="381">
        <v>0</v>
      </c>
      <c r="I292" s="379"/>
    </row>
    <row r="293" spans="1:9" hidden="1" outlineLevel="1">
      <c r="A293" s="380"/>
      <c r="B293" s="326" t="s">
        <v>258</v>
      </c>
      <c r="C293" s="315"/>
      <c r="D293" s="315"/>
      <c r="E293" s="315"/>
      <c r="F293" s="315"/>
      <c r="G293" s="315"/>
      <c r="H293" s="381"/>
      <c r="I293" s="379"/>
    </row>
    <row r="294" spans="1:9" hidden="1" outlineLevel="1">
      <c r="A294" s="380"/>
      <c r="B294" s="326" t="s">
        <v>183</v>
      </c>
      <c r="C294" s="315">
        <v>172672.14808364643</v>
      </c>
      <c r="D294" s="315">
        <v>2173551</v>
      </c>
      <c r="E294" s="315">
        <v>1171168</v>
      </c>
      <c r="F294" s="315">
        <v>0</v>
      </c>
      <c r="G294" s="315">
        <v>165792</v>
      </c>
      <c r="H294" s="381">
        <v>3683183.1480836463</v>
      </c>
      <c r="I294" s="379"/>
    </row>
    <row r="295" spans="1:9" hidden="1" outlineLevel="1">
      <c r="A295" s="380"/>
      <c r="B295" s="326" t="s">
        <v>184</v>
      </c>
      <c r="C295" s="315">
        <v>21174</v>
      </c>
      <c r="D295" s="314"/>
      <c r="E295" s="315">
        <v>40556</v>
      </c>
      <c r="F295" s="314"/>
      <c r="G295" s="315">
        <v>558</v>
      </c>
      <c r="H295" s="381">
        <v>62288</v>
      </c>
      <c r="I295" s="379"/>
    </row>
    <row r="296" spans="1:9" hidden="1" outlineLevel="1">
      <c r="A296" s="380"/>
      <c r="B296" s="326" t="s">
        <v>251</v>
      </c>
      <c r="C296" s="314"/>
      <c r="D296" s="315">
        <v>1694</v>
      </c>
      <c r="E296" s="314"/>
      <c r="F296" s="314"/>
      <c r="G296" s="315">
        <v>128</v>
      </c>
      <c r="H296" s="381">
        <v>1822</v>
      </c>
      <c r="I296" s="379"/>
    </row>
    <row r="297" spans="1:9" hidden="1" outlineLevel="1">
      <c r="A297" s="380"/>
      <c r="B297" s="326" t="s">
        <v>185</v>
      </c>
      <c r="C297" s="315">
        <v>356730</v>
      </c>
      <c r="D297" s="314"/>
      <c r="E297" s="315">
        <v>2003537</v>
      </c>
      <c r="F297" s="314"/>
      <c r="G297" s="315">
        <v>207105</v>
      </c>
      <c r="H297" s="381">
        <v>2567372</v>
      </c>
      <c r="I297" s="379"/>
    </row>
    <row r="298" spans="1:9" hidden="1" outlineLevel="1">
      <c r="A298" s="380"/>
      <c r="B298" s="326" t="s">
        <v>253</v>
      </c>
      <c r="C298" s="315">
        <v>4517</v>
      </c>
      <c r="D298" s="314">
        <v>0</v>
      </c>
      <c r="E298" s="315">
        <v>206595</v>
      </c>
      <c r="F298" s="314">
        <v>0</v>
      </c>
      <c r="G298" s="315">
        <v>41985</v>
      </c>
      <c r="H298" s="381">
        <v>253097</v>
      </c>
      <c r="I298" s="379"/>
    </row>
    <row r="299" spans="1:9" hidden="1" outlineLevel="1">
      <c r="A299" s="380"/>
      <c r="B299" s="326" t="s">
        <v>186</v>
      </c>
      <c r="C299" s="315">
        <v>391134</v>
      </c>
      <c r="D299" s="314"/>
      <c r="E299" s="315">
        <v>1807233</v>
      </c>
      <c r="F299" s="314"/>
      <c r="G299" s="315">
        <v>208444</v>
      </c>
      <c r="H299" s="381">
        <v>2406811</v>
      </c>
      <c r="I299" s="379"/>
    </row>
    <row r="300" spans="1:9" hidden="1" outlineLevel="1">
      <c r="A300" s="380"/>
      <c r="B300" s="326" t="s">
        <v>244</v>
      </c>
      <c r="C300" s="315">
        <v>147154</v>
      </c>
      <c r="D300" s="314"/>
      <c r="E300" s="314"/>
      <c r="F300" s="314"/>
      <c r="G300" s="314"/>
      <c r="H300" s="381">
        <v>147154</v>
      </c>
      <c r="I300" s="379"/>
    </row>
    <row r="301" spans="1:9" hidden="1" outlineLevel="1">
      <c r="A301" s="380"/>
      <c r="B301" s="326" t="s">
        <v>187</v>
      </c>
      <c r="C301" s="315">
        <v>135368</v>
      </c>
      <c r="D301" s="314"/>
      <c r="E301" s="314"/>
      <c r="F301" s="314"/>
      <c r="G301" s="314"/>
      <c r="H301" s="381">
        <v>135368</v>
      </c>
      <c r="I301" s="379"/>
    </row>
    <row r="302" spans="1:9" hidden="1" outlineLevel="1">
      <c r="A302" s="380"/>
      <c r="B302" s="326" t="s">
        <v>188</v>
      </c>
      <c r="C302" s="315">
        <v>153.65068779865712</v>
      </c>
      <c r="D302" s="315">
        <v>0</v>
      </c>
      <c r="E302" s="315">
        <v>0</v>
      </c>
      <c r="F302" s="315">
        <v>0</v>
      </c>
      <c r="G302" s="315">
        <v>0</v>
      </c>
      <c r="H302" s="381">
        <v>153.65068779865712</v>
      </c>
      <c r="I302" s="379"/>
    </row>
    <row r="303" spans="1:9" hidden="1" outlineLevel="1">
      <c r="A303" s="380"/>
      <c r="B303" s="326" t="s">
        <v>189</v>
      </c>
      <c r="C303" s="315">
        <v>27093.583365616058</v>
      </c>
      <c r="D303" s="315">
        <v>0</v>
      </c>
      <c r="E303" s="315">
        <v>529674</v>
      </c>
      <c r="F303" s="314"/>
      <c r="G303" s="315">
        <v>140800</v>
      </c>
      <c r="H303" s="381">
        <v>697567.58336561604</v>
      </c>
      <c r="I303" s="379"/>
    </row>
    <row r="304" spans="1:9" hidden="1" outlineLevel="1">
      <c r="A304" s="380"/>
      <c r="B304" s="326" t="s">
        <v>190</v>
      </c>
      <c r="C304" s="315">
        <v>698136</v>
      </c>
      <c r="D304" s="315">
        <v>1105533</v>
      </c>
      <c r="E304" s="315">
        <v>58808</v>
      </c>
      <c r="F304" s="315">
        <v>0</v>
      </c>
      <c r="G304" s="315">
        <v>181681</v>
      </c>
      <c r="H304" s="381">
        <v>2044158</v>
      </c>
      <c r="I304" s="379"/>
    </row>
    <row r="305" spans="1:9" hidden="1" outlineLevel="1">
      <c r="A305" s="380"/>
      <c r="B305" s="326" t="s">
        <v>191</v>
      </c>
      <c r="C305" s="315">
        <v>0</v>
      </c>
      <c r="D305" s="314"/>
      <c r="E305" s="315">
        <v>0</v>
      </c>
      <c r="F305" s="314"/>
      <c r="G305" s="315">
        <v>0</v>
      </c>
      <c r="H305" s="381">
        <v>0</v>
      </c>
      <c r="I305" s="379"/>
    </row>
    <row r="306" spans="1:9" hidden="1" outlineLevel="1">
      <c r="A306" s="380"/>
      <c r="B306" s="326" t="s">
        <v>192</v>
      </c>
      <c r="C306" s="315">
        <v>5785</v>
      </c>
      <c r="D306" s="314"/>
      <c r="E306" s="314"/>
      <c r="F306" s="314"/>
      <c r="G306" s="314"/>
      <c r="H306" s="381">
        <v>5785</v>
      </c>
      <c r="I306" s="379"/>
    </row>
    <row r="307" spans="1:9" hidden="1" outlineLevel="1">
      <c r="A307" s="380"/>
      <c r="B307" s="326" t="s">
        <v>247</v>
      </c>
      <c r="C307" s="314"/>
      <c r="D307" s="314"/>
      <c r="E307" s="314"/>
      <c r="F307" s="314"/>
      <c r="G307" s="314"/>
      <c r="H307" s="381">
        <v>0</v>
      </c>
      <c r="I307" s="379"/>
    </row>
    <row r="308" spans="1:9" hidden="1" outlineLevel="1">
      <c r="A308" s="380"/>
      <c r="B308" s="326" t="s">
        <v>193</v>
      </c>
      <c r="C308" s="315">
        <v>-3740</v>
      </c>
      <c r="D308" s="315">
        <v>1126833</v>
      </c>
      <c r="E308" s="315">
        <v>2127265</v>
      </c>
      <c r="F308" s="314"/>
      <c r="G308" s="315">
        <v>892101</v>
      </c>
      <c r="H308" s="381">
        <v>4142459</v>
      </c>
      <c r="I308" s="379"/>
    </row>
    <row r="309" spans="1:9" hidden="1" outlineLevel="1">
      <c r="A309" s="380"/>
      <c r="B309" s="326" t="s">
        <v>194</v>
      </c>
      <c r="C309" s="315">
        <v>118119</v>
      </c>
      <c r="D309" s="314"/>
      <c r="E309" s="314"/>
      <c r="F309" s="314"/>
      <c r="G309" s="314"/>
      <c r="H309" s="381">
        <v>118119</v>
      </c>
      <c r="I309" s="379"/>
    </row>
    <row r="310" spans="1:9" hidden="1" outlineLevel="1">
      <c r="A310" s="380"/>
      <c r="B310" s="326" t="s">
        <v>195</v>
      </c>
      <c r="C310" s="315">
        <v>116430.64622127125</v>
      </c>
      <c r="D310" s="314"/>
      <c r="E310" s="315">
        <v>7193</v>
      </c>
      <c r="F310" s="314"/>
      <c r="G310" s="315">
        <v>2797</v>
      </c>
      <c r="H310" s="381">
        <v>126420.64622127125</v>
      </c>
      <c r="I310" s="379"/>
    </row>
    <row r="311" spans="1:9" hidden="1" outlineLevel="1">
      <c r="A311" s="380"/>
      <c r="B311" s="326" t="s">
        <v>196</v>
      </c>
      <c r="C311" s="315">
        <v>84264</v>
      </c>
      <c r="D311" s="314">
        <v>520</v>
      </c>
      <c r="E311" s="315">
        <v>80424</v>
      </c>
      <c r="F311" s="314"/>
      <c r="G311" s="315">
        <v>0</v>
      </c>
      <c r="H311" s="381">
        <v>165208</v>
      </c>
      <c r="I311" s="379"/>
    </row>
    <row r="312" spans="1:9" collapsed="1">
      <c r="A312" s="380">
        <v>8</v>
      </c>
      <c r="B312" s="330" t="s">
        <v>64</v>
      </c>
      <c r="C312" s="315">
        <f>SUM($C$288:$C$311)</f>
        <v>2420433.8015395217</v>
      </c>
      <c r="D312" s="315">
        <f>SUM($D$288:$D$311)</f>
        <v>4408131</v>
      </c>
      <c r="E312" s="315">
        <f>SUM($E$288:$E$311)</f>
        <v>8923468</v>
      </c>
      <c r="F312" s="315">
        <f>SUM($F$288:$F$311)</f>
        <v>0</v>
      </c>
      <c r="G312" s="315">
        <f>SUM($G$288:$G$311)</f>
        <v>2011740</v>
      </c>
      <c r="H312" s="381">
        <f>SUM($H$288:$H$311)</f>
        <v>17763772.801539522</v>
      </c>
      <c r="I312" s="379"/>
    </row>
    <row r="313" spans="1:9" hidden="1" outlineLevel="1">
      <c r="A313" s="380"/>
      <c r="B313" s="326" t="s">
        <v>256</v>
      </c>
      <c r="C313" s="315">
        <v>0</v>
      </c>
      <c r="D313" s="314"/>
      <c r="E313" s="315">
        <v>0</v>
      </c>
      <c r="F313" s="314"/>
      <c r="G313" s="315">
        <v>0</v>
      </c>
      <c r="H313" s="381">
        <v>0</v>
      </c>
      <c r="I313" s="379"/>
    </row>
    <row r="314" spans="1:9" hidden="1" outlineLevel="1">
      <c r="A314" s="380"/>
      <c r="B314" s="326" t="s">
        <v>181</v>
      </c>
      <c r="C314" s="315">
        <v>65356.808866840685</v>
      </c>
      <c r="D314" s="314"/>
      <c r="E314" s="315">
        <v>335638</v>
      </c>
      <c r="F314" s="314"/>
      <c r="G314" s="315">
        <v>64169</v>
      </c>
      <c r="H314" s="381">
        <v>465163.80886684067</v>
      </c>
      <c r="I314" s="379"/>
    </row>
    <row r="315" spans="1:9" hidden="1" outlineLevel="1">
      <c r="A315" s="380"/>
      <c r="B315" s="326" t="s">
        <v>182</v>
      </c>
      <c r="C315" s="315">
        <v>191179</v>
      </c>
      <c r="D315" s="314"/>
      <c r="E315" s="314"/>
      <c r="F315" s="314"/>
      <c r="G315" s="314"/>
      <c r="H315" s="381">
        <v>191179</v>
      </c>
      <c r="I315" s="379"/>
    </row>
    <row r="316" spans="1:9" hidden="1" outlineLevel="1">
      <c r="A316" s="380"/>
      <c r="B316" s="326" t="s">
        <v>257</v>
      </c>
      <c r="C316" s="315">
        <v>3809</v>
      </c>
      <c r="D316" s="314">
        <v>0</v>
      </c>
      <c r="E316" s="314">
        <v>0</v>
      </c>
      <c r="F316" s="314">
        <v>0</v>
      </c>
      <c r="G316" s="314">
        <v>0</v>
      </c>
      <c r="H316" s="381">
        <v>3809</v>
      </c>
      <c r="I316" s="379"/>
    </row>
    <row r="317" spans="1:9" hidden="1" outlineLevel="1">
      <c r="A317" s="380"/>
      <c r="B317" s="326" t="s">
        <v>258</v>
      </c>
      <c r="C317" s="315"/>
      <c r="D317" s="314"/>
      <c r="E317" s="314"/>
      <c r="F317" s="314"/>
      <c r="G317" s="314"/>
      <c r="H317" s="381"/>
      <c r="I317" s="379"/>
    </row>
    <row r="318" spans="1:9" hidden="1" outlineLevel="1">
      <c r="A318" s="380"/>
      <c r="B318" s="326" t="s">
        <v>250</v>
      </c>
      <c r="C318" s="315">
        <v>0</v>
      </c>
      <c r="D318" s="315">
        <v>0</v>
      </c>
      <c r="E318" s="315">
        <v>0</v>
      </c>
      <c r="F318" s="315">
        <v>0</v>
      </c>
      <c r="G318" s="315">
        <v>0</v>
      </c>
      <c r="H318" s="381">
        <v>0</v>
      </c>
      <c r="I318" s="379"/>
    </row>
    <row r="319" spans="1:9" hidden="1" outlineLevel="1">
      <c r="A319" s="380"/>
      <c r="B319" s="326" t="s">
        <v>183</v>
      </c>
      <c r="C319" s="315">
        <v>535392.37171244854</v>
      </c>
      <c r="D319" s="315">
        <v>449317</v>
      </c>
      <c r="E319" s="315">
        <v>531117</v>
      </c>
      <c r="F319" s="315">
        <v>0</v>
      </c>
      <c r="G319" s="315">
        <v>83846</v>
      </c>
      <c r="H319" s="381">
        <v>1599672.3717124485</v>
      </c>
      <c r="I319" s="379"/>
    </row>
    <row r="320" spans="1:9" hidden="1" outlineLevel="1">
      <c r="A320" s="380"/>
      <c r="B320" s="326" t="s">
        <v>184</v>
      </c>
      <c r="C320" s="315">
        <v>87579</v>
      </c>
      <c r="D320" s="314"/>
      <c r="E320" s="315">
        <v>25871</v>
      </c>
      <c r="F320" s="314"/>
      <c r="G320" s="315">
        <v>327</v>
      </c>
      <c r="H320" s="381">
        <v>113777</v>
      </c>
      <c r="I320" s="379"/>
    </row>
    <row r="321" spans="1:9" hidden="1" outlineLevel="1">
      <c r="A321" s="380"/>
      <c r="B321" s="326" t="s">
        <v>251</v>
      </c>
      <c r="C321" s="314"/>
      <c r="D321" s="315">
        <v>3496</v>
      </c>
      <c r="E321" s="314"/>
      <c r="F321" s="314"/>
      <c r="G321" s="315">
        <v>263</v>
      </c>
      <c r="H321" s="381">
        <v>3759</v>
      </c>
      <c r="I321" s="379"/>
    </row>
    <row r="322" spans="1:9" hidden="1" outlineLevel="1">
      <c r="A322" s="380"/>
      <c r="B322" s="326" t="s">
        <v>185</v>
      </c>
      <c r="C322" s="315">
        <v>308909</v>
      </c>
      <c r="D322" s="314"/>
      <c r="E322" s="315">
        <v>914513</v>
      </c>
      <c r="F322" s="314"/>
      <c r="G322" s="315">
        <v>90192</v>
      </c>
      <c r="H322" s="381">
        <v>1313614</v>
      </c>
      <c r="I322" s="379"/>
    </row>
    <row r="323" spans="1:9" hidden="1" outlineLevel="1">
      <c r="A323" s="380"/>
      <c r="B323" s="326" t="s">
        <v>253</v>
      </c>
      <c r="C323" s="315">
        <v>92261</v>
      </c>
      <c r="D323" s="314">
        <v>0</v>
      </c>
      <c r="E323" s="315">
        <v>726293</v>
      </c>
      <c r="F323" s="314">
        <v>0</v>
      </c>
      <c r="G323" s="315">
        <v>140141</v>
      </c>
      <c r="H323" s="381">
        <v>958695</v>
      </c>
      <c r="I323" s="379"/>
    </row>
    <row r="324" spans="1:9" hidden="1" outlineLevel="1">
      <c r="A324" s="380"/>
      <c r="B324" s="326" t="s">
        <v>186</v>
      </c>
      <c r="C324" s="315">
        <v>620268</v>
      </c>
      <c r="D324" s="314"/>
      <c r="E324" s="315">
        <v>885176</v>
      </c>
      <c r="F324" s="314"/>
      <c r="G324" s="315">
        <v>126081</v>
      </c>
      <c r="H324" s="381">
        <v>1631525</v>
      </c>
      <c r="I324" s="379"/>
    </row>
    <row r="325" spans="1:9" hidden="1" outlineLevel="1">
      <c r="A325" s="380"/>
      <c r="B325" s="326" t="s">
        <v>244</v>
      </c>
      <c r="C325" s="315">
        <v>99791</v>
      </c>
      <c r="D325" s="314"/>
      <c r="E325" s="314"/>
      <c r="F325" s="315">
        <v>123</v>
      </c>
      <c r="G325" s="314"/>
      <c r="H325" s="381">
        <v>99914</v>
      </c>
      <c r="I325" s="379"/>
    </row>
    <row r="326" spans="1:9" hidden="1" outlineLevel="1">
      <c r="A326" s="380"/>
      <c r="B326" s="326" t="s">
        <v>187</v>
      </c>
      <c r="C326" s="315">
        <v>292851</v>
      </c>
      <c r="D326" s="314"/>
      <c r="E326" s="314"/>
      <c r="F326" s="314"/>
      <c r="G326" s="314"/>
      <c r="H326" s="381">
        <v>292851</v>
      </c>
      <c r="I326" s="379"/>
    </row>
    <row r="327" spans="1:9" hidden="1" outlineLevel="1">
      <c r="A327" s="380"/>
      <c r="B327" s="326" t="s">
        <v>188</v>
      </c>
      <c r="C327" s="315">
        <v>1296.5597912604926</v>
      </c>
      <c r="D327" s="315">
        <v>0</v>
      </c>
      <c r="E327" s="315">
        <v>193</v>
      </c>
      <c r="F327" s="315">
        <v>0</v>
      </c>
      <c r="G327" s="315">
        <v>47</v>
      </c>
      <c r="H327" s="381">
        <v>1536.5597912604926</v>
      </c>
      <c r="I327" s="379"/>
    </row>
    <row r="328" spans="1:9" hidden="1" outlineLevel="1">
      <c r="A328" s="380"/>
      <c r="B328" s="326" t="s">
        <v>189</v>
      </c>
      <c r="C328" s="315">
        <v>48215.791602260157</v>
      </c>
      <c r="D328" s="315">
        <v>0</v>
      </c>
      <c r="E328" s="315">
        <v>126939</v>
      </c>
      <c r="F328" s="314"/>
      <c r="G328" s="315">
        <v>33743</v>
      </c>
      <c r="H328" s="381">
        <v>208897.79160226014</v>
      </c>
      <c r="I328" s="379"/>
    </row>
    <row r="329" spans="1:9" hidden="1" outlineLevel="1">
      <c r="A329" s="380"/>
      <c r="B329" s="326" t="s">
        <v>190</v>
      </c>
      <c r="C329" s="315">
        <v>886121</v>
      </c>
      <c r="D329" s="315">
        <v>151893</v>
      </c>
      <c r="E329" s="315">
        <v>11356</v>
      </c>
      <c r="F329" s="315">
        <v>0</v>
      </c>
      <c r="G329" s="315">
        <v>24900</v>
      </c>
      <c r="H329" s="381">
        <v>1074270</v>
      </c>
      <c r="I329" s="379"/>
    </row>
    <row r="330" spans="1:9" hidden="1" outlineLevel="1">
      <c r="A330" s="380"/>
      <c r="B330" s="326" t="s">
        <v>191</v>
      </c>
      <c r="C330" s="315">
        <v>2636</v>
      </c>
      <c r="D330" s="314"/>
      <c r="E330" s="315">
        <v>37790</v>
      </c>
      <c r="F330" s="314"/>
      <c r="G330" s="315">
        <v>9526</v>
      </c>
      <c r="H330" s="381">
        <v>49952</v>
      </c>
      <c r="I330" s="379"/>
    </row>
    <row r="331" spans="1:9" hidden="1" outlineLevel="1">
      <c r="A331" s="380"/>
      <c r="B331" s="326" t="s">
        <v>192</v>
      </c>
      <c r="C331" s="315">
        <v>3465</v>
      </c>
      <c r="D331" s="314"/>
      <c r="E331" s="314"/>
      <c r="F331" s="314"/>
      <c r="G331" s="314"/>
      <c r="H331" s="381">
        <v>3465</v>
      </c>
      <c r="I331" s="379"/>
    </row>
    <row r="332" spans="1:9" hidden="1" outlineLevel="1">
      <c r="A332" s="380"/>
      <c r="B332" s="326" t="s">
        <v>247</v>
      </c>
      <c r="C332" s="315">
        <v>158</v>
      </c>
      <c r="D332" s="314"/>
      <c r="E332" s="314"/>
      <c r="F332" s="314"/>
      <c r="G332" s="314"/>
      <c r="H332" s="381">
        <v>158</v>
      </c>
      <c r="I332" s="379"/>
    </row>
    <row r="333" spans="1:9" hidden="1" outlineLevel="1">
      <c r="A333" s="380"/>
      <c r="B333" s="326" t="s">
        <v>193</v>
      </c>
      <c r="C333" s="315">
        <v>926568</v>
      </c>
      <c r="D333" s="315">
        <v>244448</v>
      </c>
      <c r="E333" s="315">
        <v>951094</v>
      </c>
      <c r="F333" s="314"/>
      <c r="G333" s="315">
        <v>657117</v>
      </c>
      <c r="H333" s="381">
        <v>2779227</v>
      </c>
      <c r="I333" s="379"/>
    </row>
    <row r="334" spans="1:9" hidden="1" outlineLevel="1">
      <c r="A334" s="380"/>
      <c r="B334" s="326" t="s">
        <v>194</v>
      </c>
      <c r="C334" s="315">
        <v>181603</v>
      </c>
      <c r="D334" s="314"/>
      <c r="E334" s="314"/>
      <c r="F334" s="314"/>
      <c r="G334" s="314"/>
      <c r="H334" s="381">
        <v>181603</v>
      </c>
      <c r="I334" s="379"/>
    </row>
    <row r="335" spans="1:9" hidden="1" outlineLevel="1">
      <c r="A335" s="380"/>
      <c r="B335" s="326" t="s">
        <v>195</v>
      </c>
      <c r="C335" s="315">
        <v>148042.03582682935</v>
      </c>
      <c r="D335" s="314"/>
      <c r="E335" s="315">
        <v>6978</v>
      </c>
      <c r="F335" s="314"/>
      <c r="G335" s="315">
        <v>2714</v>
      </c>
      <c r="H335" s="381">
        <v>157734.03582682935</v>
      </c>
      <c r="I335" s="379"/>
    </row>
    <row r="336" spans="1:9" hidden="1" outlineLevel="1">
      <c r="A336" s="380"/>
      <c r="B336" s="326" t="s">
        <v>196</v>
      </c>
      <c r="C336" s="315">
        <v>364470</v>
      </c>
      <c r="D336" s="314">
        <v>1109</v>
      </c>
      <c r="E336" s="315">
        <v>144657</v>
      </c>
      <c r="F336" s="314"/>
      <c r="G336" s="314"/>
      <c r="H336" s="381">
        <v>510236</v>
      </c>
      <c r="I336" s="379"/>
    </row>
    <row r="337" spans="1:9" collapsed="1">
      <c r="A337" s="380">
        <v>9</v>
      </c>
      <c r="B337" s="330" t="s">
        <v>66</v>
      </c>
      <c r="C337" s="315">
        <f>SUM($C$313:$C$336)</f>
        <v>4859971.567799639</v>
      </c>
      <c r="D337" s="315">
        <f>SUM($D$313:$D$336)</f>
        <v>850263</v>
      </c>
      <c r="E337" s="315">
        <f>SUM($E$313:$E$336)</f>
        <v>4697615</v>
      </c>
      <c r="F337" s="315">
        <f>SUM($F$313:$F$336)</f>
        <v>123</v>
      </c>
      <c r="G337" s="315">
        <f>SUM($G$313:$G$336)</f>
        <v>1233066</v>
      </c>
      <c r="H337" s="381">
        <f>SUM($H$313:$H$336)</f>
        <v>11641038.567799641</v>
      </c>
      <c r="I337" s="379"/>
    </row>
    <row r="338" spans="1:9" hidden="1" outlineLevel="1">
      <c r="A338" s="380"/>
      <c r="B338" s="326" t="s">
        <v>256</v>
      </c>
      <c r="C338" s="315">
        <v>0</v>
      </c>
      <c r="D338" s="314"/>
      <c r="E338" s="315">
        <v>0</v>
      </c>
      <c r="F338" s="314"/>
      <c r="G338" s="315">
        <v>0</v>
      </c>
      <c r="H338" s="381">
        <v>0</v>
      </c>
      <c r="I338" s="379"/>
    </row>
    <row r="339" spans="1:9" hidden="1" outlineLevel="1">
      <c r="A339" s="380"/>
      <c r="B339" s="326" t="s">
        <v>181</v>
      </c>
      <c r="C339" s="315">
        <v>13276.151986522827</v>
      </c>
      <c r="D339" s="314"/>
      <c r="E339" s="315">
        <v>169228</v>
      </c>
      <c r="F339" s="314"/>
      <c r="G339" s="315">
        <v>32354</v>
      </c>
      <c r="H339" s="381">
        <v>214858.15198652283</v>
      </c>
      <c r="I339" s="379"/>
    </row>
    <row r="340" spans="1:9" hidden="1" outlineLevel="1">
      <c r="A340" s="380"/>
      <c r="B340" s="326" t="s">
        <v>182</v>
      </c>
      <c r="C340" s="315">
        <v>179253</v>
      </c>
      <c r="D340" s="314"/>
      <c r="E340" s="314"/>
      <c r="F340" s="314"/>
      <c r="G340" s="314"/>
      <c r="H340" s="381">
        <v>179253</v>
      </c>
      <c r="I340" s="379"/>
    </row>
    <row r="341" spans="1:9" hidden="1" outlineLevel="1">
      <c r="A341" s="380"/>
      <c r="B341" s="326" t="s">
        <v>250</v>
      </c>
      <c r="C341" s="315">
        <v>0</v>
      </c>
      <c r="D341" s="315">
        <v>0</v>
      </c>
      <c r="E341" s="315">
        <v>0</v>
      </c>
      <c r="F341" s="315">
        <v>0</v>
      </c>
      <c r="G341" s="315">
        <v>0</v>
      </c>
      <c r="H341" s="381">
        <v>0</v>
      </c>
      <c r="I341" s="379"/>
    </row>
    <row r="342" spans="1:9" hidden="1" outlineLevel="1">
      <c r="A342" s="380"/>
      <c r="B342" s="326" t="s">
        <v>257</v>
      </c>
      <c r="C342" s="315">
        <v>858</v>
      </c>
      <c r="D342" s="315">
        <v>0</v>
      </c>
      <c r="E342" s="315">
        <v>0</v>
      </c>
      <c r="F342" s="315">
        <v>0</v>
      </c>
      <c r="G342" s="315">
        <v>0</v>
      </c>
      <c r="H342" s="381">
        <v>858</v>
      </c>
      <c r="I342" s="379"/>
    </row>
    <row r="343" spans="1:9" hidden="1" outlineLevel="1">
      <c r="A343" s="380"/>
      <c r="B343" s="326" t="s">
        <v>258</v>
      </c>
      <c r="C343" s="315"/>
      <c r="D343" s="315"/>
      <c r="E343" s="315"/>
      <c r="F343" s="315"/>
      <c r="G343" s="315"/>
      <c r="H343" s="381"/>
      <c r="I343" s="379"/>
    </row>
    <row r="344" spans="1:9" hidden="1" outlineLevel="1">
      <c r="A344" s="380"/>
      <c r="B344" s="326" t="s">
        <v>183</v>
      </c>
      <c r="C344" s="315">
        <v>94344.851995033372</v>
      </c>
      <c r="D344" s="315">
        <v>112818</v>
      </c>
      <c r="E344" s="315">
        <v>284226</v>
      </c>
      <c r="F344" s="315">
        <v>0</v>
      </c>
      <c r="G344" s="315">
        <v>51014</v>
      </c>
      <c r="H344" s="381">
        <v>542402.85199503344</v>
      </c>
      <c r="I344" s="379"/>
    </row>
    <row r="345" spans="1:9" hidden="1" outlineLevel="1">
      <c r="A345" s="380"/>
      <c r="B345" s="326" t="s">
        <v>184</v>
      </c>
      <c r="C345" s="315">
        <v>12731</v>
      </c>
      <c r="D345" s="314"/>
      <c r="E345" s="315">
        <v>32474</v>
      </c>
      <c r="F345" s="314"/>
      <c r="G345" s="315">
        <v>439</v>
      </c>
      <c r="H345" s="381">
        <v>45644</v>
      </c>
      <c r="I345" s="379"/>
    </row>
    <row r="346" spans="1:9" hidden="1" outlineLevel="1">
      <c r="A346" s="380"/>
      <c r="B346" s="326" t="s">
        <v>251</v>
      </c>
      <c r="C346" s="314"/>
      <c r="D346" s="315">
        <v>2316</v>
      </c>
      <c r="E346" s="314"/>
      <c r="F346" s="314"/>
      <c r="G346" s="315">
        <v>174</v>
      </c>
      <c r="H346" s="381">
        <v>2490</v>
      </c>
      <c r="I346" s="379"/>
    </row>
    <row r="347" spans="1:9" hidden="1" outlineLevel="1">
      <c r="A347" s="380"/>
      <c r="B347" s="326" t="s">
        <v>185</v>
      </c>
      <c r="C347" s="315">
        <v>98436</v>
      </c>
      <c r="D347" s="314"/>
      <c r="E347" s="315">
        <v>348925</v>
      </c>
      <c r="F347" s="314"/>
      <c r="G347" s="315">
        <v>36148</v>
      </c>
      <c r="H347" s="381">
        <v>483509</v>
      </c>
      <c r="I347" s="379"/>
    </row>
    <row r="348" spans="1:9" hidden="1" outlineLevel="1">
      <c r="A348" s="380"/>
      <c r="B348" s="326" t="s">
        <v>253</v>
      </c>
      <c r="C348" s="315"/>
      <c r="D348" s="314">
        <v>0</v>
      </c>
      <c r="E348" s="315">
        <v>1136</v>
      </c>
      <c r="F348" s="314">
        <v>0</v>
      </c>
      <c r="G348" s="315">
        <v>169</v>
      </c>
      <c r="H348" s="381">
        <v>1305</v>
      </c>
      <c r="I348" s="379"/>
    </row>
    <row r="349" spans="1:9" hidden="1" outlineLevel="1">
      <c r="A349" s="380"/>
      <c r="B349" s="326" t="s">
        <v>186</v>
      </c>
      <c r="C349" s="315">
        <v>33444</v>
      </c>
      <c r="D349" s="314"/>
      <c r="E349" s="315">
        <v>158649</v>
      </c>
      <c r="F349" s="314"/>
      <c r="G349" s="315">
        <v>17530</v>
      </c>
      <c r="H349" s="381">
        <v>209623</v>
      </c>
      <c r="I349" s="379"/>
    </row>
    <row r="350" spans="1:9" hidden="1" outlineLevel="1">
      <c r="A350" s="380"/>
      <c r="B350" s="326" t="s">
        <v>244</v>
      </c>
      <c r="C350" s="315">
        <v>2683</v>
      </c>
      <c r="D350" s="314"/>
      <c r="E350" s="314"/>
      <c r="F350" s="314"/>
      <c r="G350" s="314"/>
      <c r="H350" s="381">
        <v>2683</v>
      </c>
      <c r="I350" s="379"/>
    </row>
    <row r="351" spans="1:9" hidden="1" outlineLevel="1">
      <c r="A351" s="380"/>
      <c r="B351" s="326" t="s">
        <v>187</v>
      </c>
      <c r="C351" s="315">
        <v>3131</v>
      </c>
      <c r="D351" s="314"/>
      <c r="E351" s="314"/>
      <c r="F351" s="314"/>
      <c r="G351" s="314"/>
      <c r="H351" s="381">
        <v>3131</v>
      </c>
      <c r="I351" s="379"/>
    </row>
    <row r="352" spans="1:9" hidden="1" outlineLevel="1">
      <c r="A352" s="380"/>
      <c r="B352" s="326" t="s">
        <v>188</v>
      </c>
      <c r="C352" s="315">
        <v>853.48517668240856</v>
      </c>
      <c r="D352" s="315">
        <v>0</v>
      </c>
      <c r="E352" s="315">
        <v>0</v>
      </c>
      <c r="F352" s="315">
        <v>0</v>
      </c>
      <c r="G352" s="315">
        <v>0</v>
      </c>
      <c r="H352" s="381">
        <v>853.48517668240856</v>
      </c>
      <c r="I352" s="379"/>
    </row>
    <row r="353" spans="1:9" hidden="1" outlineLevel="1">
      <c r="A353" s="380"/>
      <c r="B353" s="326" t="s">
        <v>189</v>
      </c>
      <c r="C353" s="315">
        <v>10821.08460311592</v>
      </c>
      <c r="D353" s="315">
        <v>0</v>
      </c>
      <c r="E353" s="315">
        <v>74528</v>
      </c>
      <c r="F353" s="314"/>
      <c r="G353" s="315">
        <v>19811</v>
      </c>
      <c r="H353" s="381">
        <v>105160.08460311592</v>
      </c>
      <c r="I353" s="379"/>
    </row>
    <row r="354" spans="1:9" hidden="1" outlineLevel="1">
      <c r="A354" s="380"/>
      <c r="B354" s="326" t="s">
        <v>190</v>
      </c>
      <c r="C354" s="315">
        <v>110228</v>
      </c>
      <c r="D354" s="315">
        <v>194944</v>
      </c>
      <c r="E354" s="315">
        <v>23358</v>
      </c>
      <c r="F354" s="315">
        <v>0</v>
      </c>
      <c r="G354" s="315">
        <v>34783</v>
      </c>
      <c r="H354" s="381">
        <v>363313</v>
      </c>
      <c r="I354" s="379"/>
    </row>
    <row r="355" spans="1:9" hidden="1" outlineLevel="1">
      <c r="A355" s="380"/>
      <c r="B355" s="326" t="s">
        <v>191</v>
      </c>
      <c r="C355" s="315">
        <v>0</v>
      </c>
      <c r="D355" s="314"/>
      <c r="E355" s="315">
        <v>4185</v>
      </c>
      <c r="F355" s="314"/>
      <c r="G355" s="315">
        <v>1055</v>
      </c>
      <c r="H355" s="381">
        <v>5240</v>
      </c>
      <c r="I355" s="379"/>
    </row>
    <row r="356" spans="1:9" hidden="1" outlineLevel="1">
      <c r="A356" s="380"/>
      <c r="B356" s="326" t="s">
        <v>192</v>
      </c>
      <c r="C356" s="314"/>
      <c r="D356" s="314"/>
      <c r="E356" s="314"/>
      <c r="F356" s="314"/>
      <c r="G356" s="314"/>
      <c r="H356" s="381">
        <v>0</v>
      </c>
      <c r="I356" s="379"/>
    </row>
    <row r="357" spans="1:9" hidden="1" outlineLevel="1">
      <c r="A357" s="380"/>
      <c r="B357" s="326" t="s">
        <v>247</v>
      </c>
      <c r="C357" s="314"/>
      <c r="D357" s="314"/>
      <c r="E357" s="314"/>
      <c r="F357" s="314"/>
      <c r="G357" s="314"/>
      <c r="H357" s="381">
        <v>0</v>
      </c>
      <c r="I357" s="379"/>
    </row>
    <row r="358" spans="1:9" hidden="1" outlineLevel="1">
      <c r="A358" s="380"/>
      <c r="B358" s="326" t="s">
        <v>193</v>
      </c>
      <c r="C358" s="315">
        <v>256233</v>
      </c>
      <c r="D358" s="314">
        <v>826</v>
      </c>
      <c r="E358" s="315">
        <v>410167</v>
      </c>
      <c r="F358" s="314"/>
      <c r="G358" s="315">
        <v>1169094</v>
      </c>
      <c r="H358" s="381">
        <v>1836320</v>
      </c>
      <c r="I358" s="379"/>
    </row>
    <row r="359" spans="1:9" hidden="1" outlineLevel="1">
      <c r="A359" s="380"/>
      <c r="B359" s="326" t="s">
        <v>194</v>
      </c>
      <c r="C359" s="314"/>
      <c r="D359" s="314"/>
      <c r="E359" s="314"/>
      <c r="F359" s="314"/>
      <c r="G359" s="314"/>
      <c r="H359" s="381">
        <v>0</v>
      </c>
      <c r="I359" s="379"/>
    </row>
    <row r="360" spans="1:9" hidden="1" outlineLevel="1">
      <c r="A360" s="380"/>
      <c r="B360" s="326" t="s">
        <v>195</v>
      </c>
      <c r="C360" s="315">
        <v>32947.208508873038</v>
      </c>
      <c r="D360" s="314"/>
      <c r="E360" s="315">
        <v>1110</v>
      </c>
      <c r="F360" s="314"/>
      <c r="G360" s="315">
        <v>431</v>
      </c>
      <c r="H360" s="381">
        <v>34488.208508873038</v>
      </c>
      <c r="I360" s="379"/>
    </row>
    <row r="361" spans="1:9" hidden="1" outlineLevel="1">
      <c r="A361" s="380"/>
      <c r="B361" s="326" t="s">
        <v>196</v>
      </c>
      <c r="C361" s="315">
        <v>90185</v>
      </c>
      <c r="D361" s="314">
        <v>127</v>
      </c>
      <c r="E361" s="315">
        <v>62614</v>
      </c>
      <c r="F361" s="314"/>
      <c r="G361" s="314"/>
      <c r="H361" s="381">
        <v>152926</v>
      </c>
      <c r="I361" s="379"/>
    </row>
    <row r="362" spans="1:9" collapsed="1">
      <c r="A362" s="380">
        <v>10</v>
      </c>
      <c r="B362" s="330" t="s">
        <v>68</v>
      </c>
      <c r="C362" s="315">
        <f>SUM($C$338:$C$361)</f>
        <v>939424.78227022756</v>
      </c>
      <c r="D362" s="315">
        <f>SUM($D$338:$D$361)</f>
        <v>311031</v>
      </c>
      <c r="E362" s="315">
        <f>SUM($E$338:$E$361)</f>
        <v>1570600</v>
      </c>
      <c r="F362" s="315">
        <f>SUM($F$338:$F$361)</f>
        <v>0</v>
      </c>
      <c r="G362" s="315">
        <f>SUM($G$338:$G$361)</f>
        <v>1363002</v>
      </c>
      <c r="H362" s="381">
        <f>SUM($H$338:$H$361)</f>
        <v>4184057.7822702276</v>
      </c>
      <c r="I362" s="379"/>
    </row>
    <row r="363" spans="1:9" hidden="1" outlineLevel="1">
      <c r="A363" s="380"/>
      <c r="B363" s="326" t="s">
        <v>256</v>
      </c>
      <c r="C363" s="314"/>
      <c r="D363" s="314"/>
      <c r="E363" s="314"/>
      <c r="F363" s="314"/>
      <c r="G363" s="315">
        <v>0</v>
      </c>
      <c r="H363" s="381">
        <v>0</v>
      </c>
      <c r="I363" s="379"/>
    </row>
    <row r="364" spans="1:9" hidden="1" outlineLevel="1">
      <c r="A364" s="380"/>
      <c r="B364" s="326" t="s">
        <v>181</v>
      </c>
      <c r="C364" s="314"/>
      <c r="D364" s="314"/>
      <c r="E364" s="314"/>
      <c r="F364" s="314"/>
      <c r="G364" s="315">
        <v>0</v>
      </c>
      <c r="H364" s="381">
        <v>0</v>
      </c>
      <c r="I364" s="379"/>
    </row>
    <row r="365" spans="1:9" hidden="1" outlineLevel="1">
      <c r="A365" s="380"/>
      <c r="B365" s="326" t="s">
        <v>182</v>
      </c>
      <c r="C365" s="314"/>
      <c r="D365" s="314"/>
      <c r="E365" s="314"/>
      <c r="F365" s="314"/>
      <c r="G365" s="314"/>
      <c r="H365" s="381">
        <v>0</v>
      </c>
      <c r="I365" s="379"/>
    </row>
    <row r="366" spans="1:9" hidden="1" outlineLevel="1">
      <c r="A366" s="380"/>
      <c r="B366" s="326" t="s">
        <v>250</v>
      </c>
      <c r="C366" s="315">
        <v>0</v>
      </c>
      <c r="D366" s="315">
        <v>0</v>
      </c>
      <c r="E366" s="315">
        <v>0</v>
      </c>
      <c r="F366" s="315">
        <v>0</v>
      </c>
      <c r="G366" s="315">
        <v>0</v>
      </c>
      <c r="H366" s="381">
        <v>0</v>
      </c>
      <c r="I366" s="379"/>
    </row>
    <row r="367" spans="1:9" hidden="1" outlineLevel="1">
      <c r="A367" s="380"/>
      <c r="B367" s="326" t="s">
        <v>257</v>
      </c>
      <c r="C367" s="315">
        <v>10520</v>
      </c>
      <c r="D367" s="315">
        <v>0</v>
      </c>
      <c r="E367" s="315">
        <v>0</v>
      </c>
      <c r="F367" s="315">
        <v>0</v>
      </c>
      <c r="G367" s="315">
        <v>0</v>
      </c>
      <c r="H367" s="381">
        <v>10520</v>
      </c>
      <c r="I367" s="379"/>
    </row>
    <row r="368" spans="1:9" hidden="1" outlineLevel="1">
      <c r="A368" s="380"/>
      <c r="B368" s="326" t="s">
        <v>258</v>
      </c>
      <c r="C368" s="315"/>
      <c r="D368" s="315"/>
      <c r="E368" s="315"/>
      <c r="F368" s="315"/>
      <c r="G368" s="315"/>
      <c r="H368" s="381"/>
      <c r="I368" s="379"/>
    </row>
    <row r="369" spans="1:9" hidden="1" outlineLevel="1">
      <c r="A369" s="380"/>
      <c r="B369" s="326" t="s">
        <v>183</v>
      </c>
      <c r="C369" s="315">
        <v>0</v>
      </c>
      <c r="D369" s="315">
        <v>0</v>
      </c>
      <c r="E369" s="315">
        <v>0</v>
      </c>
      <c r="F369" s="315">
        <v>0</v>
      </c>
      <c r="G369" s="315">
        <v>0</v>
      </c>
      <c r="H369" s="381">
        <v>0</v>
      </c>
      <c r="I369" s="379"/>
    </row>
    <row r="370" spans="1:9" hidden="1" outlineLevel="1">
      <c r="A370" s="380"/>
      <c r="B370" s="326" t="s">
        <v>184</v>
      </c>
      <c r="C370" s="315">
        <v>105</v>
      </c>
      <c r="D370" s="314"/>
      <c r="E370" s="314"/>
      <c r="F370" s="314"/>
      <c r="G370" s="314"/>
      <c r="H370" s="381">
        <v>105</v>
      </c>
      <c r="I370" s="379"/>
    </row>
    <row r="371" spans="1:9" hidden="1" outlineLevel="1">
      <c r="A371" s="380"/>
      <c r="B371" s="326" t="s">
        <v>251</v>
      </c>
      <c r="C371" s="314"/>
      <c r="D371" s="314"/>
      <c r="E371" s="314"/>
      <c r="F371" s="314"/>
      <c r="G371" s="314"/>
      <c r="H371" s="381">
        <v>0</v>
      </c>
      <c r="I371" s="379"/>
    </row>
    <row r="372" spans="1:9" hidden="1" outlineLevel="1">
      <c r="A372" s="380"/>
      <c r="B372" s="326" t="s">
        <v>185</v>
      </c>
      <c r="C372" s="315">
        <v>681187</v>
      </c>
      <c r="D372" s="314"/>
      <c r="E372" s="315">
        <v>0</v>
      </c>
      <c r="F372" s="314"/>
      <c r="G372" s="315">
        <v>0</v>
      </c>
      <c r="H372" s="381">
        <v>681187</v>
      </c>
      <c r="I372" s="379"/>
    </row>
    <row r="373" spans="1:9" hidden="1" outlineLevel="1">
      <c r="A373" s="380"/>
      <c r="B373" s="326" t="s">
        <v>253</v>
      </c>
      <c r="C373" s="315"/>
      <c r="D373" s="314">
        <v>0</v>
      </c>
      <c r="E373" s="315">
        <v>768</v>
      </c>
      <c r="F373" s="314">
        <v>0</v>
      </c>
      <c r="G373" s="315">
        <v>125</v>
      </c>
      <c r="H373" s="381">
        <v>893</v>
      </c>
      <c r="I373" s="379"/>
    </row>
    <row r="374" spans="1:9" hidden="1" outlineLevel="1">
      <c r="A374" s="380"/>
      <c r="B374" s="326" t="s">
        <v>186</v>
      </c>
      <c r="C374" s="315">
        <v>398</v>
      </c>
      <c r="D374" s="314"/>
      <c r="E374" s="315">
        <v>743</v>
      </c>
      <c r="F374" s="314"/>
      <c r="G374" s="315">
        <v>121</v>
      </c>
      <c r="H374" s="381">
        <v>1262</v>
      </c>
      <c r="I374" s="379"/>
    </row>
    <row r="375" spans="1:9" hidden="1" outlineLevel="1">
      <c r="A375" s="380"/>
      <c r="B375" s="326" t="s">
        <v>244</v>
      </c>
      <c r="C375" s="314"/>
      <c r="D375" s="314"/>
      <c r="E375" s="314"/>
      <c r="F375" s="314"/>
      <c r="G375" s="314"/>
      <c r="H375" s="381">
        <v>0</v>
      </c>
      <c r="I375" s="379"/>
    </row>
    <row r="376" spans="1:9" hidden="1" outlineLevel="1">
      <c r="A376" s="380"/>
      <c r="B376" s="326" t="s">
        <v>187</v>
      </c>
      <c r="C376" s="315">
        <v>0</v>
      </c>
      <c r="D376" s="314"/>
      <c r="E376" s="314"/>
      <c r="F376" s="314"/>
      <c r="G376" s="314"/>
      <c r="H376" s="381">
        <v>0</v>
      </c>
      <c r="I376" s="379"/>
    </row>
    <row r="377" spans="1:9" hidden="1" outlineLevel="1">
      <c r="A377" s="380"/>
      <c r="B377" s="326" t="s">
        <v>188</v>
      </c>
      <c r="C377" s="315">
        <v>0</v>
      </c>
      <c r="D377" s="315">
        <v>0</v>
      </c>
      <c r="E377" s="315">
        <v>0</v>
      </c>
      <c r="F377" s="315">
        <v>0</v>
      </c>
      <c r="G377" s="315">
        <v>0</v>
      </c>
      <c r="H377" s="381">
        <v>0</v>
      </c>
      <c r="I377" s="379"/>
    </row>
    <row r="378" spans="1:9" hidden="1" outlineLevel="1">
      <c r="A378" s="380"/>
      <c r="B378" s="326" t="s">
        <v>189</v>
      </c>
      <c r="C378" s="314"/>
      <c r="D378" s="315">
        <v>0</v>
      </c>
      <c r="E378" s="315">
        <v>1183</v>
      </c>
      <c r="F378" s="314"/>
      <c r="G378" s="315">
        <v>315</v>
      </c>
      <c r="H378" s="381">
        <v>1498</v>
      </c>
      <c r="I378" s="379"/>
    </row>
    <row r="379" spans="1:9" hidden="1" outlineLevel="1">
      <c r="A379" s="380"/>
      <c r="B379" s="326" t="s">
        <v>190</v>
      </c>
      <c r="C379" s="315">
        <v>271298</v>
      </c>
      <c r="D379" s="315">
        <v>0</v>
      </c>
      <c r="E379" s="315">
        <v>0</v>
      </c>
      <c r="F379" s="315">
        <v>0</v>
      </c>
      <c r="G379" s="315">
        <v>0</v>
      </c>
      <c r="H379" s="381">
        <v>271298</v>
      </c>
      <c r="I379" s="379"/>
    </row>
    <row r="380" spans="1:9" hidden="1" outlineLevel="1">
      <c r="A380" s="380"/>
      <c r="B380" s="326" t="s">
        <v>191</v>
      </c>
      <c r="C380" s="315">
        <v>0</v>
      </c>
      <c r="D380" s="314"/>
      <c r="E380" s="315">
        <v>0</v>
      </c>
      <c r="F380" s="314"/>
      <c r="G380" s="315">
        <v>0</v>
      </c>
      <c r="H380" s="381">
        <v>0</v>
      </c>
      <c r="I380" s="379"/>
    </row>
    <row r="381" spans="1:9" hidden="1" outlineLevel="1">
      <c r="A381" s="380"/>
      <c r="B381" s="326" t="s">
        <v>192</v>
      </c>
      <c r="C381" s="314"/>
      <c r="D381" s="314"/>
      <c r="E381" s="314"/>
      <c r="F381" s="314"/>
      <c r="G381" s="314"/>
      <c r="H381" s="381">
        <v>0</v>
      </c>
      <c r="I381" s="379"/>
    </row>
    <row r="382" spans="1:9" hidden="1" outlineLevel="1">
      <c r="A382" s="380"/>
      <c r="B382" s="326" t="s">
        <v>247</v>
      </c>
      <c r="C382" s="314"/>
      <c r="D382" s="314"/>
      <c r="E382" s="314"/>
      <c r="F382" s="314"/>
      <c r="G382" s="314"/>
      <c r="H382" s="381">
        <v>0</v>
      </c>
      <c r="I382" s="379"/>
    </row>
    <row r="383" spans="1:9" hidden="1" outlineLevel="1">
      <c r="A383" s="380"/>
      <c r="B383" s="326" t="s">
        <v>193</v>
      </c>
      <c r="C383" s="314"/>
      <c r="D383" s="314"/>
      <c r="E383" s="315">
        <v>32131</v>
      </c>
      <c r="F383" s="314"/>
      <c r="G383" s="315">
        <v>419404</v>
      </c>
      <c r="H383" s="381">
        <v>451535</v>
      </c>
      <c r="I383" s="379"/>
    </row>
    <row r="384" spans="1:9" hidden="1" outlineLevel="1">
      <c r="A384" s="380"/>
      <c r="B384" s="326" t="s">
        <v>194</v>
      </c>
      <c r="C384" s="314"/>
      <c r="D384" s="314"/>
      <c r="E384" s="314"/>
      <c r="F384" s="314"/>
      <c r="G384" s="314"/>
      <c r="H384" s="381">
        <v>0</v>
      </c>
      <c r="I384" s="379"/>
    </row>
    <row r="385" spans="1:9" hidden="1" outlineLevel="1">
      <c r="A385" s="380"/>
      <c r="B385" s="326" t="s">
        <v>195</v>
      </c>
      <c r="C385" s="315">
        <v>0</v>
      </c>
      <c r="D385" s="314"/>
      <c r="E385" s="315">
        <v>0</v>
      </c>
      <c r="F385" s="314"/>
      <c r="G385" s="315">
        <v>0</v>
      </c>
      <c r="H385" s="381">
        <v>0</v>
      </c>
      <c r="I385" s="379"/>
    </row>
    <row r="386" spans="1:9" hidden="1" outlineLevel="1">
      <c r="A386" s="380"/>
      <c r="B386" s="326" t="s">
        <v>196</v>
      </c>
      <c r="C386" s="315">
        <v>0</v>
      </c>
      <c r="D386" s="314"/>
      <c r="E386" s="315">
        <v>0</v>
      </c>
      <c r="F386" s="314"/>
      <c r="G386" s="314"/>
      <c r="H386" s="381">
        <v>0</v>
      </c>
      <c r="I386" s="379"/>
    </row>
    <row r="387" spans="1:9" collapsed="1">
      <c r="A387" s="380">
        <v>11</v>
      </c>
      <c r="B387" s="330" t="s">
        <v>537</v>
      </c>
      <c r="C387" s="315">
        <f>SUM($C$363:$C$386)</f>
        <v>963508</v>
      </c>
      <c r="D387" s="315">
        <f>SUM($D$363:$D$386)</f>
        <v>0</v>
      </c>
      <c r="E387" s="315">
        <f>SUM($E$363:$E$386)</f>
        <v>34825</v>
      </c>
      <c r="F387" s="315">
        <f>SUM($F$363:$F$386)</f>
        <v>0</v>
      </c>
      <c r="G387" s="315">
        <f>SUM($G$363:$G$386)</f>
        <v>419965</v>
      </c>
      <c r="H387" s="381">
        <f>SUM($H$363:$H$386)</f>
        <v>1418298</v>
      </c>
      <c r="I387" s="379"/>
    </row>
    <row r="388" spans="1:9" hidden="1" outlineLevel="1">
      <c r="A388" s="380"/>
      <c r="B388" s="326" t="s">
        <v>256</v>
      </c>
      <c r="C388" s="315">
        <v>0</v>
      </c>
      <c r="D388" s="314"/>
      <c r="E388" s="315">
        <v>0</v>
      </c>
      <c r="F388" s="314"/>
      <c r="G388" s="315">
        <v>0</v>
      </c>
      <c r="H388" s="381">
        <v>0</v>
      </c>
      <c r="I388" s="379"/>
    </row>
    <row r="389" spans="1:9" hidden="1" outlineLevel="1">
      <c r="A389" s="380"/>
      <c r="B389" s="326" t="s">
        <v>181</v>
      </c>
      <c r="C389" s="315">
        <v>235923.74848134164</v>
      </c>
      <c r="D389" s="314"/>
      <c r="E389" s="315">
        <v>41975</v>
      </c>
      <c r="F389" s="314"/>
      <c r="G389" s="315">
        <v>8025</v>
      </c>
      <c r="H389" s="381">
        <v>285923.74848134164</v>
      </c>
      <c r="I389" s="379"/>
    </row>
    <row r="390" spans="1:9" hidden="1" outlineLevel="1">
      <c r="A390" s="380"/>
      <c r="B390" s="326" t="s">
        <v>182</v>
      </c>
      <c r="C390" s="314"/>
      <c r="D390" s="314"/>
      <c r="E390" s="314"/>
      <c r="F390" s="314"/>
      <c r="G390" s="314"/>
      <c r="H390" s="381">
        <v>0</v>
      </c>
      <c r="I390" s="379"/>
    </row>
    <row r="391" spans="1:9" hidden="1" outlineLevel="1">
      <c r="A391" s="380"/>
      <c r="B391" s="326" t="s">
        <v>250</v>
      </c>
      <c r="C391" s="315">
        <v>0</v>
      </c>
      <c r="D391" s="315">
        <v>0</v>
      </c>
      <c r="E391" s="315">
        <v>0</v>
      </c>
      <c r="F391" s="315">
        <v>0</v>
      </c>
      <c r="G391" s="315">
        <v>0</v>
      </c>
      <c r="H391" s="381">
        <v>0</v>
      </c>
      <c r="I391" s="379"/>
    </row>
    <row r="392" spans="1:9" hidden="1" outlineLevel="1">
      <c r="A392" s="380"/>
      <c r="B392" s="326" t="s">
        <v>257</v>
      </c>
      <c r="C392" s="315">
        <v>145136.10999999999</v>
      </c>
      <c r="D392" s="315">
        <v>0</v>
      </c>
      <c r="E392" s="315">
        <v>0</v>
      </c>
      <c r="F392" s="315">
        <v>0</v>
      </c>
      <c r="G392" s="315">
        <v>0</v>
      </c>
      <c r="H392" s="381">
        <v>145136.10999999999</v>
      </c>
      <c r="I392" s="379"/>
    </row>
    <row r="393" spans="1:9" hidden="1" outlineLevel="1">
      <c r="A393" s="380"/>
      <c r="B393" s="326" t="s">
        <v>258</v>
      </c>
      <c r="C393" s="315"/>
      <c r="D393" s="315"/>
      <c r="E393" s="315"/>
      <c r="F393" s="315"/>
      <c r="G393" s="315"/>
      <c r="H393" s="381"/>
      <c r="I393" s="379"/>
    </row>
    <row r="394" spans="1:9" hidden="1" outlineLevel="1">
      <c r="A394" s="380"/>
      <c r="B394" s="326" t="s">
        <v>183</v>
      </c>
      <c r="C394" s="315">
        <v>1954201.0299575801</v>
      </c>
      <c r="D394" s="315">
        <v>0</v>
      </c>
      <c r="E394" s="315">
        <v>103497</v>
      </c>
      <c r="F394" s="315">
        <v>0</v>
      </c>
      <c r="G394" s="315">
        <v>39849</v>
      </c>
      <c r="H394" s="381">
        <v>2097547.0299575804</v>
      </c>
      <c r="I394" s="379"/>
    </row>
    <row r="395" spans="1:9" hidden="1" outlineLevel="1">
      <c r="A395" s="380"/>
      <c r="B395" s="326" t="s">
        <v>184</v>
      </c>
      <c r="C395" s="315">
        <v>202961</v>
      </c>
      <c r="D395" s="314"/>
      <c r="E395" s="315">
        <v>851</v>
      </c>
      <c r="F395" s="314"/>
      <c r="G395" s="315">
        <v>38</v>
      </c>
      <c r="H395" s="381">
        <v>203850</v>
      </c>
      <c r="I395" s="379"/>
    </row>
    <row r="396" spans="1:9" hidden="1" outlineLevel="1">
      <c r="A396" s="380"/>
      <c r="B396" s="326" t="s">
        <v>251</v>
      </c>
      <c r="C396" s="314"/>
      <c r="D396" s="315">
        <v>18976</v>
      </c>
      <c r="E396" s="314"/>
      <c r="F396" s="314"/>
      <c r="G396" s="315">
        <v>1428</v>
      </c>
      <c r="H396" s="381">
        <v>20404</v>
      </c>
      <c r="I396" s="379"/>
    </row>
    <row r="397" spans="1:9" hidden="1" outlineLevel="1">
      <c r="A397" s="380"/>
      <c r="B397" s="326" t="s">
        <v>185</v>
      </c>
      <c r="C397" s="315">
        <v>1239924</v>
      </c>
      <c r="D397" s="314"/>
      <c r="E397" s="315">
        <v>48246</v>
      </c>
      <c r="F397" s="314"/>
      <c r="G397" s="315">
        <v>4056</v>
      </c>
      <c r="H397" s="381">
        <v>1292226</v>
      </c>
      <c r="I397" s="379"/>
    </row>
    <row r="398" spans="1:9" hidden="1" outlineLevel="1">
      <c r="A398" s="380"/>
      <c r="B398" s="326" t="s">
        <v>253</v>
      </c>
      <c r="C398" s="315"/>
      <c r="D398" s="314">
        <v>0</v>
      </c>
      <c r="E398" s="315">
        <v>46160</v>
      </c>
      <c r="F398" s="314">
        <v>0</v>
      </c>
      <c r="G398" s="315">
        <v>9352</v>
      </c>
      <c r="H398" s="381">
        <v>55512</v>
      </c>
      <c r="I398" s="379"/>
    </row>
    <row r="399" spans="1:9" hidden="1" outlineLevel="1">
      <c r="A399" s="380"/>
      <c r="B399" s="326" t="s">
        <v>186</v>
      </c>
      <c r="C399" s="315">
        <v>36232</v>
      </c>
      <c r="D399" s="314"/>
      <c r="E399" s="315">
        <v>123496</v>
      </c>
      <c r="F399" s="314"/>
      <c r="G399" s="315">
        <v>13830</v>
      </c>
      <c r="H399" s="381">
        <v>173558</v>
      </c>
      <c r="I399" s="379"/>
    </row>
    <row r="400" spans="1:9" hidden="1" outlineLevel="1">
      <c r="A400" s="380"/>
      <c r="B400" s="326" t="s">
        <v>244</v>
      </c>
      <c r="C400" s="315">
        <v>102083</v>
      </c>
      <c r="D400" s="314"/>
      <c r="E400" s="314"/>
      <c r="F400" s="314"/>
      <c r="G400" s="314"/>
      <c r="H400" s="381">
        <v>102083</v>
      </c>
      <c r="I400" s="379"/>
    </row>
    <row r="401" spans="1:9" hidden="1" outlineLevel="1">
      <c r="A401" s="380"/>
      <c r="B401" s="326" t="s">
        <v>187</v>
      </c>
      <c r="C401" s="315">
        <v>54833</v>
      </c>
      <c r="D401" s="314"/>
      <c r="E401" s="314"/>
      <c r="F401" s="314"/>
      <c r="G401" s="314"/>
      <c r="H401" s="381">
        <v>54833</v>
      </c>
      <c r="I401" s="379"/>
    </row>
    <row r="402" spans="1:9" hidden="1" outlineLevel="1">
      <c r="A402" s="380"/>
      <c r="B402" s="326" t="s">
        <v>188</v>
      </c>
      <c r="C402" s="315">
        <v>6850.1016488138275</v>
      </c>
      <c r="D402" s="315">
        <v>0</v>
      </c>
      <c r="E402" s="315">
        <v>0</v>
      </c>
      <c r="F402" s="315">
        <v>0</v>
      </c>
      <c r="G402" s="315">
        <v>0</v>
      </c>
      <c r="H402" s="381">
        <v>6850.1016488138275</v>
      </c>
      <c r="I402" s="379"/>
    </row>
    <row r="403" spans="1:9" hidden="1" outlineLevel="1">
      <c r="A403" s="380"/>
      <c r="B403" s="326" t="s">
        <v>189</v>
      </c>
      <c r="C403" s="315">
        <v>10980.837064244599</v>
      </c>
      <c r="D403" s="315">
        <v>0</v>
      </c>
      <c r="E403" s="315">
        <v>0</v>
      </c>
      <c r="F403" s="314"/>
      <c r="G403" s="315">
        <v>0</v>
      </c>
      <c r="H403" s="381">
        <v>10980.837064244599</v>
      </c>
      <c r="I403" s="379"/>
    </row>
    <row r="404" spans="1:9" hidden="1" outlineLevel="1">
      <c r="A404" s="380"/>
      <c r="B404" s="326" t="s">
        <v>190</v>
      </c>
      <c r="C404" s="315">
        <v>12059</v>
      </c>
      <c r="D404" s="315">
        <v>5129</v>
      </c>
      <c r="E404" s="315">
        <v>24501</v>
      </c>
      <c r="F404" s="315">
        <v>0</v>
      </c>
      <c r="G404" s="315">
        <v>6254</v>
      </c>
      <c r="H404" s="381">
        <v>47943</v>
      </c>
      <c r="I404" s="379"/>
    </row>
    <row r="405" spans="1:9" hidden="1" outlineLevel="1">
      <c r="A405" s="380"/>
      <c r="B405" s="326" t="s">
        <v>191</v>
      </c>
      <c r="C405" s="315">
        <v>36642</v>
      </c>
      <c r="D405" s="314"/>
      <c r="E405" s="315">
        <v>11797</v>
      </c>
      <c r="F405" s="314"/>
      <c r="G405" s="315">
        <v>2974</v>
      </c>
      <c r="H405" s="381">
        <v>51413</v>
      </c>
      <c r="I405" s="379"/>
    </row>
    <row r="406" spans="1:9" hidden="1" outlineLevel="1">
      <c r="A406" s="380"/>
      <c r="B406" s="326" t="s">
        <v>192</v>
      </c>
      <c r="C406" s="315">
        <v>21000</v>
      </c>
      <c r="D406" s="314"/>
      <c r="E406" s="314"/>
      <c r="F406" s="314"/>
      <c r="G406" s="314"/>
      <c r="H406" s="381">
        <v>21000</v>
      </c>
      <c r="I406" s="379"/>
    </row>
    <row r="407" spans="1:9" hidden="1" outlineLevel="1">
      <c r="A407" s="380"/>
      <c r="B407" s="326" t="s">
        <v>247</v>
      </c>
      <c r="C407" s="315">
        <v>3210</v>
      </c>
      <c r="D407" s="314"/>
      <c r="E407" s="314"/>
      <c r="F407" s="314"/>
      <c r="G407" s="314"/>
      <c r="H407" s="381">
        <v>3210</v>
      </c>
      <c r="I407" s="379"/>
    </row>
    <row r="408" spans="1:9" hidden="1" outlineLevel="1">
      <c r="A408" s="380"/>
      <c r="B408" s="326" t="s">
        <v>193</v>
      </c>
      <c r="C408" s="315">
        <v>44287</v>
      </c>
      <c r="D408" s="315">
        <v>18293</v>
      </c>
      <c r="E408" s="315">
        <v>32809</v>
      </c>
      <c r="F408" s="314"/>
      <c r="G408" s="315">
        <v>-140263</v>
      </c>
      <c r="H408" s="381">
        <v>-44874</v>
      </c>
      <c r="I408" s="379"/>
    </row>
    <row r="409" spans="1:9" hidden="1" outlineLevel="1">
      <c r="A409" s="380"/>
      <c r="B409" s="326" t="s">
        <v>194</v>
      </c>
      <c r="C409" s="315">
        <v>97867</v>
      </c>
      <c r="D409" s="314"/>
      <c r="E409" s="314"/>
      <c r="F409" s="314"/>
      <c r="G409" s="314"/>
      <c r="H409" s="381">
        <v>97867</v>
      </c>
      <c r="I409" s="379"/>
    </row>
    <row r="410" spans="1:9" hidden="1" outlineLevel="1">
      <c r="A410" s="380"/>
      <c r="B410" s="326" t="s">
        <v>195</v>
      </c>
      <c r="C410" s="315">
        <v>110239.74876999049</v>
      </c>
      <c r="D410" s="314"/>
      <c r="E410" s="315">
        <v>4498</v>
      </c>
      <c r="F410" s="314"/>
      <c r="G410" s="315">
        <v>1749</v>
      </c>
      <c r="H410" s="381">
        <v>116486.74876999049</v>
      </c>
      <c r="I410" s="379"/>
    </row>
    <row r="411" spans="1:9" hidden="1" outlineLevel="1">
      <c r="A411" s="380"/>
      <c r="B411" s="326" t="s">
        <v>196</v>
      </c>
      <c r="C411" s="315">
        <v>0</v>
      </c>
      <c r="D411" s="314"/>
      <c r="E411" s="315">
        <v>56051</v>
      </c>
      <c r="F411" s="314"/>
      <c r="G411" s="314"/>
      <c r="H411" s="381">
        <v>56051</v>
      </c>
      <c r="I411" s="379"/>
    </row>
    <row r="412" spans="1:9" collapsed="1">
      <c r="A412" s="380">
        <v>12</v>
      </c>
      <c r="B412" s="330" t="s">
        <v>538</v>
      </c>
      <c r="C412" s="315">
        <f>SUM($C$388:$C$411)</f>
        <v>4314429.5759219704</v>
      </c>
      <c r="D412" s="315">
        <f>SUM($D$388:$D$411)</f>
        <v>42398</v>
      </c>
      <c r="E412" s="315">
        <f>SUM($E$388:$E$411)</f>
        <v>493881</v>
      </c>
      <c r="F412" s="315">
        <f>SUM($F$388:$F$411)</f>
        <v>0</v>
      </c>
      <c r="G412" s="315">
        <f>SUM($G$388:$G$411)</f>
        <v>-52708</v>
      </c>
      <c r="H412" s="381">
        <f>SUM($H$388:$H$411)</f>
        <v>4798000.5759219704</v>
      </c>
      <c r="I412" s="379"/>
    </row>
    <row r="413" spans="1:9" hidden="1" outlineLevel="1">
      <c r="A413" s="380"/>
      <c r="B413" s="326" t="s">
        <v>256</v>
      </c>
      <c r="C413" s="315">
        <v>0</v>
      </c>
      <c r="D413" s="314"/>
      <c r="E413" s="315">
        <v>0</v>
      </c>
      <c r="F413" s="314"/>
      <c r="G413" s="315">
        <v>0</v>
      </c>
      <c r="H413" s="381">
        <v>0</v>
      </c>
      <c r="I413" s="379"/>
    </row>
    <row r="414" spans="1:9" hidden="1" outlineLevel="1">
      <c r="A414" s="380"/>
      <c r="B414" s="326" t="s">
        <v>181</v>
      </c>
      <c r="C414" s="315">
        <v>981578.59823526721</v>
      </c>
      <c r="D414" s="314"/>
      <c r="E414" s="315">
        <v>120215</v>
      </c>
      <c r="F414" s="314"/>
      <c r="G414" s="315">
        <v>22983</v>
      </c>
      <c r="H414" s="381">
        <v>1124776.5982352672</v>
      </c>
      <c r="I414" s="379"/>
    </row>
    <row r="415" spans="1:9" hidden="1" outlineLevel="1">
      <c r="A415" s="380"/>
      <c r="B415" s="326" t="s">
        <v>182</v>
      </c>
      <c r="C415" s="315">
        <v>800659</v>
      </c>
      <c r="D415" s="314"/>
      <c r="E415" s="314"/>
      <c r="F415" s="314"/>
      <c r="G415" s="314"/>
      <c r="H415" s="381">
        <v>800659</v>
      </c>
      <c r="I415" s="379"/>
    </row>
    <row r="416" spans="1:9" hidden="1" outlineLevel="1">
      <c r="A416" s="380"/>
      <c r="B416" s="326" t="s">
        <v>250</v>
      </c>
      <c r="C416" s="315">
        <v>0</v>
      </c>
      <c r="D416" s="315">
        <v>0</v>
      </c>
      <c r="E416" s="315">
        <v>0</v>
      </c>
      <c r="F416" s="315">
        <v>0</v>
      </c>
      <c r="G416" s="315">
        <v>0</v>
      </c>
      <c r="H416" s="381">
        <v>0</v>
      </c>
      <c r="I416" s="379"/>
    </row>
    <row r="417" spans="1:9" hidden="1" outlineLevel="1">
      <c r="A417" s="380"/>
      <c r="B417" s="326" t="s">
        <v>257</v>
      </c>
      <c r="C417" s="315">
        <v>2996.19</v>
      </c>
      <c r="D417" s="315">
        <v>0</v>
      </c>
      <c r="E417" s="315">
        <v>0</v>
      </c>
      <c r="F417" s="315">
        <v>0</v>
      </c>
      <c r="G417" s="315">
        <v>0</v>
      </c>
      <c r="H417" s="381">
        <v>2996.19</v>
      </c>
      <c r="I417" s="379"/>
    </row>
    <row r="418" spans="1:9" hidden="1" outlineLevel="1">
      <c r="A418" s="380"/>
      <c r="B418" s="326" t="s">
        <v>258</v>
      </c>
      <c r="C418" s="315"/>
      <c r="D418" s="315"/>
      <c r="E418" s="315"/>
      <c r="F418" s="315"/>
      <c r="G418" s="315"/>
      <c r="H418" s="381"/>
      <c r="I418" s="379"/>
    </row>
    <row r="419" spans="1:9" hidden="1" outlineLevel="1">
      <c r="A419" s="380"/>
      <c r="B419" s="326" t="s">
        <v>183</v>
      </c>
      <c r="C419" s="315">
        <v>4608218</v>
      </c>
      <c r="D419" s="315">
        <v>83988</v>
      </c>
      <c r="E419" s="315">
        <v>221769</v>
      </c>
      <c r="F419" s="315">
        <v>0</v>
      </c>
      <c r="G419" s="315">
        <v>40465</v>
      </c>
      <c r="H419" s="381">
        <v>4954440</v>
      </c>
      <c r="I419" s="379"/>
    </row>
    <row r="420" spans="1:9" hidden="1" outlineLevel="1">
      <c r="A420" s="380"/>
      <c r="B420" s="326" t="s">
        <v>184</v>
      </c>
      <c r="C420" s="315">
        <v>1084553</v>
      </c>
      <c r="D420" s="314"/>
      <c r="E420" s="315">
        <v>10647</v>
      </c>
      <c r="F420" s="314"/>
      <c r="G420" s="315">
        <v>221</v>
      </c>
      <c r="H420" s="381">
        <v>1095421</v>
      </c>
      <c r="I420" s="379"/>
    </row>
    <row r="421" spans="1:9" hidden="1" outlineLevel="1">
      <c r="A421" s="380"/>
      <c r="B421" s="326" t="s">
        <v>251</v>
      </c>
      <c r="C421" s="314"/>
      <c r="D421" s="315">
        <v>18474</v>
      </c>
      <c r="E421" s="314"/>
      <c r="F421" s="314"/>
      <c r="G421" s="315">
        <v>1391</v>
      </c>
      <c r="H421" s="381">
        <v>19865</v>
      </c>
      <c r="I421" s="379"/>
    </row>
    <row r="422" spans="1:9" hidden="1" outlineLevel="1">
      <c r="A422" s="380"/>
      <c r="B422" s="326" t="s">
        <v>185</v>
      </c>
      <c r="C422" s="315">
        <v>4045510</v>
      </c>
      <c r="D422" s="314"/>
      <c r="E422" s="315">
        <v>269854</v>
      </c>
      <c r="F422" s="314"/>
      <c r="G422" s="315">
        <v>32221</v>
      </c>
      <c r="H422" s="381">
        <v>4347585</v>
      </c>
      <c r="I422" s="379"/>
    </row>
    <row r="423" spans="1:9" hidden="1" outlineLevel="1">
      <c r="A423" s="380"/>
      <c r="B423" s="326" t="s">
        <v>253</v>
      </c>
      <c r="C423" s="315">
        <v>79422</v>
      </c>
      <c r="D423" s="314">
        <v>0</v>
      </c>
      <c r="E423" s="315">
        <v>54228</v>
      </c>
      <c r="F423" s="314">
        <v>0</v>
      </c>
      <c r="G423" s="315">
        <v>11472</v>
      </c>
      <c r="H423" s="381">
        <v>145122</v>
      </c>
      <c r="I423" s="379"/>
    </row>
    <row r="424" spans="1:9" hidden="1" outlineLevel="1">
      <c r="A424" s="380"/>
      <c r="B424" s="326" t="s">
        <v>186</v>
      </c>
      <c r="C424" s="315">
        <v>8831265</v>
      </c>
      <c r="D424" s="314"/>
      <c r="E424" s="315">
        <v>71946</v>
      </c>
      <c r="F424" s="314"/>
      <c r="G424" s="315">
        <v>9581</v>
      </c>
      <c r="H424" s="381">
        <v>8912792</v>
      </c>
      <c r="I424" s="379"/>
    </row>
    <row r="425" spans="1:9" hidden="1" outlineLevel="1">
      <c r="A425" s="380"/>
      <c r="B425" s="326" t="s">
        <v>244</v>
      </c>
      <c r="C425" s="315">
        <v>681797</v>
      </c>
      <c r="D425" s="314"/>
      <c r="E425" s="314"/>
      <c r="F425" s="314"/>
      <c r="G425" s="314"/>
      <c r="H425" s="381">
        <v>681797</v>
      </c>
      <c r="I425" s="379"/>
    </row>
    <row r="426" spans="1:9" hidden="1" outlineLevel="1">
      <c r="A426" s="380"/>
      <c r="B426" s="326" t="s">
        <v>187</v>
      </c>
      <c r="C426" s="315">
        <v>417552</v>
      </c>
      <c r="D426" s="314"/>
      <c r="E426" s="314"/>
      <c r="F426" s="314"/>
      <c r="G426" s="314"/>
      <c r="H426" s="381">
        <v>417552</v>
      </c>
      <c r="I426" s="379"/>
    </row>
    <row r="427" spans="1:9" hidden="1" outlineLevel="1">
      <c r="A427" s="380"/>
      <c r="B427" s="326" t="s">
        <v>188</v>
      </c>
      <c r="C427" s="315">
        <v>65196.205282719427</v>
      </c>
      <c r="D427" s="315">
        <v>0</v>
      </c>
      <c r="E427" s="315">
        <v>5020</v>
      </c>
      <c r="F427" s="315">
        <v>0</v>
      </c>
      <c r="G427" s="315">
        <v>1229</v>
      </c>
      <c r="H427" s="381">
        <v>71445.205282719427</v>
      </c>
      <c r="I427" s="379"/>
    </row>
    <row r="428" spans="1:9" hidden="1" outlineLevel="1">
      <c r="A428" s="380"/>
      <c r="B428" s="326" t="s">
        <v>189</v>
      </c>
      <c r="C428" s="315">
        <v>570138.55099703884</v>
      </c>
      <c r="D428" s="315">
        <v>0</v>
      </c>
      <c r="E428" s="315">
        <v>31766</v>
      </c>
      <c r="F428" s="314"/>
      <c r="G428" s="315">
        <v>8444</v>
      </c>
      <c r="H428" s="381">
        <v>610348.55099703884</v>
      </c>
      <c r="I428" s="379"/>
    </row>
    <row r="429" spans="1:9" hidden="1" outlineLevel="1">
      <c r="A429" s="380"/>
      <c r="B429" s="326" t="s">
        <v>190</v>
      </c>
      <c r="C429" s="315">
        <v>1528345</v>
      </c>
      <c r="D429" s="315">
        <v>736889</v>
      </c>
      <c r="E429" s="315">
        <v>11540</v>
      </c>
      <c r="F429" s="315">
        <v>0</v>
      </c>
      <c r="G429" s="315">
        <v>112886</v>
      </c>
      <c r="H429" s="381">
        <v>2389660</v>
      </c>
      <c r="I429" s="379"/>
    </row>
    <row r="430" spans="1:9" hidden="1" outlineLevel="1">
      <c r="A430" s="380"/>
      <c r="B430" s="326" t="s">
        <v>191</v>
      </c>
      <c r="C430" s="315">
        <v>119889</v>
      </c>
      <c r="D430" s="314"/>
      <c r="E430" s="315">
        <v>9797</v>
      </c>
      <c r="F430" s="314"/>
      <c r="G430" s="315">
        <v>2470</v>
      </c>
      <c r="H430" s="381">
        <v>132156</v>
      </c>
      <c r="I430" s="379"/>
    </row>
    <row r="431" spans="1:9" hidden="1" outlineLevel="1">
      <c r="A431" s="380"/>
      <c r="B431" s="326" t="s">
        <v>192</v>
      </c>
      <c r="C431" s="315">
        <v>74894</v>
      </c>
      <c r="D431" s="314"/>
      <c r="E431" s="314"/>
      <c r="F431" s="314"/>
      <c r="G431" s="314"/>
      <c r="H431" s="381">
        <v>74894</v>
      </c>
      <c r="I431" s="379"/>
    </row>
    <row r="432" spans="1:9" hidden="1" outlineLevel="1">
      <c r="A432" s="380"/>
      <c r="B432" s="326" t="s">
        <v>247</v>
      </c>
      <c r="C432" s="315">
        <v>38324</v>
      </c>
      <c r="D432" s="314"/>
      <c r="E432" s="314"/>
      <c r="F432" s="314"/>
      <c r="G432" s="314"/>
      <c r="H432" s="381">
        <v>38324</v>
      </c>
      <c r="I432" s="379"/>
    </row>
    <row r="433" spans="1:9" hidden="1" outlineLevel="1">
      <c r="A433" s="380"/>
      <c r="B433" s="326" t="s">
        <v>193</v>
      </c>
      <c r="C433" s="315">
        <v>3969282</v>
      </c>
      <c r="D433" s="314">
        <v>607007</v>
      </c>
      <c r="E433" s="315">
        <v>439446</v>
      </c>
      <c r="F433" s="314"/>
      <c r="G433" s="315">
        <v>115012</v>
      </c>
      <c r="H433" s="381">
        <v>5130747</v>
      </c>
      <c r="I433" s="379"/>
    </row>
    <row r="434" spans="1:9" hidden="1" outlineLevel="1">
      <c r="A434" s="380"/>
      <c r="B434" s="326" t="s">
        <v>194</v>
      </c>
      <c r="C434" s="315">
        <v>1860987</v>
      </c>
      <c r="D434" s="314"/>
      <c r="E434" s="314"/>
      <c r="F434" s="314"/>
      <c r="G434" s="314"/>
      <c r="H434" s="381">
        <v>1860987</v>
      </c>
      <c r="I434" s="379"/>
    </row>
    <row r="435" spans="1:9" hidden="1" outlineLevel="1">
      <c r="A435" s="380"/>
      <c r="B435" s="326" t="s">
        <v>195</v>
      </c>
      <c r="C435" s="315">
        <v>573493.6977125383</v>
      </c>
      <c r="D435" s="314"/>
      <c r="E435" s="315">
        <v>1962</v>
      </c>
      <c r="F435" s="314"/>
      <c r="G435" s="315">
        <v>763</v>
      </c>
      <c r="H435" s="381">
        <v>576218.6977125383</v>
      </c>
      <c r="I435" s="379"/>
    </row>
    <row r="436" spans="1:9" hidden="1" outlineLevel="1">
      <c r="A436" s="380"/>
      <c r="B436" s="326" t="s">
        <v>196</v>
      </c>
      <c r="C436" s="315">
        <v>1515202</v>
      </c>
      <c r="D436" s="314">
        <v>1123</v>
      </c>
      <c r="E436" s="315">
        <v>3104</v>
      </c>
      <c r="F436" s="314"/>
      <c r="G436" s="314">
        <v>0</v>
      </c>
      <c r="H436" s="381">
        <v>1519429</v>
      </c>
      <c r="I436" s="379"/>
    </row>
    <row r="437" spans="1:9" collapsed="1">
      <c r="A437" s="380">
        <v>13</v>
      </c>
      <c r="B437" s="330" t="s">
        <v>539</v>
      </c>
      <c r="C437" s="315">
        <f>SUM($C$413:$C$436)</f>
        <v>31849302.242227562</v>
      </c>
      <c r="D437" s="315">
        <f>SUM($D$413:$D$436)</f>
        <v>1447481</v>
      </c>
      <c r="E437" s="315">
        <f>SUM($E$413:$E$436)</f>
        <v>1251294</v>
      </c>
      <c r="F437" s="315">
        <f>SUM($F$413:$F$436)</f>
        <v>0</v>
      </c>
      <c r="G437" s="315">
        <f>SUM($G$413:$G$436)</f>
        <v>359138</v>
      </c>
      <c r="H437" s="381">
        <f>SUM($H$413:$H$436)</f>
        <v>34907215.242227562</v>
      </c>
      <c r="I437" s="379"/>
    </row>
    <row r="438" spans="1:9" hidden="1" outlineLevel="1">
      <c r="A438" s="380"/>
      <c r="B438" s="326" t="s">
        <v>256</v>
      </c>
      <c r="C438" s="315">
        <v>0</v>
      </c>
      <c r="D438" s="314"/>
      <c r="E438" s="315">
        <v>0</v>
      </c>
      <c r="F438" s="314"/>
      <c r="G438" s="315">
        <v>0</v>
      </c>
      <c r="H438" s="381">
        <v>0</v>
      </c>
      <c r="I438" s="379"/>
    </row>
    <row r="439" spans="1:9" hidden="1" outlineLevel="1">
      <c r="A439" s="380"/>
      <c r="B439" s="326" t="s">
        <v>181</v>
      </c>
      <c r="C439" s="315">
        <v>4711.07</v>
      </c>
      <c r="D439" s="314"/>
      <c r="E439" s="315">
        <v>508045</v>
      </c>
      <c r="F439" s="314"/>
      <c r="G439" s="315">
        <v>97130</v>
      </c>
      <c r="H439" s="381">
        <v>609886.07000000007</v>
      </c>
      <c r="I439" s="379"/>
    </row>
    <row r="440" spans="1:9" hidden="1" outlineLevel="1">
      <c r="A440" s="380"/>
      <c r="B440" s="326" t="s">
        <v>182</v>
      </c>
      <c r="C440" s="314"/>
      <c r="D440" s="314"/>
      <c r="E440" s="314"/>
      <c r="F440" s="314"/>
      <c r="G440" s="314"/>
      <c r="H440" s="381">
        <v>0</v>
      </c>
      <c r="I440" s="379"/>
    </row>
    <row r="441" spans="1:9" hidden="1" outlineLevel="1">
      <c r="A441" s="380"/>
      <c r="B441" s="326" t="s">
        <v>250</v>
      </c>
      <c r="C441" s="315">
        <v>0</v>
      </c>
      <c r="D441" s="315">
        <v>0</v>
      </c>
      <c r="E441" s="315">
        <v>0</v>
      </c>
      <c r="F441" s="315">
        <v>0</v>
      </c>
      <c r="G441" s="315">
        <v>0</v>
      </c>
      <c r="H441" s="381">
        <v>0</v>
      </c>
      <c r="I441" s="379"/>
    </row>
    <row r="442" spans="1:9" hidden="1" outlineLevel="1">
      <c r="A442" s="380"/>
      <c r="B442" s="326" t="s">
        <v>257</v>
      </c>
      <c r="C442" s="315">
        <v>0</v>
      </c>
      <c r="D442" s="315">
        <v>0</v>
      </c>
      <c r="E442" s="315">
        <v>0</v>
      </c>
      <c r="F442" s="315">
        <v>0</v>
      </c>
      <c r="G442" s="315">
        <v>0</v>
      </c>
      <c r="H442" s="381">
        <v>0</v>
      </c>
      <c r="I442" s="379"/>
    </row>
    <row r="443" spans="1:9" hidden="1" outlineLevel="1">
      <c r="A443" s="380"/>
      <c r="B443" s="326" t="s">
        <v>258</v>
      </c>
      <c r="C443" s="315"/>
      <c r="D443" s="315"/>
      <c r="E443" s="315"/>
      <c r="F443" s="315"/>
      <c r="G443" s="315"/>
      <c r="H443" s="381"/>
      <c r="I443" s="379"/>
    </row>
    <row r="444" spans="1:9" hidden="1" outlineLevel="1">
      <c r="A444" s="380"/>
      <c r="B444" s="326" t="s">
        <v>183</v>
      </c>
      <c r="C444" s="315">
        <v>14343.089833298709</v>
      </c>
      <c r="D444" s="315">
        <v>93684</v>
      </c>
      <c r="E444" s="315">
        <v>614262</v>
      </c>
      <c r="F444" s="315">
        <v>0</v>
      </c>
      <c r="G444" s="315">
        <v>178640</v>
      </c>
      <c r="H444" s="381">
        <v>900929.0898332987</v>
      </c>
      <c r="I444" s="379"/>
    </row>
    <row r="445" spans="1:9" hidden="1" outlineLevel="1">
      <c r="A445" s="380"/>
      <c r="B445" s="326" t="s">
        <v>184</v>
      </c>
      <c r="C445" s="315">
        <v>3556</v>
      </c>
      <c r="D445" s="314"/>
      <c r="E445" s="315">
        <v>7482</v>
      </c>
      <c r="F445" s="314"/>
      <c r="G445" s="315">
        <v>172</v>
      </c>
      <c r="H445" s="381">
        <v>11210</v>
      </c>
      <c r="I445" s="379"/>
    </row>
    <row r="446" spans="1:9" hidden="1" outlineLevel="1">
      <c r="A446" s="380"/>
      <c r="B446" s="326" t="s">
        <v>251</v>
      </c>
      <c r="C446" s="315">
        <v>0</v>
      </c>
      <c r="D446" s="314">
        <v>40117</v>
      </c>
      <c r="E446" s="315">
        <v>0</v>
      </c>
      <c r="F446" s="314"/>
      <c r="G446" s="315">
        <v>3020</v>
      </c>
      <c r="H446" s="381">
        <v>43137</v>
      </c>
      <c r="I446" s="379"/>
    </row>
    <row r="447" spans="1:9" hidden="1" outlineLevel="1">
      <c r="A447" s="380"/>
      <c r="B447" s="326" t="s">
        <v>185</v>
      </c>
      <c r="C447" s="315">
        <v>46312</v>
      </c>
      <c r="D447" s="314"/>
      <c r="E447" s="315">
        <v>562693</v>
      </c>
      <c r="F447" s="314"/>
      <c r="G447" s="315">
        <v>56509</v>
      </c>
      <c r="H447" s="381">
        <v>665514</v>
      </c>
      <c r="I447" s="379"/>
    </row>
    <row r="448" spans="1:9" hidden="1" outlineLevel="1">
      <c r="A448" s="380"/>
      <c r="B448" s="326" t="s">
        <v>253</v>
      </c>
      <c r="C448" s="315">
        <v>3566</v>
      </c>
      <c r="D448" s="314">
        <v>0</v>
      </c>
      <c r="E448" s="315">
        <v>590448</v>
      </c>
      <c r="F448" s="314">
        <v>0</v>
      </c>
      <c r="G448" s="315">
        <v>115007</v>
      </c>
      <c r="H448" s="381">
        <v>709021</v>
      </c>
      <c r="I448" s="379"/>
    </row>
    <row r="449" spans="1:9" hidden="1" outlineLevel="1">
      <c r="A449" s="380"/>
      <c r="B449" s="326" t="s">
        <v>186</v>
      </c>
      <c r="C449" s="315">
        <v>538036</v>
      </c>
      <c r="D449" s="314"/>
      <c r="E449" s="315">
        <v>736041</v>
      </c>
      <c r="F449" s="314"/>
      <c r="G449" s="315">
        <v>105452</v>
      </c>
      <c r="H449" s="381">
        <v>1379529</v>
      </c>
      <c r="I449" s="379"/>
    </row>
    <row r="450" spans="1:9" hidden="1" outlineLevel="1">
      <c r="A450" s="380"/>
      <c r="B450" s="326" t="s">
        <v>244</v>
      </c>
      <c r="C450" s="314"/>
      <c r="D450" s="314"/>
      <c r="E450" s="314"/>
      <c r="F450" s="314"/>
      <c r="G450" s="314"/>
      <c r="H450" s="381">
        <v>0</v>
      </c>
      <c r="I450" s="379"/>
    </row>
    <row r="451" spans="1:9" hidden="1" outlineLevel="1">
      <c r="A451" s="380"/>
      <c r="B451" s="326" t="s">
        <v>187</v>
      </c>
      <c r="C451" s="315">
        <v>10567</v>
      </c>
      <c r="D451" s="314"/>
      <c r="E451" s="314"/>
      <c r="F451" s="314"/>
      <c r="G451" s="314"/>
      <c r="H451" s="381">
        <v>10567</v>
      </c>
      <c r="I451" s="379"/>
    </row>
    <row r="452" spans="1:9" hidden="1" outlineLevel="1">
      <c r="A452" s="380"/>
      <c r="B452" s="326" t="s">
        <v>188</v>
      </c>
      <c r="C452" s="315">
        <v>257.44587121297207</v>
      </c>
      <c r="D452" s="315">
        <v>0</v>
      </c>
      <c r="E452" s="315">
        <v>10978</v>
      </c>
      <c r="F452" s="315">
        <v>0</v>
      </c>
      <c r="G452" s="315">
        <v>2688</v>
      </c>
      <c r="H452" s="381">
        <v>13923.445871212973</v>
      </c>
      <c r="I452" s="379"/>
    </row>
    <row r="453" spans="1:9" hidden="1" outlineLevel="1">
      <c r="A453" s="380"/>
      <c r="B453" s="326" t="s">
        <v>189</v>
      </c>
      <c r="C453" s="315">
        <v>0</v>
      </c>
      <c r="D453" s="315">
        <v>0</v>
      </c>
      <c r="E453" s="315">
        <v>54617</v>
      </c>
      <c r="F453" s="314"/>
      <c r="G453" s="315">
        <v>14518</v>
      </c>
      <c r="H453" s="381">
        <v>69135</v>
      </c>
      <c r="I453" s="379"/>
    </row>
    <row r="454" spans="1:9" hidden="1" outlineLevel="1">
      <c r="A454" s="380"/>
      <c r="B454" s="326" t="s">
        <v>190</v>
      </c>
      <c r="C454" s="315">
        <v>10799</v>
      </c>
      <c r="D454" s="315">
        <v>176606</v>
      </c>
      <c r="E454" s="315">
        <v>7663</v>
      </c>
      <c r="F454" s="315">
        <v>0</v>
      </c>
      <c r="G454" s="315">
        <v>30582</v>
      </c>
      <c r="H454" s="381">
        <v>225650</v>
      </c>
      <c r="I454" s="379"/>
    </row>
    <row r="455" spans="1:9" hidden="1" outlineLevel="1">
      <c r="A455" s="380"/>
      <c r="B455" s="326" t="s">
        <v>191</v>
      </c>
      <c r="C455" s="315">
        <v>941</v>
      </c>
      <c r="D455" s="314"/>
      <c r="E455" s="315">
        <v>3245</v>
      </c>
      <c r="F455" s="314"/>
      <c r="G455" s="315">
        <v>818</v>
      </c>
      <c r="H455" s="381">
        <v>5004</v>
      </c>
      <c r="I455" s="379"/>
    </row>
    <row r="456" spans="1:9" hidden="1" outlineLevel="1">
      <c r="A456" s="380"/>
      <c r="B456" s="326" t="s">
        <v>192</v>
      </c>
      <c r="C456" s="315">
        <v>27</v>
      </c>
      <c r="D456" s="314"/>
      <c r="E456" s="314"/>
      <c r="F456" s="314"/>
      <c r="G456" s="314"/>
      <c r="H456" s="381">
        <v>27</v>
      </c>
      <c r="I456" s="379"/>
    </row>
    <row r="457" spans="1:9" hidden="1" outlineLevel="1">
      <c r="A457" s="380"/>
      <c r="B457" s="326" t="s">
        <v>247</v>
      </c>
      <c r="C457" s="315">
        <v>41</v>
      </c>
      <c r="D457" s="314"/>
      <c r="E457" s="314"/>
      <c r="F457" s="314"/>
      <c r="G457" s="314"/>
      <c r="H457" s="381">
        <v>41</v>
      </c>
      <c r="I457" s="379"/>
    </row>
    <row r="458" spans="1:9" hidden="1" outlineLevel="1">
      <c r="A458" s="380"/>
      <c r="B458" s="326" t="s">
        <v>193</v>
      </c>
      <c r="C458" s="315">
        <v>38867</v>
      </c>
      <c r="D458" s="315">
        <v>4209</v>
      </c>
      <c r="E458" s="315">
        <v>378568</v>
      </c>
      <c r="F458" s="314"/>
      <c r="G458" s="315">
        <v>77285</v>
      </c>
      <c r="H458" s="381">
        <v>498929</v>
      </c>
      <c r="I458" s="379"/>
    </row>
    <row r="459" spans="1:9" hidden="1" outlineLevel="1">
      <c r="A459" s="380"/>
      <c r="B459" s="326" t="s">
        <v>194</v>
      </c>
      <c r="C459" s="315">
        <v>1028</v>
      </c>
      <c r="D459" s="314"/>
      <c r="E459" s="314"/>
      <c r="F459" s="314"/>
      <c r="G459" s="314"/>
      <c r="H459" s="381">
        <v>1028</v>
      </c>
      <c r="I459" s="379"/>
    </row>
    <row r="460" spans="1:9" hidden="1" outlineLevel="1">
      <c r="A460" s="380"/>
      <c r="B460" s="326" t="s">
        <v>195</v>
      </c>
      <c r="C460" s="315">
        <v>24846.575941649768</v>
      </c>
      <c r="D460" s="314"/>
      <c r="E460" s="315">
        <v>3470</v>
      </c>
      <c r="F460" s="314"/>
      <c r="G460" s="315">
        <v>1349</v>
      </c>
      <c r="H460" s="381">
        <v>29665.575941649768</v>
      </c>
      <c r="I460" s="379"/>
    </row>
    <row r="461" spans="1:9" hidden="1" outlineLevel="1">
      <c r="A461" s="380"/>
      <c r="B461" s="326" t="s">
        <v>196</v>
      </c>
      <c r="C461" s="315">
        <v>56054</v>
      </c>
      <c r="D461" s="314">
        <v>2246</v>
      </c>
      <c r="E461" s="315">
        <v>12664</v>
      </c>
      <c r="F461" s="314"/>
      <c r="G461" s="315">
        <v>0</v>
      </c>
      <c r="H461" s="381">
        <v>70964</v>
      </c>
      <c r="I461" s="379"/>
    </row>
    <row r="462" spans="1:9" collapsed="1">
      <c r="A462" s="380">
        <v>14</v>
      </c>
      <c r="B462" s="330" t="s">
        <v>540</v>
      </c>
      <c r="C462" s="315">
        <f>SUM($C$438:$C$461)</f>
        <v>753952.18164616148</v>
      </c>
      <c r="D462" s="315">
        <f>SUM($D$438:$D$461)</f>
        <v>316862</v>
      </c>
      <c r="E462" s="315">
        <f>SUM($E$438:$E$461)</f>
        <v>3490176</v>
      </c>
      <c r="F462" s="315">
        <f>SUM($F$438:$F$461)</f>
        <v>0</v>
      </c>
      <c r="G462" s="315">
        <f>SUM($G$438:$G$461)</f>
        <v>683170</v>
      </c>
      <c r="H462" s="381">
        <f>SUM($H$438:$H$461)</f>
        <v>5244160.1816461617</v>
      </c>
      <c r="I462" s="379"/>
    </row>
    <row r="463" spans="1:9" hidden="1" outlineLevel="1">
      <c r="A463" s="380"/>
      <c r="B463" s="326" t="s">
        <v>256</v>
      </c>
      <c r="C463" s="315">
        <v>0</v>
      </c>
      <c r="D463" s="314"/>
      <c r="E463" s="315">
        <v>0</v>
      </c>
      <c r="F463" s="314"/>
      <c r="G463" s="315">
        <v>0</v>
      </c>
      <c r="H463" s="381">
        <v>0</v>
      </c>
      <c r="I463" s="379"/>
    </row>
    <row r="464" spans="1:9" hidden="1" outlineLevel="1">
      <c r="A464" s="380"/>
      <c r="B464" s="326" t="s">
        <v>181</v>
      </c>
      <c r="C464" s="315">
        <v>983.75</v>
      </c>
      <c r="D464" s="314"/>
      <c r="E464" s="315">
        <v>79442.740000000005</v>
      </c>
      <c r="F464" s="314"/>
      <c r="G464" s="315">
        <v>0</v>
      </c>
      <c r="H464" s="381">
        <v>80426.490000000005</v>
      </c>
      <c r="I464" s="379"/>
    </row>
    <row r="465" spans="1:9" hidden="1" outlineLevel="1">
      <c r="A465" s="380"/>
      <c r="B465" s="326" t="s">
        <v>182</v>
      </c>
      <c r="C465" s="315">
        <v>7094</v>
      </c>
      <c r="D465" s="314"/>
      <c r="E465" s="314"/>
      <c r="F465" s="314"/>
      <c r="G465" s="314"/>
      <c r="H465" s="381">
        <v>7094</v>
      </c>
      <c r="I465" s="379"/>
    </row>
    <row r="466" spans="1:9" hidden="1" outlineLevel="1">
      <c r="A466" s="380"/>
      <c r="B466" s="326" t="s">
        <v>250</v>
      </c>
      <c r="C466" s="315">
        <v>0</v>
      </c>
      <c r="D466" s="315">
        <v>0</v>
      </c>
      <c r="E466" s="315">
        <v>0</v>
      </c>
      <c r="F466" s="315">
        <v>0</v>
      </c>
      <c r="G466" s="315">
        <v>0</v>
      </c>
      <c r="H466" s="381">
        <v>0</v>
      </c>
      <c r="I466" s="379"/>
    </row>
    <row r="467" spans="1:9" hidden="1" outlineLevel="1">
      <c r="A467" s="380"/>
      <c r="B467" s="326" t="s">
        <v>257</v>
      </c>
      <c r="C467" s="315">
        <v>0</v>
      </c>
      <c r="D467" s="315">
        <v>0</v>
      </c>
      <c r="E467" s="315">
        <v>0</v>
      </c>
      <c r="F467" s="315">
        <v>0</v>
      </c>
      <c r="G467" s="315">
        <v>0</v>
      </c>
      <c r="H467" s="381">
        <v>0</v>
      </c>
      <c r="I467" s="379"/>
    </row>
    <row r="468" spans="1:9" hidden="1" outlineLevel="1">
      <c r="A468" s="380"/>
      <c r="B468" s="326" t="s">
        <v>258</v>
      </c>
      <c r="C468" s="315"/>
      <c r="D468" s="315"/>
      <c r="E468" s="315"/>
      <c r="F468" s="315"/>
      <c r="G468" s="315"/>
      <c r="H468" s="381"/>
      <c r="I468" s="379"/>
    </row>
    <row r="469" spans="1:9" hidden="1" outlineLevel="1">
      <c r="A469" s="380"/>
      <c r="B469" s="326" t="s">
        <v>183</v>
      </c>
      <c r="C469" s="315">
        <v>12517.020197081605</v>
      </c>
      <c r="D469" s="315">
        <v>11084</v>
      </c>
      <c r="E469" s="315">
        <v>510813</v>
      </c>
      <c r="F469" s="315">
        <v>0</v>
      </c>
      <c r="G469" s="315">
        <v>0</v>
      </c>
      <c r="H469" s="381">
        <v>534414.02019708161</v>
      </c>
      <c r="I469" s="379"/>
    </row>
    <row r="470" spans="1:9" hidden="1" outlineLevel="1">
      <c r="A470" s="380"/>
      <c r="B470" s="326" t="s">
        <v>184</v>
      </c>
      <c r="C470" s="315">
        <v>587</v>
      </c>
      <c r="D470" s="314"/>
      <c r="E470" s="315">
        <v>9072</v>
      </c>
      <c r="F470" s="314"/>
      <c r="G470" s="314"/>
      <c r="H470" s="381">
        <v>9659</v>
      </c>
      <c r="I470" s="379"/>
    </row>
    <row r="471" spans="1:9" hidden="1" outlineLevel="1">
      <c r="A471" s="380"/>
      <c r="B471" s="326" t="s">
        <v>251</v>
      </c>
      <c r="C471" s="314"/>
      <c r="D471" s="315">
        <v>18175</v>
      </c>
      <c r="E471" s="314"/>
      <c r="F471" s="314"/>
      <c r="G471" s="314"/>
      <c r="H471" s="381">
        <v>18175</v>
      </c>
      <c r="I471" s="379"/>
    </row>
    <row r="472" spans="1:9" hidden="1" outlineLevel="1">
      <c r="A472" s="380"/>
      <c r="B472" s="326" t="s">
        <v>185</v>
      </c>
      <c r="C472" s="315">
        <v>11269</v>
      </c>
      <c r="D472" s="314"/>
      <c r="E472" s="315">
        <v>366826</v>
      </c>
      <c r="F472" s="314"/>
      <c r="G472" s="315">
        <v>0</v>
      </c>
      <c r="H472" s="381">
        <v>378095</v>
      </c>
      <c r="I472" s="379"/>
    </row>
    <row r="473" spans="1:9" hidden="1" outlineLevel="1">
      <c r="A473" s="380"/>
      <c r="B473" s="326" t="s">
        <v>253</v>
      </c>
      <c r="C473" s="315"/>
      <c r="D473" s="314">
        <v>0</v>
      </c>
      <c r="E473" s="315">
        <v>224400</v>
      </c>
      <c r="F473" s="314">
        <v>0</v>
      </c>
      <c r="G473" s="315">
        <v>0</v>
      </c>
      <c r="H473" s="381">
        <v>224400</v>
      </c>
      <c r="I473" s="379"/>
    </row>
    <row r="474" spans="1:9" hidden="1" outlineLevel="1">
      <c r="A474" s="380"/>
      <c r="B474" s="326" t="s">
        <v>186</v>
      </c>
      <c r="C474" s="315">
        <v>0</v>
      </c>
      <c r="D474" s="314"/>
      <c r="E474" s="315">
        <v>954952</v>
      </c>
      <c r="F474" s="314"/>
      <c r="G474" s="314"/>
      <c r="H474" s="381">
        <v>954952</v>
      </c>
      <c r="I474" s="379"/>
    </row>
    <row r="475" spans="1:9" hidden="1" outlineLevel="1">
      <c r="A475" s="380"/>
      <c r="B475" s="326" t="s">
        <v>244</v>
      </c>
      <c r="C475" s="315">
        <v>5191</v>
      </c>
      <c r="D475" s="314"/>
      <c r="E475" s="314"/>
      <c r="F475" s="314"/>
      <c r="G475" s="314"/>
      <c r="H475" s="381">
        <v>5191</v>
      </c>
      <c r="I475" s="379"/>
    </row>
    <row r="476" spans="1:9" hidden="1" outlineLevel="1">
      <c r="A476" s="380"/>
      <c r="B476" s="326" t="s">
        <v>187</v>
      </c>
      <c r="C476" s="315">
        <v>0</v>
      </c>
      <c r="D476" s="314"/>
      <c r="E476" s="314"/>
      <c r="F476" s="314"/>
      <c r="G476" s="314"/>
      <c r="H476" s="381">
        <v>0</v>
      </c>
      <c r="I476" s="379"/>
    </row>
    <row r="477" spans="1:9" hidden="1" outlineLevel="1">
      <c r="A477" s="380"/>
      <c r="B477" s="326" t="s">
        <v>188</v>
      </c>
      <c r="C477" s="315">
        <v>30.657199392825046</v>
      </c>
      <c r="D477" s="315">
        <v>0</v>
      </c>
      <c r="E477" s="315">
        <v>78</v>
      </c>
      <c r="F477" s="315">
        <v>0</v>
      </c>
      <c r="G477" s="315">
        <v>0</v>
      </c>
      <c r="H477" s="381">
        <v>108.65719939282505</v>
      </c>
      <c r="I477" s="379"/>
    </row>
    <row r="478" spans="1:9" hidden="1" outlineLevel="1">
      <c r="A478" s="380"/>
      <c r="B478" s="326" t="s">
        <v>189</v>
      </c>
      <c r="C478" s="315">
        <v>0</v>
      </c>
      <c r="D478" s="315">
        <v>0</v>
      </c>
      <c r="E478" s="315">
        <v>549100</v>
      </c>
      <c r="F478" s="314"/>
      <c r="G478" s="314"/>
      <c r="H478" s="381">
        <v>549100</v>
      </c>
      <c r="I478" s="379"/>
    </row>
    <row r="479" spans="1:9" hidden="1" outlineLevel="1">
      <c r="A479" s="380"/>
      <c r="B479" s="326" t="s">
        <v>190</v>
      </c>
      <c r="C479" s="315">
        <v>28485</v>
      </c>
      <c r="D479" s="315">
        <v>294524</v>
      </c>
      <c r="E479" s="315">
        <v>35165</v>
      </c>
      <c r="F479" s="315">
        <v>0</v>
      </c>
      <c r="G479" s="315">
        <v>0</v>
      </c>
      <c r="H479" s="381">
        <v>358174</v>
      </c>
      <c r="I479" s="379"/>
    </row>
    <row r="480" spans="1:9" hidden="1" outlineLevel="1">
      <c r="A480" s="380"/>
      <c r="B480" s="326" t="s">
        <v>191</v>
      </c>
      <c r="C480" s="315">
        <v>79</v>
      </c>
      <c r="D480" s="314"/>
      <c r="E480" s="315">
        <v>80786</v>
      </c>
      <c r="F480" s="314"/>
      <c r="G480" s="314"/>
      <c r="H480" s="381">
        <v>80865</v>
      </c>
      <c r="I480" s="379"/>
    </row>
    <row r="481" spans="1:9" hidden="1" outlineLevel="1">
      <c r="A481" s="380"/>
      <c r="B481" s="326" t="s">
        <v>192</v>
      </c>
      <c r="C481" s="314"/>
      <c r="D481" s="314"/>
      <c r="E481" s="314"/>
      <c r="F481" s="314"/>
      <c r="G481" s="314"/>
      <c r="H481" s="381">
        <v>0</v>
      </c>
      <c r="I481" s="379"/>
    </row>
    <row r="482" spans="1:9" hidden="1" outlineLevel="1">
      <c r="A482" s="380"/>
      <c r="B482" s="326" t="s">
        <v>247</v>
      </c>
      <c r="C482" s="314"/>
      <c r="D482" s="314"/>
      <c r="E482" s="314"/>
      <c r="F482" s="314"/>
      <c r="G482" s="314"/>
      <c r="H482" s="381">
        <v>0</v>
      </c>
      <c r="I482" s="379"/>
    </row>
    <row r="483" spans="1:9" hidden="1" outlineLevel="1">
      <c r="A483" s="380"/>
      <c r="B483" s="326" t="s">
        <v>193</v>
      </c>
      <c r="C483" s="315">
        <v>191120</v>
      </c>
      <c r="D483" s="315">
        <v>8821</v>
      </c>
      <c r="E483" s="315">
        <v>2062129</v>
      </c>
      <c r="F483" s="314"/>
      <c r="G483" s="315">
        <v>36261</v>
      </c>
      <c r="H483" s="381">
        <v>2298331</v>
      </c>
      <c r="I483" s="379"/>
    </row>
    <row r="484" spans="1:9" hidden="1" outlineLevel="1">
      <c r="A484" s="380"/>
      <c r="B484" s="326" t="s">
        <v>194</v>
      </c>
      <c r="C484" s="315">
        <v>28954</v>
      </c>
      <c r="D484" s="314"/>
      <c r="E484" s="314"/>
      <c r="F484" s="314"/>
      <c r="G484" s="314"/>
      <c r="H484" s="381">
        <v>28954</v>
      </c>
      <c r="I484" s="379"/>
    </row>
    <row r="485" spans="1:9" hidden="1" outlineLevel="1">
      <c r="A485" s="380"/>
      <c r="B485" s="326" t="s">
        <v>195</v>
      </c>
      <c r="C485" s="315">
        <v>24.030984007320111</v>
      </c>
      <c r="D485" s="314"/>
      <c r="E485" s="315">
        <v>48194</v>
      </c>
      <c r="F485" s="314"/>
      <c r="G485" s="315">
        <v>0</v>
      </c>
      <c r="H485" s="381">
        <v>48218.030984007317</v>
      </c>
      <c r="I485" s="379"/>
    </row>
    <row r="486" spans="1:9" hidden="1" outlineLevel="1">
      <c r="A486" s="380"/>
      <c r="B486" s="326" t="s">
        <v>196</v>
      </c>
      <c r="C486" s="315">
        <v>0</v>
      </c>
      <c r="D486" s="314"/>
      <c r="E486" s="315">
        <v>351093</v>
      </c>
      <c r="F486" s="314"/>
      <c r="G486" s="314"/>
      <c r="H486" s="381">
        <v>351093</v>
      </c>
      <c r="I486" s="379"/>
    </row>
    <row r="487" spans="1:9" collapsed="1">
      <c r="A487" s="380">
        <v>15</v>
      </c>
      <c r="B487" s="330" t="s">
        <v>541</v>
      </c>
      <c r="C487" s="315">
        <f>SUM($C$463:$C$486)</f>
        <v>286334.45838048175</v>
      </c>
      <c r="D487" s="315">
        <f>SUM($D$463:$D$486)</f>
        <v>332604</v>
      </c>
      <c r="E487" s="315">
        <f>SUM($E$463:$E$486)</f>
        <v>5272050.74</v>
      </c>
      <c r="F487" s="315">
        <f>SUM($F$463:$F$486)</f>
        <v>0</v>
      </c>
      <c r="G487" s="315">
        <f>SUM($G$463:$G$486)</f>
        <v>36261</v>
      </c>
      <c r="H487" s="381">
        <f>SUM($H$463:$H$486)</f>
        <v>5927250.1983804824</v>
      </c>
      <c r="I487" s="379"/>
    </row>
    <row r="488" spans="1:9" hidden="1" outlineLevel="1">
      <c r="A488" s="380"/>
      <c r="B488" s="326" t="s">
        <v>256</v>
      </c>
      <c r="C488" s="315">
        <v>0</v>
      </c>
      <c r="D488" s="314"/>
      <c r="E488" s="315">
        <v>0</v>
      </c>
      <c r="F488" s="314"/>
      <c r="G488" s="315">
        <v>0</v>
      </c>
      <c r="H488" s="381">
        <v>0</v>
      </c>
      <c r="I488" s="379"/>
    </row>
    <row r="489" spans="1:9" hidden="1" outlineLevel="1">
      <c r="A489" s="380"/>
      <c r="B489" s="326" t="s">
        <v>181</v>
      </c>
      <c r="C489" s="315">
        <v>-427.0012983367892</v>
      </c>
      <c r="D489" s="314"/>
      <c r="E489" s="315">
        <v>369586</v>
      </c>
      <c r="F489" s="314"/>
      <c r="G489" s="315">
        <v>70660</v>
      </c>
      <c r="H489" s="381">
        <v>439818.99870166322</v>
      </c>
      <c r="I489" s="379"/>
    </row>
    <row r="490" spans="1:9" hidden="1" outlineLevel="1">
      <c r="A490" s="380"/>
      <c r="B490" s="326" t="s">
        <v>182</v>
      </c>
      <c r="C490" s="315">
        <v>2751</v>
      </c>
      <c r="D490" s="314"/>
      <c r="E490" s="314"/>
      <c r="F490" s="314"/>
      <c r="G490" s="314"/>
      <c r="H490" s="381">
        <v>2751</v>
      </c>
      <c r="I490" s="379"/>
    </row>
    <row r="491" spans="1:9" hidden="1" outlineLevel="1">
      <c r="A491" s="380"/>
      <c r="B491" s="326" t="s">
        <v>250</v>
      </c>
      <c r="C491" s="315">
        <v>0</v>
      </c>
      <c r="D491" s="315">
        <v>0</v>
      </c>
      <c r="E491" s="315">
        <v>0</v>
      </c>
      <c r="F491" s="315">
        <v>0</v>
      </c>
      <c r="G491" s="315">
        <v>0</v>
      </c>
      <c r="H491" s="381">
        <v>0</v>
      </c>
      <c r="I491" s="379"/>
    </row>
    <row r="492" spans="1:9" hidden="1" outlineLevel="1">
      <c r="A492" s="380"/>
      <c r="B492" s="326" t="s">
        <v>257</v>
      </c>
      <c r="C492" s="315">
        <v>0</v>
      </c>
      <c r="D492" s="315">
        <v>0</v>
      </c>
      <c r="E492" s="315">
        <v>0</v>
      </c>
      <c r="F492" s="315">
        <v>0</v>
      </c>
      <c r="G492" s="315">
        <v>0</v>
      </c>
      <c r="H492" s="381">
        <v>0</v>
      </c>
      <c r="I492" s="379"/>
    </row>
    <row r="493" spans="1:9" hidden="1" outlineLevel="1">
      <c r="A493" s="380"/>
      <c r="B493" s="326" t="s">
        <v>258</v>
      </c>
      <c r="C493" s="315"/>
      <c r="D493" s="315"/>
      <c r="E493" s="315"/>
      <c r="F493" s="315"/>
      <c r="G493" s="315"/>
      <c r="H493" s="381"/>
      <c r="I493" s="379"/>
    </row>
    <row r="494" spans="1:9" hidden="1" outlineLevel="1">
      <c r="A494" s="380"/>
      <c r="B494" s="326" t="s">
        <v>183</v>
      </c>
      <c r="C494" s="315">
        <v>1607.1759774948987</v>
      </c>
      <c r="D494" s="315">
        <v>90183</v>
      </c>
      <c r="E494" s="315">
        <v>600630</v>
      </c>
      <c r="F494" s="315">
        <v>0</v>
      </c>
      <c r="G494" s="315">
        <v>107223</v>
      </c>
      <c r="H494" s="381">
        <v>799643.17597749492</v>
      </c>
      <c r="I494" s="379"/>
    </row>
    <row r="495" spans="1:9" hidden="1" outlineLevel="1">
      <c r="A495" s="380"/>
      <c r="B495" s="326" t="s">
        <v>184</v>
      </c>
      <c r="C495" s="315">
        <v>-406</v>
      </c>
      <c r="D495" s="314"/>
      <c r="E495" s="315">
        <v>26805</v>
      </c>
      <c r="F495" s="314"/>
      <c r="G495" s="315">
        <v>428</v>
      </c>
      <c r="H495" s="381">
        <v>26827</v>
      </c>
      <c r="I495" s="379"/>
    </row>
    <row r="496" spans="1:9" hidden="1" outlineLevel="1">
      <c r="A496" s="380"/>
      <c r="B496" s="326" t="s">
        <v>251</v>
      </c>
      <c r="C496" s="314"/>
      <c r="D496" s="315">
        <v>5201</v>
      </c>
      <c r="E496" s="314"/>
      <c r="F496" s="314"/>
      <c r="G496" s="315">
        <v>391</v>
      </c>
      <c r="H496" s="381">
        <v>5592</v>
      </c>
      <c r="I496" s="379"/>
    </row>
    <row r="497" spans="1:9" hidden="1" outlineLevel="1">
      <c r="A497" s="380"/>
      <c r="B497" s="326" t="s">
        <v>185</v>
      </c>
      <c r="C497" s="315">
        <v>54904</v>
      </c>
      <c r="D497" s="314"/>
      <c r="E497" s="315">
        <v>703814</v>
      </c>
      <c r="F497" s="314"/>
      <c r="G497" s="315">
        <v>78799</v>
      </c>
      <c r="H497" s="381">
        <v>837517</v>
      </c>
      <c r="I497" s="379"/>
    </row>
    <row r="498" spans="1:9" hidden="1" outlineLevel="1">
      <c r="A498" s="380"/>
      <c r="B498" s="326" t="s">
        <v>253</v>
      </c>
      <c r="C498" s="315">
        <v>5884</v>
      </c>
      <c r="D498" s="314">
        <v>0</v>
      </c>
      <c r="E498" s="315">
        <v>525573</v>
      </c>
      <c r="F498" s="314">
        <v>0</v>
      </c>
      <c r="G498" s="315">
        <v>119905</v>
      </c>
      <c r="H498" s="381">
        <v>651362</v>
      </c>
      <c r="I498" s="379"/>
    </row>
    <row r="499" spans="1:9" hidden="1" outlineLevel="1">
      <c r="A499" s="380"/>
      <c r="B499" s="326" t="s">
        <v>186</v>
      </c>
      <c r="C499" s="315">
        <v>380030</v>
      </c>
      <c r="D499" s="314"/>
      <c r="E499" s="315">
        <v>1136140</v>
      </c>
      <c r="F499" s="314"/>
      <c r="G499" s="315">
        <v>137266</v>
      </c>
      <c r="H499" s="381">
        <v>1653436</v>
      </c>
      <c r="I499" s="379"/>
    </row>
    <row r="500" spans="1:9" hidden="1" outlineLevel="1">
      <c r="A500" s="380"/>
      <c r="B500" s="326" t="s">
        <v>244</v>
      </c>
      <c r="C500" s="315">
        <v>20053</v>
      </c>
      <c r="D500" s="314"/>
      <c r="E500" s="314"/>
      <c r="F500" s="314"/>
      <c r="G500" s="314"/>
      <c r="H500" s="381">
        <v>20053</v>
      </c>
      <c r="I500" s="379"/>
    </row>
    <row r="501" spans="1:9" hidden="1" outlineLevel="1">
      <c r="A501" s="380"/>
      <c r="B501" s="326" t="s">
        <v>187</v>
      </c>
      <c r="C501" s="315">
        <v>18681</v>
      </c>
      <c r="D501" s="314"/>
      <c r="E501" s="314"/>
      <c r="F501" s="314"/>
      <c r="G501" s="314"/>
      <c r="H501" s="381">
        <v>18681</v>
      </c>
      <c r="I501" s="379"/>
    </row>
    <row r="502" spans="1:9" hidden="1" outlineLevel="1">
      <c r="A502" s="380"/>
      <c r="B502" s="326" t="s">
        <v>188</v>
      </c>
      <c r="C502" s="315">
        <v>-0.11547782467832857</v>
      </c>
      <c r="D502" s="315">
        <v>0</v>
      </c>
      <c r="E502" s="315">
        <v>632</v>
      </c>
      <c r="F502" s="315">
        <v>0</v>
      </c>
      <c r="G502" s="315">
        <v>155</v>
      </c>
      <c r="H502" s="381">
        <v>786.88452217532165</v>
      </c>
      <c r="I502" s="379"/>
    </row>
    <row r="503" spans="1:9" hidden="1" outlineLevel="1">
      <c r="A503" s="380"/>
      <c r="B503" s="326" t="s">
        <v>189</v>
      </c>
      <c r="C503" s="315">
        <v>0</v>
      </c>
      <c r="D503" s="315">
        <v>0</v>
      </c>
      <c r="E503" s="315">
        <v>150189</v>
      </c>
      <c r="F503" s="314"/>
      <c r="G503" s="315">
        <v>39924</v>
      </c>
      <c r="H503" s="381">
        <v>190113</v>
      </c>
      <c r="I503" s="379"/>
    </row>
    <row r="504" spans="1:9" hidden="1" outlineLevel="1">
      <c r="A504" s="380"/>
      <c r="B504" s="326" t="s">
        <v>190</v>
      </c>
      <c r="C504" s="315">
        <v>80197</v>
      </c>
      <c r="D504" s="315">
        <v>204091</v>
      </c>
      <c r="E504" s="315">
        <v>42677</v>
      </c>
      <c r="F504" s="315">
        <v>0</v>
      </c>
      <c r="G504" s="315">
        <v>41145</v>
      </c>
      <c r="H504" s="381">
        <v>368110</v>
      </c>
      <c r="I504" s="379"/>
    </row>
    <row r="505" spans="1:9" hidden="1" outlineLevel="1">
      <c r="A505" s="380"/>
      <c r="B505" s="326" t="s">
        <v>191</v>
      </c>
      <c r="C505" s="315">
        <v>18</v>
      </c>
      <c r="D505" s="314"/>
      <c r="E505" s="315">
        <v>6222</v>
      </c>
      <c r="F505" s="314"/>
      <c r="G505" s="315">
        <v>1569</v>
      </c>
      <c r="H505" s="381">
        <v>7809</v>
      </c>
      <c r="I505" s="379"/>
    </row>
    <row r="506" spans="1:9" hidden="1" outlineLevel="1">
      <c r="A506" s="380"/>
      <c r="B506" s="326" t="s">
        <v>192</v>
      </c>
      <c r="C506" s="314"/>
      <c r="D506" s="314"/>
      <c r="E506" s="314"/>
      <c r="F506" s="314"/>
      <c r="G506" s="314"/>
      <c r="H506" s="381">
        <v>0</v>
      </c>
      <c r="I506" s="379"/>
    </row>
    <row r="507" spans="1:9" hidden="1" outlineLevel="1">
      <c r="A507" s="380"/>
      <c r="B507" s="326" t="s">
        <v>247</v>
      </c>
      <c r="C507" s="314"/>
      <c r="D507" s="314"/>
      <c r="E507" s="314"/>
      <c r="F507" s="314"/>
      <c r="G507" s="314"/>
      <c r="H507" s="381">
        <v>0</v>
      </c>
      <c r="I507" s="379"/>
    </row>
    <row r="508" spans="1:9" hidden="1" outlineLevel="1">
      <c r="A508" s="380"/>
      <c r="B508" s="326" t="s">
        <v>193</v>
      </c>
      <c r="C508" s="315">
        <v>-14043</v>
      </c>
      <c r="D508" s="315">
        <v>48855</v>
      </c>
      <c r="E508" s="315">
        <v>1228338</v>
      </c>
      <c r="F508" s="314"/>
      <c r="G508" s="315">
        <v>3332762</v>
      </c>
      <c r="H508" s="381">
        <v>4595912</v>
      </c>
      <c r="I508" s="379"/>
    </row>
    <row r="509" spans="1:9" hidden="1" outlineLevel="1">
      <c r="A509" s="380"/>
      <c r="B509" s="326" t="s">
        <v>194</v>
      </c>
      <c r="C509" s="315">
        <v>29655</v>
      </c>
      <c r="D509" s="314"/>
      <c r="E509" s="314"/>
      <c r="F509" s="314"/>
      <c r="G509" s="314"/>
      <c r="H509" s="381">
        <v>29655</v>
      </c>
      <c r="I509" s="379"/>
    </row>
    <row r="510" spans="1:9" hidden="1" outlineLevel="1">
      <c r="A510" s="380"/>
      <c r="B510" s="326" t="s">
        <v>195</v>
      </c>
      <c r="C510" s="315">
        <v>48034.504365986439</v>
      </c>
      <c r="D510" s="314"/>
      <c r="E510" s="315">
        <v>5935</v>
      </c>
      <c r="F510" s="314"/>
      <c r="G510" s="315">
        <v>2308</v>
      </c>
      <c r="H510" s="381">
        <v>56277.504365986439</v>
      </c>
      <c r="I510" s="379"/>
    </row>
    <row r="511" spans="1:9" hidden="1" outlineLevel="1">
      <c r="A511" s="380"/>
      <c r="B511" s="326" t="s">
        <v>196</v>
      </c>
      <c r="C511" s="315">
        <v>0</v>
      </c>
      <c r="D511" s="314"/>
      <c r="E511" s="315">
        <v>47892</v>
      </c>
      <c r="F511" s="314"/>
      <c r="G511" s="314"/>
      <c r="H511" s="381">
        <v>47892</v>
      </c>
      <c r="I511" s="379"/>
    </row>
    <row r="512" spans="1:9" collapsed="1">
      <c r="A512" s="380">
        <v>16</v>
      </c>
      <c r="B512" s="330" t="s">
        <v>542</v>
      </c>
      <c r="C512" s="315">
        <f>SUM($C$488:$C$511)</f>
        <v>626938.56356731988</v>
      </c>
      <c r="D512" s="315">
        <f>SUM($D$488:$D$511)</f>
        <v>348330</v>
      </c>
      <c r="E512" s="315">
        <f>SUM($E$488:$E$511)</f>
        <v>4844433</v>
      </c>
      <c r="F512" s="315">
        <f>SUM($F$488:$F$511)</f>
        <v>0</v>
      </c>
      <c r="G512" s="315">
        <f>SUM($G$488:$G$511)</f>
        <v>3932535</v>
      </c>
      <c r="H512" s="381">
        <f>SUM($H$488:$H$511)</f>
        <v>9752236.5635673199</v>
      </c>
      <c r="I512" s="379"/>
    </row>
    <row r="513" spans="1:9" hidden="1" outlineLevel="1">
      <c r="A513" s="380"/>
      <c r="B513" s="326" t="s">
        <v>256</v>
      </c>
      <c r="C513" s="315">
        <v>0</v>
      </c>
      <c r="D513" s="314"/>
      <c r="E513" s="315">
        <v>0</v>
      </c>
      <c r="F513" s="314"/>
      <c r="G513" s="315">
        <v>0</v>
      </c>
      <c r="H513" s="381">
        <v>0</v>
      </c>
      <c r="I513" s="379"/>
    </row>
    <row r="514" spans="1:9" hidden="1" outlineLevel="1">
      <c r="A514" s="380"/>
      <c r="B514" s="326" t="s">
        <v>181</v>
      </c>
      <c r="C514" s="315">
        <v>4968.3544246321253</v>
      </c>
      <c r="D514" s="314"/>
      <c r="E514" s="315">
        <v>141719</v>
      </c>
      <c r="F514" s="314"/>
      <c r="G514" s="315">
        <v>27095</v>
      </c>
      <c r="H514" s="381">
        <v>173782.35442463213</v>
      </c>
      <c r="I514" s="379"/>
    </row>
    <row r="515" spans="1:9" hidden="1" outlineLevel="1">
      <c r="A515" s="380"/>
      <c r="B515" s="326" t="s">
        <v>182</v>
      </c>
      <c r="C515" s="315">
        <v>1072</v>
      </c>
      <c r="D515" s="314"/>
      <c r="E515" s="314"/>
      <c r="F515" s="314"/>
      <c r="G515" s="314"/>
      <c r="H515" s="381">
        <v>1072</v>
      </c>
      <c r="I515" s="379"/>
    </row>
    <row r="516" spans="1:9" hidden="1" outlineLevel="1">
      <c r="A516" s="380"/>
      <c r="B516" s="326" t="s">
        <v>250</v>
      </c>
      <c r="C516" s="315">
        <v>0</v>
      </c>
      <c r="D516" s="315">
        <v>0</v>
      </c>
      <c r="E516" s="315">
        <v>0</v>
      </c>
      <c r="F516" s="315">
        <v>0</v>
      </c>
      <c r="G516" s="315">
        <v>0</v>
      </c>
      <c r="H516" s="381">
        <v>0</v>
      </c>
      <c r="I516" s="379"/>
    </row>
    <row r="517" spans="1:9" hidden="1" outlineLevel="1">
      <c r="A517" s="380"/>
      <c r="B517" s="326" t="s">
        <v>257</v>
      </c>
      <c r="C517" s="315">
        <v>0</v>
      </c>
      <c r="D517" s="315">
        <v>0</v>
      </c>
      <c r="E517" s="315">
        <v>0</v>
      </c>
      <c r="F517" s="315">
        <v>0</v>
      </c>
      <c r="G517" s="315">
        <v>0</v>
      </c>
      <c r="H517" s="381">
        <v>0</v>
      </c>
      <c r="I517" s="379"/>
    </row>
    <row r="518" spans="1:9" hidden="1" outlineLevel="1">
      <c r="A518" s="380"/>
      <c r="B518" s="326" t="s">
        <v>258</v>
      </c>
      <c r="C518" s="315"/>
      <c r="D518" s="315"/>
      <c r="E518" s="315"/>
      <c r="F518" s="315"/>
      <c r="G518" s="315"/>
      <c r="H518" s="381"/>
      <c r="I518" s="379"/>
    </row>
    <row r="519" spans="1:9" hidden="1" outlineLevel="1">
      <c r="A519" s="380"/>
      <c r="B519" s="326" t="s">
        <v>183</v>
      </c>
      <c r="C519" s="315">
        <v>22346.352624539712</v>
      </c>
      <c r="D519" s="315">
        <v>43488</v>
      </c>
      <c r="E519" s="315">
        <v>216661</v>
      </c>
      <c r="F519" s="315">
        <v>0</v>
      </c>
      <c r="G519" s="315">
        <v>29083</v>
      </c>
      <c r="H519" s="381">
        <v>311578.35262453969</v>
      </c>
      <c r="I519" s="379"/>
    </row>
    <row r="520" spans="1:9" hidden="1" outlineLevel="1">
      <c r="A520" s="380"/>
      <c r="B520" s="326" t="s">
        <v>184</v>
      </c>
      <c r="C520" s="315">
        <v>2327</v>
      </c>
      <c r="D520" s="314"/>
      <c r="E520" s="315">
        <v>5033</v>
      </c>
      <c r="F520" s="314"/>
      <c r="G520" s="315">
        <v>79</v>
      </c>
      <c r="H520" s="381">
        <v>7439</v>
      </c>
      <c r="I520" s="379"/>
    </row>
    <row r="521" spans="1:9" hidden="1" outlineLevel="1">
      <c r="A521" s="380"/>
      <c r="B521" s="326" t="s">
        <v>251</v>
      </c>
      <c r="C521" s="314"/>
      <c r="D521" s="315">
        <v>0</v>
      </c>
      <c r="E521" s="314"/>
      <c r="F521" s="314"/>
      <c r="G521" s="315">
        <v>0</v>
      </c>
      <c r="H521" s="381">
        <v>0</v>
      </c>
      <c r="I521" s="379"/>
    </row>
    <row r="522" spans="1:9" hidden="1" outlineLevel="1">
      <c r="A522" s="380"/>
      <c r="B522" s="326" t="s">
        <v>185</v>
      </c>
      <c r="C522" s="315">
        <v>34788</v>
      </c>
      <c r="D522" s="314"/>
      <c r="E522" s="315">
        <v>250581</v>
      </c>
      <c r="F522" s="314"/>
      <c r="G522" s="315">
        <v>27496</v>
      </c>
      <c r="H522" s="381">
        <v>312865</v>
      </c>
      <c r="I522" s="379"/>
    </row>
    <row r="523" spans="1:9" hidden="1" outlineLevel="1">
      <c r="A523" s="380"/>
      <c r="B523" s="326" t="s">
        <v>253</v>
      </c>
      <c r="C523" s="315">
        <v>27</v>
      </c>
      <c r="D523" s="314">
        <v>0</v>
      </c>
      <c r="E523" s="315">
        <v>20898</v>
      </c>
      <c r="F523" s="314">
        <v>0</v>
      </c>
      <c r="G523" s="315">
        <v>4659</v>
      </c>
      <c r="H523" s="381">
        <v>25584</v>
      </c>
      <c r="I523" s="379"/>
    </row>
    <row r="524" spans="1:9" hidden="1" outlineLevel="1">
      <c r="A524" s="380"/>
      <c r="B524" s="326" t="s">
        <v>186</v>
      </c>
      <c r="C524" s="315">
        <v>75683</v>
      </c>
      <c r="D524" s="314"/>
      <c r="E524" s="315">
        <v>336688</v>
      </c>
      <c r="F524" s="314"/>
      <c r="G524" s="315">
        <v>37623</v>
      </c>
      <c r="H524" s="381">
        <v>449994</v>
      </c>
      <c r="I524" s="379"/>
    </row>
    <row r="525" spans="1:9" hidden="1" outlineLevel="1">
      <c r="A525" s="380"/>
      <c r="B525" s="326" t="s">
        <v>244</v>
      </c>
      <c r="C525" s="315">
        <v>704</v>
      </c>
      <c r="D525" s="314"/>
      <c r="E525" s="314"/>
      <c r="F525" s="314"/>
      <c r="G525" s="314"/>
      <c r="H525" s="381">
        <v>704</v>
      </c>
      <c r="I525" s="379"/>
    </row>
    <row r="526" spans="1:9" hidden="1" outlineLevel="1">
      <c r="A526" s="380"/>
      <c r="B526" s="326" t="s">
        <v>187</v>
      </c>
      <c r="C526" s="315">
        <v>8586</v>
      </c>
      <c r="D526" s="314"/>
      <c r="E526" s="314"/>
      <c r="F526" s="314"/>
      <c r="G526" s="314"/>
      <c r="H526" s="381">
        <v>8586</v>
      </c>
      <c r="I526" s="379"/>
    </row>
    <row r="527" spans="1:9" hidden="1" outlineLevel="1">
      <c r="A527" s="380"/>
      <c r="B527" s="326" t="s">
        <v>188</v>
      </c>
      <c r="C527" s="315">
        <v>195.30515925470797</v>
      </c>
      <c r="D527" s="315">
        <v>0</v>
      </c>
      <c r="E527" s="315">
        <v>149</v>
      </c>
      <c r="F527" s="315">
        <v>0</v>
      </c>
      <c r="G527" s="315">
        <v>36</v>
      </c>
      <c r="H527" s="381">
        <v>380.30515925470797</v>
      </c>
      <c r="I527" s="379"/>
    </row>
    <row r="528" spans="1:9" hidden="1" outlineLevel="1">
      <c r="A528" s="380"/>
      <c r="B528" s="326" t="s">
        <v>189</v>
      </c>
      <c r="C528" s="315">
        <v>17623.267883877586</v>
      </c>
      <c r="D528" s="315">
        <v>0</v>
      </c>
      <c r="E528" s="315">
        <v>164596</v>
      </c>
      <c r="F528" s="314"/>
      <c r="G528" s="315">
        <v>43753</v>
      </c>
      <c r="H528" s="381">
        <v>225972.26788387759</v>
      </c>
      <c r="I528" s="379"/>
    </row>
    <row r="529" spans="1:9" hidden="1" outlineLevel="1">
      <c r="A529" s="380"/>
      <c r="B529" s="326" t="s">
        <v>190</v>
      </c>
      <c r="C529" s="315">
        <v>12080</v>
      </c>
      <c r="D529" s="315">
        <v>51109</v>
      </c>
      <c r="E529" s="315">
        <v>4491</v>
      </c>
      <c r="F529" s="315">
        <v>0</v>
      </c>
      <c r="G529" s="315">
        <v>8519</v>
      </c>
      <c r="H529" s="381">
        <v>76199</v>
      </c>
      <c r="I529" s="379"/>
    </row>
    <row r="530" spans="1:9" hidden="1" outlineLevel="1">
      <c r="A530" s="380"/>
      <c r="B530" s="326" t="s">
        <v>191</v>
      </c>
      <c r="C530" s="315">
        <v>460</v>
      </c>
      <c r="D530" s="314"/>
      <c r="E530" s="315">
        <v>6234</v>
      </c>
      <c r="F530" s="314"/>
      <c r="G530" s="315">
        <v>1572</v>
      </c>
      <c r="H530" s="381">
        <v>8266</v>
      </c>
      <c r="I530" s="379"/>
    </row>
    <row r="531" spans="1:9" hidden="1" outlineLevel="1">
      <c r="A531" s="380"/>
      <c r="B531" s="326" t="s">
        <v>192</v>
      </c>
      <c r="C531" s="314"/>
      <c r="D531" s="314"/>
      <c r="E531" s="314"/>
      <c r="F531" s="314"/>
      <c r="G531" s="314"/>
      <c r="H531" s="381">
        <v>0</v>
      </c>
      <c r="I531" s="379"/>
    </row>
    <row r="532" spans="1:9" hidden="1" outlineLevel="1">
      <c r="A532" s="380"/>
      <c r="B532" s="326" t="s">
        <v>247</v>
      </c>
      <c r="C532" s="314"/>
      <c r="D532" s="314"/>
      <c r="E532" s="314"/>
      <c r="F532" s="314"/>
      <c r="G532" s="314"/>
      <c r="H532" s="381">
        <v>0</v>
      </c>
      <c r="I532" s="379"/>
    </row>
    <row r="533" spans="1:9" hidden="1" outlineLevel="1">
      <c r="A533" s="380"/>
      <c r="B533" s="326" t="s">
        <v>193</v>
      </c>
      <c r="C533" s="315">
        <v>12779</v>
      </c>
      <c r="D533" s="315">
        <v>75278</v>
      </c>
      <c r="E533" s="315">
        <v>580061</v>
      </c>
      <c r="F533" s="314"/>
      <c r="G533" s="315">
        <v>110619</v>
      </c>
      <c r="H533" s="381">
        <v>778737</v>
      </c>
      <c r="I533" s="379"/>
    </row>
    <row r="534" spans="1:9" hidden="1" outlineLevel="1">
      <c r="A534" s="380"/>
      <c r="B534" s="326" t="s">
        <v>194</v>
      </c>
      <c r="C534" s="315">
        <v>71706</v>
      </c>
      <c r="D534" s="314"/>
      <c r="E534" s="314"/>
      <c r="F534" s="314"/>
      <c r="G534" s="314"/>
      <c r="H534" s="381">
        <v>71706</v>
      </c>
      <c r="I534" s="379"/>
    </row>
    <row r="535" spans="1:9" hidden="1" outlineLevel="1">
      <c r="A535" s="380"/>
      <c r="B535" s="326" t="s">
        <v>195</v>
      </c>
      <c r="C535" s="315">
        <v>8237.9951086863748</v>
      </c>
      <c r="D535" s="314"/>
      <c r="E535" s="315">
        <v>0</v>
      </c>
      <c r="F535" s="314"/>
      <c r="G535" s="315">
        <v>0</v>
      </c>
      <c r="H535" s="381">
        <v>8237.9951086863748</v>
      </c>
      <c r="I535" s="379"/>
    </row>
    <row r="536" spans="1:9" hidden="1" outlineLevel="1">
      <c r="A536" s="380"/>
      <c r="B536" s="326" t="s">
        <v>196</v>
      </c>
      <c r="C536" s="315">
        <v>39870</v>
      </c>
      <c r="D536" s="314">
        <v>679</v>
      </c>
      <c r="E536" s="315">
        <v>5483</v>
      </c>
      <c r="F536" s="314"/>
      <c r="G536" s="314"/>
      <c r="H536" s="381">
        <v>46032</v>
      </c>
      <c r="I536" s="379"/>
    </row>
    <row r="537" spans="1:9" collapsed="1">
      <c r="A537" s="380">
        <v>17</v>
      </c>
      <c r="B537" s="330" t="s">
        <v>543</v>
      </c>
      <c r="C537" s="315">
        <f>SUM($C$513:$C$536)</f>
        <v>313453.27520099049</v>
      </c>
      <c r="D537" s="315">
        <f>SUM($D$513:$D$536)</f>
        <v>170554</v>
      </c>
      <c r="E537" s="315">
        <f>SUM($E$513:$E$536)</f>
        <v>1732594</v>
      </c>
      <c r="F537" s="315">
        <f>SUM($F$513:$F$536)</f>
        <v>0</v>
      </c>
      <c r="G537" s="315">
        <f>SUM($G$513:$G$536)</f>
        <v>290534</v>
      </c>
      <c r="H537" s="381">
        <f>SUM($H$513:$H$536)</f>
        <v>2507135.2752009905</v>
      </c>
      <c r="I537" s="379"/>
    </row>
    <row r="538" spans="1:9" hidden="1" outlineLevel="1">
      <c r="A538" s="380"/>
      <c r="B538" s="326" t="s">
        <v>256</v>
      </c>
      <c r="C538" s="315">
        <v>0</v>
      </c>
      <c r="D538" s="314"/>
      <c r="E538" s="315">
        <v>0</v>
      </c>
      <c r="F538" s="314"/>
      <c r="G538" s="315">
        <v>0</v>
      </c>
      <c r="H538" s="381">
        <v>0</v>
      </c>
      <c r="I538" s="379"/>
    </row>
    <row r="539" spans="1:9" hidden="1" outlineLevel="1">
      <c r="A539" s="380"/>
      <c r="B539" s="326" t="s">
        <v>181</v>
      </c>
      <c r="C539" s="315">
        <v>3827.9600000000005</v>
      </c>
      <c r="D539" s="314"/>
      <c r="E539" s="315">
        <v>343571</v>
      </c>
      <c r="F539" s="314"/>
      <c r="G539" s="315">
        <v>65686</v>
      </c>
      <c r="H539" s="381">
        <v>413084.96</v>
      </c>
      <c r="I539" s="379"/>
    </row>
    <row r="540" spans="1:9" hidden="1" outlineLevel="1">
      <c r="A540" s="380"/>
      <c r="B540" s="326" t="s">
        <v>182</v>
      </c>
      <c r="C540" s="315">
        <v>4863</v>
      </c>
      <c r="D540" s="314"/>
      <c r="E540" s="314"/>
      <c r="F540" s="314"/>
      <c r="G540" s="314"/>
      <c r="H540" s="381">
        <v>4863</v>
      </c>
      <c r="I540" s="379"/>
    </row>
    <row r="541" spans="1:9" hidden="1" outlineLevel="1">
      <c r="A541" s="380"/>
      <c r="B541" s="326" t="s">
        <v>250</v>
      </c>
      <c r="C541" s="315">
        <v>0</v>
      </c>
      <c r="D541" s="315">
        <v>0</v>
      </c>
      <c r="E541" s="315">
        <v>0</v>
      </c>
      <c r="F541" s="315">
        <v>0</v>
      </c>
      <c r="G541" s="315">
        <v>0</v>
      </c>
      <c r="H541" s="381">
        <v>0</v>
      </c>
      <c r="I541" s="379"/>
    </row>
    <row r="542" spans="1:9" hidden="1" outlineLevel="1">
      <c r="A542" s="380"/>
      <c r="B542" s="326" t="s">
        <v>257</v>
      </c>
      <c r="C542" s="315">
        <v>0</v>
      </c>
      <c r="D542" s="315">
        <v>0</v>
      </c>
      <c r="E542" s="315">
        <v>0</v>
      </c>
      <c r="F542" s="315">
        <v>0</v>
      </c>
      <c r="G542" s="315">
        <v>0</v>
      </c>
      <c r="H542" s="381">
        <v>0</v>
      </c>
      <c r="I542" s="379"/>
    </row>
    <row r="543" spans="1:9" hidden="1" outlineLevel="1">
      <c r="A543" s="380"/>
      <c r="B543" s="326" t="s">
        <v>258</v>
      </c>
      <c r="C543" s="315"/>
      <c r="D543" s="315"/>
      <c r="E543" s="315"/>
      <c r="F543" s="315"/>
      <c r="G543" s="315"/>
      <c r="H543" s="381"/>
      <c r="I543" s="379"/>
    </row>
    <row r="544" spans="1:9" hidden="1" outlineLevel="1">
      <c r="A544" s="380"/>
      <c r="B544" s="326" t="s">
        <v>183</v>
      </c>
      <c r="C544" s="315">
        <v>-1990.8563405438417</v>
      </c>
      <c r="D544" s="315">
        <v>151315</v>
      </c>
      <c r="E544" s="315">
        <v>550514</v>
      </c>
      <c r="F544" s="315">
        <v>0</v>
      </c>
      <c r="G544" s="315">
        <v>78647</v>
      </c>
      <c r="H544" s="381">
        <v>778485.14365945617</v>
      </c>
      <c r="I544" s="379"/>
    </row>
    <row r="545" spans="1:9" hidden="1" outlineLevel="1">
      <c r="A545" s="380"/>
      <c r="B545" s="326" t="s">
        <v>184</v>
      </c>
      <c r="C545" s="315">
        <v>3324</v>
      </c>
      <c r="D545" s="314"/>
      <c r="E545" s="315">
        <v>17525</v>
      </c>
      <c r="F545" s="314"/>
      <c r="G545" s="315">
        <v>345</v>
      </c>
      <c r="H545" s="381">
        <v>21194</v>
      </c>
      <c r="I545" s="379"/>
    </row>
    <row r="546" spans="1:9" hidden="1" outlineLevel="1">
      <c r="A546" s="380"/>
      <c r="B546" s="326" t="s">
        <v>251</v>
      </c>
      <c r="C546" s="314"/>
      <c r="D546" s="315">
        <v>13003</v>
      </c>
      <c r="E546" s="314"/>
      <c r="F546" s="314"/>
      <c r="G546" s="315">
        <v>979</v>
      </c>
      <c r="H546" s="381">
        <v>13982</v>
      </c>
      <c r="I546" s="379"/>
    </row>
    <row r="547" spans="1:9" hidden="1" outlineLevel="1">
      <c r="A547" s="380"/>
      <c r="B547" s="326" t="s">
        <v>185</v>
      </c>
      <c r="C547" s="315">
        <v>41000</v>
      </c>
      <c r="D547" s="314"/>
      <c r="E547" s="315">
        <v>751483</v>
      </c>
      <c r="F547" s="314"/>
      <c r="G547" s="315">
        <v>82754</v>
      </c>
      <c r="H547" s="381">
        <v>875237</v>
      </c>
      <c r="I547" s="379"/>
    </row>
    <row r="548" spans="1:9" hidden="1" outlineLevel="1">
      <c r="A548" s="380"/>
      <c r="B548" s="326" t="s">
        <v>253</v>
      </c>
      <c r="C548" s="315">
        <v>2203</v>
      </c>
      <c r="D548" s="314">
        <v>0</v>
      </c>
      <c r="E548" s="315">
        <v>261010</v>
      </c>
      <c r="F548" s="314">
        <v>0</v>
      </c>
      <c r="G548" s="315">
        <v>56034</v>
      </c>
      <c r="H548" s="381">
        <v>319247</v>
      </c>
      <c r="I548" s="379"/>
    </row>
    <row r="549" spans="1:9" hidden="1" outlineLevel="1">
      <c r="A549" s="380"/>
      <c r="B549" s="326" t="s">
        <v>186</v>
      </c>
      <c r="C549" s="315">
        <v>157369</v>
      </c>
      <c r="D549" s="314"/>
      <c r="E549" s="315">
        <v>398614</v>
      </c>
      <c r="F549" s="314"/>
      <c r="G549" s="315">
        <v>53533</v>
      </c>
      <c r="H549" s="381">
        <v>609516</v>
      </c>
      <c r="I549" s="379"/>
    </row>
    <row r="550" spans="1:9" hidden="1" outlineLevel="1">
      <c r="A550" s="380"/>
      <c r="B550" s="326" t="s">
        <v>244</v>
      </c>
      <c r="C550" s="315">
        <v>7807</v>
      </c>
      <c r="D550" s="314"/>
      <c r="E550" s="314"/>
      <c r="F550" s="315">
        <v>8</v>
      </c>
      <c r="G550" s="314"/>
      <c r="H550" s="381">
        <v>7815</v>
      </c>
      <c r="I550" s="379"/>
    </row>
    <row r="551" spans="1:9" hidden="1" outlineLevel="1">
      <c r="A551" s="380"/>
      <c r="B551" s="326" t="s">
        <v>187</v>
      </c>
      <c r="C551" s="315">
        <v>12304</v>
      </c>
      <c r="D551" s="314"/>
      <c r="E551" s="314"/>
      <c r="F551" s="314"/>
      <c r="G551" s="314"/>
      <c r="H551" s="381">
        <v>12304</v>
      </c>
      <c r="I551" s="379"/>
    </row>
    <row r="552" spans="1:9" hidden="1" outlineLevel="1">
      <c r="A552" s="380"/>
      <c r="B552" s="326" t="s">
        <v>188</v>
      </c>
      <c r="C552" s="315">
        <v>104.77981639477215</v>
      </c>
      <c r="D552" s="315">
        <v>0</v>
      </c>
      <c r="E552" s="315">
        <v>1407</v>
      </c>
      <c r="F552" s="315">
        <v>0</v>
      </c>
      <c r="G552" s="315">
        <v>345</v>
      </c>
      <c r="H552" s="381">
        <v>1856.7798163947721</v>
      </c>
      <c r="I552" s="379"/>
    </row>
    <row r="553" spans="1:9" hidden="1" outlineLevel="1">
      <c r="A553" s="380"/>
      <c r="B553" s="326" t="s">
        <v>189</v>
      </c>
      <c r="C553" s="315">
        <v>3929</v>
      </c>
      <c r="D553" s="315">
        <v>0</v>
      </c>
      <c r="E553" s="315">
        <v>417007</v>
      </c>
      <c r="F553" s="314"/>
      <c r="G553" s="315">
        <v>110850</v>
      </c>
      <c r="H553" s="381">
        <v>531786</v>
      </c>
      <c r="I553" s="379"/>
    </row>
    <row r="554" spans="1:9" hidden="1" outlineLevel="1">
      <c r="A554" s="380"/>
      <c r="B554" s="326" t="s">
        <v>190</v>
      </c>
      <c r="C554" s="315">
        <v>31852</v>
      </c>
      <c r="D554" s="315">
        <v>194700</v>
      </c>
      <c r="E554" s="315">
        <v>33949</v>
      </c>
      <c r="F554" s="315">
        <v>0</v>
      </c>
      <c r="G554" s="315">
        <v>37524</v>
      </c>
      <c r="H554" s="381">
        <v>298025</v>
      </c>
      <c r="I554" s="379"/>
    </row>
    <row r="555" spans="1:9" hidden="1" outlineLevel="1">
      <c r="A555" s="380"/>
      <c r="B555" s="326" t="s">
        <v>191</v>
      </c>
      <c r="C555" s="315">
        <v>552</v>
      </c>
      <c r="D555" s="314"/>
      <c r="E555" s="315">
        <v>33289</v>
      </c>
      <c r="F555" s="314"/>
      <c r="G555" s="315">
        <v>8392</v>
      </c>
      <c r="H555" s="381">
        <v>42233</v>
      </c>
      <c r="I555" s="379"/>
    </row>
    <row r="556" spans="1:9" hidden="1" outlineLevel="1">
      <c r="A556" s="380"/>
      <c r="B556" s="326" t="s">
        <v>192</v>
      </c>
      <c r="C556" s="315">
        <v>5087</v>
      </c>
      <c r="D556" s="314"/>
      <c r="E556" s="314"/>
      <c r="F556" s="314"/>
      <c r="G556" s="314"/>
      <c r="H556" s="381">
        <v>5087</v>
      </c>
      <c r="I556" s="379"/>
    </row>
    <row r="557" spans="1:9" hidden="1" outlineLevel="1">
      <c r="A557" s="380"/>
      <c r="B557" s="326" t="s">
        <v>247</v>
      </c>
      <c r="C557" s="315">
        <v>176</v>
      </c>
      <c r="D557" s="314"/>
      <c r="E557" s="314"/>
      <c r="F557" s="314"/>
      <c r="G557" s="314"/>
      <c r="H557" s="381">
        <v>176</v>
      </c>
      <c r="I557" s="379"/>
    </row>
    <row r="558" spans="1:9" hidden="1" outlineLevel="1">
      <c r="A558" s="380"/>
      <c r="B558" s="326" t="s">
        <v>193</v>
      </c>
      <c r="C558" s="315">
        <v>73141</v>
      </c>
      <c r="D558" s="315">
        <v>93330</v>
      </c>
      <c r="E558" s="315">
        <v>620311</v>
      </c>
      <c r="F558" s="314"/>
      <c r="G558" s="315">
        <v>145906</v>
      </c>
      <c r="H558" s="381">
        <v>932688</v>
      </c>
      <c r="I558" s="379"/>
    </row>
    <row r="559" spans="1:9" hidden="1" outlineLevel="1">
      <c r="A559" s="380"/>
      <c r="B559" s="326" t="s">
        <v>194</v>
      </c>
      <c r="C559" s="315">
        <v>36442</v>
      </c>
      <c r="D559" s="314"/>
      <c r="E559" s="314"/>
      <c r="F559" s="314"/>
      <c r="G559" s="314"/>
      <c r="H559" s="381">
        <v>36442</v>
      </c>
      <c r="I559" s="379"/>
    </row>
    <row r="560" spans="1:9" hidden="1" outlineLevel="1">
      <c r="A560" s="380"/>
      <c r="B560" s="326" t="s">
        <v>195</v>
      </c>
      <c r="C560" s="315">
        <v>13130.292263372008</v>
      </c>
      <c r="D560" s="314"/>
      <c r="E560" s="315">
        <v>10644</v>
      </c>
      <c r="F560" s="314"/>
      <c r="G560" s="315">
        <v>4140</v>
      </c>
      <c r="H560" s="381">
        <v>27914.292263372008</v>
      </c>
      <c r="I560" s="379"/>
    </row>
    <row r="561" spans="1:9" hidden="1" outlineLevel="1">
      <c r="A561" s="380"/>
      <c r="B561" s="326" t="s">
        <v>196</v>
      </c>
      <c r="C561" s="315">
        <v>0</v>
      </c>
      <c r="D561" s="314"/>
      <c r="E561" s="315">
        <v>35251</v>
      </c>
      <c r="F561" s="314"/>
      <c r="G561" s="314"/>
      <c r="H561" s="381">
        <v>35251</v>
      </c>
      <c r="I561" s="379"/>
    </row>
    <row r="562" spans="1:9" collapsed="1">
      <c r="A562" s="380">
        <v>18</v>
      </c>
      <c r="B562" s="330" t="s">
        <v>544</v>
      </c>
      <c r="C562" s="315">
        <f>SUM($C$538:$C$561)</f>
        <v>395121.1757392229</v>
      </c>
      <c r="D562" s="315">
        <f>SUM($D$538:$D$561)</f>
        <v>452348</v>
      </c>
      <c r="E562" s="315">
        <f>SUM($E$538:$E$561)</f>
        <v>3474575</v>
      </c>
      <c r="F562" s="315">
        <f>SUM($F$538:$F$561)</f>
        <v>8</v>
      </c>
      <c r="G562" s="315">
        <f>SUM($G$538:$G$561)</f>
        <v>645135</v>
      </c>
      <c r="H562" s="381">
        <f>SUM($H$538:$H$561)</f>
        <v>4967187.1757392231</v>
      </c>
      <c r="I562" s="379"/>
    </row>
    <row r="563" spans="1:9" hidden="1" outlineLevel="1">
      <c r="A563" s="380"/>
      <c r="B563" s="326" t="s">
        <v>256</v>
      </c>
      <c r="C563" s="315">
        <v>0</v>
      </c>
      <c r="D563" s="314"/>
      <c r="E563" s="315">
        <v>0</v>
      </c>
      <c r="F563" s="314"/>
      <c r="G563" s="315">
        <v>0</v>
      </c>
      <c r="H563" s="381">
        <v>0</v>
      </c>
      <c r="I563" s="379"/>
    </row>
    <row r="564" spans="1:9" hidden="1" outlineLevel="1">
      <c r="A564" s="380"/>
      <c r="B564" s="326" t="s">
        <v>181</v>
      </c>
      <c r="C564" s="315">
        <v>240471.81406280297</v>
      </c>
      <c r="D564" s="314"/>
      <c r="E564" s="315">
        <v>16365</v>
      </c>
      <c r="F564" s="314"/>
      <c r="G564" s="315">
        <v>3129</v>
      </c>
      <c r="H564" s="381">
        <v>259965.81406280297</v>
      </c>
      <c r="I564" s="379"/>
    </row>
    <row r="565" spans="1:9" hidden="1" outlineLevel="1">
      <c r="A565" s="380"/>
      <c r="B565" s="326" t="s">
        <v>182</v>
      </c>
      <c r="C565" s="314"/>
      <c r="D565" s="314"/>
      <c r="E565" s="314"/>
      <c r="F565" s="314"/>
      <c r="G565" s="314"/>
      <c r="H565" s="381">
        <v>0</v>
      </c>
      <c r="I565" s="379"/>
    </row>
    <row r="566" spans="1:9" hidden="1" outlineLevel="1">
      <c r="A566" s="380"/>
      <c r="B566" s="326" t="s">
        <v>250</v>
      </c>
      <c r="C566" s="315">
        <v>0</v>
      </c>
      <c r="D566" s="315">
        <v>0</v>
      </c>
      <c r="E566" s="315">
        <v>0</v>
      </c>
      <c r="F566" s="315">
        <v>0</v>
      </c>
      <c r="G566" s="315">
        <v>0</v>
      </c>
      <c r="H566" s="381">
        <v>0</v>
      </c>
      <c r="I566" s="379"/>
    </row>
    <row r="567" spans="1:9" hidden="1" outlineLevel="1">
      <c r="A567" s="380"/>
      <c r="B567" s="326" t="s">
        <v>257</v>
      </c>
      <c r="C567" s="315">
        <v>0</v>
      </c>
      <c r="D567" s="315">
        <v>0</v>
      </c>
      <c r="E567" s="315">
        <v>0</v>
      </c>
      <c r="F567" s="315">
        <v>0</v>
      </c>
      <c r="G567" s="315">
        <v>0</v>
      </c>
      <c r="H567" s="381">
        <v>0</v>
      </c>
      <c r="I567" s="379"/>
    </row>
    <row r="568" spans="1:9" hidden="1" outlineLevel="1">
      <c r="A568" s="380"/>
      <c r="B568" s="326" t="s">
        <v>258</v>
      </c>
      <c r="C568" s="315"/>
      <c r="D568" s="315"/>
      <c r="E568" s="315"/>
      <c r="F568" s="315"/>
      <c r="G568" s="315"/>
      <c r="H568" s="381"/>
      <c r="I568" s="379"/>
    </row>
    <row r="569" spans="1:9" hidden="1" outlineLevel="1">
      <c r="A569" s="380"/>
      <c r="B569" s="326" t="s">
        <v>183</v>
      </c>
      <c r="C569" s="315">
        <v>2339120.232517648</v>
      </c>
      <c r="D569" s="315">
        <v>1809</v>
      </c>
      <c r="E569" s="315">
        <v>40942</v>
      </c>
      <c r="F569" s="315">
        <v>0</v>
      </c>
      <c r="G569" s="315">
        <v>4989</v>
      </c>
      <c r="H569" s="381">
        <v>2386860.232517648</v>
      </c>
      <c r="I569" s="379"/>
    </row>
    <row r="570" spans="1:9" hidden="1" outlineLevel="1">
      <c r="A570" s="380"/>
      <c r="B570" s="326" t="s">
        <v>184</v>
      </c>
      <c r="C570" s="315">
        <v>191153</v>
      </c>
      <c r="D570" s="314"/>
      <c r="E570" s="315">
        <v>1447</v>
      </c>
      <c r="F570" s="314"/>
      <c r="G570" s="315">
        <v>21</v>
      </c>
      <c r="H570" s="381">
        <v>192621</v>
      </c>
      <c r="I570" s="379"/>
    </row>
    <row r="571" spans="1:9" hidden="1" outlineLevel="1">
      <c r="A571" s="380"/>
      <c r="B571" s="326" t="s">
        <v>251</v>
      </c>
      <c r="C571" s="314"/>
      <c r="D571" s="315">
        <v>12035</v>
      </c>
      <c r="E571" s="314"/>
      <c r="F571" s="314"/>
      <c r="G571" s="315">
        <v>906</v>
      </c>
      <c r="H571" s="381">
        <v>12941</v>
      </c>
      <c r="I571" s="379"/>
    </row>
    <row r="572" spans="1:9" hidden="1" outlineLevel="1">
      <c r="A572" s="380"/>
      <c r="B572" s="326" t="s">
        <v>185</v>
      </c>
      <c r="C572" s="315">
        <v>1311373</v>
      </c>
      <c r="D572" s="314"/>
      <c r="E572" s="315">
        <v>44973</v>
      </c>
      <c r="F572" s="314"/>
      <c r="G572" s="315">
        <v>3805</v>
      </c>
      <c r="H572" s="381">
        <v>1360151</v>
      </c>
      <c r="I572" s="379"/>
    </row>
    <row r="573" spans="1:9" hidden="1" outlineLevel="1">
      <c r="A573" s="380"/>
      <c r="B573" s="326" t="s">
        <v>253</v>
      </c>
      <c r="C573" s="315"/>
      <c r="D573" s="314">
        <v>0</v>
      </c>
      <c r="E573" s="315">
        <v>13673</v>
      </c>
      <c r="F573" s="314">
        <v>0</v>
      </c>
      <c r="G573" s="315">
        <v>2924</v>
      </c>
      <c r="H573" s="381">
        <v>16597</v>
      </c>
      <c r="I573" s="379"/>
    </row>
    <row r="574" spans="1:9" hidden="1" outlineLevel="1">
      <c r="A574" s="380"/>
      <c r="B574" s="326" t="s">
        <v>186</v>
      </c>
      <c r="C574" s="315">
        <v>66602</v>
      </c>
      <c r="D574" s="314"/>
      <c r="E574" s="315">
        <v>300123</v>
      </c>
      <c r="F574" s="314"/>
      <c r="G574" s="315">
        <v>33815</v>
      </c>
      <c r="H574" s="381">
        <v>400540</v>
      </c>
      <c r="I574" s="379"/>
    </row>
    <row r="575" spans="1:9" hidden="1" outlineLevel="1">
      <c r="A575" s="380"/>
      <c r="B575" s="326" t="s">
        <v>244</v>
      </c>
      <c r="C575" s="315">
        <v>4714</v>
      </c>
      <c r="D575" s="314"/>
      <c r="E575" s="314"/>
      <c r="F575" s="314"/>
      <c r="G575" s="314"/>
      <c r="H575" s="381">
        <v>4714</v>
      </c>
      <c r="I575" s="379"/>
    </row>
    <row r="576" spans="1:9" hidden="1" outlineLevel="1">
      <c r="A576" s="380"/>
      <c r="B576" s="326" t="s">
        <v>187</v>
      </c>
      <c r="C576" s="315">
        <v>14771</v>
      </c>
      <c r="D576" s="314"/>
      <c r="E576" s="314"/>
      <c r="F576" s="314"/>
      <c r="G576" s="314"/>
      <c r="H576" s="381">
        <v>14771</v>
      </c>
      <c r="I576" s="379"/>
    </row>
    <row r="577" spans="1:9" hidden="1" outlineLevel="1">
      <c r="A577" s="380"/>
      <c r="B577" s="326" t="s">
        <v>188</v>
      </c>
      <c r="C577" s="315">
        <v>7536.8775221700544</v>
      </c>
      <c r="D577" s="315">
        <v>0</v>
      </c>
      <c r="E577" s="315">
        <v>0</v>
      </c>
      <c r="F577" s="315">
        <v>0</v>
      </c>
      <c r="G577" s="315">
        <v>0</v>
      </c>
      <c r="H577" s="381">
        <v>7536.8775221700544</v>
      </c>
      <c r="I577" s="379"/>
    </row>
    <row r="578" spans="1:9" hidden="1" outlineLevel="1">
      <c r="A578" s="380"/>
      <c r="B578" s="326" t="s">
        <v>189</v>
      </c>
      <c r="C578" s="315">
        <v>32571.476384900987</v>
      </c>
      <c r="D578" s="315">
        <v>0</v>
      </c>
      <c r="E578" s="315">
        <v>9629</v>
      </c>
      <c r="F578" s="314"/>
      <c r="G578" s="315">
        <v>2560</v>
      </c>
      <c r="H578" s="381">
        <v>44760.476384900991</v>
      </c>
      <c r="I578" s="379"/>
    </row>
    <row r="579" spans="1:9" hidden="1" outlineLevel="1">
      <c r="A579" s="380"/>
      <c r="B579" s="326" t="s">
        <v>190</v>
      </c>
      <c r="C579" s="315">
        <v>175348</v>
      </c>
      <c r="D579" s="315">
        <v>273010</v>
      </c>
      <c r="E579" s="315">
        <v>41636</v>
      </c>
      <c r="F579" s="315">
        <v>0</v>
      </c>
      <c r="G579" s="315">
        <v>51409</v>
      </c>
      <c r="H579" s="381">
        <v>541403</v>
      </c>
      <c r="I579" s="379"/>
    </row>
    <row r="580" spans="1:9" hidden="1" outlineLevel="1">
      <c r="A580" s="380"/>
      <c r="B580" s="326" t="s">
        <v>191</v>
      </c>
      <c r="C580" s="315">
        <v>421</v>
      </c>
      <c r="D580" s="314"/>
      <c r="E580" s="315">
        <v>44424</v>
      </c>
      <c r="F580" s="314"/>
      <c r="G580" s="315">
        <v>11199</v>
      </c>
      <c r="H580" s="381">
        <v>56044</v>
      </c>
      <c r="I580" s="379"/>
    </row>
    <row r="581" spans="1:9" hidden="1" outlineLevel="1">
      <c r="A581" s="380"/>
      <c r="B581" s="326" t="s">
        <v>192</v>
      </c>
      <c r="C581" s="315">
        <v>6907</v>
      </c>
      <c r="D581" s="314"/>
      <c r="E581" s="314"/>
      <c r="F581" s="314"/>
      <c r="G581" s="314"/>
      <c r="H581" s="381">
        <v>6907</v>
      </c>
      <c r="I581" s="379"/>
    </row>
    <row r="582" spans="1:9" hidden="1" outlineLevel="1">
      <c r="A582" s="380"/>
      <c r="B582" s="326" t="s">
        <v>247</v>
      </c>
      <c r="C582" s="314"/>
      <c r="D582" s="314"/>
      <c r="E582" s="314"/>
      <c r="F582" s="314"/>
      <c r="G582" s="314"/>
      <c r="H582" s="381">
        <v>0</v>
      </c>
      <c r="I582" s="379"/>
    </row>
    <row r="583" spans="1:9" hidden="1" outlineLevel="1">
      <c r="A583" s="380"/>
      <c r="B583" s="326" t="s">
        <v>193</v>
      </c>
      <c r="C583" s="315">
        <v>47141</v>
      </c>
      <c r="D583" s="314">
        <v>17993</v>
      </c>
      <c r="E583" s="315">
        <v>782178</v>
      </c>
      <c r="F583" s="314"/>
      <c r="G583" s="315">
        <v>183691</v>
      </c>
      <c r="H583" s="381">
        <v>1031003</v>
      </c>
      <c r="I583" s="379"/>
    </row>
    <row r="584" spans="1:9" hidden="1" outlineLevel="1">
      <c r="A584" s="380"/>
      <c r="B584" s="326" t="s">
        <v>194</v>
      </c>
      <c r="C584" s="315">
        <v>0</v>
      </c>
      <c r="D584" s="314"/>
      <c r="E584" s="314"/>
      <c r="F584" s="314"/>
      <c r="G584" s="314"/>
      <c r="H584" s="381">
        <v>0</v>
      </c>
      <c r="I584" s="379"/>
    </row>
    <row r="585" spans="1:9" hidden="1" outlineLevel="1">
      <c r="A585" s="380"/>
      <c r="B585" s="326" t="s">
        <v>195</v>
      </c>
      <c r="C585" s="315">
        <v>64811.144129444787</v>
      </c>
      <c r="D585" s="314"/>
      <c r="E585" s="315">
        <v>901</v>
      </c>
      <c r="F585" s="314"/>
      <c r="G585" s="315">
        <v>350</v>
      </c>
      <c r="H585" s="381">
        <v>66062.144129444787</v>
      </c>
      <c r="I585" s="379"/>
    </row>
    <row r="586" spans="1:9" hidden="1" outlineLevel="1">
      <c r="A586" s="380"/>
      <c r="B586" s="326" t="s">
        <v>196</v>
      </c>
      <c r="C586" s="315">
        <v>96184</v>
      </c>
      <c r="D586" s="314">
        <v>946</v>
      </c>
      <c r="E586" s="315">
        <v>9998</v>
      </c>
      <c r="F586" s="314"/>
      <c r="G586" s="315">
        <v>0</v>
      </c>
      <c r="H586" s="381">
        <v>107128</v>
      </c>
      <c r="I586" s="379"/>
    </row>
    <row r="587" spans="1:9" collapsed="1">
      <c r="A587" s="380">
        <v>19</v>
      </c>
      <c r="B587" s="330" t="s">
        <v>545</v>
      </c>
      <c r="C587" s="315">
        <f>SUM($C$563:$C$586)</f>
        <v>4599125.5446169674</v>
      </c>
      <c r="D587" s="315">
        <f>SUM($D$563:$D$586)</f>
        <v>305793</v>
      </c>
      <c r="E587" s="315">
        <f>SUM($E$563:$E$586)</f>
        <v>1306289</v>
      </c>
      <c r="F587" s="315">
        <f>SUM($F$563:$F$586)</f>
        <v>0</v>
      </c>
      <c r="G587" s="315">
        <f>SUM($G$563:$G$586)</f>
        <v>298798</v>
      </c>
      <c r="H587" s="381">
        <f>SUM($H$563:$H$586)</f>
        <v>6510005.5446169665</v>
      </c>
      <c r="I587" s="379"/>
    </row>
    <row r="588" spans="1:9" ht="13.5" hidden="1" outlineLevel="1" thickBot="1">
      <c r="A588" s="388"/>
      <c r="B588" s="389" t="s">
        <v>256</v>
      </c>
      <c r="C588" s="390">
        <v>0</v>
      </c>
      <c r="D588" s="391"/>
      <c r="E588" s="390">
        <v>0</v>
      </c>
      <c r="F588" s="391"/>
      <c r="G588" s="390">
        <v>0</v>
      </c>
      <c r="H588" s="392">
        <v>0</v>
      </c>
      <c r="I588" s="379"/>
    </row>
    <row r="589" spans="1:9" ht="13.5" hidden="1" outlineLevel="1" thickBot="1">
      <c r="A589" s="388"/>
      <c r="B589" s="389" t="s">
        <v>181</v>
      </c>
      <c r="C589" s="390">
        <v>3339.0802544961266</v>
      </c>
      <c r="D589" s="391"/>
      <c r="E589" s="390">
        <v>329479</v>
      </c>
      <c r="F589" s="391"/>
      <c r="G589" s="390">
        <v>62991</v>
      </c>
      <c r="H589" s="392">
        <v>395809.08025449613</v>
      </c>
      <c r="I589" s="379"/>
    </row>
    <row r="590" spans="1:9" ht="13.5" hidden="1" outlineLevel="1" thickBot="1">
      <c r="A590" s="388"/>
      <c r="B590" s="389" t="s">
        <v>182</v>
      </c>
      <c r="C590" s="390">
        <v>63435</v>
      </c>
      <c r="D590" s="391"/>
      <c r="E590" s="391"/>
      <c r="F590" s="391"/>
      <c r="G590" s="391"/>
      <c r="H590" s="392">
        <v>63435</v>
      </c>
      <c r="I590" s="379"/>
    </row>
    <row r="591" spans="1:9" ht="13.5" hidden="1" outlineLevel="1" thickBot="1">
      <c r="A591" s="388"/>
      <c r="B591" s="389" t="s">
        <v>250</v>
      </c>
      <c r="C591" s="390">
        <v>0</v>
      </c>
      <c r="D591" s="390">
        <v>0</v>
      </c>
      <c r="E591" s="390">
        <v>0</v>
      </c>
      <c r="F591" s="390">
        <v>0</v>
      </c>
      <c r="G591" s="390">
        <v>0</v>
      </c>
      <c r="H591" s="392">
        <v>0</v>
      </c>
      <c r="I591" s="379"/>
    </row>
    <row r="592" spans="1:9" ht="13.5" hidden="1" outlineLevel="1" thickBot="1">
      <c r="A592" s="388"/>
      <c r="B592" s="389" t="s">
        <v>257</v>
      </c>
      <c r="C592" s="390">
        <v>0</v>
      </c>
      <c r="D592" s="390">
        <v>0</v>
      </c>
      <c r="E592" s="390">
        <v>0</v>
      </c>
      <c r="F592" s="390">
        <v>0</v>
      </c>
      <c r="G592" s="390">
        <v>0</v>
      </c>
      <c r="H592" s="392">
        <v>0</v>
      </c>
      <c r="I592" s="379"/>
    </row>
    <row r="593" spans="1:9" ht="13.5" hidden="1" outlineLevel="1" thickBot="1">
      <c r="A593" s="388"/>
      <c r="B593" s="389" t="s">
        <v>258</v>
      </c>
      <c r="C593" s="390"/>
      <c r="D593" s="390"/>
      <c r="E593" s="390"/>
      <c r="F593" s="390"/>
      <c r="G593" s="390"/>
      <c r="H593" s="392"/>
      <c r="I593" s="379"/>
    </row>
    <row r="594" spans="1:9" ht="13.5" hidden="1" outlineLevel="1" thickBot="1">
      <c r="A594" s="388"/>
      <c r="B594" s="389" t="s">
        <v>183</v>
      </c>
      <c r="C594" s="390">
        <v>372173.55012116866</v>
      </c>
      <c r="D594" s="390">
        <v>226355</v>
      </c>
      <c r="E594" s="390">
        <v>494200</v>
      </c>
      <c r="F594" s="390">
        <v>0</v>
      </c>
      <c r="G594" s="390">
        <v>61320</v>
      </c>
      <c r="H594" s="392">
        <v>1154048.5501211686</v>
      </c>
      <c r="I594" s="379"/>
    </row>
    <row r="595" spans="1:9" ht="13.5" hidden="1" outlineLevel="1" thickBot="1">
      <c r="A595" s="388"/>
      <c r="B595" s="389" t="s">
        <v>184</v>
      </c>
      <c r="C595" s="390">
        <v>506</v>
      </c>
      <c r="D595" s="391"/>
      <c r="E595" s="390">
        <v>20971</v>
      </c>
      <c r="F595" s="391"/>
      <c r="G595" s="390">
        <v>406</v>
      </c>
      <c r="H595" s="392">
        <v>21883</v>
      </c>
      <c r="I595" s="379"/>
    </row>
    <row r="596" spans="1:9" ht="13.5" hidden="1" outlineLevel="1" thickBot="1">
      <c r="A596" s="388"/>
      <c r="B596" s="389" t="s">
        <v>251</v>
      </c>
      <c r="C596" s="391"/>
      <c r="D596" s="390">
        <v>11502</v>
      </c>
      <c r="E596" s="391"/>
      <c r="F596" s="391"/>
      <c r="G596" s="390">
        <v>866</v>
      </c>
      <c r="H596" s="392">
        <v>12368</v>
      </c>
      <c r="I596" s="379"/>
    </row>
    <row r="597" spans="1:9" ht="13.5" hidden="1" outlineLevel="1" thickBot="1">
      <c r="A597" s="388"/>
      <c r="B597" s="389" t="s">
        <v>185</v>
      </c>
      <c r="C597" s="390">
        <v>12943</v>
      </c>
      <c r="D597" s="391"/>
      <c r="E597" s="390">
        <v>812483</v>
      </c>
      <c r="F597" s="391"/>
      <c r="G597" s="390">
        <v>85785</v>
      </c>
      <c r="H597" s="392">
        <v>911211</v>
      </c>
      <c r="I597" s="379"/>
    </row>
    <row r="598" spans="1:9" ht="13.5" hidden="1" outlineLevel="1" thickBot="1">
      <c r="A598" s="388"/>
      <c r="B598" s="389" t="s">
        <v>253</v>
      </c>
      <c r="C598" s="390"/>
      <c r="D598" s="391">
        <v>0</v>
      </c>
      <c r="E598" s="390">
        <v>156648</v>
      </c>
      <c r="F598" s="391">
        <v>0</v>
      </c>
      <c r="G598" s="390">
        <v>27981</v>
      </c>
      <c r="H598" s="392">
        <v>184629</v>
      </c>
      <c r="I598" s="379"/>
    </row>
    <row r="599" spans="1:9" ht="13.5" hidden="1" outlineLevel="1" thickBot="1">
      <c r="A599" s="388"/>
      <c r="B599" s="389" t="s">
        <v>186</v>
      </c>
      <c r="C599" s="390">
        <v>129002</v>
      </c>
      <c r="D599" s="391"/>
      <c r="E599" s="390">
        <v>444067</v>
      </c>
      <c r="F599" s="391"/>
      <c r="G599" s="390">
        <v>56415</v>
      </c>
      <c r="H599" s="392">
        <v>629484</v>
      </c>
      <c r="I599" s="379"/>
    </row>
    <row r="600" spans="1:9" ht="13.5" hidden="1" outlineLevel="1" thickBot="1">
      <c r="A600" s="388"/>
      <c r="B600" s="389" t="s">
        <v>244</v>
      </c>
      <c r="C600" s="390">
        <v>153026</v>
      </c>
      <c r="D600" s="391"/>
      <c r="E600" s="391"/>
      <c r="F600" s="390">
        <v>165</v>
      </c>
      <c r="G600" s="391"/>
      <c r="H600" s="392">
        <v>153191</v>
      </c>
      <c r="I600" s="379"/>
    </row>
    <row r="601" spans="1:9" ht="13.5" hidden="1" outlineLevel="1" thickBot="1">
      <c r="A601" s="388"/>
      <c r="B601" s="389" t="s">
        <v>187</v>
      </c>
      <c r="C601" s="390">
        <v>29480</v>
      </c>
      <c r="D601" s="391"/>
      <c r="E601" s="391"/>
      <c r="F601" s="391"/>
      <c r="G601" s="391"/>
      <c r="H601" s="392">
        <v>29480</v>
      </c>
      <c r="I601" s="379"/>
    </row>
    <row r="602" spans="1:9" ht="13.5" hidden="1" outlineLevel="1" thickBot="1">
      <c r="A602" s="388"/>
      <c r="B602" s="389" t="s">
        <v>188</v>
      </c>
      <c r="C602" s="390">
        <v>1341.3387361203449</v>
      </c>
      <c r="D602" s="390">
        <v>0</v>
      </c>
      <c r="E602" s="390">
        <v>12511</v>
      </c>
      <c r="F602" s="390">
        <v>0</v>
      </c>
      <c r="G602" s="390">
        <v>3064</v>
      </c>
      <c r="H602" s="392">
        <v>16916.338736120346</v>
      </c>
      <c r="I602" s="379"/>
    </row>
    <row r="603" spans="1:9" ht="13.5" hidden="1" outlineLevel="1" thickBot="1">
      <c r="A603" s="388"/>
      <c r="B603" s="389" t="s">
        <v>189</v>
      </c>
      <c r="C603" s="390">
        <v>27724.349550249532</v>
      </c>
      <c r="D603" s="390">
        <v>0</v>
      </c>
      <c r="E603" s="390">
        <v>201198</v>
      </c>
      <c r="F603" s="391"/>
      <c r="G603" s="390">
        <v>53483</v>
      </c>
      <c r="H603" s="392">
        <v>282405.34955024952</v>
      </c>
      <c r="I603" s="379"/>
    </row>
    <row r="604" spans="1:9" ht="13.5" hidden="1" outlineLevel="1" thickBot="1">
      <c r="A604" s="388"/>
      <c r="B604" s="389" t="s">
        <v>190</v>
      </c>
      <c r="C604" s="390">
        <v>183167</v>
      </c>
      <c r="D604" s="390">
        <v>618988</v>
      </c>
      <c r="E604" s="390">
        <v>49674</v>
      </c>
      <c r="F604" s="390">
        <v>0</v>
      </c>
      <c r="G604" s="390">
        <v>101562</v>
      </c>
      <c r="H604" s="392">
        <v>953391</v>
      </c>
      <c r="I604" s="379"/>
    </row>
    <row r="605" spans="1:9" ht="13.5" hidden="1" outlineLevel="1" thickBot="1">
      <c r="A605" s="388"/>
      <c r="B605" s="389" t="s">
        <v>191</v>
      </c>
      <c r="C605" s="390">
        <v>1140</v>
      </c>
      <c r="D605" s="391"/>
      <c r="E605" s="390">
        <v>34984</v>
      </c>
      <c r="F605" s="391"/>
      <c r="G605" s="390">
        <v>8819</v>
      </c>
      <c r="H605" s="392">
        <v>44943</v>
      </c>
      <c r="I605" s="379"/>
    </row>
    <row r="606" spans="1:9" ht="13.5" hidden="1" outlineLevel="1" thickBot="1">
      <c r="A606" s="388"/>
      <c r="B606" s="389" t="s">
        <v>192</v>
      </c>
      <c r="C606" s="390">
        <v>26946</v>
      </c>
      <c r="D606" s="391"/>
      <c r="E606" s="391"/>
      <c r="F606" s="391"/>
      <c r="G606" s="391"/>
      <c r="H606" s="392">
        <v>26946</v>
      </c>
      <c r="I606" s="379"/>
    </row>
    <row r="607" spans="1:9" ht="13.5" hidden="1" outlineLevel="1" thickBot="1">
      <c r="A607" s="388"/>
      <c r="B607" s="389" t="s">
        <v>247</v>
      </c>
      <c r="C607" s="391"/>
      <c r="D607" s="391"/>
      <c r="E607" s="391"/>
      <c r="F607" s="391"/>
      <c r="G607" s="391"/>
      <c r="H607" s="392">
        <v>0</v>
      </c>
      <c r="I607" s="379"/>
    </row>
    <row r="608" spans="1:9" ht="13.5" hidden="1" outlineLevel="1" thickBot="1">
      <c r="A608" s="388"/>
      <c r="B608" s="389" t="s">
        <v>193</v>
      </c>
      <c r="C608" s="390">
        <v>66750</v>
      </c>
      <c r="D608" s="390">
        <v>26396</v>
      </c>
      <c r="E608" s="390">
        <v>1407925</v>
      </c>
      <c r="F608" s="391"/>
      <c r="G608" s="390">
        <v>881417</v>
      </c>
      <c r="H608" s="392">
        <v>2382488</v>
      </c>
      <c r="I608" s="379"/>
    </row>
    <row r="609" spans="1:9" ht="13.5" hidden="1" outlineLevel="1" thickBot="1">
      <c r="A609" s="388"/>
      <c r="B609" s="389" t="s">
        <v>194</v>
      </c>
      <c r="C609" s="390">
        <v>17558</v>
      </c>
      <c r="D609" s="391"/>
      <c r="E609" s="391"/>
      <c r="F609" s="391"/>
      <c r="G609" s="391"/>
      <c r="H609" s="392">
        <v>17558</v>
      </c>
      <c r="I609" s="379"/>
    </row>
    <row r="610" spans="1:9" ht="13.5" hidden="1" outlineLevel="1" thickBot="1">
      <c r="A610" s="388"/>
      <c r="B610" s="389" t="s">
        <v>195</v>
      </c>
      <c r="C610" s="390">
        <v>28268.527366996579</v>
      </c>
      <c r="D610" s="391"/>
      <c r="E610" s="390">
        <v>10009</v>
      </c>
      <c r="F610" s="391"/>
      <c r="G610" s="390">
        <v>3892</v>
      </c>
      <c r="H610" s="392">
        <v>42169.527366996583</v>
      </c>
      <c r="I610" s="379"/>
    </row>
    <row r="611" spans="1:9" ht="13.5" hidden="1" outlineLevel="1" thickBot="1">
      <c r="A611" s="388"/>
      <c r="B611" s="389" t="s">
        <v>196</v>
      </c>
      <c r="C611" s="390">
        <v>0</v>
      </c>
      <c r="D611" s="391"/>
      <c r="E611" s="390">
        <v>56624</v>
      </c>
      <c r="F611" s="391"/>
      <c r="G611" s="391"/>
      <c r="H611" s="392">
        <v>56624</v>
      </c>
      <c r="I611" s="379"/>
    </row>
    <row r="612" spans="1:9" ht="13.5" collapsed="1" thickBot="1">
      <c r="A612" s="388">
        <v>20</v>
      </c>
      <c r="B612" s="393" t="s">
        <v>88</v>
      </c>
      <c r="C612" s="390">
        <f>SUM($C$588:$C$611)</f>
        <v>1116799.8460290313</v>
      </c>
      <c r="D612" s="390">
        <f>SUM($D$588:$D$611)</f>
        <v>883241</v>
      </c>
      <c r="E612" s="390">
        <f>SUM($E$588:$E$611)</f>
        <v>4030773</v>
      </c>
      <c r="F612" s="390">
        <f>SUM($F$588:$F$611)</f>
        <v>165</v>
      </c>
      <c r="G612" s="390">
        <f>SUM($G$588:$G$611)</f>
        <v>1348001</v>
      </c>
      <c r="H612" s="392">
        <f>SUM($H$588:$H$611)</f>
        <v>7378979.8460290311</v>
      </c>
      <c r="I612" s="379"/>
    </row>
    <row r="613" spans="1:9">
      <c r="A613" s="529"/>
      <c r="B613" s="529"/>
      <c r="C613" s="529"/>
      <c r="D613" s="529"/>
      <c r="E613" s="529"/>
      <c r="F613" s="529"/>
      <c r="G613" s="529"/>
      <c r="H613" s="529"/>
    </row>
    <row r="614" spans="1:9">
      <c r="A614" s="513"/>
      <c r="B614" s="513"/>
      <c r="C614" s="513"/>
      <c r="D614" s="513"/>
      <c r="E614" s="513"/>
      <c r="F614" s="513"/>
      <c r="G614" s="513"/>
      <c r="H614" s="513"/>
    </row>
    <row r="615" spans="1:9">
      <c r="A615" s="513" t="s">
        <v>546</v>
      </c>
      <c r="B615" s="513"/>
      <c r="C615" s="513"/>
      <c r="D615" s="513"/>
      <c r="E615" s="513"/>
      <c r="F615" s="513"/>
      <c r="G615" s="513"/>
      <c r="H615" s="513"/>
    </row>
    <row r="616" spans="1:9">
      <c r="A616" s="513" t="s">
        <v>513</v>
      </c>
      <c r="B616" s="513"/>
      <c r="C616" s="513"/>
      <c r="D616" s="513"/>
      <c r="E616" s="513"/>
      <c r="F616" s="513"/>
      <c r="G616" s="513"/>
      <c r="H616" s="513"/>
    </row>
    <row r="617" spans="1:9">
      <c r="A617" s="513" t="s">
        <v>309</v>
      </c>
      <c r="B617" s="513"/>
      <c r="C617" s="513"/>
      <c r="D617" s="513"/>
      <c r="E617" s="513"/>
      <c r="F617" s="513"/>
      <c r="G617" s="513"/>
      <c r="H617" s="513"/>
    </row>
    <row r="618" spans="1:9">
      <c r="A618" s="513" t="s">
        <v>463</v>
      </c>
      <c r="B618" s="513"/>
      <c r="C618" s="513"/>
      <c r="D618" s="513"/>
      <c r="E618" s="513"/>
      <c r="F618" s="513"/>
      <c r="G618" s="513"/>
      <c r="H618" s="513"/>
    </row>
    <row r="619" spans="1:9">
      <c r="A619" s="513"/>
      <c r="B619" s="513"/>
      <c r="C619" s="513"/>
      <c r="D619" s="513"/>
      <c r="E619" s="513"/>
      <c r="F619" s="513"/>
      <c r="G619" s="513"/>
      <c r="H619" s="513"/>
    </row>
    <row r="620" spans="1:9">
      <c r="A620" s="513" t="s">
        <v>34</v>
      </c>
      <c r="B620" s="513"/>
      <c r="C620" s="513"/>
      <c r="D620" s="513"/>
      <c r="E620" s="513"/>
      <c r="F620" s="513"/>
      <c r="G620" s="513"/>
      <c r="H620" s="513"/>
    </row>
    <row r="621" spans="1:9" ht="12.75" customHeight="1" thickBot="1">
      <c r="A621" s="518" t="s">
        <v>326</v>
      </c>
      <c r="B621" s="518"/>
      <c r="C621" s="518"/>
      <c r="D621" s="518"/>
      <c r="E621" s="518"/>
      <c r="F621" s="518"/>
      <c r="G621" s="518"/>
      <c r="H621" s="518"/>
    </row>
    <row r="622" spans="1:9">
      <c r="A622" s="365"/>
      <c r="B622" s="366"/>
      <c r="C622" s="367" t="s">
        <v>464</v>
      </c>
      <c r="D622" s="368" t="s">
        <v>465</v>
      </c>
      <c r="E622" s="368" t="s">
        <v>466</v>
      </c>
      <c r="F622" s="369" t="s">
        <v>467</v>
      </c>
      <c r="G622" s="369" t="s">
        <v>468</v>
      </c>
      <c r="H622" s="225" t="s">
        <v>469</v>
      </c>
      <c r="I622" s="370"/>
    </row>
    <row r="623" spans="1:9">
      <c r="A623" s="371"/>
      <c r="B623" s="372"/>
      <c r="C623" s="519" t="s">
        <v>472</v>
      </c>
      <c r="D623" s="520"/>
      <c r="E623" s="521"/>
      <c r="F623" s="515" t="s">
        <v>514</v>
      </c>
      <c r="G623" s="515" t="s">
        <v>515</v>
      </c>
      <c r="H623" s="523" t="s">
        <v>516</v>
      </c>
      <c r="I623" s="370"/>
    </row>
    <row r="624" spans="1:9">
      <c r="A624" s="371"/>
      <c r="B624" s="431" t="s">
        <v>517</v>
      </c>
      <c r="C624" s="526"/>
      <c r="D624" s="527"/>
      <c r="E624" s="528"/>
      <c r="F624" s="522"/>
      <c r="G624" s="522"/>
      <c r="H624" s="524"/>
      <c r="I624" s="370"/>
    </row>
    <row r="625" spans="1:9">
      <c r="A625" s="371"/>
      <c r="B625" s="229"/>
      <c r="C625" s="515" t="s">
        <v>518</v>
      </c>
      <c r="D625" s="515" t="s">
        <v>519</v>
      </c>
      <c r="E625" s="515" t="s">
        <v>520</v>
      </c>
      <c r="F625" s="522"/>
      <c r="G625" s="522"/>
      <c r="H625" s="524"/>
      <c r="I625" s="370"/>
    </row>
    <row r="626" spans="1:9" ht="19.5" customHeight="1">
      <c r="A626" s="374"/>
      <c r="B626" s="375"/>
      <c r="C626" s="516"/>
      <c r="D626" s="516"/>
      <c r="E626" s="516"/>
      <c r="F626" s="516"/>
      <c r="G626" s="516"/>
      <c r="H626" s="525"/>
      <c r="I626" s="370"/>
    </row>
    <row r="627" spans="1:9" hidden="1" outlineLevel="1">
      <c r="A627" s="380"/>
      <c r="B627" s="326" t="s">
        <v>256</v>
      </c>
      <c r="C627" s="314"/>
      <c r="D627" s="314"/>
      <c r="E627" s="314"/>
      <c r="F627" s="314"/>
      <c r="G627" s="315">
        <v>0</v>
      </c>
      <c r="H627" s="381">
        <v>0</v>
      </c>
      <c r="I627" s="379"/>
    </row>
    <row r="628" spans="1:9" hidden="1" outlineLevel="1">
      <c r="A628" s="380"/>
      <c r="B628" s="326" t="s">
        <v>181</v>
      </c>
      <c r="C628" s="315">
        <v>0.28999999999999998</v>
      </c>
      <c r="D628" s="315">
        <v>0</v>
      </c>
      <c r="E628" s="315">
        <v>690</v>
      </c>
      <c r="F628" s="315">
        <v>0</v>
      </c>
      <c r="G628" s="315">
        <v>132</v>
      </c>
      <c r="H628" s="381">
        <v>822.29</v>
      </c>
      <c r="I628" s="379"/>
    </row>
    <row r="629" spans="1:9" hidden="1" outlineLevel="1">
      <c r="A629" s="380"/>
      <c r="B629" s="326" t="s">
        <v>182</v>
      </c>
      <c r="C629" s="315">
        <v>2480</v>
      </c>
      <c r="D629" s="315">
        <v>0</v>
      </c>
      <c r="E629" s="315">
        <v>0</v>
      </c>
      <c r="F629" s="315">
        <v>0</v>
      </c>
      <c r="G629" s="315">
        <v>0</v>
      </c>
      <c r="H629" s="381">
        <v>2480</v>
      </c>
      <c r="I629" s="379"/>
    </row>
    <row r="630" spans="1:9" hidden="1" outlineLevel="1">
      <c r="A630" s="380"/>
      <c r="B630" s="326" t="s">
        <v>250</v>
      </c>
      <c r="C630" s="315">
        <v>0</v>
      </c>
      <c r="D630" s="315">
        <v>0</v>
      </c>
      <c r="E630" s="315">
        <v>0</v>
      </c>
      <c r="F630" s="315">
        <v>0</v>
      </c>
      <c r="G630" s="315">
        <v>0</v>
      </c>
      <c r="H630" s="381">
        <v>0</v>
      </c>
      <c r="I630" s="379"/>
    </row>
    <row r="631" spans="1:9" hidden="1" outlineLevel="1">
      <c r="A631" s="380"/>
      <c r="B631" s="326" t="s">
        <v>257</v>
      </c>
      <c r="C631" s="315">
        <v>0</v>
      </c>
      <c r="D631" s="315">
        <v>0</v>
      </c>
      <c r="E631" s="315">
        <v>0</v>
      </c>
      <c r="F631" s="315">
        <v>0</v>
      </c>
      <c r="G631" s="315">
        <v>0</v>
      </c>
      <c r="H631" s="381">
        <v>0</v>
      </c>
      <c r="I631" s="379"/>
    </row>
    <row r="632" spans="1:9" hidden="1" outlineLevel="1">
      <c r="A632" s="380"/>
      <c r="B632" s="326" t="s">
        <v>258</v>
      </c>
      <c r="C632" s="315"/>
      <c r="D632" s="315"/>
      <c r="E632" s="315"/>
      <c r="F632" s="315"/>
      <c r="G632" s="315"/>
      <c r="H632" s="381"/>
      <c r="I632" s="379"/>
    </row>
    <row r="633" spans="1:9" hidden="1" outlineLevel="1">
      <c r="A633" s="380"/>
      <c r="B633" s="326" t="s">
        <v>183</v>
      </c>
      <c r="C633" s="315">
        <v>-66315.310376222347</v>
      </c>
      <c r="D633" s="315">
        <v>9</v>
      </c>
      <c r="E633" s="315">
        <v>38418</v>
      </c>
      <c r="F633" s="315">
        <v>0</v>
      </c>
      <c r="G633" s="315">
        <v>10078</v>
      </c>
      <c r="H633" s="381">
        <v>-17810.310376222347</v>
      </c>
      <c r="I633" s="379"/>
    </row>
    <row r="634" spans="1:9" hidden="1" outlineLevel="1">
      <c r="A634" s="380"/>
      <c r="B634" s="326" t="s">
        <v>184</v>
      </c>
      <c r="C634" s="315">
        <v>-3534</v>
      </c>
      <c r="D634" s="315">
        <v>0</v>
      </c>
      <c r="E634" s="315">
        <v>2</v>
      </c>
      <c r="F634" s="314"/>
      <c r="G634" s="315">
        <v>1</v>
      </c>
      <c r="H634" s="381">
        <v>-3531</v>
      </c>
      <c r="I634" s="379"/>
    </row>
    <row r="635" spans="1:9" hidden="1" outlineLevel="1">
      <c r="A635" s="380"/>
      <c r="B635" s="326" t="s">
        <v>251</v>
      </c>
      <c r="C635" s="314"/>
      <c r="D635" s="314"/>
      <c r="E635" s="314"/>
      <c r="F635" s="314"/>
      <c r="G635" s="314"/>
      <c r="H635" s="381">
        <v>0</v>
      </c>
      <c r="I635" s="379"/>
    </row>
    <row r="636" spans="1:9" hidden="1" outlineLevel="1">
      <c r="A636" s="380"/>
      <c r="B636" s="326" t="s">
        <v>185</v>
      </c>
      <c r="C636" s="315">
        <v>298721</v>
      </c>
      <c r="D636" s="314"/>
      <c r="E636" s="315">
        <v>-1201</v>
      </c>
      <c r="F636" s="314"/>
      <c r="G636" s="315">
        <v>-283</v>
      </c>
      <c r="H636" s="381">
        <v>297237</v>
      </c>
      <c r="I636" s="379"/>
    </row>
    <row r="637" spans="1:9" hidden="1" outlineLevel="1">
      <c r="A637" s="380"/>
      <c r="B637" s="326" t="s">
        <v>253</v>
      </c>
      <c r="C637" s="315">
        <v>100</v>
      </c>
      <c r="D637" s="314">
        <v>0</v>
      </c>
      <c r="E637" s="315">
        <v>23247</v>
      </c>
      <c r="F637" s="314">
        <v>0</v>
      </c>
      <c r="G637" s="315">
        <v>3784</v>
      </c>
      <c r="H637" s="381">
        <v>27131</v>
      </c>
      <c r="I637" s="379"/>
    </row>
    <row r="638" spans="1:9" hidden="1" outlineLevel="1">
      <c r="A638" s="380"/>
      <c r="B638" s="326" t="s">
        <v>186</v>
      </c>
      <c r="C638" s="315">
        <v>-43982</v>
      </c>
      <c r="D638" s="314"/>
      <c r="E638" s="315">
        <v>20080</v>
      </c>
      <c r="F638" s="314"/>
      <c r="G638" s="315">
        <v>3390</v>
      </c>
      <c r="H638" s="381">
        <v>-20512</v>
      </c>
      <c r="I638" s="379"/>
    </row>
    <row r="639" spans="1:9" hidden="1" outlineLevel="1">
      <c r="A639" s="380"/>
      <c r="B639" s="326" t="s">
        <v>244</v>
      </c>
      <c r="C639" s="314"/>
      <c r="D639" s="314"/>
      <c r="E639" s="314"/>
      <c r="F639" s="314"/>
      <c r="G639" s="314"/>
      <c r="H639" s="381">
        <v>0</v>
      </c>
      <c r="I639" s="379"/>
    </row>
    <row r="640" spans="1:9" hidden="1" outlineLevel="1">
      <c r="A640" s="380"/>
      <c r="B640" s="326" t="s">
        <v>187</v>
      </c>
      <c r="C640" s="315">
        <v>0</v>
      </c>
      <c r="D640" s="314"/>
      <c r="E640" s="314"/>
      <c r="F640" s="314"/>
      <c r="G640" s="314"/>
      <c r="H640" s="381">
        <v>0</v>
      </c>
      <c r="I640" s="379"/>
    </row>
    <row r="641" spans="1:9" hidden="1" outlineLevel="1">
      <c r="A641" s="380"/>
      <c r="B641" s="326" t="s">
        <v>188</v>
      </c>
      <c r="C641" s="315">
        <v>799.10355140845058</v>
      </c>
      <c r="D641" s="315">
        <v>0</v>
      </c>
      <c r="E641" s="315">
        <v>0</v>
      </c>
      <c r="F641" s="315">
        <v>0</v>
      </c>
      <c r="G641" s="315">
        <v>0</v>
      </c>
      <c r="H641" s="381">
        <v>799.10355140845058</v>
      </c>
      <c r="I641" s="379"/>
    </row>
    <row r="642" spans="1:9" hidden="1" outlineLevel="1">
      <c r="A642" s="380"/>
      <c r="B642" s="326" t="s">
        <v>189</v>
      </c>
      <c r="C642" s="315">
        <v>7227.9987509952325</v>
      </c>
      <c r="D642" s="315">
        <v>0</v>
      </c>
      <c r="E642" s="315">
        <v>0</v>
      </c>
      <c r="F642" s="314"/>
      <c r="G642" s="315">
        <v>0</v>
      </c>
      <c r="H642" s="381">
        <v>7227.9987509952325</v>
      </c>
      <c r="I642" s="379"/>
    </row>
    <row r="643" spans="1:9" hidden="1" outlineLevel="1">
      <c r="A643" s="380"/>
      <c r="B643" s="326" t="s">
        <v>190</v>
      </c>
      <c r="C643" s="315">
        <v>41603</v>
      </c>
      <c r="D643" s="315">
        <v>3059</v>
      </c>
      <c r="E643" s="315">
        <v>0</v>
      </c>
      <c r="F643" s="315">
        <v>0</v>
      </c>
      <c r="G643" s="315">
        <v>416</v>
      </c>
      <c r="H643" s="381">
        <v>45078</v>
      </c>
      <c r="I643" s="379"/>
    </row>
    <row r="644" spans="1:9" hidden="1" outlineLevel="1">
      <c r="A644" s="380"/>
      <c r="B644" s="326" t="s">
        <v>191</v>
      </c>
      <c r="C644" s="314"/>
      <c r="D644" s="314"/>
      <c r="E644" s="314"/>
      <c r="F644" s="314"/>
      <c r="G644" s="314"/>
      <c r="H644" s="381">
        <v>0</v>
      </c>
      <c r="I644" s="379"/>
    </row>
    <row r="645" spans="1:9" hidden="1" outlineLevel="1">
      <c r="A645" s="380"/>
      <c r="B645" s="326" t="s">
        <v>192</v>
      </c>
      <c r="C645" s="314"/>
      <c r="D645" s="314"/>
      <c r="E645" s="314"/>
      <c r="F645" s="314"/>
      <c r="G645" s="314"/>
      <c r="H645" s="381">
        <v>0</v>
      </c>
      <c r="I645" s="379"/>
    </row>
    <row r="646" spans="1:9" hidden="1" outlineLevel="1">
      <c r="A646" s="380"/>
      <c r="B646" s="326" t="s">
        <v>247</v>
      </c>
      <c r="C646" s="314"/>
      <c r="D646" s="314"/>
      <c r="E646" s="314"/>
      <c r="F646" s="314"/>
      <c r="G646" s="314"/>
      <c r="H646" s="381">
        <v>0</v>
      </c>
      <c r="I646" s="379"/>
    </row>
    <row r="647" spans="1:9" hidden="1" outlineLevel="1">
      <c r="A647" s="380"/>
      <c r="B647" s="326" t="s">
        <v>193</v>
      </c>
      <c r="C647" s="315">
        <v>25340</v>
      </c>
      <c r="D647" s="314"/>
      <c r="E647" s="315">
        <v>23701</v>
      </c>
      <c r="F647" s="314"/>
      <c r="G647" s="315">
        <v>2248</v>
      </c>
      <c r="H647" s="381">
        <v>51289</v>
      </c>
      <c r="I647" s="379"/>
    </row>
    <row r="648" spans="1:9" hidden="1" outlineLevel="1">
      <c r="A648" s="380"/>
      <c r="B648" s="326" t="s">
        <v>194</v>
      </c>
      <c r="C648" s="314"/>
      <c r="D648" s="314"/>
      <c r="E648" s="314"/>
      <c r="F648" s="314"/>
      <c r="G648" s="314"/>
      <c r="H648" s="381">
        <v>0</v>
      </c>
      <c r="I648" s="379"/>
    </row>
    <row r="649" spans="1:9" hidden="1" outlineLevel="1">
      <c r="A649" s="380"/>
      <c r="B649" s="326" t="s">
        <v>195</v>
      </c>
      <c r="C649" s="315">
        <v>0</v>
      </c>
      <c r="D649" s="314">
        <v>0</v>
      </c>
      <c r="E649" s="314">
        <v>946</v>
      </c>
      <c r="F649" s="314">
        <v>0</v>
      </c>
      <c r="G649" s="314">
        <v>368</v>
      </c>
      <c r="H649" s="381">
        <v>1314</v>
      </c>
      <c r="I649" s="379"/>
    </row>
    <row r="650" spans="1:9" hidden="1" outlineLevel="1">
      <c r="A650" s="380"/>
      <c r="B650" s="326" t="s">
        <v>196</v>
      </c>
      <c r="C650" s="315">
        <v>171396</v>
      </c>
      <c r="D650" s="314">
        <v>718</v>
      </c>
      <c r="E650" s="314">
        <v>0</v>
      </c>
      <c r="F650" s="314">
        <v>0</v>
      </c>
      <c r="G650" s="314">
        <v>0</v>
      </c>
      <c r="H650" s="381">
        <v>172114</v>
      </c>
      <c r="I650" s="379"/>
    </row>
    <row r="651" spans="1:9" collapsed="1">
      <c r="A651" s="380">
        <v>21</v>
      </c>
      <c r="B651" s="330" t="s">
        <v>547</v>
      </c>
      <c r="C651" s="315">
        <f>SUM($C$627:$C$650)</f>
        <v>433836.08192618133</v>
      </c>
      <c r="D651" s="315">
        <f>SUM($D$627:$D$650)</f>
        <v>3786</v>
      </c>
      <c r="E651" s="315">
        <f>SUM($E$627:$E$650)</f>
        <v>105883</v>
      </c>
      <c r="F651" s="315">
        <f>SUM($F$627:$F$650)</f>
        <v>0</v>
      </c>
      <c r="G651" s="315">
        <f>SUM($G$627:$G$650)</f>
        <v>20134</v>
      </c>
      <c r="H651" s="381">
        <f>SUM($H$627:$H$650)</f>
        <v>563639.08192618133</v>
      </c>
      <c r="I651" s="379"/>
    </row>
    <row r="652" spans="1:9" hidden="1" outlineLevel="1">
      <c r="A652" s="380"/>
      <c r="B652" s="326" t="s">
        <v>256</v>
      </c>
      <c r="C652" s="315">
        <v>0</v>
      </c>
      <c r="D652" s="314"/>
      <c r="E652" s="315">
        <v>0</v>
      </c>
      <c r="F652" s="314"/>
      <c r="G652" s="315">
        <v>0</v>
      </c>
      <c r="H652" s="381">
        <v>0</v>
      </c>
      <c r="I652" s="379"/>
    </row>
    <row r="653" spans="1:9" hidden="1" outlineLevel="1">
      <c r="A653" s="380"/>
      <c r="B653" s="326" t="s">
        <v>181</v>
      </c>
      <c r="C653" s="315">
        <v>1187261.19</v>
      </c>
      <c r="D653" s="314"/>
      <c r="E653" s="315">
        <v>0</v>
      </c>
      <c r="F653" s="314"/>
      <c r="G653" s="315">
        <v>0</v>
      </c>
      <c r="H653" s="381">
        <v>1187261.19</v>
      </c>
      <c r="I653" s="379"/>
    </row>
    <row r="654" spans="1:9" hidden="1" outlineLevel="1">
      <c r="A654" s="380"/>
      <c r="B654" s="326" t="s">
        <v>182</v>
      </c>
      <c r="C654" s="315">
        <v>195585</v>
      </c>
      <c r="D654" s="314"/>
      <c r="E654" s="314"/>
      <c r="F654" s="314"/>
      <c r="G654" s="314"/>
      <c r="H654" s="381">
        <v>195585</v>
      </c>
      <c r="I654" s="379"/>
    </row>
    <row r="655" spans="1:9" hidden="1" outlineLevel="1">
      <c r="A655" s="380"/>
      <c r="B655" s="326" t="s">
        <v>250</v>
      </c>
      <c r="C655" s="315">
        <v>0</v>
      </c>
      <c r="D655" s="315">
        <v>0</v>
      </c>
      <c r="E655" s="315">
        <v>0</v>
      </c>
      <c r="F655" s="315">
        <v>0</v>
      </c>
      <c r="G655" s="315">
        <v>0</v>
      </c>
      <c r="H655" s="381">
        <v>0</v>
      </c>
      <c r="I655" s="379"/>
    </row>
    <row r="656" spans="1:9" hidden="1" outlineLevel="1">
      <c r="A656" s="380"/>
      <c r="B656" s="326" t="s">
        <v>257</v>
      </c>
      <c r="C656" s="315">
        <v>0</v>
      </c>
      <c r="D656" s="315">
        <v>0</v>
      </c>
      <c r="E656" s="315">
        <v>0</v>
      </c>
      <c r="F656" s="315">
        <v>0</v>
      </c>
      <c r="G656" s="315">
        <v>0</v>
      </c>
      <c r="H656" s="381">
        <v>0</v>
      </c>
      <c r="I656" s="379"/>
    </row>
    <row r="657" spans="1:9" hidden="1" outlineLevel="1">
      <c r="A657" s="380"/>
      <c r="B657" s="326" t="s">
        <v>258</v>
      </c>
      <c r="C657" s="315"/>
      <c r="D657" s="315"/>
      <c r="E657" s="315"/>
      <c r="F657" s="315"/>
      <c r="G657" s="315"/>
      <c r="H657" s="381"/>
      <c r="I657" s="379"/>
    </row>
    <row r="658" spans="1:9" hidden="1" outlineLevel="1">
      <c r="A658" s="380"/>
      <c r="B658" s="326" t="s">
        <v>183</v>
      </c>
      <c r="C658" s="315">
        <v>1755332.0500000005</v>
      </c>
      <c r="D658" s="315">
        <v>0</v>
      </c>
      <c r="E658" s="315">
        <v>2063</v>
      </c>
      <c r="F658" s="315">
        <v>0</v>
      </c>
      <c r="G658" s="315">
        <v>0</v>
      </c>
      <c r="H658" s="381">
        <v>1757395.0500000005</v>
      </c>
      <c r="I658" s="379"/>
    </row>
    <row r="659" spans="1:9" hidden="1" outlineLevel="1">
      <c r="A659" s="380"/>
      <c r="B659" s="326" t="s">
        <v>184</v>
      </c>
      <c r="C659" s="315">
        <v>384659</v>
      </c>
      <c r="D659" s="314"/>
      <c r="E659" s="315">
        <v>0</v>
      </c>
      <c r="F659" s="314"/>
      <c r="G659" s="315">
        <v>0</v>
      </c>
      <c r="H659" s="381">
        <v>384659</v>
      </c>
      <c r="I659" s="379"/>
    </row>
    <row r="660" spans="1:9" hidden="1" outlineLevel="1">
      <c r="A660" s="380"/>
      <c r="B660" s="326" t="s">
        <v>251</v>
      </c>
      <c r="C660" s="314"/>
      <c r="D660" s="315">
        <v>12868</v>
      </c>
      <c r="E660" s="314"/>
      <c r="F660" s="314"/>
      <c r="G660" s="315">
        <v>0</v>
      </c>
      <c r="H660" s="381">
        <v>12868</v>
      </c>
      <c r="I660" s="379"/>
    </row>
    <row r="661" spans="1:9" hidden="1" outlineLevel="1">
      <c r="A661" s="380"/>
      <c r="B661" s="326" t="s">
        <v>185</v>
      </c>
      <c r="C661" s="315">
        <v>4118412</v>
      </c>
      <c r="D661" s="314"/>
      <c r="E661" s="315">
        <v>0</v>
      </c>
      <c r="F661" s="314"/>
      <c r="G661" s="315">
        <v>0</v>
      </c>
      <c r="H661" s="381">
        <v>4118412</v>
      </c>
      <c r="I661" s="379"/>
    </row>
    <row r="662" spans="1:9" hidden="1" outlineLevel="1">
      <c r="A662" s="380"/>
      <c r="B662" s="326" t="s">
        <v>253</v>
      </c>
      <c r="C662" s="315">
        <v>20000</v>
      </c>
      <c r="D662" s="314">
        <v>0</v>
      </c>
      <c r="E662" s="315">
        <v>0</v>
      </c>
      <c r="F662" s="314">
        <v>0</v>
      </c>
      <c r="G662" s="315">
        <v>0</v>
      </c>
      <c r="H662" s="381">
        <v>20000</v>
      </c>
      <c r="I662" s="379"/>
    </row>
    <row r="663" spans="1:9" hidden="1" outlineLevel="1">
      <c r="A663" s="380"/>
      <c r="B663" s="326" t="s">
        <v>186</v>
      </c>
      <c r="C663" s="315">
        <v>1770921</v>
      </c>
      <c r="D663" s="314"/>
      <c r="E663" s="315">
        <v>0</v>
      </c>
      <c r="F663" s="314"/>
      <c r="G663" s="315">
        <v>0</v>
      </c>
      <c r="H663" s="381">
        <v>1770921</v>
      </c>
      <c r="I663" s="379"/>
    </row>
    <row r="664" spans="1:9" hidden="1" outlineLevel="1">
      <c r="A664" s="380"/>
      <c r="B664" s="326" t="s">
        <v>244</v>
      </c>
      <c r="C664" s="315">
        <v>164380</v>
      </c>
      <c r="D664" s="314"/>
      <c r="E664" s="314"/>
      <c r="F664" s="315">
        <v>0</v>
      </c>
      <c r="G664" s="314"/>
      <c r="H664" s="381">
        <v>164380</v>
      </c>
      <c r="I664" s="379"/>
    </row>
    <row r="665" spans="1:9" hidden="1" outlineLevel="1">
      <c r="A665" s="380"/>
      <c r="B665" s="326" t="s">
        <v>187</v>
      </c>
      <c r="C665" s="315">
        <v>64046</v>
      </c>
      <c r="D665" s="314"/>
      <c r="E665" s="314"/>
      <c r="F665" s="314"/>
      <c r="G665" s="314"/>
      <c r="H665" s="381">
        <v>64046</v>
      </c>
      <c r="I665" s="379"/>
    </row>
    <row r="666" spans="1:9" hidden="1" outlineLevel="1">
      <c r="A666" s="380"/>
      <c r="B666" s="326" t="s">
        <v>188</v>
      </c>
      <c r="C666" s="315">
        <v>39612</v>
      </c>
      <c r="D666" s="315">
        <v>0</v>
      </c>
      <c r="E666" s="315">
        <v>0</v>
      </c>
      <c r="F666" s="315">
        <v>0</v>
      </c>
      <c r="G666" s="315">
        <v>0</v>
      </c>
      <c r="H666" s="381">
        <v>39612</v>
      </c>
      <c r="I666" s="379"/>
    </row>
    <row r="667" spans="1:9" hidden="1" outlineLevel="1">
      <c r="A667" s="380"/>
      <c r="B667" s="326" t="s">
        <v>189</v>
      </c>
      <c r="C667" s="315">
        <v>60688.51</v>
      </c>
      <c r="D667" s="315">
        <v>0</v>
      </c>
      <c r="E667" s="315">
        <v>0</v>
      </c>
      <c r="F667" s="314"/>
      <c r="G667" s="315">
        <v>0</v>
      </c>
      <c r="H667" s="381">
        <v>60688.51</v>
      </c>
      <c r="I667" s="379"/>
    </row>
    <row r="668" spans="1:9" hidden="1" outlineLevel="1">
      <c r="A668" s="380"/>
      <c r="B668" s="326" t="s">
        <v>190</v>
      </c>
      <c r="C668" s="315">
        <v>725663</v>
      </c>
      <c r="D668" s="315">
        <v>0</v>
      </c>
      <c r="E668" s="315">
        <v>0</v>
      </c>
      <c r="F668" s="315">
        <v>0</v>
      </c>
      <c r="G668" s="315">
        <v>0</v>
      </c>
      <c r="H668" s="381">
        <v>725663</v>
      </c>
      <c r="I668" s="379"/>
    </row>
    <row r="669" spans="1:9" hidden="1" outlineLevel="1">
      <c r="A669" s="380"/>
      <c r="B669" s="326" t="s">
        <v>191</v>
      </c>
      <c r="C669" s="315">
        <v>-15000</v>
      </c>
      <c r="D669" s="314"/>
      <c r="E669" s="315">
        <v>0</v>
      </c>
      <c r="F669" s="314"/>
      <c r="G669" s="315">
        <v>0</v>
      </c>
      <c r="H669" s="381">
        <v>-15000</v>
      </c>
      <c r="I669" s="379"/>
    </row>
    <row r="670" spans="1:9" hidden="1" outlineLevel="1">
      <c r="A670" s="380"/>
      <c r="B670" s="326" t="s">
        <v>192</v>
      </c>
      <c r="C670" s="315">
        <v>25000</v>
      </c>
      <c r="D670" s="314"/>
      <c r="E670" s="314"/>
      <c r="F670" s="314"/>
      <c r="G670" s="314"/>
      <c r="H670" s="381">
        <v>25000</v>
      </c>
      <c r="I670" s="379"/>
    </row>
    <row r="671" spans="1:9" hidden="1" outlineLevel="1">
      <c r="A671" s="380"/>
      <c r="B671" s="326" t="s">
        <v>247</v>
      </c>
      <c r="C671" s="315">
        <v>27000</v>
      </c>
      <c r="D671" s="314"/>
      <c r="E671" s="314"/>
      <c r="F671" s="314"/>
      <c r="G671" s="314"/>
      <c r="H671" s="381">
        <v>27000</v>
      </c>
      <c r="I671" s="379"/>
    </row>
    <row r="672" spans="1:9" hidden="1" outlineLevel="1">
      <c r="A672" s="380"/>
      <c r="B672" s="326" t="s">
        <v>193</v>
      </c>
      <c r="C672" s="315">
        <v>3142857</v>
      </c>
      <c r="D672" s="315">
        <v>0</v>
      </c>
      <c r="E672" s="315">
        <v>36051</v>
      </c>
      <c r="F672" s="314"/>
      <c r="G672" s="315">
        <v>0</v>
      </c>
      <c r="H672" s="381">
        <v>3178908</v>
      </c>
      <c r="I672" s="379"/>
    </row>
    <row r="673" spans="1:9" hidden="1" outlineLevel="1">
      <c r="A673" s="380"/>
      <c r="B673" s="326" t="s">
        <v>194</v>
      </c>
      <c r="C673" s="315">
        <v>955791</v>
      </c>
      <c r="D673" s="314"/>
      <c r="E673" s="314"/>
      <c r="F673" s="314"/>
      <c r="G673" s="314"/>
      <c r="H673" s="381">
        <v>955791</v>
      </c>
      <c r="I673" s="379"/>
    </row>
    <row r="674" spans="1:9" hidden="1" outlineLevel="1">
      <c r="A674" s="380"/>
      <c r="B674" s="326" t="s">
        <v>195</v>
      </c>
      <c r="C674" s="315">
        <v>13066.510000000031</v>
      </c>
      <c r="D674" s="314"/>
      <c r="E674" s="315">
        <v>11441</v>
      </c>
      <c r="F674" s="314"/>
      <c r="G674" s="315">
        <v>0</v>
      </c>
      <c r="H674" s="381">
        <v>24507.510000000031</v>
      </c>
      <c r="I674" s="379"/>
    </row>
    <row r="675" spans="1:9" hidden="1" outlineLevel="1">
      <c r="A675" s="380"/>
      <c r="B675" s="326" t="s">
        <v>196</v>
      </c>
      <c r="C675" s="315">
        <v>1224056</v>
      </c>
      <c r="D675" s="314"/>
      <c r="E675" s="315">
        <v>0</v>
      </c>
      <c r="F675" s="314"/>
      <c r="G675" s="314"/>
      <c r="H675" s="381">
        <v>1224056</v>
      </c>
      <c r="I675" s="379"/>
    </row>
    <row r="676" spans="1:9" collapsed="1">
      <c r="A676" s="380">
        <v>22</v>
      </c>
      <c r="B676" s="330" t="s">
        <v>548</v>
      </c>
      <c r="C676" s="315">
        <f>SUM($C$652:$C$675)</f>
        <v>15859330.26</v>
      </c>
      <c r="D676" s="315">
        <f>SUM($D$652:$D$675)</f>
        <v>12868</v>
      </c>
      <c r="E676" s="315">
        <f>SUM($E$652:$E$675)</f>
        <v>49555</v>
      </c>
      <c r="F676" s="315">
        <f>SUM($F$652:$F$675)</f>
        <v>0</v>
      </c>
      <c r="G676" s="315">
        <f>SUM($G$652:$G$675)</f>
        <v>0</v>
      </c>
      <c r="H676" s="381">
        <f>SUM($H$652:$H$675)</f>
        <v>15921753.26</v>
      </c>
      <c r="I676" s="379"/>
    </row>
    <row r="677" spans="1:9" hidden="1" outlineLevel="1">
      <c r="A677" s="380"/>
      <c r="B677" s="326" t="s">
        <v>256</v>
      </c>
      <c r="C677" s="315">
        <v>0</v>
      </c>
      <c r="D677" s="314"/>
      <c r="E677" s="314"/>
      <c r="F677" s="382"/>
      <c r="G677" s="351">
        <v>0</v>
      </c>
      <c r="H677" s="381">
        <v>0</v>
      </c>
      <c r="I677" s="379"/>
    </row>
    <row r="678" spans="1:9" hidden="1" outlineLevel="1">
      <c r="A678" s="380"/>
      <c r="B678" s="326" t="s">
        <v>181</v>
      </c>
      <c r="C678" s="315">
        <v>1069320.01</v>
      </c>
      <c r="D678" s="314"/>
      <c r="E678" s="314"/>
      <c r="F678" s="382"/>
      <c r="G678" s="351">
        <v>0</v>
      </c>
      <c r="H678" s="381">
        <v>1069320.01</v>
      </c>
      <c r="I678" s="379"/>
    </row>
    <row r="679" spans="1:9" hidden="1" outlineLevel="1">
      <c r="A679" s="380"/>
      <c r="B679" s="326" t="s">
        <v>182</v>
      </c>
      <c r="C679" s="315">
        <v>314588</v>
      </c>
      <c r="D679" s="314"/>
      <c r="E679" s="314"/>
      <c r="F679" s="382"/>
      <c r="G679" s="382"/>
      <c r="H679" s="381">
        <v>314588</v>
      </c>
      <c r="I679" s="379"/>
    </row>
    <row r="680" spans="1:9" hidden="1" outlineLevel="1">
      <c r="A680" s="380"/>
      <c r="B680" s="326" t="s">
        <v>250</v>
      </c>
      <c r="C680" s="315">
        <v>0</v>
      </c>
      <c r="D680" s="315">
        <v>0</v>
      </c>
      <c r="E680" s="315">
        <v>0</v>
      </c>
      <c r="F680" s="351">
        <v>0</v>
      </c>
      <c r="G680" s="351">
        <v>0</v>
      </c>
      <c r="H680" s="381">
        <v>0</v>
      </c>
      <c r="I680" s="379"/>
    </row>
    <row r="681" spans="1:9" hidden="1" outlineLevel="1">
      <c r="A681" s="380"/>
      <c r="B681" s="326" t="s">
        <v>257</v>
      </c>
      <c r="C681" s="315">
        <v>0</v>
      </c>
      <c r="D681" s="315">
        <v>0</v>
      </c>
      <c r="E681" s="315">
        <v>0</v>
      </c>
      <c r="F681" s="351">
        <v>0</v>
      </c>
      <c r="G681" s="351">
        <v>0</v>
      </c>
      <c r="H681" s="381">
        <v>0</v>
      </c>
      <c r="I681" s="379"/>
    </row>
    <row r="682" spans="1:9" hidden="1" outlineLevel="1">
      <c r="A682" s="380"/>
      <c r="B682" s="326" t="s">
        <v>258</v>
      </c>
      <c r="C682" s="315"/>
      <c r="D682" s="315"/>
      <c r="E682" s="315"/>
      <c r="F682" s="351"/>
      <c r="G682" s="351"/>
      <c r="H682" s="381"/>
      <c r="I682" s="379"/>
    </row>
    <row r="683" spans="1:9" hidden="1" outlineLevel="1">
      <c r="A683" s="380"/>
      <c r="B683" s="326" t="s">
        <v>183</v>
      </c>
      <c r="C683" s="315">
        <v>1356648</v>
      </c>
      <c r="D683" s="315">
        <v>0</v>
      </c>
      <c r="E683" s="315">
        <v>0</v>
      </c>
      <c r="F683" s="351">
        <v>0</v>
      </c>
      <c r="G683" s="351">
        <v>0</v>
      </c>
      <c r="H683" s="381">
        <v>1356648</v>
      </c>
      <c r="I683" s="379"/>
    </row>
    <row r="684" spans="1:9" hidden="1" outlineLevel="1">
      <c r="A684" s="380"/>
      <c r="B684" s="326" t="s">
        <v>184</v>
      </c>
      <c r="C684" s="315">
        <v>725681</v>
      </c>
      <c r="D684" s="314"/>
      <c r="E684" s="314"/>
      <c r="F684" s="382"/>
      <c r="G684" s="382"/>
      <c r="H684" s="381">
        <v>725681</v>
      </c>
      <c r="I684" s="379"/>
    </row>
    <row r="685" spans="1:9" hidden="1" outlineLevel="1">
      <c r="A685" s="380"/>
      <c r="B685" s="326" t="s">
        <v>251</v>
      </c>
      <c r="C685" s="315">
        <v>500</v>
      </c>
      <c r="D685" s="314"/>
      <c r="E685" s="314"/>
      <c r="F685" s="382"/>
      <c r="G685" s="382"/>
      <c r="H685" s="381">
        <v>500</v>
      </c>
      <c r="I685" s="379"/>
    </row>
    <row r="686" spans="1:9" hidden="1" outlineLevel="1">
      <c r="A686" s="380"/>
      <c r="B686" s="326" t="s">
        <v>185</v>
      </c>
      <c r="C686" s="315">
        <v>2865422</v>
      </c>
      <c r="D686" s="314"/>
      <c r="E686" s="315">
        <v>0</v>
      </c>
      <c r="F686" s="382"/>
      <c r="G686" s="351">
        <v>0</v>
      </c>
      <c r="H686" s="381">
        <v>2865422</v>
      </c>
      <c r="I686" s="379"/>
    </row>
    <row r="687" spans="1:9" hidden="1" outlineLevel="1">
      <c r="A687" s="380"/>
      <c r="B687" s="326" t="s">
        <v>253</v>
      </c>
      <c r="C687" s="315">
        <v>38724</v>
      </c>
      <c r="D687" s="314">
        <v>0</v>
      </c>
      <c r="E687" s="315">
        <v>0</v>
      </c>
      <c r="F687" s="382">
        <v>0</v>
      </c>
      <c r="G687" s="351">
        <v>0</v>
      </c>
      <c r="H687" s="381">
        <v>38724</v>
      </c>
      <c r="I687" s="379"/>
    </row>
    <row r="688" spans="1:9" hidden="1" outlineLevel="1">
      <c r="A688" s="380"/>
      <c r="B688" s="326" t="s">
        <v>186</v>
      </c>
      <c r="C688" s="315">
        <v>2859549</v>
      </c>
      <c r="D688" s="314"/>
      <c r="E688" s="315">
        <v>0</v>
      </c>
      <c r="F688" s="382"/>
      <c r="G688" s="351">
        <v>0</v>
      </c>
      <c r="H688" s="381">
        <v>2859549</v>
      </c>
      <c r="I688" s="379"/>
    </row>
    <row r="689" spans="1:9" hidden="1" outlineLevel="1">
      <c r="A689" s="380"/>
      <c r="B689" s="326" t="s">
        <v>244</v>
      </c>
      <c r="C689" s="315">
        <v>273813</v>
      </c>
      <c r="D689" s="314"/>
      <c r="E689" s="314"/>
      <c r="F689" s="382"/>
      <c r="G689" s="382"/>
      <c r="H689" s="381">
        <v>273813</v>
      </c>
      <c r="I689" s="379"/>
    </row>
    <row r="690" spans="1:9" hidden="1" outlineLevel="1">
      <c r="A690" s="380"/>
      <c r="B690" s="326" t="s">
        <v>187</v>
      </c>
      <c r="C690" s="315">
        <v>61494</v>
      </c>
      <c r="D690" s="314"/>
      <c r="E690" s="314"/>
      <c r="F690" s="382"/>
      <c r="G690" s="382"/>
      <c r="H690" s="381">
        <v>61494</v>
      </c>
      <c r="I690" s="379"/>
    </row>
    <row r="691" spans="1:9" hidden="1" outlineLevel="1">
      <c r="A691" s="380"/>
      <c r="B691" s="326" t="s">
        <v>188</v>
      </c>
      <c r="C691" s="315">
        <v>-65793</v>
      </c>
      <c r="D691" s="315">
        <v>0</v>
      </c>
      <c r="E691" s="315">
        <v>0</v>
      </c>
      <c r="F691" s="351">
        <v>0</v>
      </c>
      <c r="G691" s="351">
        <v>0</v>
      </c>
      <c r="H691" s="381">
        <v>-65793</v>
      </c>
      <c r="I691" s="379"/>
    </row>
    <row r="692" spans="1:9" hidden="1" outlineLevel="1">
      <c r="A692" s="380"/>
      <c r="B692" s="326" t="s">
        <v>189</v>
      </c>
      <c r="C692" s="315">
        <v>96305.4</v>
      </c>
      <c r="D692" s="315">
        <v>0</v>
      </c>
      <c r="E692" s="315">
        <v>0</v>
      </c>
      <c r="F692" s="382"/>
      <c r="G692" s="351">
        <v>0</v>
      </c>
      <c r="H692" s="381">
        <v>96305.4</v>
      </c>
      <c r="I692" s="379"/>
    </row>
    <row r="693" spans="1:9" hidden="1" outlineLevel="1">
      <c r="A693" s="380"/>
      <c r="B693" s="326" t="s">
        <v>190</v>
      </c>
      <c r="C693" s="315">
        <v>1023155</v>
      </c>
      <c r="D693" s="315">
        <v>0</v>
      </c>
      <c r="E693" s="315">
        <v>0</v>
      </c>
      <c r="F693" s="351">
        <v>0</v>
      </c>
      <c r="G693" s="351">
        <v>0</v>
      </c>
      <c r="H693" s="381">
        <v>1023155</v>
      </c>
      <c r="I693" s="379"/>
    </row>
    <row r="694" spans="1:9" hidden="1" outlineLevel="1">
      <c r="A694" s="380"/>
      <c r="B694" s="326" t="s">
        <v>191</v>
      </c>
      <c r="C694" s="315">
        <v>53590</v>
      </c>
      <c r="D694" s="314"/>
      <c r="E694" s="314"/>
      <c r="F694" s="382"/>
      <c r="G694" s="382"/>
      <c r="H694" s="381">
        <v>53590</v>
      </c>
      <c r="I694" s="379"/>
    </row>
    <row r="695" spans="1:9" hidden="1" outlineLevel="1">
      <c r="A695" s="380"/>
      <c r="B695" s="326" t="s">
        <v>192</v>
      </c>
      <c r="C695" s="314">
        <v>50000</v>
      </c>
      <c r="D695" s="314"/>
      <c r="E695" s="314"/>
      <c r="F695" s="382"/>
      <c r="G695" s="382"/>
      <c r="H695" s="381">
        <v>50000</v>
      </c>
      <c r="I695" s="379"/>
    </row>
    <row r="696" spans="1:9" hidden="1" outlineLevel="1">
      <c r="A696" s="380"/>
      <c r="B696" s="326" t="s">
        <v>247</v>
      </c>
      <c r="C696" s="314"/>
      <c r="D696" s="314"/>
      <c r="E696" s="314"/>
      <c r="F696" s="382"/>
      <c r="G696" s="382"/>
      <c r="H696" s="381">
        <v>0</v>
      </c>
      <c r="I696" s="379"/>
    </row>
    <row r="697" spans="1:9" hidden="1" outlineLevel="1">
      <c r="A697" s="380"/>
      <c r="B697" s="326" t="s">
        <v>193</v>
      </c>
      <c r="C697" s="315">
        <v>4200769</v>
      </c>
      <c r="D697" s="314"/>
      <c r="E697" s="315">
        <v>259790</v>
      </c>
      <c r="F697" s="382"/>
      <c r="G697" s="351">
        <v>0</v>
      </c>
      <c r="H697" s="381">
        <v>4460559</v>
      </c>
      <c r="I697" s="379"/>
    </row>
    <row r="698" spans="1:9" hidden="1" outlineLevel="1">
      <c r="A698" s="380"/>
      <c r="B698" s="326" t="s">
        <v>194</v>
      </c>
      <c r="C698" s="315">
        <v>1301027.68</v>
      </c>
      <c r="D698" s="314"/>
      <c r="E698" s="314"/>
      <c r="F698" s="382"/>
      <c r="G698" s="382"/>
      <c r="H698" s="381">
        <v>1301027.68</v>
      </c>
      <c r="I698" s="379"/>
    </row>
    <row r="699" spans="1:9" hidden="1" outlineLevel="1">
      <c r="A699" s="380"/>
      <c r="B699" s="326" t="s">
        <v>195</v>
      </c>
      <c r="C699" s="315">
        <v>147623.45999999996</v>
      </c>
      <c r="D699" s="314"/>
      <c r="E699" s="315">
        <v>0</v>
      </c>
      <c r="F699" s="382"/>
      <c r="G699" s="351">
        <v>0</v>
      </c>
      <c r="H699" s="381">
        <v>147623.45999999996</v>
      </c>
      <c r="I699" s="379"/>
    </row>
    <row r="700" spans="1:9" hidden="1" outlineLevel="1">
      <c r="A700" s="380"/>
      <c r="B700" s="326" t="s">
        <v>196</v>
      </c>
      <c r="C700" s="315">
        <v>573893</v>
      </c>
      <c r="D700" s="314"/>
      <c r="E700" s="315">
        <v>0</v>
      </c>
      <c r="F700" s="382"/>
      <c r="G700" s="382"/>
      <c r="H700" s="381">
        <v>573893</v>
      </c>
      <c r="I700" s="379"/>
    </row>
    <row r="701" spans="1:9" collapsed="1">
      <c r="A701" s="380">
        <v>23</v>
      </c>
      <c r="B701" s="330" t="s">
        <v>549</v>
      </c>
      <c r="C701" s="315">
        <f>SUM($C$677:$C$700)</f>
        <v>16946309.550000001</v>
      </c>
      <c r="D701" s="315">
        <f>SUM($D$677:$D$700)</f>
        <v>0</v>
      </c>
      <c r="E701" s="315">
        <f>SUM($E$677:$E$700)</f>
        <v>259790</v>
      </c>
      <c r="F701" s="351">
        <f>SUM($F$677:$F$700)</f>
        <v>0</v>
      </c>
      <c r="G701" s="351">
        <f>SUM($G$677:$G$700)</f>
        <v>0</v>
      </c>
      <c r="H701" s="381">
        <f>SUM($H$677:$H$700)</f>
        <v>17206099.550000001</v>
      </c>
      <c r="I701" s="379"/>
    </row>
    <row r="702" spans="1:9" hidden="1" outlineLevel="1">
      <c r="A702" s="380"/>
      <c r="B702" s="326" t="s">
        <v>256</v>
      </c>
      <c r="C702" s="315">
        <v>0</v>
      </c>
      <c r="D702" s="314"/>
      <c r="E702" s="314"/>
      <c r="F702" s="297"/>
      <c r="G702" s="298"/>
      <c r="H702" s="385">
        <v>0</v>
      </c>
      <c r="I702" s="379"/>
    </row>
    <row r="703" spans="1:9" hidden="1" outlineLevel="1">
      <c r="A703" s="380"/>
      <c r="B703" s="326" t="s">
        <v>181</v>
      </c>
      <c r="C703" s="315">
        <v>1069320.01</v>
      </c>
      <c r="D703" s="315">
        <v>0</v>
      </c>
      <c r="E703" s="315">
        <v>0</v>
      </c>
      <c r="F703" s="297"/>
      <c r="G703" s="298"/>
      <c r="H703" s="385">
        <v>1069320.01</v>
      </c>
      <c r="I703" s="379"/>
    </row>
    <row r="704" spans="1:9" hidden="1" outlineLevel="1">
      <c r="A704" s="380"/>
      <c r="B704" s="326" t="s">
        <v>182</v>
      </c>
      <c r="C704" s="315">
        <v>314588</v>
      </c>
      <c r="D704" s="315">
        <v>0</v>
      </c>
      <c r="E704" s="315">
        <v>0</v>
      </c>
      <c r="F704" s="297"/>
      <c r="G704" s="298"/>
      <c r="H704" s="385">
        <v>314588</v>
      </c>
      <c r="I704" s="379"/>
    </row>
    <row r="705" spans="1:9" hidden="1" outlineLevel="1">
      <c r="A705" s="380"/>
      <c r="B705" s="326" t="s">
        <v>250</v>
      </c>
      <c r="C705" s="315">
        <v>0</v>
      </c>
      <c r="D705" s="315">
        <v>0</v>
      </c>
      <c r="E705" s="315">
        <v>0</v>
      </c>
      <c r="F705" s="297"/>
      <c r="G705" s="298"/>
      <c r="H705" s="385">
        <v>0</v>
      </c>
      <c r="I705" s="379"/>
    </row>
    <row r="706" spans="1:9" hidden="1" outlineLevel="1">
      <c r="A706" s="380"/>
      <c r="B706" s="326" t="s">
        <v>257</v>
      </c>
      <c r="C706" s="315">
        <v>0</v>
      </c>
      <c r="D706" s="315">
        <v>0</v>
      </c>
      <c r="E706" s="315">
        <v>0</v>
      </c>
      <c r="F706" s="297"/>
      <c r="G706" s="298"/>
      <c r="H706" s="385">
        <v>0</v>
      </c>
      <c r="I706" s="379"/>
    </row>
    <row r="707" spans="1:9" hidden="1" outlineLevel="1">
      <c r="A707" s="380"/>
      <c r="B707" s="326" t="s">
        <v>258</v>
      </c>
      <c r="C707" s="315">
        <v>0</v>
      </c>
      <c r="D707" s="315"/>
      <c r="E707" s="315"/>
      <c r="F707" s="297"/>
      <c r="G707" s="298"/>
      <c r="H707" s="385"/>
      <c r="I707" s="379"/>
    </row>
    <row r="708" spans="1:9" hidden="1" outlineLevel="1">
      <c r="A708" s="380"/>
      <c r="B708" s="326" t="s">
        <v>183</v>
      </c>
      <c r="C708" s="315">
        <v>1356648</v>
      </c>
      <c r="D708" s="315">
        <v>0</v>
      </c>
      <c r="E708" s="315">
        <v>0</v>
      </c>
      <c r="F708" s="297"/>
      <c r="G708" s="298"/>
      <c r="H708" s="385">
        <v>1356648</v>
      </c>
      <c r="I708" s="379"/>
    </row>
    <row r="709" spans="1:9" hidden="1" outlineLevel="1">
      <c r="A709" s="380"/>
      <c r="B709" s="326" t="s">
        <v>184</v>
      </c>
      <c r="C709" s="315">
        <v>725681</v>
      </c>
      <c r="D709" s="315">
        <v>0</v>
      </c>
      <c r="E709" s="315">
        <v>0</v>
      </c>
      <c r="F709" s="297"/>
      <c r="G709" s="298"/>
      <c r="H709" s="385">
        <v>725681</v>
      </c>
      <c r="I709" s="379"/>
    </row>
    <row r="710" spans="1:9" hidden="1" outlineLevel="1">
      <c r="A710" s="380"/>
      <c r="B710" s="326" t="s">
        <v>251</v>
      </c>
      <c r="C710" s="315">
        <v>500</v>
      </c>
      <c r="D710" s="315">
        <v>0</v>
      </c>
      <c r="E710" s="315">
        <v>0</v>
      </c>
      <c r="F710" s="297"/>
      <c r="G710" s="298"/>
      <c r="H710" s="385">
        <v>500</v>
      </c>
      <c r="I710" s="379"/>
    </row>
    <row r="711" spans="1:9" hidden="1" outlineLevel="1">
      <c r="A711" s="380"/>
      <c r="B711" s="326" t="s">
        <v>185</v>
      </c>
      <c r="C711" s="315">
        <v>2865422</v>
      </c>
      <c r="D711" s="315">
        <v>0</v>
      </c>
      <c r="E711" s="315">
        <v>0</v>
      </c>
      <c r="F711" s="297"/>
      <c r="G711" s="298"/>
      <c r="H711" s="385">
        <v>2865422</v>
      </c>
      <c r="I711" s="379"/>
    </row>
    <row r="712" spans="1:9" hidden="1" outlineLevel="1">
      <c r="A712" s="380"/>
      <c r="B712" s="326" t="s">
        <v>253</v>
      </c>
      <c r="C712" s="315">
        <v>38724</v>
      </c>
      <c r="D712" s="314">
        <v>0</v>
      </c>
      <c r="E712" s="315">
        <v>0</v>
      </c>
      <c r="F712" s="297"/>
      <c r="G712" s="298"/>
      <c r="H712" s="385">
        <v>38724</v>
      </c>
      <c r="I712" s="379"/>
    </row>
    <row r="713" spans="1:9" hidden="1" outlineLevel="1">
      <c r="A713" s="380"/>
      <c r="B713" s="326" t="s">
        <v>186</v>
      </c>
      <c r="C713" s="315">
        <v>2859549</v>
      </c>
      <c r="D713" s="314">
        <v>0</v>
      </c>
      <c r="E713" s="315">
        <v>0</v>
      </c>
      <c r="F713" s="297"/>
      <c r="G713" s="298"/>
      <c r="H713" s="385">
        <v>2859549</v>
      </c>
      <c r="I713" s="379"/>
    </row>
    <row r="714" spans="1:9" hidden="1" outlineLevel="1">
      <c r="A714" s="380"/>
      <c r="B714" s="326" t="s">
        <v>244</v>
      </c>
      <c r="C714" s="315">
        <v>273813</v>
      </c>
      <c r="D714" s="314"/>
      <c r="E714" s="314"/>
      <c r="F714" s="297"/>
      <c r="G714" s="298"/>
      <c r="H714" s="385">
        <v>273813</v>
      </c>
      <c r="I714" s="379"/>
    </row>
    <row r="715" spans="1:9" hidden="1" outlineLevel="1">
      <c r="A715" s="380"/>
      <c r="B715" s="326" t="s">
        <v>187</v>
      </c>
      <c r="C715" s="315">
        <v>61494</v>
      </c>
      <c r="D715" s="314"/>
      <c r="E715" s="314"/>
      <c r="F715" s="297"/>
      <c r="G715" s="298"/>
      <c r="H715" s="385">
        <v>61494</v>
      </c>
      <c r="I715" s="379"/>
    </row>
    <row r="716" spans="1:9" hidden="1" outlineLevel="1">
      <c r="A716" s="380"/>
      <c r="B716" s="326" t="s">
        <v>188</v>
      </c>
      <c r="C716" s="315">
        <v>-65793</v>
      </c>
      <c r="D716" s="315">
        <v>0</v>
      </c>
      <c r="E716" s="315">
        <v>0</v>
      </c>
      <c r="F716" s="297"/>
      <c r="G716" s="298"/>
      <c r="H716" s="385">
        <v>-65793</v>
      </c>
      <c r="I716" s="379"/>
    </row>
    <row r="717" spans="1:9" hidden="1" outlineLevel="1">
      <c r="A717" s="380"/>
      <c r="B717" s="326" t="s">
        <v>189</v>
      </c>
      <c r="C717" s="315">
        <v>96305.4</v>
      </c>
      <c r="D717" s="315">
        <v>0</v>
      </c>
      <c r="E717" s="315">
        <v>0</v>
      </c>
      <c r="F717" s="297"/>
      <c r="G717" s="298"/>
      <c r="H717" s="385">
        <v>96305.4</v>
      </c>
      <c r="I717" s="379"/>
    </row>
    <row r="718" spans="1:9" hidden="1" outlineLevel="1">
      <c r="A718" s="380"/>
      <c r="B718" s="326" t="s">
        <v>190</v>
      </c>
      <c r="C718" s="315">
        <v>1023155</v>
      </c>
      <c r="D718" s="315">
        <v>0</v>
      </c>
      <c r="E718" s="315">
        <v>0</v>
      </c>
      <c r="F718" s="297"/>
      <c r="G718" s="298"/>
      <c r="H718" s="385">
        <v>1023155</v>
      </c>
      <c r="I718" s="379"/>
    </row>
    <row r="719" spans="1:9" hidden="1" outlineLevel="1">
      <c r="A719" s="380"/>
      <c r="B719" s="326" t="s">
        <v>191</v>
      </c>
      <c r="C719" s="315">
        <v>53590</v>
      </c>
      <c r="D719" s="314"/>
      <c r="E719" s="314"/>
      <c r="F719" s="297"/>
      <c r="G719" s="298"/>
      <c r="H719" s="385">
        <v>53590</v>
      </c>
      <c r="I719" s="379"/>
    </row>
    <row r="720" spans="1:9" hidden="1" outlineLevel="1">
      <c r="A720" s="380"/>
      <c r="B720" s="326" t="s">
        <v>192</v>
      </c>
      <c r="C720" s="315">
        <v>50000</v>
      </c>
      <c r="D720" s="314"/>
      <c r="E720" s="314"/>
      <c r="F720" s="297"/>
      <c r="G720" s="298"/>
      <c r="H720" s="385">
        <v>50000</v>
      </c>
      <c r="I720" s="379"/>
    </row>
    <row r="721" spans="1:9" hidden="1" outlineLevel="1">
      <c r="A721" s="380"/>
      <c r="B721" s="326" t="s">
        <v>247</v>
      </c>
      <c r="C721" s="314"/>
      <c r="D721" s="314"/>
      <c r="E721" s="314"/>
      <c r="F721" s="297"/>
      <c r="G721" s="298"/>
      <c r="H721" s="385">
        <v>0</v>
      </c>
      <c r="I721" s="379"/>
    </row>
    <row r="722" spans="1:9" hidden="1" outlineLevel="1">
      <c r="A722" s="380"/>
      <c r="B722" s="326" t="s">
        <v>193</v>
      </c>
      <c r="C722" s="315">
        <v>4200769</v>
      </c>
      <c r="D722" s="314"/>
      <c r="E722" s="315">
        <v>259790</v>
      </c>
      <c r="F722" s="297"/>
      <c r="G722" s="298"/>
      <c r="H722" s="385">
        <v>4460559</v>
      </c>
      <c r="I722" s="379"/>
    </row>
    <row r="723" spans="1:9" hidden="1" outlineLevel="1">
      <c r="A723" s="380"/>
      <c r="B723" s="326" t="s">
        <v>194</v>
      </c>
      <c r="C723" s="315">
        <v>1301027.68</v>
      </c>
      <c r="D723" s="314">
        <v>0</v>
      </c>
      <c r="E723" s="315">
        <v>0</v>
      </c>
      <c r="F723" s="297"/>
      <c r="G723" s="298"/>
      <c r="H723" s="385">
        <v>1301027.68</v>
      </c>
      <c r="I723" s="379"/>
    </row>
    <row r="724" spans="1:9" hidden="1" outlineLevel="1">
      <c r="A724" s="380"/>
      <c r="B724" s="326" t="s">
        <v>195</v>
      </c>
      <c r="C724" s="315">
        <v>147623.45999999996</v>
      </c>
      <c r="D724" s="314"/>
      <c r="E724" s="315">
        <v>0</v>
      </c>
      <c r="F724" s="297"/>
      <c r="G724" s="298"/>
      <c r="H724" s="385">
        <v>147623.45999999996</v>
      </c>
      <c r="I724" s="379"/>
    </row>
    <row r="725" spans="1:9" hidden="1" outlineLevel="1">
      <c r="A725" s="380"/>
      <c r="B725" s="326" t="s">
        <v>196</v>
      </c>
      <c r="C725" s="315">
        <v>573893</v>
      </c>
      <c r="D725" s="314">
        <v>0</v>
      </c>
      <c r="E725" s="315">
        <v>0</v>
      </c>
      <c r="F725" s="297"/>
      <c r="G725" s="298"/>
      <c r="H725" s="385">
        <v>573893</v>
      </c>
      <c r="I725" s="379"/>
    </row>
    <row r="726" spans="1:9" collapsed="1">
      <c r="A726" s="380">
        <v>24</v>
      </c>
      <c r="B726" s="330" t="s">
        <v>550</v>
      </c>
      <c r="C726" s="315">
        <f>SUM($C$702:$C$725)</f>
        <v>16946309.550000001</v>
      </c>
      <c r="D726" s="315">
        <f>SUM($D$702:$D$725)</f>
        <v>0</v>
      </c>
      <c r="E726" s="315">
        <f>SUM($E$702:$E$725)</f>
        <v>259790</v>
      </c>
      <c r="F726" s="297"/>
      <c r="G726" s="298"/>
      <c r="H726" s="385">
        <f>SUM($H$702:$H$725)</f>
        <v>17206099.550000001</v>
      </c>
      <c r="I726" s="379"/>
    </row>
    <row r="727" spans="1:9" hidden="1" outlineLevel="1">
      <c r="A727" s="380"/>
      <c r="B727" s="326" t="s">
        <v>256</v>
      </c>
      <c r="C727" s="315">
        <v>0</v>
      </c>
      <c r="D727" s="314"/>
      <c r="E727" s="314"/>
      <c r="F727" s="304"/>
      <c r="G727" s="322"/>
      <c r="H727" s="385">
        <v>0</v>
      </c>
      <c r="I727" s="379"/>
    </row>
    <row r="728" spans="1:9" hidden="1" outlineLevel="1">
      <c r="A728" s="380"/>
      <c r="B728" s="326" t="s">
        <v>181</v>
      </c>
      <c r="C728" s="315">
        <v>1069320.01</v>
      </c>
      <c r="D728" s="314">
        <v>0</v>
      </c>
      <c r="E728" s="314">
        <v>0</v>
      </c>
      <c r="F728" s="304"/>
      <c r="G728" s="322"/>
      <c r="H728" s="385">
        <v>1069320.01</v>
      </c>
      <c r="I728" s="379"/>
    </row>
    <row r="729" spans="1:9" hidden="1" outlineLevel="1">
      <c r="A729" s="380"/>
      <c r="B729" s="326" t="s">
        <v>182</v>
      </c>
      <c r="C729" s="315">
        <v>314588</v>
      </c>
      <c r="D729" s="314"/>
      <c r="E729" s="314"/>
      <c r="F729" s="304"/>
      <c r="G729" s="322"/>
      <c r="H729" s="385">
        <v>314588</v>
      </c>
      <c r="I729" s="379"/>
    </row>
    <row r="730" spans="1:9" hidden="1" outlineLevel="1">
      <c r="A730" s="380"/>
      <c r="B730" s="326" t="s">
        <v>250</v>
      </c>
      <c r="C730" s="315">
        <v>0</v>
      </c>
      <c r="D730" s="315">
        <v>0</v>
      </c>
      <c r="E730" s="315">
        <v>0</v>
      </c>
      <c r="F730" s="304"/>
      <c r="G730" s="322"/>
      <c r="H730" s="385">
        <v>0</v>
      </c>
      <c r="I730" s="379"/>
    </row>
    <row r="731" spans="1:9" hidden="1" outlineLevel="1">
      <c r="A731" s="380"/>
      <c r="B731" s="326" t="s">
        <v>257</v>
      </c>
      <c r="C731" s="315">
        <v>0</v>
      </c>
      <c r="D731" s="315">
        <v>0</v>
      </c>
      <c r="E731" s="315">
        <v>0</v>
      </c>
      <c r="F731" s="304"/>
      <c r="G731" s="322"/>
      <c r="H731" s="385">
        <v>0</v>
      </c>
      <c r="I731" s="379"/>
    </row>
    <row r="732" spans="1:9" hidden="1" outlineLevel="1">
      <c r="A732" s="380"/>
      <c r="B732" s="326" t="s">
        <v>258</v>
      </c>
      <c r="C732" s="315"/>
      <c r="D732" s="315"/>
      <c r="E732" s="315"/>
      <c r="F732" s="304"/>
      <c r="G732" s="322"/>
      <c r="H732" s="385"/>
      <c r="I732" s="379"/>
    </row>
    <row r="733" spans="1:9" hidden="1" outlineLevel="1">
      <c r="A733" s="380"/>
      <c r="B733" s="326" t="s">
        <v>183</v>
      </c>
      <c r="C733" s="315">
        <v>1356648</v>
      </c>
      <c r="D733" s="315">
        <v>0</v>
      </c>
      <c r="E733" s="315">
        <v>0</v>
      </c>
      <c r="F733" s="304"/>
      <c r="G733" s="322"/>
      <c r="H733" s="385">
        <v>1356648</v>
      </c>
      <c r="I733" s="379"/>
    </row>
    <row r="734" spans="1:9" hidden="1" outlineLevel="1">
      <c r="A734" s="380"/>
      <c r="B734" s="326" t="s">
        <v>184</v>
      </c>
      <c r="C734" s="315">
        <v>725681</v>
      </c>
      <c r="D734" s="315">
        <v>0</v>
      </c>
      <c r="E734" s="315">
        <v>0</v>
      </c>
      <c r="F734" s="304"/>
      <c r="G734" s="322"/>
      <c r="H734" s="385">
        <v>725681</v>
      </c>
      <c r="I734" s="379"/>
    </row>
    <row r="735" spans="1:9" hidden="1" outlineLevel="1">
      <c r="A735" s="380"/>
      <c r="B735" s="326" t="s">
        <v>251</v>
      </c>
      <c r="C735" s="315">
        <v>500</v>
      </c>
      <c r="D735" s="315">
        <v>0</v>
      </c>
      <c r="E735" s="315">
        <v>0</v>
      </c>
      <c r="F735" s="304"/>
      <c r="G735" s="322"/>
      <c r="H735" s="385">
        <v>500</v>
      </c>
      <c r="I735" s="379"/>
    </row>
    <row r="736" spans="1:9" hidden="1" outlineLevel="1">
      <c r="A736" s="380"/>
      <c r="B736" s="326" t="s">
        <v>185</v>
      </c>
      <c r="C736" s="315">
        <v>2865422</v>
      </c>
      <c r="D736" s="314"/>
      <c r="E736" s="314"/>
      <c r="F736" s="304"/>
      <c r="G736" s="322"/>
      <c r="H736" s="385">
        <v>2865422</v>
      </c>
      <c r="I736" s="379"/>
    </row>
    <row r="737" spans="1:9" hidden="1" outlineLevel="1">
      <c r="A737" s="380"/>
      <c r="B737" s="326" t="s">
        <v>253</v>
      </c>
      <c r="C737" s="315">
        <v>38724</v>
      </c>
      <c r="D737" s="314">
        <v>0</v>
      </c>
      <c r="E737" s="314">
        <v>0</v>
      </c>
      <c r="F737" s="304"/>
      <c r="G737" s="322"/>
      <c r="H737" s="385">
        <v>38724</v>
      </c>
      <c r="I737" s="379"/>
    </row>
    <row r="738" spans="1:9" hidden="1" outlineLevel="1">
      <c r="A738" s="380"/>
      <c r="B738" s="326" t="s">
        <v>186</v>
      </c>
      <c r="C738" s="315">
        <v>2859549</v>
      </c>
      <c r="D738" s="314"/>
      <c r="E738" s="314"/>
      <c r="F738" s="304"/>
      <c r="G738" s="322"/>
      <c r="H738" s="385">
        <v>2859549</v>
      </c>
      <c r="I738" s="379"/>
    </row>
    <row r="739" spans="1:9" hidden="1" outlineLevel="1">
      <c r="A739" s="380"/>
      <c r="B739" s="326" t="s">
        <v>244</v>
      </c>
      <c r="C739" s="315">
        <v>273813</v>
      </c>
      <c r="D739" s="314"/>
      <c r="E739" s="314"/>
      <c r="F739" s="304"/>
      <c r="G739" s="322"/>
      <c r="H739" s="385">
        <v>273813</v>
      </c>
      <c r="I739" s="379"/>
    </row>
    <row r="740" spans="1:9" hidden="1" outlineLevel="1">
      <c r="A740" s="380"/>
      <c r="B740" s="326" t="s">
        <v>187</v>
      </c>
      <c r="C740" s="315">
        <v>61494</v>
      </c>
      <c r="D740" s="314"/>
      <c r="E740" s="314"/>
      <c r="F740" s="304"/>
      <c r="G740" s="322"/>
      <c r="H740" s="385">
        <v>61494</v>
      </c>
      <c r="I740" s="379"/>
    </row>
    <row r="741" spans="1:9" hidden="1" outlineLevel="1">
      <c r="A741" s="380"/>
      <c r="B741" s="326" t="s">
        <v>188</v>
      </c>
      <c r="C741" s="315">
        <v>-65793</v>
      </c>
      <c r="D741" s="315">
        <v>0</v>
      </c>
      <c r="E741" s="315">
        <v>0</v>
      </c>
      <c r="F741" s="304"/>
      <c r="G741" s="322"/>
      <c r="H741" s="385">
        <v>-65793</v>
      </c>
      <c r="I741" s="379"/>
    </row>
    <row r="742" spans="1:9" hidden="1" outlineLevel="1">
      <c r="A742" s="380"/>
      <c r="B742" s="326" t="s">
        <v>189</v>
      </c>
      <c r="C742" s="315">
        <v>96305.4</v>
      </c>
      <c r="D742" s="315">
        <v>0</v>
      </c>
      <c r="E742" s="314"/>
      <c r="F742" s="304"/>
      <c r="G742" s="322"/>
      <c r="H742" s="385">
        <v>96305.4</v>
      </c>
      <c r="I742" s="379"/>
    </row>
    <row r="743" spans="1:9" hidden="1" outlineLevel="1">
      <c r="A743" s="380"/>
      <c r="B743" s="326" t="s">
        <v>190</v>
      </c>
      <c r="C743" s="315">
        <v>1023155</v>
      </c>
      <c r="D743" s="315">
        <v>0</v>
      </c>
      <c r="E743" s="315">
        <v>0</v>
      </c>
      <c r="F743" s="304"/>
      <c r="G743" s="322"/>
      <c r="H743" s="385">
        <v>1023155</v>
      </c>
      <c r="I743" s="379"/>
    </row>
    <row r="744" spans="1:9" hidden="1" outlineLevel="1">
      <c r="A744" s="380"/>
      <c r="B744" s="326" t="s">
        <v>191</v>
      </c>
      <c r="C744" s="315">
        <v>53590</v>
      </c>
      <c r="D744" s="315">
        <v>0</v>
      </c>
      <c r="E744" s="315">
        <v>0</v>
      </c>
      <c r="F744" s="304"/>
      <c r="G744" s="322"/>
      <c r="H744" s="385">
        <v>53590</v>
      </c>
      <c r="I744" s="379"/>
    </row>
    <row r="745" spans="1:9" hidden="1" outlineLevel="1">
      <c r="A745" s="380"/>
      <c r="B745" s="326" t="s">
        <v>192</v>
      </c>
      <c r="C745" s="315">
        <v>50000</v>
      </c>
      <c r="D745" s="315">
        <v>0</v>
      </c>
      <c r="E745" s="315">
        <v>0</v>
      </c>
      <c r="F745" s="304"/>
      <c r="G745" s="322"/>
      <c r="H745" s="385">
        <v>50000</v>
      </c>
      <c r="I745" s="379"/>
    </row>
    <row r="746" spans="1:9" hidden="1" outlineLevel="1">
      <c r="A746" s="380"/>
      <c r="B746" s="326" t="s">
        <v>247</v>
      </c>
      <c r="C746" s="315">
        <v>0</v>
      </c>
      <c r="D746" s="315">
        <v>0</v>
      </c>
      <c r="E746" s="315">
        <v>0</v>
      </c>
      <c r="F746" s="304"/>
      <c r="G746" s="322"/>
      <c r="H746" s="385">
        <v>0</v>
      </c>
      <c r="I746" s="379"/>
    </row>
    <row r="747" spans="1:9" hidden="1" outlineLevel="1">
      <c r="A747" s="380"/>
      <c r="B747" s="326" t="s">
        <v>193</v>
      </c>
      <c r="C747" s="315">
        <v>4200769</v>
      </c>
      <c r="D747" s="315">
        <v>0</v>
      </c>
      <c r="E747" s="315">
        <v>259790</v>
      </c>
      <c r="F747" s="304"/>
      <c r="G747" s="322"/>
      <c r="H747" s="385">
        <v>4460559</v>
      </c>
      <c r="I747" s="379"/>
    </row>
    <row r="748" spans="1:9" hidden="1" outlineLevel="1">
      <c r="A748" s="380"/>
      <c r="B748" s="326" t="s">
        <v>194</v>
      </c>
      <c r="C748" s="315">
        <v>1301027.68</v>
      </c>
      <c r="D748" s="315">
        <v>0</v>
      </c>
      <c r="E748" s="315">
        <v>0</v>
      </c>
      <c r="F748" s="304"/>
      <c r="G748" s="322"/>
      <c r="H748" s="385">
        <v>1301027.68</v>
      </c>
      <c r="I748" s="379"/>
    </row>
    <row r="749" spans="1:9" hidden="1" outlineLevel="1">
      <c r="A749" s="380"/>
      <c r="B749" s="326" t="s">
        <v>195</v>
      </c>
      <c r="C749" s="315">
        <v>147623.45999999996</v>
      </c>
      <c r="D749" s="315">
        <v>0</v>
      </c>
      <c r="E749" s="315">
        <v>0</v>
      </c>
      <c r="F749" s="304"/>
      <c r="G749" s="322"/>
      <c r="H749" s="385">
        <v>147623.45999999996</v>
      </c>
      <c r="I749" s="379"/>
    </row>
    <row r="750" spans="1:9" hidden="1" outlineLevel="1">
      <c r="A750" s="380"/>
      <c r="B750" s="326" t="s">
        <v>196</v>
      </c>
      <c r="C750" s="315">
        <v>573893</v>
      </c>
      <c r="D750" s="315">
        <v>0</v>
      </c>
      <c r="E750" s="315">
        <v>0</v>
      </c>
      <c r="F750" s="304"/>
      <c r="G750" s="322"/>
      <c r="H750" s="385">
        <v>573893</v>
      </c>
      <c r="I750" s="379"/>
    </row>
    <row r="751" spans="1:9" collapsed="1">
      <c r="A751" s="380">
        <v>25</v>
      </c>
      <c r="B751" s="330" t="s">
        <v>551</v>
      </c>
      <c r="C751" s="315">
        <f>SUM($C$727:$C$750)</f>
        <v>16946309.550000001</v>
      </c>
      <c r="D751" s="315">
        <f>SUM($D$727:$D$750)</f>
        <v>0</v>
      </c>
      <c r="E751" s="315">
        <f>SUM($E$727:$E$750)</f>
        <v>259790</v>
      </c>
      <c r="F751" s="304"/>
      <c r="G751" s="322"/>
      <c r="H751" s="385">
        <f>SUM($H$727:$H$750)</f>
        <v>17206099.550000001</v>
      </c>
      <c r="I751" s="379"/>
    </row>
    <row r="752" spans="1:9" hidden="1" outlineLevel="1">
      <c r="A752" s="380"/>
      <c r="B752" s="326" t="s">
        <v>256</v>
      </c>
      <c r="C752" s="297"/>
      <c r="D752" s="314"/>
      <c r="E752" s="314"/>
      <c r="F752" s="301"/>
      <c r="G752" s="327">
        <v>0</v>
      </c>
      <c r="H752" s="381">
        <v>0</v>
      </c>
      <c r="I752" s="379"/>
    </row>
    <row r="753" spans="1:9" hidden="1" outlineLevel="1">
      <c r="A753" s="380"/>
      <c r="B753" s="326" t="s">
        <v>181</v>
      </c>
      <c r="C753" s="297"/>
      <c r="D753" s="314"/>
      <c r="E753" s="314"/>
      <c r="F753" s="301"/>
      <c r="G753" s="327">
        <v>140680</v>
      </c>
      <c r="H753" s="381">
        <v>140680</v>
      </c>
      <c r="I753" s="379"/>
    </row>
    <row r="754" spans="1:9" hidden="1" outlineLevel="1">
      <c r="A754" s="380"/>
      <c r="B754" s="326" t="s">
        <v>182</v>
      </c>
      <c r="C754" s="297"/>
      <c r="D754" s="314"/>
      <c r="E754" s="314"/>
      <c r="F754" s="301"/>
      <c r="G754" s="327">
        <v>379712</v>
      </c>
      <c r="H754" s="381">
        <v>379712</v>
      </c>
      <c r="I754" s="379"/>
    </row>
    <row r="755" spans="1:9" hidden="1" outlineLevel="1">
      <c r="A755" s="380"/>
      <c r="B755" s="326" t="s">
        <v>250</v>
      </c>
      <c r="C755" s="297"/>
      <c r="D755" s="315">
        <v>0</v>
      </c>
      <c r="E755" s="315">
        <v>0</v>
      </c>
      <c r="F755" s="301"/>
      <c r="G755" s="327">
        <v>0</v>
      </c>
      <c r="H755" s="381">
        <v>0</v>
      </c>
      <c r="I755" s="379"/>
    </row>
    <row r="756" spans="1:9" hidden="1" outlineLevel="1">
      <c r="A756" s="380"/>
      <c r="B756" s="326" t="s">
        <v>257</v>
      </c>
      <c r="C756" s="297"/>
      <c r="D756" s="315">
        <v>0</v>
      </c>
      <c r="E756" s="315">
        <v>0</v>
      </c>
      <c r="F756" s="301"/>
      <c r="G756" s="327">
        <v>0</v>
      </c>
      <c r="H756" s="381">
        <v>0</v>
      </c>
      <c r="I756" s="379"/>
    </row>
    <row r="757" spans="1:9" hidden="1" outlineLevel="1">
      <c r="A757" s="380"/>
      <c r="B757" s="326" t="s">
        <v>258</v>
      </c>
      <c r="C757" s="297"/>
      <c r="D757" s="315"/>
      <c r="E757" s="315"/>
      <c r="F757" s="301"/>
      <c r="G757" s="327"/>
      <c r="H757" s="381"/>
      <c r="I757" s="379"/>
    </row>
    <row r="758" spans="1:9" hidden="1" outlineLevel="1">
      <c r="A758" s="380"/>
      <c r="B758" s="326" t="s">
        <v>183</v>
      </c>
      <c r="C758" s="297"/>
      <c r="D758" s="315">
        <v>0</v>
      </c>
      <c r="E758" s="315">
        <v>0</v>
      </c>
      <c r="F758" s="301"/>
      <c r="G758" s="327">
        <v>1324653</v>
      </c>
      <c r="H758" s="381">
        <v>1324653</v>
      </c>
      <c r="I758" s="379"/>
    </row>
    <row r="759" spans="1:9" hidden="1" outlineLevel="1">
      <c r="A759" s="380"/>
      <c r="B759" s="326" t="s">
        <v>184</v>
      </c>
      <c r="C759" s="297"/>
      <c r="D759" s="314"/>
      <c r="E759" s="314"/>
      <c r="F759" s="301"/>
      <c r="G759" s="327">
        <v>644135</v>
      </c>
      <c r="H759" s="381">
        <v>644135</v>
      </c>
      <c r="I759" s="379"/>
    </row>
    <row r="760" spans="1:9" hidden="1" outlineLevel="1">
      <c r="A760" s="380"/>
      <c r="B760" s="326" t="s">
        <v>251</v>
      </c>
      <c r="C760" s="297"/>
      <c r="D760" s="314">
        <v>19008</v>
      </c>
      <c r="E760" s="314">
        <v>0</v>
      </c>
      <c r="F760" s="301"/>
      <c r="G760" s="327">
        <v>0</v>
      </c>
      <c r="H760" s="381">
        <v>19008</v>
      </c>
      <c r="I760" s="379"/>
    </row>
    <row r="761" spans="1:9" hidden="1" outlineLevel="1">
      <c r="A761" s="380"/>
      <c r="B761" s="326" t="s">
        <v>185</v>
      </c>
      <c r="C761" s="297"/>
      <c r="D761" s="314"/>
      <c r="E761" s="314"/>
      <c r="F761" s="301"/>
      <c r="G761" s="327">
        <v>1979838</v>
      </c>
      <c r="H761" s="381">
        <v>1979838</v>
      </c>
      <c r="I761" s="379"/>
    </row>
    <row r="762" spans="1:9" hidden="1" outlineLevel="1">
      <c r="A762" s="380"/>
      <c r="B762" s="326" t="s">
        <v>253</v>
      </c>
      <c r="C762" s="297"/>
      <c r="D762" s="314">
        <v>0</v>
      </c>
      <c r="E762" s="314">
        <v>0</v>
      </c>
      <c r="F762" s="301"/>
      <c r="G762" s="327">
        <v>318829</v>
      </c>
      <c r="H762" s="381">
        <v>318829</v>
      </c>
      <c r="I762" s="379"/>
    </row>
    <row r="763" spans="1:9" hidden="1" outlineLevel="1">
      <c r="A763" s="380"/>
      <c r="B763" s="326" t="s">
        <v>186</v>
      </c>
      <c r="C763" s="297"/>
      <c r="D763" s="314"/>
      <c r="E763" s="314"/>
      <c r="F763" s="301"/>
      <c r="G763" s="327">
        <v>2080958</v>
      </c>
      <c r="H763" s="381">
        <v>2080958</v>
      </c>
      <c r="I763" s="379"/>
    </row>
    <row r="764" spans="1:9" hidden="1" outlineLevel="1">
      <c r="A764" s="380"/>
      <c r="B764" s="326" t="s">
        <v>244</v>
      </c>
      <c r="C764" s="297"/>
      <c r="D764" s="314"/>
      <c r="E764" s="314"/>
      <c r="F764" s="301"/>
      <c r="G764" s="327">
        <v>136744</v>
      </c>
      <c r="H764" s="381">
        <v>136744</v>
      </c>
      <c r="I764" s="379"/>
    </row>
    <row r="765" spans="1:9" hidden="1" outlineLevel="1">
      <c r="A765" s="380"/>
      <c r="B765" s="326" t="s">
        <v>187</v>
      </c>
      <c r="C765" s="297"/>
      <c r="D765" s="314">
        <v>0</v>
      </c>
      <c r="E765" s="314">
        <v>161290</v>
      </c>
      <c r="F765" s="301"/>
      <c r="G765" s="327">
        <v>0</v>
      </c>
      <c r="H765" s="381">
        <v>161290</v>
      </c>
      <c r="I765" s="379"/>
    </row>
    <row r="766" spans="1:9" hidden="1" outlineLevel="1">
      <c r="A766" s="380"/>
      <c r="B766" s="326" t="s">
        <v>188</v>
      </c>
      <c r="C766" s="297"/>
      <c r="D766" s="315">
        <v>0</v>
      </c>
      <c r="E766" s="315">
        <v>0</v>
      </c>
      <c r="F766" s="301"/>
      <c r="G766" s="327">
        <v>5289.1713317639997</v>
      </c>
      <c r="H766" s="381">
        <v>5289.1713317639997</v>
      </c>
      <c r="I766" s="379"/>
    </row>
    <row r="767" spans="1:9" hidden="1" outlineLevel="1">
      <c r="A767" s="380"/>
      <c r="B767" s="326" t="s">
        <v>189</v>
      </c>
      <c r="C767" s="297"/>
      <c r="D767" s="315">
        <v>0</v>
      </c>
      <c r="E767" s="314"/>
      <c r="F767" s="301"/>
      <c r="G767" s="327">
        <v>0</v>
      </c>
      <c r="H767" s="381">
        <v>0</v>
      </c>
      <c r="I767" s="379"/>
    </row>
    <row r="768" spans="1:9" hidden="1" outlineLevel="1">
      <c r="A768" s="380"/>
      <c r="B768" s="326" t="s">
        <v>190</v>
      </c>
      <c r="C768" s="297"/>
      <c r="D768" s="315">
        <v>0</v>
      </c>
      <c r="E768" s="315">
        <v>0</v>
      </c>
      <c r="F768" s="301"/>
      <c r="G768" s="327">
        <v>0</v>
      </c>
      <c r="H768" s="381">
        <v>0</v>
      </c>
      <c r="I768" s="379"/>
    </row>
    <row r="769" spans="1:9" hidden="1" outlineLevel="1">
      <c r="A769" s="380"/>
      <c r="B769" s="326" t="s">
        <v>191</v>
      </c>
      <c r="C769" s="297"/>
      <c r="D769" s="314"/>
      <c r="E769" s="314"/>
      <c r="F769" s="301"/>
      <c r="G769" s="329"/>
      <c r="H769" s="381">
        <v>0</v>
      </c>
      <c r="I769" s="379"/>
    </row>
    <row r="770" spans="1:9" hidden="1" outlineLevel="1">
      <c r="A770" s="380"/>
      <c r="B770" s="326" t="s">
        <v>192</v>
      </c>
      <c r="C770" s="297"/>
      <c r="D770" s="314"/>
      <c r="E770" s="314"/>
      <c r="F770" s="301"/>
      <c r="G770" s="329"/>
      <c r="H770" s="381">
        <v>0</v>
      </c>
      <c r="I770" s="379"/>
    </row>
    <row r="771" spans="1:9" hidden="1" outlineLevel="1">
      <c r="A771" s="380"/>
      <c r="B771" s="326" t="s">
        <v>247</v>
      </c>
      <c r="C771" s="297"/>
      <c r="D771" s="314"/>
      <c r="E771" s="314"/>
      <c r="F771" s="301"/>
      <c r="G771" s="329"/>
      <c r="H771" s="381">
        <v>0</v>
      </c>
      <c r="I771" s="379"/>
    </row>
    <row r="772" spans="1:9" hidden="1" outlineLevel="1">
      <c r="A772" s="380"/>
      <c r="B772" s="326" t="s">
        <v>193</v>
      </c>
      <c r="C772" s="297"/>
      <c r="D772" s="314"/>
      <c r="E772" s="314"/>
      <c r="F772" s="301"/>
      <c r="G772" s="329"/>
      <c r="H772" s="381">
        <v>0</v>
      </c>
      <c r="I772" s="379"/>
    </row>
    <row r="773" spans="1:9" hidden="1" outlineLevel="1">
      <c r="A773" s="380"/>
      <c r="B773" s="326" t="s">
        <v>194</v>
      </c>
      <c r="C773" s="297"/>
      <c r="D773" s="314"/>
      <c r="E773" s="314"/>
      <c r="F773" s="301"/>
      <c r="G773" s="327">
        <v>332312</v>
      </c>
      <c r="H773" s="381">
        <v>332312</v>
      </c>
      <c r="I773" s="379"/>
    </row>
    <row r="774" spans="1:9" hidden="1" outlineLevel="1">
      <c r="A774" s="380"/>
      <c r="B774" s="326" t="s">
        <v>195</v>
      </c>
      <c r="C774" s="297"/>
      <c r="D774" s="314"/>
      <c r="E774" s="314"/>
      <c r="F774" s="301"/>
      <c r="G774" s="327">
        <v>0</v>
      </c>
      <c r="H774" s="381">
        <v>0</v>
      </c>
      <c r="I774" s="379"/>
    </row>
    <row r="775" spans="1:9" hidden="1" outlineLevel="1">
      <c r="A775" s="380"/>
      <c r="B775" s="326" t="s">
        <v>196</v>
      </c>
      <c r="C775" s="297"/>
      <c r="D775" s="314"/>
      <c r="E775" s="315">
        <v>0</v>
      </c>
      <c r="F775" s="301"/>
      <c r="G775" s="327">
        <v>80118</v>
      </c>
      <c r="H775" s="381">
        <v>80118</v>
      </c>
      <c r="I775" s="379"/>
    </row>
    <row r="776" spans="1:9" collapsed="1">
      <c r="A776" s="380">
        <v>26</v>
      </c>
      <c r="B776" s="330" t="s">
        <v>552</v>
      </c>
      <c r="C776" s="297"/>
      <c r="D776" s="315">
        <f>SUM($D$752:$D$775)</f>
        <v>19008</v>
      </c>
      <c r="E776" s="315">
        <f>SUM($E$752:$E$775)</f>
        <v>161290</v>
      </c>
      <c r="F776" s="301"/>
      <c r="G776" s="327">
        <f>SUM($G$752:$G$775)</f>
        <v>7423268.1713317642</v>
      </c>
      <c r="H776" s="381">
        <f>SUM($H$752:$H$775)</f>
        <v>7603566.1713317642</v>
      </c>
      <c r="I776" s="379"/>
    </row>
    <row r="777" spans="1:9" hidden="1" outlineLevel="1">
      <c r="A777" s="380"/>
      <c r="B777" s="326" t="s">
        <v>256</v>
      </c>
      <c r="C777" s="351">
        <v>0</v>
      </c>
      <c r="D777" s="314"/>
      <c r="E777" s="315">
        <v>0</v>
      </c>
      <c r="F777" s="303">
        <v>0</v>
      </c>
      <c r="G777" s="315">
        <v>0</v>
      </c>
      <c r="H777" s="381">
        <v>0</v>
      </c>
      <c r="I777" s="379"/>
    </row>
    <row r="778" spans="1:9" hidden="1" outlineLevel="1">
      <c r="A778" s="380"/>
      <c r="B778" s="326" t="s">
        <v>181</v>
      </c>
      <c r="C778" s="351">
        <v>12240.147271752834</v>
      </c>
      <c r="D778" s="314"/>
      <c r="E778" s="315">
        <v>755633</v>
      </c>
      <c r="F778" s="303">
        <v>31480.784304717567</v>
      </c>
      <c r="G778" s="315">
        <v>267175</v>
      </c>
      <c r="H778" s="381">
        <v>1066528.9315764704</v>
      </c>
      <c r="I778" s="379"/>
    </row>
    <row r="779" spans="1:9" hidden="1" outlineLevel="1">
      <c r="A779" s="380"/>
      <c r="B779" s="326" t="s">
        <v>182</v>
      </c>
      <c r="C779" s="351">
        <v>105844</v>
      </c>
      <c r="D779" s="314"/>
      <c r="E779" s="314"/>
      <c r="F779" s="302"/>
      <c r="G779" s="314"/>
      <c r="H779" s="381">
        <v>105844</v>
      </c>
      <c r="I779" s="379"/>
    </row>
    <row r="780" spans="1:9" hidden="1" outlineLevel="1">
      <c r="A780" s="380"/>
      <c r="B780" s="326" t="s">
        <v>250</v>
      </c>
      <c r="C780" s="351">
        <v>0</v>
      </c>
      <c r="D780" s="315">
        <v>0</v>
      </c>
      <c r="E780" s="315">
        <v>0</v>
      </c>
      <c r="F780" s="303">
        <v>0</v>
      </c>
      <c r="G780" s="315">
        <v>0</v>
      </c>
      <c r="H780" s="381">
        <v>0</v>
      </c>
      <c r="I780" s="379"/>
    </row>
    <row r="781" spans="1:9" hidden="1" outlineLevel="1">
      <c r="A781" s="380"/>
      <c r="B781" s="326" t="s">
        <v>257</v>
      </c>
      <c r="C781" s="351">
        <v>12520.83</v>
      </c>
      <c r="D781" s="315">
        <v>0</v>
      </c>
      <c r="E781" s="315">
        <v>0</v>
      </c>
      <c r="F781" s="303">
        <v>0</v>
      </c>
      <c r="G781" s="315">
        <v>0</v>
      </c>
      <c r="H781" s="381">
        <v>12520.83</v>
      </c>
      <c r="I781" s="379"/>
    </row>
    <row r="782" spans="1:9" hidden="1" outlineLevel="1">
      <c r="A782" s="380"/>
      <c r="B782" s="326" t="s">
        <v>258</v>
      </c>
      <c r="C782" s="351"/>
      <c r="D782" s="315"/>
      <c r="E782" s="315"/>
      <c r="F782" s="303"/>
      <c r="G782" s="315"/>
      <c r="H782" s="381"/>
      <c r="I782" s="379"/>
    </row>
    <row r="783" spans="1:9" hidden="1" outlineLevel="1">
      <c r="A783" s="380"/>
      <c r="B783" s="326" t="s">
        <v>183</v>
      </c>
      <c r="C783" s="351">
        <v>18040</v>
      </c>
      <c r="D783" s="315">
        <v>161571</v>
      </c>
      <c r="E783" s="315">
        <v>2305686</v>
      </c>
      <c r="F783" s="303">
        <v>194026</v>
      </c>
      <c r="G783" s="315">
        <v>1023347</v>
      </c>
      <c r="H783" s="381">
        <v>3702670</v>
      </c>
      <c r="I783" s="379"/>
    </row>
    <row r="784" spans="1:9" hidden="1" outlineLevel="1">
      <c r="A784" s="380"/>
      <c r="B784" s="326" t="s">
        <v>184</v>
      </c>
      <c r="C784" s="351">
        <v>-12439</v>
      </c>
      <c r="D784" s="314"/>
      <c r="E784" s="315">
        <v>57338</v>
      </c>
      <c r="F784" s="303">
        <v>17552</v>
      </c>
      <c r="G784" s="315">
        <v>6922</v>
      </c>
      <c r="H784" s="381">
        <v>69373</v>
      </c>
      <c r="I784" s="379"/>
    </row>
    <row r="785" spans="1:9" hidden="1" outlineLevel="1">
      <c r="A785" s="380"/>
      <c r="B785" s="326" t="s">
        <v>251</v>
      </c>
      <c r="C785" s="382"/>
      <c r="D785" s="315">
        <v>162865</v>
      </c>
      <c r="E785" s="314"/>
      <c r="F785" s="302"/>
      <c r="G785" s="315">
        <v>6250</v>
      </c>
      <c r="H785" s="381">
        <v>169115</v>
      </c>
      <c r="I785" s="379"/>
    </row>
    <row r="786" spans="1:9" hidden="1" outlineLevel="1">
      <c r="A786" s="380"/>
      <c r="B786" s="326" t="s">
        <v>185</v>
      </c>
      <c r="C786" s="351">
        <v>9980</v>
      </c>
      <c r="D786" s="314"/>
      <c r="E786" s="315">
        <v>2192254</v>
      </c>
      <c r="F786" s="303">
        <v>129542</v>
      </c>
      <c r="G786" s="315">
        <v>510861</v>
      </c>
      <c r="H786" s="381">
        <v>2842637</v>
      </c>
      <c r="I786" s="379"/>
    </row>
    <row r="787" spans="1:9" hidden="1" outlineLevel="1">
      <c r="A787" s="380"/>
      <c r="B787" s="326" t="s">
        <v>253</v>
      </c>
      <c r="C787" s="351">
        <v>410</v>
      </c>
      <c r="D787" s="314">
        <v>0</v>
      </c>
      <c r="E787" s="315">
        <v>662066</v>
      </c>
      <c r="F787" s="303">
        <v>0</v>
      </c>
      <c r="G787" s="315">
        <v>259062</v>
      </c>
      <c r="H787" s="381">
        <v>921538</v>
      </c>
      <c r="I787" s="379"/>
    </row>
    <row r="788" spans="1:9" hidden="1" outlineLevel="1">
      <c r="A788" s="380"/>
      <c r="B788" s="326" t="s">
        <v>186</v>
      </c>
      <c r="C788" s="351">
        <v>624418</v>
      </c>
      <c r="D788" s="314"/>
      <c r="E788" s="315">
        <v>3990648</v>
      </c>
      <c r="F788" s="303">
        <v>2217872</v>
      </c>
      <c r="G788" s="315">
        <v>350747</v>
      </c>
      <c r="H788" s="381">
        <v>7183685</v>
      </c>
      <c r="I788" s="379"/>
    </row>
    <row r="789" spans="1:9" hidden="1" outlineLevel="1">
      <c r="A789" s="380"/>
      <c r="B789" s="326" t="s">
        <v>244</v>
      </c>
      <c r="C789" s="351">
        <v>54785</v>
      </c>
      <c r="D789" s="314"/>
      <c r="E789" s="314"/>
      <c r="F789" s="302"/>
      <c r="G789" s="314"/>
      <c r="H789" s="381">
        <v>54785</v>
      </c>
      <c r="I789" s="379"/>
    </row>
    <row r="790" spans="1:9" hidden="1" outlineLevel="1">
      <c r="A790" s="380"/>
      <c r="B790" s="326" t="s">
        <v>187</v>
      </c>
      <c r="C790" s="351">
        <v>756845</v>
      </c>
      <c r="D790" s="314"/>
      <c r="E790" s="314"/>
      <c r="F790" s="302"/>
      <c r="G790" s="314"/>
      <c r="H790" s="381">
        <v>756845</v>
      </c>
      <c r="I790" s="379"/>
    </row>
    <row r="791" spans="1:9" hidden="1" outlineLevel="1">
      <c r="A791" s="380"/>
      <c r="B791" s="326" t="s">
        <v>188</v>
      </c>
      <c r="C791" s="351">
        <v>5858.2870529323864</v>
      </c>
      <c r="D791" s="315">
        <v>0</v>
      </c>
      <c r="E791" s="315">
        <v>91964</v>
      </c>
      <c r="F791" s="303">
        <v>854.59912161155012</v>
      </c>
      <c r="G791" s="315">
        <v>100576</v>
      </c>
      <c r="H791" s="381">
        <v>199252.88617454394</v>
      </c>
      <c r="I791" s="379"/>
    </row>
    <row r="792" spans="1:9" hidden="1" outlineLevel="1">
      <c r="A792" s="380"/>
      <c r="B792" s="326" t="s">
        <v>189</v>
      </c>
      <c r="C792" s="351">
        <v>12345.568922477423</v>
      </c>
      <c r="D792" s="315">
        <v>0</v>
      </c>
      <c r="E792" s="315">
        <v>762742</v>
      </c>
      <c r="F792" s="302"/>
      <c r="G792" s="315">
        <v>206802</v>
      </c>
      <c r="H792" s="381">
        <v>981889.56892247743</v>
      </c>
      <c r="I792" s="379"/>
    </row>
    <row r="793" spans="1:9" hidden="1" outlineLevel="1">
      <c r="A793" s="380"/>
      <c r="B793" s="326" t="s">
        <v>190</v>
      </c>
      <c r="C793" s="351">
        <v>5607187</v>
      </c>
      <c r="D793" s="315">
        <v>4155872</v>
      </c>
      <c r="E793" s="315">
        <v>75501</v>
      </c>
      <c r="F793" s="303">
        <v>487227</v>
      </c>
      <c r="G793" s="315">
        <v>663380</v>
      </c>
      <c r="H793" s="381">
        <v>10989167</v>
      </c>
      <c r="I793" s="379"/>
    </row>
    <row r="794" spans="1:9" hidden="1" outlineLevel="1">
      <c r="A794" s="380"/>
      <c r="B794" s="326" t="s">
        <v>191</v>
      </c>
      <c r="C794" s="351">
        <v>181062</v>
      </c>
      <c r="D794" s="314"/>
      <c r="E794" s="315">
        <v>3031</v>
      </c>
      <c r="F794" s="302"/>
      <c r="G794" s="314"/>
      <c r="H794" s="381">
        <v>184093</v>
      </c>
      <c r="I794" s="379"/>
    </row>
    <row r="795" spans="1:9" hidden="1" outlineLevel="1">
      <c r="A795" s="380"/>
      <c r="B795" s="326" t="s">
        <v>192</v>
      </c>
      <c r="C795" s="351">
        <v>100231</v>
      </c>
      <c r="D795" s="314"/>
      <c r="E795" s="314"/>
      <c r="F795" s="302"/>
      <c r="G795" s="314"/>
      <c r="H795" s="381">
        <v>100231</v>
      </c>
      <c r="I795" s="379"/>
    </row>
    <row r="796" spans="1:9" hidden="1" outlineLevel="1">
      <c r="A796" s="380"/>
      <c r="B796" s="326" t="s">
        <v>247</v>
      </c>
      <c r="C796" s="351">
        <v>4114</v>
      </c>
      <c r="D796" s="314"/>
      <c r="E796" s="314"/>
      <c r="F796" s="302"/>
      <c r="G796" s="314"/>
      <c r="H796" s="381">
        <v>4114</v>
      </c>
      <c r="I796" s="379"/>
    </row>
    <row r="797" spans="1:9" hidden="1" outlineLevel="1">
      <c r="A797" s="380"/>
      <c r="B797" s="326" t="s">
        <v>193</v>
      </c>
      <c r="C797" s="351">
        <v>7079765</v>
      </c>
      <c r="D797" s="315">
        <v>10570126</v>
      </c>
      <c r="E797" s="315">
        <v>7792990</v>
      </c>
      <c r="F797" s="302"/>
      <c r="G797" s="315">
        <v>31462325</v>
      </c>
      <c r="H797" s="381">
        <v>56905206</v>
      </c>
      <c r="I797" s="379"/>
    </row>
    <row r="798" spans="1:9" hidden="1" outlineLevel="1">
      <c r="A798" s="380"/>
      <c r="B798" s="326" t="s">
        <v>194</v>
      </c>
      <c r="C798" s="351">
        <v>0</v>
      </c>
      <c r="D798" s="314"/>
      <c r="E798" s="314"/>
      <c r="F798" s="302"/>
      <c r="G798" s="314"/>
      <c r="H798" s="381">
        <v>0</v>
      </c>
      <c r="I798" s="379"/>
    </row>
    <row r="799" spans="1:9" hidden="1" outlineLevel="1">
      <c r="A799" s="380"/>
      <c r="B799" s="326" t="s">
        <v>195</v>
      </c>
      <c r="C799" s="351">
        <v>19993.248551933295</v>
      </c>
      <c r="D799" s="314"/>
      <c r="E799" s="315">
        <v>147512</v>
      </c>
      <c r="F799" s="302"/>
      <c r="G799" s="315">
        <v>55993.4</v>
      </c>
      <c r="H799" s="381">
        <v>223498.64855193329</v>
      </c>
      <c r="I799" s="379"/>
    </row>
    <row r="800" spans="1:9" hidden="1" outlineLevel="1">
      <c r="A800" s="380"/>
      <c r="B800" s="326" t="s">
        <v>196</v>
      </c>
      <c r="C800" s="351">
        <v>513405</v>
      </c>
      <c r="D800" s="314">
        <v>1912</v>
      </c>
      <c r="E800" s="315">
        <v>836330</v>
      </c>
      <c r="F800" s="303">
        <v>3483</v>
      </c>
      <c r="G800" s="314"/>
      <c r="H800" s="381">
        <v>1355130</v>
      </c>
      <c r="I800" s="379"/>
    </row>
    <row r="801" spans="1:9" collapsed="1">
      <c r="A801" s="380">
        <v>27</v>
      </c>
      <c r="B801" s="330" t="s">
        <v>100</v>
      </c>
      <c r="C801" s="351">
        <f>SUM($C$777:$C$800)</f>
        <v>15106605.081799095</v>
      </c>
      <c r="D801" s="315">
        <f>SUM($D$777:$D$800)</f>
        <v>15052346</v>
      </c>
      <c r="E801" s="315">
        <f>SUM($E$777:$E$800)</f>
        <v>19673695</v>
      </c>
      <c r="F801" s="303">
        <f>SUM($F$777:$F$800)</f>
        <v>3082037.3834263291</v>
      </c>
      <c r="G801" s="315">
        <f>SUM($G$777:$G$800)</f>
        <v>34913440.399999999</v>
      </c>
      <c r="H801" s="381">
        <f>SUM($H$777:$H$800)</f>
        <v>87828123.865225419</v>
      </c>
      <c r="I801" s="379"/>
    </row>
    <row r="802" spans="1:9" hidden="1" outlineLevel="1">
      <c r="A802" s="380"/>
      <c r="B802" s="326" t="s">
        <v>256</v>
      </c>
      <c r="C802" s="294"/>
      <c r="D802" s="333"/>
      <c r="E802" s="315">
        <v>0</v>
      </c>
      <c r="F802" s="294"/>
      <c r="G802" s="332">
        <v>0</v>
      </c>
      <c r="H802" s="381">
        <v>0</v>
      </c>
      <c r="I802" s="379"/>
    </row>
    <row r="803" spans="1:9" hidden="1" outlineLevel="1">
      <c r="A803" s="380"/>
      <c r="B803" s="326" t="s">
        <v>181</v>
      </c>
      <c r="C803" s="294"/>
      <c r="D803" s="333"/>
      <c r="E803" s="315">
        <v>1277712.7</v>
      </c>
      <c r="F803" s="294"/>
      <c r="G803" s="332">
        <v>0.24443082678044448</v>
      </c>
      <c r="H803" s="381">
        <v>1277712.9444308267</v>
      </c>
      <c r="I803" s="379"/>
    </row>
    <row r="804" spans="1:9" hidden="1" outlineLevel="1">
      <c r="A804" s="380"/>
      <c r="B804" s="326" t="s">
        <v>182</v>
      </c>
      <c r="C804" s="294"/>
      <c r="D804" s="333"/>
      <c r="E804" s="314"/>
      <c r="F804" s="294"/>
      <c r="G804" s="333"/>
      <c r="H804" s="381">
        <v>0</v>
      </c>
      <c r="I804" s="379"/>
    </row>
    <row r="805" spans="1:9" hidden="1" outlineLevel="1">
      <c r="A805" s="380"/>
      <c r="B805" s="326" t="s">
        <v>250</v>
      </c>
      <c r="C805" s="294"/>
      <c r="D805" s="332">
        <v>0</v>
      </c>
      <c r="E805" s="315">
        <v>0</v>
      </c>
      <c r="F805" s="294"/>
      <c r="G805" s="332">
        <v>0</v>
      </c>
      <c r="H805" s="381">
        <v>0</v>
      </c>
      <c r="I805" s="379"/>
    </row>
    <row r="806" spans="1:9" hidden="1" outlineLevel="1">
      <c r="A806" s="380"/>
      <c r="B806" s="326" t="s">
        <v>257</v>
      </c>
      <c r="C806" s="294"/>
      <c r="D806" s="332">
        <v>0</v>
      </c>
      <c r="E806" s="315">
        <v>0</v>
      </c>
      <c r="F806" s="294"/>
      <c r="G806" s="332">
        <v>0</v>
      </c>
      <c r="H806" s="381">
        <v>0</v>
      </c>
      <c r="I806" s="379"/>
    </row>
    <row r="807" spans="1:9" hidden="1" outlineLevel="1">
      <c r="A807" s="380"/>
      <c r="B807" s="326" t="s">
        <v>258</v>
      </c>
      <c r="C807" s="294"/>
      <c r="D807" s="332"/>
      <c r="E807" s="315"/>
      <c r="F807" s="294"/>
      <c r="G807" s="332"/>
      <c r="H807" s="381"/>
      <c r="I807" s="379"/>
    </row>
    <row r="808" spans="1:9" hidden="1" outlineLevel="1">
      <c r="A808" s="380"/>
      <c r="B808" s="326" t="s">
        <v>183</v>
      </c>
      <c r="C808" s="294"/>
      <c r="D808" s="332">
        <v>102118</v>
      </c>
      <c r="E808" s="315">
        <v>2308745</v>
      </c>
      <c r="F808" s="294"/>
      <c r="G808" s="332">
        <v>17</v>
      </c>
      <c r="H808" s="381">
        <v>2410880</v>
      </c>
      <c r="I808" s="379"/>
    </row>
    <row r="809" spans="1:9" hidden="1" outlineLevel="1">
      <c r="A809" s="380"/>
      <c r="B809" s="326" t="s">
        <v>184</v>
      </c>
      <c r="C809" s="294"/>
      <c r="D809" s="333"/>
      <c r="E809" s="315">
        <v>279560</v>
      </c>
      <c r="F809" s="294"/>
      <c r="G809" s="332">
        <v>-1</v>
      </c>
      <c r="H809" s="381">
        <v>279559</v>
      </c>
      <c r="I809" s="379"/>
    </row>
    <row r="810" spans="1:9" hidden="1" outlineLevel="1">
      <c r="A810" s="380"/>
      <c r="B810" s="326" t="s">
        <v>251</v>
      </c>
      <c r="C810" s="294"/>
      <c r="D810" s="332">
        <v>0</v>
      </c>
      <c r="E810" s="314"/>
      <c r="F810" s="294"/>
      <c r="G810" s="333"/>
      <c r="H810" s="381">
        <v>0</v>
      </c>
      <c r="I810" s="379"/>
    </row>
    <row r="811" spans="1:9" hidden="1" outlineLevel="1">
      <c r="A811" s="380"/>
      <c r="B811" s="326" t="s">
        <v>185</v>
      </c>
      <c r="C811" s="294"/>
      <c r="D811" s="333"/>
      <c r="E811" s="315">
        <v>1818327</v>
      </c>
      <c r="F811" s="294"/>
      <c r="G811" s="333"/>
      <c r="H811" s="381">
        <v>1818327</v>
      </c>
      <c r="I811" s="379"/>
    </row>
    <row r="812" spans="1:9" hidden="1" outlineLevel="1">
      <c r="A812" s="380"/>
      <c r="B812" s="326" t="s">
        <v>253</v>
      </c>
      <c r="C812" s="294"/>
      <c r="D812" s="333">
        <v>0</v>
      </c>
      <c r="E812" s="315">
        <v>1156921</v>
      </c>
      <c r="F812" s="294"/>
      <c r="G812" s="333">
        <v>0</v>
      </c>
      <c r="H812" s="381">
        <v>1156921</v>
      </c>
      <c r="I812" s="379"/>
    </row>
    <row r="813" spans="1:9" hidden="1" outlineLevel="1">
      <c r="A813" s="380"/>
      <c r="B813" s="326" t="s">
        <v>186</v>
      </c>
      <c r="C813" s="294"/>
      <c r="D813" s="333"/>
      <c r="E813" s="315">
        <v>2116610</v>
      </c>
      <c r="F813" s="294"/>
      <c r="G813" s="333"/>
      <c r="H813" s="381">
        <v>2116610</v>
      </c>
      <c r="I813" s="379"/>
    </row>
    <row r="814" spans="1:9" hidden="1" outlineLevel="1">
      <c r="A814" s="380"/>
      <c r="B814" s="326" t="s">
        <v>244</v>
      </c>
      <c r="C814" s="294"/>
      <c r="D814" s="333"/>
      <c r="E814" s="314"/>
      <c r="F814" s="294"/>
      <c r="G814" s="333"/>
      <c r="H814" s="381">
        <v>0</v>
      </c>
      <c r="I814" s="379"/>
    </row>
    <row r="815" spans="1:9" hidden="1" outlineLevel="1">
      <c r="A815" s="380"/>
      <c r="B815" s="326" t="s">
        <v>187</v>
      </c>
      <c r="C815" s="294"/>
      <c r="D815" s="333"/>
      <c r="E815" s="314"/>
      <c r="F815" s="294"/>
      <c r="G815" s="333"/>
      <c r="H815" s="381">
        <v>0</v>
      </c>
      <c r="I815" s="379"/>
    </row>
    <row r="816" spans="1:9" hidden="1" outlineLevel="1">
      <c r="A816" s="380"/>
      <c r="B816" s="326" t="s">
        <v>188</v>
      </c>
      <c r="C816" s="294"/>
      <c r="D816" s="332">
        <v>0</v>
      </c>
      <c r="E816" s="315">
        <v>0</v>
      </c>
      <c r="F816" s="294"/>
      <c r="G816" s="332">
        <v>0</v>
      </c>
      <c r="H816" s="381">
        <v>0</v>
      </c>
      <c r="I816" s="379"/>
    </row>
    <row r="817" spans="1:9" hidden="1" outlineLevel="1">
      <c r="A817" s="380"/>
      <c r="B817" s="326" t="s">
        <v>189</v>
      </c>
      <c r="C817" s="294"/>
      <c r="D817" s="332">
        <v>0</v>
      </c>
      <c r="E817" s="315">
        <v>567344</v>
      </c>
      <c r="F817" s="294"/>
      <c r="G817" s="332">
        <v>0</v>
      </c>
      <c r="H817" s="381">
        <v>567344</v>
      </c>
      <c r="I817" s="379"/>
    </row>
    <row r="818" spans="1:9" hidden="1" outlineLevel="1">
      <c r="A818" s="380"/>
      <c r="B818" s="326" t="s">
        <v>190</v>
      </c>
      <c r="C818" s="294"/>
      <c r="D818" s="332">
        <v>587633</v>
      </c>
      <c r="E818" s="315">
        <v>87737</v>
      </c>
      <c r="F818" s="294"/>
      <c r="G818" s="332">
        <v>0</v>
      </c>
      <c r="H818" s="381">
        <v>675370</v>
      </c>
      <c r="I818" s="379"/>
    </row>
    <row r="819" spans="1:9" hidden="1" outlineLevel="1">
      <c r="A819" s="380"/>
      <c r="B819" s="326" t="s">
        <v>191</v>
      </c>
      <c r="C819" s="294"/>
      <c r="D819" s="333"/>
      <c r="E819" s="315">
        <v>59285</v>
      </c>
      <c r="F819" s="294"/>
      <c r="G819" s="333"/>
      <c r="H819" s="381">
        <v>59285</v>
      </c>
      <c r="I819" s="379"/>
    </row>
    <row r="820" spans="1:9" hidden="1" outlineLevel="1">
      <c r="A820" s="380"/>
      <c r="B820" s="326" t="s">
        <v>192</v>
      </c>
      <c r="C820" s="294"/>
      <c r="D820" s="333"/>
      <c r="E820" s="314"/>
      <c r="F820" s="294"/>
      <c r="G820" s="333"/>
      <c r="H820" s="381">
        <v>0</v>
      </c>
      <c r="I820" s="379"/>
    </row>
    <row r="821" spans="1:9" hidden="1" outlineLevel="1">
      <c r="A821" s="380"/>
      <c r="B821" s="326" t="s">
        <v>247</v>
      </c>
      <c r="C821" s="294"/>
      <c r="D821" s="333"/>
      <c r="E821" s="314"/>
      <c r="F821" s="294"/>
      <c r="G821" s="333"/>
      <c r="H821" s="381">
        <v>0</v>
      </c>
      <c r="I821" s="379"/>
    </row>
    <row r="822" spans="1:9" hidden="1" outlineLevel="1">
      <c r="A822" s="380"/>
      <c r="B822" s="326" t="s">
        <v>193</v>
      </c>
      <c r="C822" s="294"/>
      <c r="D822" s="332">
        <v>2120</v>
      </c>
      <c r="E822" s="315">
        <v>3388811</v>
      </c>
      <c r="F822" s="294"/>
      <c r="G822" s="333"/>
      <c r="H822" s="381">
        <v>3390931</v>
      </c>
      <c r="I822" s="379"/>
    </row>
    <row r="823" spans="1:9" hidden="1" outlineLevel="1">
      <c r="A823" s="380"/>
      <c r="B823" s="326" t="s">
        <v>194</v>
      </c>
      <c r="C823" s="294"/>
      <c r="D823" s="333"/>
      <c r="E823" s="314"/>
      <c r="F823" s="294"/>
      <c r="G823" s="333"/>
      <c r="H823" s="381">
        <v>0</v>
      </c>
      <c r="I823" s="379"/>
    </row>
    <row r="824" spans="1:9" hidden="1" outlineLevel="1">
      <c r="A824" s="380"/>
      <c r="B824" s="326" t="s">
        <v>195</v>
      </c>
      <c r="C824" s="294"/>
      <c r="D824" s="333"/>
      <c r="E824" s="315">
        <v>77538</v>
      </c>
      <c r="F824" s="294"/>
      <c r="G824" s="332">
        <v>0</v>
      </c>
      <c r="H824" s="381">
        <v>77538</v>
      </c>
      <c r="I824" s="379"/>
    </row>
    <row r="825" spans="1:9" hidden="1" outlineLevel="1">
      <c r="A825" s="380"/>
      <c r="B825" s="326" t="s">
        <v>196</v>
      </c>
      <c r="C825" s="294"/>
      <c r="D825" s="333"/>
      <c r="E825" s="315">
        <v>61790</v>
      </c>
      <c r="F825" s="294"/>
      <c r="G825" s="333"/>
      <c r="H825" s="381">
        <v>61790</v>
      </c>
      <c r="I825" s="379"/>
    </row>
    <row r="826" spans="1:9" collapsed="1">
      <c r="A826" s="380">
        <v>28</v>
      </c>
      <c r="B826" s="330" t="s">
        <v>553</v>
      </c>
      <c r="C826" s="294"/>
      <c r="D826" s="332">
        <f>SUM($D$802:$D$825)</f>
        <v>691871</v>
      </c>
      <c r="E826" s="315">
        <f>SUM($E$802:$E$825)</f>
        <v>13200380.699999999</v>
      </c>
      <c r="F826" s="294"/>
      <c r="G826" s="332">
        <f>SUM($G$802:$G$825)</f>
        <v>16.244430826780444</v>
      </c>
      <c r="H826" s="381">
        <f>SUM($H$802:$H$825)</f>
        <v>13892267.944430826</v>
      </c>
      <c r="I826" s="379"/>
    </row>
    <row r="827" spans="1:9" hidden="1" outlineLevel="1">
      <c r="A827" s="380"/>
      <c r="B827" s="326" t="s">
        <v>256</v>
      </c>
      <c r="C827" s="319"/>
      <c r="D827" s="333"/>
      <c r="E827" s="315">
        <v>0</v>
      </c>
      <c r="F827" s="319"/>
      <c r="G827" s="332">
        <v>0</v>
      </c>
      <c r="H827" s="381">
        <v>0</v>
      </c>
      <c r="I827" s="379"/>
    </row>
    <row r="828" spans="1:9" hidden="1" outlineLevel="1">
      <c r="A828" s="380"/>
      <c r="B828" s="326" t="s">
        <v>181</v>
      </c>
      <c r="C828" s="319"/>
      <c r="D828" s="333"/>
      <c r="E828" s="315">
        <v>2962820.03</v>
      </c>
      <c r="F828" s="319"/>
      <c r="G828" s="332">
        <v>3042.52</v>
      </c>
      <c r="H828" s="381">
        <v>2965862.55</v>
      </c>
      <c r="I828" s="379"/>
    </row>
    <row r="829" spans="1:9" hidden="1" outlineLevel="1">
      <c r="A829" s="380"/>
      <c r="B829" s="326" t="s">
        <v>182</v>
      </c>
      <c r="C829" s="319"/>
      <c r="D829" s="333"/>
      <c r="E829" s="314"/>
      <c r="F829" s="319"/>
      <c r="G829" s="333"/>
      <c r="H829" s="381">
        <v>0</v>
      </c>
      <c r="I829" s="379"/>
    </row>
    <row r="830" spans="1:9" hidden="1" outlineLevel="1">
      <c r="A830" s="380"/>
      <c r="B830" s="326" t="s">
        <v>250</v>
      </c>
      <c r="C830" s="319"/>
      <c r="D830" s="332">
        <v>0</v>
      </c>
      <c r="E830" s="315">
        <v>0</v>
      </c>
      <c r="F830" s="319"/>
      <c r="G830" s="332">
        <v>0</v>
      </c>
      <c r="H830" s="381">
        <v>0</v>
      </c>
      <c r="I830" s="379"/>
    </row>
    <row r="831" spans="1:9" hidden="1" outlineLevel="1">
      <c r="A831" s="380"/>
      <c r="B831" s="326" t="s">
        <v>257</v>
      </c>
      <c r="C831" s="319"/>
      <c r="D831" s="332">
        <v>0</v>
      </c>
      <c r="E831" s="315">
        <v>0</v>
      </c>
      <c r="F831" s="319"/>
      <c r="G831" s="332">
        <v>0</v>
      </c>
      <c r="H831" s="381">
        <v>0</v>
      </c>
      <c r="I831" s="379"/>
    </row>
    <row r="832" spans="1:9" hidden="1" outlineLevel="1">
      <c r="A832" s="380"/>
      <c r="B832" s="326" t="s">
        <v>258</v>
      </c>
      <c r="C832" s="319"/>
      <c r="D832" s="332"/>
      <c r="E832" s="315"/>
      <c r="F832" s="319"/>
      <c r="G832" s="332"/>
      <c r="H832" s="381"/>
      <c r="I832" s="379"/>
    </row>
    <row r="833" spans="1:9" hidden="1" outlineLevel="1">
      <c r="A833" s="380"/>
      <c r="B833" s="326" t="s">
        <v>183</v>
      </c>
      <c r="C833" s="319"/>
      <c r="D833" s="332">
        <v>371421</v>
      </c>
      <c r="E833" s="315">
        <v>5308553</v>
      </c>
      <c r="F833" s="319"/>
      <c r="G833" s="332">
        <v>28194</v>
      </c>
      <c r="H833" s="381">
        <v>5708168</v>
      </c>
      <c r="I833" s="379"/>
    </row>
    <row r="834" spans="1:9" hidden="1" outlineLevel="1">
      <c r="A834" s="380"/>
      <c r="B834" s="326" t="s">
        <v>184</v>
      </c>
      <c r="C834" s="319"/>
      <c r="D834" s="333"/>
      <c r="E834" s="315">
        <v>202822</v>
      </c>
      <c r="F834" s="319"/>
      <c r="G834" s="332">
        <v>2794</v>
      </c>
      <c r="H834" s="381">
        <v>205616</v>
      </c>
      <c r="I834" s="379"/>
    </row>
    <row r="835" spans="1:9" hidden="1" outlineLevel="1">
      <c r="A835" s="380"/>
      <c r="B835" s="326" t="s">
        <v>251</v>
      </c>
      <c r="C835" s="319"/>
      <c r="D835" s="332">
        <v>483</v>
      </c>
      <c r="E835" s="314"/>
      <c r="F835" s="319"/>
      <c r="G835" s="333"/>
      <c r="H835" s="381">
        <v>483</v>
      </c>
      <c r="I835" s="379"/>
    </row>
    <row r="836" spans="1:9" hidden="1" outlineLevel="1">
      <c r="A836" s="380"/>
      <c r="B836" s="326" t="s">
        <v>185</v>
      </c>
      <c r="C836" s="319"/>
      <c r="D836" s="333"/>
      <c r="E836" s="315">
        <v>4667282</v>
      </c>
      <c r="F836" s="319"/>
      <c r="G836" s="332">
        <v>23667</v>
      </c>
      <c r="H836" s="381">
        <v>4690949</v>
      </c>
      <c r="I836" s="379"/>
    </row>
    <row r="837" spans="1:9" hidden="1" outlineLevel="1">
      <c r="A837" s="380"/>
      <c r="B837" s="326" t="s">
        <v>253</v>
      </c>
      <c r="C837" s="319"/>
      <c r="D837" s="333">
        <v>0</v>
      </c>
      <c r="E837" s="315">
        <v>2453559</v>
      </c>
      <c r="F837" s="319"/>
      <c r="G837" s="332">
        <v>0</v>
      </c>
      <c r="H837" s="381">
        <v>2453559</v>
      </c>
      <c r="I837" s="379"/>
    </row>
    <row r="838" spans="1:9" hidden="1" outlineLevel="1">
      <c r="A838" s="380"/>
      <c r="B838" s="326" t="s">
        <v>186</v>
      </c>
      <c r="C838" s="319"/>
      <c r="D838" s="333"/>
      <c r="E838" s="315">
        <v>5967630</v>
      </c>
      <c r="F838" s="319"/>
      <c r="G838" s="333"/>
      <c r="H838" s="381">
        <v>5967630</v>
      </c>
      <c r="I838" s="379"/>
    </row>
    <row r="839" spans="1:9" hidden="1" outlineLevel="1">
      <c r="A839" s="380"/>
      <c r="B839" s="326" t="s">
        <v>244</v>
      </c>
      <c r="C839" s="319"/>
      <c r="D839" s="333"/>
      <c r="E839" s="314"/>
      <c r="F839" s="319"/>
      <c r="G839" s="333"/>
      <c r="H839" s="381">
        <v>0</v>
      </c>
      <c r="I839" s="379"/>
    </row>
    <row r="840" spans="1:9" hidden="1" outlineLevel="1">
      <c r="A840" s="380"/>
      <c r="B840" s="326" t="s">
        <v>187</v>
      </c>
      <c r="C840" s="319"/>
      <c r="D840" s="333"/>
      <c r="E840" s="314"/>
      <c r="F840" s="319"/>
      <c r="G840" s="333"/>
      <c r="H840" s="381">
        <v>0</v>
      </c>
      <c r="I840" s="379"/>
    </row>
    <row r="841" spans="1:9" hidden="1" outlineLevel="1">
      <c r="A841" s="380"/>
      <c r="B841" s="326" t="s">
        <v>188</v>
      </c>
      <c r="C841" s="319"/>
      <c r="D841" s="332">
        <v>0</v>
      </c>
      <c r="E841" s="315">
        <v>175333</v>
      </c>
      <c r="F841" s="319"/>
      <c r="G841" s="332">
        <v>105.17826039532925</v>
      </c>
      <c r="H841" s="381">
        <v>175438.17826039533</v>
      </c>
      <c r="I841" s="379"/>
    </row>
    <row r="842" spans="1:9" hidden="1" outlineLevel="1">
      <c r="A842" s="380"/>
      <c r="B842" s="326" t="s">
        <v>189</v>
      </c>
      <c r="C842" s="319"/>
      <c r="D842" s="332">
        <v>0</v>
      </c>
      <c r="E842" s="315">
        <v>2064533</v>
      </c>
      <c r="F842" s="319"/>
      <c r="G842" s="332">
        <v>0</v>
      </c>
      <c r="H842" s="381">
        <v>2064533</v>
      </c>
      <c r="I842" s="379"/>
    </row>
    <row r="843" spans="1:9" hidden="1" outlineLevel="1">
      <c r="A843" s="380"/>
      <c r="B843" s="326" t="s">
        <v>190</v>
      </c>
      <c r="C843" s="319"/>
      <c r="D843" s="332">
        <v>2005391</v>
      </c>
      <c r="E843" s="315">
        <v>139042</v>
      </c>
      <c r="F843" s="319"/>
      <c r="G843" s="332">
        <v>0</v>
      </c>
      <c r="H843" s="381">
        <v>2144433</v>
      </c>
      <c r="I843" s="379"/>
    </row>
    <row r="844" spans="1:9" hidden="1" outlineLevel="1">
      <c r="A844" s="380"/>
      <c r="B844" s="326" t="s">
        <v>191</v>
      </c>
      <c r="C844" s="319"/>
      <c r="D844" s="333"/>
      <c r="E844" s="315">
        <v>442119</v>
      </c>
      <c r="F844" s="319"/>
      <c r="G844" s="333"/>
      <c r="H844" s="381">
        <v>442119</v>
      </c>
      <c r="I844" s="379"/>
    </row>
    <row r="845" spans="1:9" hidden="1" outlineLevel="1">
      <c r="A845" s="380"/>
      <c r="B845" s="326" t="s">
        <v>192</v>
      </c>
      <c r="C845" s="319"/>
      <c r="D845" s="333"/>
      <c r="E845" s="314"/>
      <c r="F845" s="319"/>
      <c r="G845" s="333"/>
      <c r="H845" s="381">
        <v>0</v>
      </c>
      <c r="I845" s="379"/>
    </row>
    <row r="846" spans="1:9" hidden="1" outlineLevel="1">
      <c r="A846" s="380"/>
      <c r="B846" s="326" t="s">
        <v>247</v>
      </c>
      <c r="C846" s="319"/>
      <c r="D846" s="333"/>
      <c r="E846" s="314"/>
      <c r="F846" s="319"/>
      <c r="G846" s="333"/>
      <c r="H846" s="381">
        <v>0</v>
      </c>
      <c r="I846" s="379"/>
    </row>
    <row r="847" spans="1:9" hidden="1" outlineLevel="1">
      <c r="A847" s="380"/>
      <c r="B847" s="326" t="s">
        <v>193</v>
      </c>
      <c r="C847" s="319"/>
      <c r="D847" s="332">
        <v>61451</v>
      </c>
      <c r="E847" s="315">
        <v>10157718</v>
      </c>
      <c r="F847" s="319"/>
      <c r="G847" s="333"/>
      <c r="H847" s="381">
        <v>10219169</v>
      </c>
      <c r="I847" s="379"/>
    </row>
    <row r="848" spans="1:9" hidden="1" outlineLevel="1">
      <c r="A848" s="380"/>
      <c r="B848" s="326" t="s">
        <v>194</v>
      </c>
      <c r="C848" s="319"/>
      <c r="D848" s="333"/>
      <c r="E848" s="314"/>
      <c r="F848" s="319"/>
      <c r="G848" s="333"/>
      <c r="H848" s="381">
        <v>0</v>
      </c>
      <c r="I848" s="379"/>
    </row>
    <row r="849" spans="1:9" hidden="1" outlineLevel="1">
      <c r="A849" s="380"/>
      <c r="B849" s="326" t="s">
        <v>195</v>
      </c>
      <c r="C849" s="319"/>
      <c r="D849" s="333"/>
      <c r="E849" s="315">
        <v>201364</v>
      </c>
      <c r="F849" s="319"/>
      <c r="G849" s="333"/>
      <c r="H849" s="381">
        <v>201364</v>
      </c>
      <c r="I849" s="379"/>
    </row>
    <row r="850" spans="1:9" hidden="1" outlineLevel="1">
      <c r="A850" s="380"/>
      <c r="B850" s="326" t="s">
        <v>196</v>
      </c>
      <c r="C850" s="319"/>
      <c r="D850" s="333"/>
      <c r="E850" s="315">
        <v>916218</v>
      </c>
      <c r="F850" s="319"/>
      <c r="G850" s="333"/>
      <c r="H850" s="381">
        <v>916218</v>
      </c>
      <c r="I850" s="379"/>
    </row>
    <row r="851" spans="1:9" collapsed="1">
      <c r="A851" s="380">
        <v>29</v>
      </c>
      <c r="B851" s="330" t="s">
        <v>554</v>
      </c>
      <c r="C851" s="319"/>
      <c r="D851" s="332">
        <f>SUM($D$827:$D$850)</f>
        <v>2438746</v>
      </c>
      <c r="E851" s="315">
        <f>SUM($E$827:$E$850)</f>
        <v>35658993.030000001</v>
      </c>
      <c r="F851" s="319"/>
      <c r="G851" s="332">
        <f>SUM($G$827:$G$850)</f>
        <v>57802.698260395337</v>
      </c>
      <c r="H851" s="381">
        <f>SUM($H$827:$H$850)</f>
        <v>38155541.728260398</v>
      </c>
      <c r="I851" s="379"/>
    </row>
    <row r="852" spans="1:9" hidden="1" outlineLevel="1">
      <c r="A852" s="380"/>
      <c r="B852" s="326" t="s">
        <v>256</v>
      </c>
      <c r="C852" s="301"/>
      <c r="D852" s="333"/>
      <c r="E852" s="315">
        <v>0</v>
      </c>
      <c r="F852" s="301"/>
      <c r="G852" s="332">
        <v>0</v>
      </c>
      <c r="H852" s="381">
        <v>0</v>
      </c>
      <c r="I852" s="379"/>
    </row>
    <row r="853" spans="1:9" hidden="1" outlineLevel="1">
      <c r="A853" s="380"/>
      <c r="B853" s="326" t="s">
        <v>181</v>
      </c>
      <c r="C853" s="301"/>
      <c r="D853" s="333"/>
      <c r="E853" s="315">
        <v>694014.66</v>
      </c>
      <c r="F853" s="301"/>
      <c r="G853" s="332">
        <v>-7065.9528153814399</v>
      </c>
      <c r="H853" s="381">
        <v>686948.70718461857</v>
      </c>
      <c r="I853" s="379"/>
    </row>
    <row r="854" spans="1:9" hidden="1" outlineLevel="1">
      <c r="A854" s="380"/>
      <c r="B854" s="326" t="s">
        <v>182</v>
      </c>
      <c r="C854" s="301"/>
      <c r="D854" s="333"/>
      <c r="E854" s="314"/>
      <c r="F854" s="301"/>
      <c r="G854" s="333"/>
      <c r="H854" s="381">
        <v>0</v>
      </c>
      <c r="I854" s="379"/>
    </row>
    <row r="855" spans="1:9" hidden="1" outlineLevel="1">
      <c r="A855" s="380"/>
      <c r="B855" s="326" t="s">
        <v>250</v>
      </c>
      <c r="C855" s="301"/>
      <c r="D855" s="332">
        <v>0</v>
      </c>
      <c r="E855" s="315">
        <v>0</v>
      </c>
      <c r="F855" s="301"/>
      <c r="G855" s="332">
        <v>0</v>
      </c>
      <c r="H855" s="381">
        <v>0</v>
      </c>
      <c r="I855" s="379"/>
    </row>
    <row r="856" spans="1:9" hidden="1" outlineLevel="1">
      <c r="A856" s="380"/>
      <c r="B856" s="326" t="s">
        <v>257</v>
      </c>
      <c r="C856" s="301"/>
      <c r="D856" s="332">
        <v>0</v>
      </c>
      <c r="E856" s="315">
        <v>0</v>
      </c>
      <c r="F856" s="301"/>
      <c r="G856" s="332">
        <v>0</v>
      </c>
      <c r="H856" s="381">
        <v>0</v>
      </c>
      <c r="I856" s="379"/>
    </row>
    <row r="857" spans="1:9" hidden="1" outlineLevel="1">
      <c r="A857" s="380"/>
      <c r="B857" s="326" t="s">
        <v>258</v>
      </c>
      <c r="C857" s="301"/>
      <c r="D857" s="332"/>
      <c r="E857" s="315"/>
      <c r="F857" s="301"/>
      <c r="G857" s="332"/>
      <c r="H857" s="381"/>
      <c r="I857" s="379"/>
    </row>
    <row r="858" spans="1:9" hidden="1" outlineLevel="1">
      <c r="A858" s="380"/>
      <c r="B858" s="326" t="s">
        <v>183</v>
      </c>
      <c r="C858" s="301"/>
      <c r="D858" s="332">
        <v>491169</v>
      </c>
      <c r="E858" s="315">
        <v>2370028</v>
      </c>
      <c r="F858" s="301"/>
      <c r="G858" s="332">
        <v>971968</v>
      </c>
      <c r="H858" s="381">
        <v>3833165</v>
      </c>
      <c r="I858" s="379"/>
    </row>
    <row r="859" spans="1:9" hidden="1" outlineLevel="1">
      <c r="A859" s="380"/>
      <c r="B859" s="326" t="s">
        <v>184</v>
      </c>
      <c r="C859" s="301"/>
      <c r="D859" s="333"/>
      <c r="E859" s="315">
        <v>125912</v>
      </c>
      <c r="F859" s="301"/>
      <c r="G859" s="332">
        <v>104855</v>
      </c>
      <c r="H859" s="381">
        <v>230767</v>
      </c>
      <c r="I859" s="379"/>
    </row>
    <row r="860" spans="1:9" hidden="1" outlineLevel="1">
      <c r="A860" s="380"/>
      <c r="B860" s="326" t="s">
        <v>251</v>
      </c>
      <c r="C860" s="301"/>
      <c r="D860" s="332">
        <v>6000</v>
      </c>
      <c r="E860" s="314"/>
      <c r="F860" s="301"/>
      <c r="G860" s="333"/>
      <c r="H860" s="381">
        <v>6000</v>
      </c>
      <c r="I860" s="379"/>
    </row>
    <row r="861" spans="1:9" hidden="1" outlineLevel="1">
      <c r="A861" s="380"/>
      <c r="B861" s="326" t="s">
        <v>185</v>
      </c>
      <c r="C861" s="301"/>
      <c r="D861" s="333"/>
      <c r="E861" s="315">
        <v>1999317</v>
      </c>
      <c r="F861" s="301"/>
      <c r="G861" s="332">
        <v>604308</v>
      </c>
      <c r="H861" s="381">
        <v>2603625</v>
      </c>
      <c r="I861" s="379"/>
    </row>
    <row r="862" spans="1:9" hidden="1" outlineLevel="1">
      <c r="A862" s="380"/>
      <c r="B862" s="326" t="s">
        <v>253</v>
      </c>
      <c r="C862" s="301"/>
      <c r="D862" s="333">
        <v>0</v>
      </c>
      <c r="E862" s="315">
        <v>16774377</v>
      </c>
      <c r="F862" s="301"/>
      <c r="G862" s="332">
        <v>128023</v>
      </c>
      <c r="H862" s="381">
        <v>16902400</v>
      </c>
      <c r="I862" s="379"/>
    </row>
    <row r="863" spans="1:9" hidden="1" outlineLevel="1">
      <c r="A863" s="380"/>
      <c r="B863" s="326" t="s">
        <v>186</v>
      </c>
      <c r="C863" s="301"/>
      <c r="D863" s="333"/>
      <c r="E863" s="315">
        <v>16587429</v>
      </c>
      <c r="F863" s="301"/>
      <c r="G863" s="332">
        <v>251515</v>
      </c>
      <c r="H863" s="381">
        <v>16838944</v>
      </c>
      <c r="I863" s="379"/>
    </row>
    <row r="864" spans="1:9" hidden="1" outlineLevel="1">
      <c r="A864" s="380"/>
      <c r="B864" s="326" t="s">
        <v>244</v>
      </c>
      <c r="C864" s="301"/>
      <c r="D864" s="333"/>
      <c r="E864" s="314"/>
      <c r="F864" s="301"/>
      <c r="G864" s="333"/>
      <c r="H864" s="381">
        <v>0</v>
      </c>
      <c r="I864" s="379"/>
    </row>
    <row r="865" spans="1:9" hidden="1" outlineLevel="1">
      <c r="A865" s="380"/>
      <c r="B865" s="326" t="s">
        <v>187</v>
      </c>
      <c r="C865" s="301"/>
      <c r="D865" s="333"/>
      <c r="E865" s="314"/>
      <c r="F865" s="301"/>
      <c r="G865" s="333"/>
      <c r="H865" s="381">
        <v>0</v>
      </c>
      <c r="I865" s="379"/>
    </row>
    <row r="866" spans="1:9" hidden="1" outlineLevel="1">
      <c r="A866" s="380"/>
      <c r="B866" s="326" t="s">
        <v>188</v>
      </c>
      <c r="C866" s="301"/>
      <c r="D866" s="332">
        <v>0</v>
      </c>
      <c r="E866" s="315">
        <v>0</v>
      </c>
      <c r="F866" s="301"/>
      <c r="G866" s="332">
        <v>109.66525000246942</v>
      </c>
      <c r="H866" s="381">
        <v>109.66525000246942</v>
      </c>
      <c r="I866" s="379"/>
    </row>
    <row r="867" spans="1:9" hidden="1" outlineLevel="1">
      <c r="A867" s="380"/>
      <c r="B867" s="326" t="s">
        <v>189</v>
      </c>
      <c r="C867" s="301"/>
      <c r="D867" s="332">
        <v>0</v>
      </c>
      <c r="E867" s="315">
        <v>578864</v>
      </c>
      <c r="F867" s="301"/>
      <c r="G867" s="333"/>
      <c r="H867" s="381">
        <v>578864</v>
      </c>
      <c r="I867" s="379"/>
    </row>
    <row r="868" spans="1:9" hidden="1" outlineLevel="1">
      <c r="A868" s="380"/>
      <c r="B868" s="326" t="s">
        <v>190</v>
      </c>
      <c r="C868" s="301"/>
      <c r="D868" s="332">
        <v>366759</v>
      </c>
      <c r="E868" s="315">
        <v>120888</v>
      </c>
      <c r="F868" s="301"/>
      <c r="G868" s="332">
        <v>8244</v>
      </c>
      <c r="H868" s="381">
        <v>495891</v>
      </c>
      <c r="I868" s="379"/>
    </row>
    <row r="869" spans="1:9" hidden="1" outlineLevel="1">
      <c r="A869" s="380"/>
      <c r="B869" s="326" t="s">
        <v>191</v>
      </c>
      <c r="C869" s="301"/>
      <c r="D869" s="333"/>
      <c r="E869" s="315">
        <v>297846</v>
      </c>
      <c r="F869" s="301"/>
      <c r="G869" s="332">
        <v>229</v>
      </c>
      <c r="H869" s="381">
        <v>298075</v>
      </c>
      <c r="I869" s="379"/>
    </row>
    <row r="870" spans="1:9" hidden="1" outlineLevel="1">
      <c r="A870" s="380"/>
      <c r="B870" s="326" t="s">
        <v>192</v>
      </c>
      <c r="C870" s="301"/>
      <c r="D870" s="333"/>
      <c r="E870" s="314"/>
      <c r="F870" s="301"/>
      <c r="G870" s="333"/>
      <c r="H870" s="381">
        <v>0</v>
      </c>
      <c r="I870" s="379"/>
    </row>
    <row r="871" spans="1:9" hidden="1" outlineLevel="1">
      <c r="A871" s="380"/>
      <c r="B871" s="326" t="s">
        <v>247</v>
      </c>
      <c r="C871" s="301"/>
      <c r="D871" s="333"/>
      <c r="E871" s="314"/>
      <c r="F871" s="301"/>
      <c r="G871" s="333"/>
      <c r="H871" s="381">
        <v>0</v>
      </c>
      <c r="I871" s="379"/>
    </row>
    <row r="872" spans="1:9" hidden="1" outlineLevel="1">
      <c r="A872" s="380"/>
      <c r="B872" s="326" t="s">
        <v>193</v>
      </c>
      <c r="C872" s="301"/>
      <c r="D872" s="332">
        <v>983948</v>
      </c>
      <c r="E872" s="315">
        <v>3845950</v>
      </c>
      <c r="F872" s="301"/>
      <c r="G872" s="332">
        <v>1169</v>
      </c>
      <c r="H872" s="381">
        <v>4831067</v>
      </c>
      <c r="I872" s="379"/>
    </row>
    <row r="873" spans="1:9" hidden="1" outlineLevel="1">
      <c r="A873" s="380"/>
      <c r="B873" s="326" t="s">
        <v>194</v>
      </c>
      <c r="C873" s="301"/>
      <c r="D873" s="333"/>
      <c r="E873" s="314"/>
      <c r="F873" s="301"/>
      <c r="G873" s="333"/>
      <c r="H873" s="381">
        <v>0</v>
      </c>
      <c r="I873" s="379"/>
    </row>
    <row r="874" spans="1:9" hidden="1" outlineLevel="1">
      <c r="A874" s="380"/>
      <c r="B874" s="326" t="s">
        <v>195</v>
      </c>
      <c r="C874" s="301"/>
      <c r="D874" s="333"/>
      <c r="E874" s="315">
        <v>71144</v>
      </c>
      <c r="F874" s="301"/>
      <c r="G874" s="333"/>
      <c r="H874" s="381">
        <v>71144</v>
      </c>
      <c r="I874" s="379"/>
    </row>
    <row r="875" spans="1:9" hidden="1" outlineLevel="1">
      <c r="A875" s="380"/>
      <c r="B875" s="326" t="s">
        <v>196</v>
      </c>
      <c r="C875" s="301"/>
      <c r="D875" s="333">
        <v>5007</v>
      </c>
      <c r="E875" s="315">
        <v>2721392</v>
      </c>
      <c r="F875" s="301"/>
      <c r="G875" s="333">
        <v>0</v>
      </c>
      <c r="H875" s="381">
        <v>2726399</v>
      </c>
      <c r="I875" s="379"/>
    </row>
    <row r="876" spans="1:9" collapsed="1">
      <c r="A876" s="380">
        <v>30</v>
      </c>
      <c r="B876" s="330" t="s">
        <v>555</v>
      </c>
      <c r="C876" s="301"/>
      <c r="D876" s="332">
        <f>SUM($D$852:$D$875)</f>
        <v>1852883</v>
      </c>
      <c r="E876" s="315">
        <f>SUM($E$852:$E$875)</f>
        <v>46187161.659999996</v>
      </c>
      <c r="F876" s="301"/>
      <c r="G876" s="332">
        <f>SUM($G$852:$G$875)</f>
        <v>2063354.7124346211</v>
      </c>
      <c r="H876" s="381">
        <f>SUM($H$852:$H$875)</f>
        <v>50103399.372434624</v>
      </c>
      <c r="I876" s="379"/>
    </row>
    <row r="877" spans="1:9" hidden="1" outlineLevel="1">
      <c r="A877" s="380"/>
      <c r="B877" s="326" t="s">
        <v>256</v>
      </c>
      <c r="C877" s="376"/>
      <c r="D877" s="314"/>
      <c r="E877" s="382"/>
      <c r="F877" s="302"/>
      <c r="G877" s="314"/>
      <c r="H877" s="381">
        <v>0</v>
      </c>
      <c r="I877" s="379"/>
    </row>
    <row r="878" spans="1:9" hidden="1" outlineLevel="1">
      <c r="A878" s="380"/>
      <c r="B878" s="326" t="s">
        <v>181</v>
      </c>
      <c r="C878" s="376"/>
      <c r="D878" s="314"/>
      <c r="E878" s="382"/>
      <c r="F878" s="302"/>
      <c r="G878" s="314"/>
      <c r="H878" s="381">
        <v>0</v>
      </c>
      <c r="I878" s="379"/>
    </row>
    <row r="879" spans="1:9" hidden="1" outlineLevel="1">
      <c r="A879" s="380"/>
      <c r="B879" s="326" t="s">
        <v>182</v>
      </c>
      <c r="C879" s="376"/>
      <c r="D879" s="314"/>
      <c r="E879" s="382"/>
      <c r="F879" s="302"/>
      <c r="G879" s="314"/>
      <c r="H879" s="381">
        <v>0</v>
      </c>
      <c r="I879" s="379"/>
    </row>
    <row r="880" spans="1:9" hidden="1" outlineLevel="1">
      <c r="A880" s="380"/>
      <c r="B880" s="326" t="s">
        <v>250</v>
      </c>
      <c r="C880" s="377">
        <v>0</v>
      </c>
      <c r="D880" s="315">
        <v>0</v>
      </c>
      <c r="E880" s="351">
        <v>0</v>
      </c>
      <c r="F880" s="303">
        <v>0</v>
      </c>
      <c r="G880" s="315">
        <v>0</v>
      </c>
      <c r="H880" s="381">
        <v>0</v>
      </c>
      <c r="I880" s="379"/>
    </row>
    <row r="881" spans="1:9" hidden="1" outlineLevel="1">
      <c r="A881" s="380"/>
      <c r="B881" s="326" t="s">
        <v>257</v>
      </c>
      <c r="C881" s="377">
        <v>0</v>
      </c>
      <c r="D881" s="315">
        <v>0</v>
      </c>
      <c r="E881" s="351">
        <v>0</v>
      </c>
      <c r="F881" s="303">
        <v>0</v>
      </c>
      <c r="G881" s="315">
        <v>0</v>
      </c>
      <c r="H881" s="381">
        <v>0</v>
      </c>
      <c r="I881" s="379"/>
    </row>
    <row r="882" spans="1:9" hidden="1" outlineLevel="1">
      <c r="A882" s="380"/>
      <c r="B882" s="326" t="s">
        <v>258</v>
      </c>
      <c r="C882" s="377"/>
      <c r="D882" s="315"/>
      <c r="E882" s="351"/>
      <c r="F882" s="303"/>
      <c r="G882" s="315"/>
      <c r="H882" s="381"/>
      <c r="I882" s="379"/>
    </row>
    <row r="883" spans="1:9" hidden="1" outlineLevel="1">
      <c r="A883" s="380"/>
      <c r="B883" s="326" t="s">
        <v>183</v>
      </c>
      <c r="C883" s="377">
        <v>0</v>
      </c>
      <c r="D883" s="315">
        <v>0</v>
      </c>
      <c r="E883" s="351">
        <v>0</v>
      </c>
      <c r="F883" s="303">
        <v>0</v>
      </c>
      <c r="G883" s="315">
        <v>0</v>
      </c>
      <c r="H883" s="381">
        <v>0</v>
      </c>
      <c r="I883" s="379"/>
    </row>
    <row r="884" spans="1:9" hidden="1" outlineLevel="1">
      <c r="A884" s="380"/>
      <c r="B884" s="326" t="s">
        <v>184</v>
      </c>
      <c r="C884" s="376"/>
      <c r="D884" s="314"/>
      <c r="E884" s="382"/>
      <c r="F884" s="302"/>
      <c r="G884" s="314"/>
      <c r="H884" s="381">
        <v>0</v>
      </c>
      <c r="I884" s="379"/>
    </row>
    <row r="885" spans="1:9" hidden="1" outlineLevel="1">
      <c r="A885" s="380"/>
      <c r="B885" s="326" t="s">
        <v>251</v>
      </c>
      <c r="C885" s="376"/>
      <c r="D885" s="314"/>
      <c r="E885" s="382"/>
      <c r="F885" s="302"/>
      <c r="G885" s="314"/>
      <c r="H885" s="381">
        <v>0</v>
      </c>
      <c r="I885" s="379"/>
    </row>
    <row r="886" spans="1:9" hidden="1" outlineLevel="1">
      <c r="A886" s="380"/>
      <c r="B886" s="326" t="s">
        <v>185</v>
      </c>
      <c r="C886" s="377">
        <v>0</v>
      </c>
      <c r="D886" s="314"/>
      <c r="E886" s="382"/>
      <c r="F886" s="302"/>
      <c r="G886" s="314"/>
      <c r="H886" s="381">
        <v>0</v>
      </c>
      <c r="I886" s="379"/>
    </row>
    <row r="887" spans="1:9" hidden="1" outlineLevel="1">
      <c r="A887" s="380"/>
      <c r="B887" s="326" t="s">
        <v>253</v>
      </c>
      <c r="C887" s="377"/>
      <c r="D887" s="314">
        <v>0</v>
      </c>
      <c r="E887" s="382">
        <v>0</v>
      </c>
      <c r="F887" s="302">
        <v>0</v>
      </c>
      <c r="G887" s="314">
        <v>0</v>
      </c>
      <c r="H887" s="381">
        <v>0</v>
      </c>
      <c r="I887" s="379"/>
    </row>
    <row r="888" spans="1:9" hidden="1" outlineLevel="1">
      <c r="A888" s="380"/>
      <c r="B888" s="326" t="s">
        <v>186</v>
      </c>
      <c r="C888" s="376"/>
      <c r="D888" s="314"/>
      <c r="E888" s="351">
        <v>0</v>
      </c>
      <c r="F888" s="302"/>
      <c r="G888" s="314"/>
      <c r="H888" s="381">
        <v>0</v>
      </c>
      <c r="I888" s="379"/>
    </row>
    <row r="889" spans="1:9" hidden="1" outlineLevel="1">
      <c r="A889" s="380"/>
      <c r="B889" s="326" t="s">
        <v>244</v>
      </c>
      <c r="C889" s="376"/>
      <c r="D889" s="314"/>
      <c r="E889" s="382"/>
      <c r="F889" s="302"/>
      <c r="G889" s="314"/>
      <c r="H889" s="381">
        <v>0</v>
      </c>
      <c r="I889" s="379"/>
    </row>
    <row r="890" spans="1:9" hidden="1" outlineLevel="1">
      <c r="A890" s="380"/>
      <c r="B890" s="326" t="s">
        <v>187</v>
      </c>
      <c r="C890" s="377">
        <v>0</v>
      </c>
      <c r="D890" s="314"/>
      <c r="E890" s="382"/>
      <c r="F890" s="302"/>
      <c r="G890" s="314"/>
      <c r="H890" s="381">
        <v>0</v>
      </c>
      <c r="I890" s="379"/>
    </row>
    <row r="891" spans="1:9" hidden="1" outlineLevel="1">
      <c r="A891" s="380"/>
      <c r="B891" s="326" t="s">
        <v>188</v>
      </c>
      <c r="C891" s="377">
        <v>0</v>
      </c>
      <c r="D891" s="315">
        <v>0</v>
      </c>
      <c r="E891" s="351">
        <v>0</v>
      </c>
      <c r="F891" s="303">
        <v>0</v>
      </c>
      <c r="G891" s="315">
        <v>0</v>
      </c>
      <c r="H891" s="381">
        <v>0</v>
      </c>
      <c r="I891" s="379"/>
    </row>
    <row r="892" spans="1:9" hidden="1" outlineLevel="1">
      <c r="A892" s="380"/>
      <c r="B892" s="326" t="s">
        <v>189</v>
      </c>
      <c r="C892" s="377">
        <v>0</v>
      </c>
      <c r="D892" s="315">
        <v>0</v>
      </c>
      <c r="E892" s="351">
        <v>0</v>
      </c>
      <c r="F892" s="302"/>
      <c r="G892" s="315">
        <v>0</v>
      </c>
      <c r="H892" s="381">
        <v>0</v>
      </c>
      <c r="I892" s="379"/>
    </row>
    <row r="893" spans="1:9" hidden="1" outlineLevel="1">
      <c r="A893" s="380"/>
      <c r="B893" s="326" t="s">
        <v>190</v>
      </c>
      <c r="C893" s="377">
        <v>0</v>
      </c>
      <c r="D893" s="315">
        <v>0</v>
      </c>
      <c r="E893" s="351">
        <v>0</v>
      </c>
      <c r="F893" s="303">
        <v>0</v>
      </c>
      <c r="G893" s="315">
        <v>0</v>
      </c>
      <c r="H893" s="381">
        <v>0</v>
      </c>
      <c r="I893" s="379"/>
    </row>
    <row r="894" spans="1:9" hidden="1" outlineLevel="1">
      <c r="A894" s="380"/>
      <c r="B894" s="326" t="s">
        <v>191</v>
      </c>
      <c r="C894" s="376"/>
      <c r="D894" s="314"/>
      <c r="E894" s="382"/>
      <c r="F894" s="302"/>
      <c r="G894" s="314"/>
      <c r="H894" s="381">
        <v>0</v>
      </c>
      <c r="I894" s="379"/>
    </row>
    <row r="895" spans="1:9" hidden="1" outlineLevel="1">
      <c r="A895" s="380"/>
      <c r="B895" s="326" t="s">
        <v>192</v>
      </c>
      <c r="C895" s="376"/>
      <c r="D895" s="314"/>
      <c r="E895" s="382"/>
      <c r="F895" s="302"/>
      <c r="G895" s="314"/>
      <c r="H895" s="381">
        <v>0</v>
      </c>
      <c r="I895" s="379"/>
    </row>
    <row r="896" spans="1:9" hidden="1" outlineLevel="1">
      <c r="A896" s="380"/>
      <c r="B896" s="326" t="s">
        <v>247</v>
      </c>
      <c r="C896" s="376"/>
      <c r="D896" s="314"/>
      <c r="E896" s="382"/>
      <c r="F896" s="302"/>
      <c r="G896" s="314"/>
      <c r="H896" s="381">
        <v>0</v>
      </c>
      <c r="I896" s="379"/>
    </row>
    <row r="897" spans="1:9" hidden="1" outlineLevel="1">
      <c r="A897" s="380"/>
      <c r="B897" s="326" t="s">
        <v>193</v>
      </c>
      <c r="C897" s="376"/>
      <c r="D897" s="314"/>
      <c r="E897" s="382"/>
      <c r="F897" s="302"/>
      <c r="G897" s="314"/>
      <c r="H897" s="381">
        <v>0</v>
      </c>
      <c r="I897" s="379"/>
    </row>
    <row r="898" spans="1:9" hidden="1" outlineLevel="1">
      <c r="A898" s="380"/>
      <c r="B898" s="326" t="s">
        <v>194</v>
      </c>
      <c r="C898" s="376"/>
      <c r="D898" s="314"/>
      <c r="E898" s="382"/>
      <c r="F898" s="302"/>
      <c r="G898" s="314"/>
      <c r="H898" s="381">
        <v>0</v>
      </c>
      <c r="I898" s="379"/>
    </row>
    <row r="899" spans="1:9" hidden="1" outlineLevel="1">
      <c r="A899" s="380"/>
      <c r="B899" s="326" t="s">
        <v>195</v>
      </c>
      <c r="C899" s="377">
        <v>0</v>
      </c>
      <c r="D899" s="314"/>
      <c r="E899" s="382"/>
      <c r="F899" s="302"/>
      <c r="G899" s="314"/>
      <c r="H899" s="381">
        <v>0</v>
      </c>
      <c r="I899" s="379"/>
    </row>
    <row r="900" spans="1:9" hidden="1" outlineLevel="1">
      <c r="A900" s="380"/>
      <c r="B900" s="326" t="s">
        <v>196</v>
      </c>
      <c r="C900" s="377">
        <v>0</v>
      </c>
      <c r="D900" s="314"/>
      <c r="E900" s="351">
        <v>0</v>
      </c>
      <c r="F900" s="302"/>
      <c r="G900" s="314"/>
      <c r="H900" s="381">
        <v>0</v>
      </c>
      <c r="I900" s="379"/>
    </row>
    <row r="901" spans="1:9" collapsed="1">
      <c r="A901" s="380">
        <v>31</v>
      </c>
      <c r="B901" s="330" t="s">
        <v>556</v>
      </c>
      <c r="C901" s="377">
        <f>SUM($C$877:$C$900)</f>
        <v>0</v>
      </c>
      <c r="D901" s="315">
        <f>SUM($D$877:$D$900)</f>
        <v>0</v>
      </c>
      <c r="E901" s="351">
        <f>SUM($E$877:$E$900)</f>
        <v>0</v>
      </c>
      <c r="F901" s="303">
        <f>SUM($F$877:$F$900)</f>
        <v>0</v>
      </c>
      <c r="G901" s="315">
        <f>SUM($G$877:$G$900)</f>
        <v>0</v>
      </c>
      <c r="H901" s="381">
        <f>SUM($H$877:$H$900)</f>
        <v>0</v>
      </c>
      <c r="I901" s="379"/>
    </row>
    <row r="902" spans="1:9" hidden="1" outlineLevel="1">
      <c r="A902" s="380"/>
      <c r="B902" s="326" t="s">
        <v>256</v>
      </c>
      <c r="C902" s="351">
        <v>0</v>
      </c>
      <c r="D902" s="297"/>
      <c r="E902" s="308"/>
      <c r="F902" s="308"/>
      <c r="G902" s="308"/>
      <c r="H902" s="381">
        <v>0</v>
      </c>
      <c r="I902" s="379"/>
    </row>
    <row r="903" spans="1:9" hidden="1" outlineLevel="1">
      <c r="A903" s="380"/>
      <c r="B903" s="326" t="s">
        <v>181</v>
      </c>
      <c r="C903" s="351">
        <v>-251692.13607500022</v>
      </c>
      <c r="D903" s="297"/>
      <c r="E903" s="308"/>
      <c r="F903" s="308"/>
      <c r="G903" s="308"/>
      <c r="H903" s="381">
        <v>-251692.13607500022</v>
      </c>
      <c r="I903" s="379"/>
    </row>
    <row r="904" spans="1:9" hidden="1" outlineLevel="1">
      <c r="A904" s="380"/>
      <c r="B904" s="326" t="s">
        <v>182</v>
      </c>
      <c r="C904" s="351">
        <v>317795</v>
      </c>
      <c r="D904" s="297"/>
      <c r="E904" s="308"/>
      <c r="F904" s="308"/>
      <c r="G904" s="308"/>
      <c r="H904" s="381">
        <v>317795</v>
      </c>
      <c r="I904" s="379"/>
    </row>
    <row r="905" spans="1:9" hidden="1" outlineLevel="1">
      <c r="A905" s="380"/>
      <c r="B905" s="326" t="s">
        <v>250</v>
      </c>
      <c r="C905" s="351">
        <v>0</v>
      </c>
      <c r="D905" s="297"/>
      <c r="E905" s="308"/>
      <c r="F905" s="308"/>
      <c r="G905" s="308"/>
      <c r="H905" s="381">
        <v>0</v>
      </c>
      <c r="I905" s="379"/>
    </row>
    <row r="906" spans="1:9" hidden="1" outlineLevel="1">
      <c r="A906" s="380"/>
      <c r="B906" s="326" t="s">
        <v>257</v>
      </c>
      <c r="C906" s="351">
        <v>0</v>
      </c>
      <c r="D906" s="297"/>
      <c r="E906" s="308"/>
      <c r="F906" s="308"/>
      <c r="G906" s="308"/>
      <c r="H906" s="381">
        <v>0</v>
      </c>
      <c r="I906" s="379"/>
    </row>
    <row r="907" spans="1:9" hidden="1" outlineLevel="1">
      <c r="A907" s="380"/>
      <c r="B907" s="326" t="s">
        <v>258</v>
      </c>
      <c r="C907" s="351"/>
      <c r="D907" s="297"/>
      <c r="E907" s="308"/>
      <c r="F907" s="308"/>
      <c r="G907" s="308"/>
      <c r="H907" s="381"/>
      <c r="I907" s="379"/>
    </row>
    <row r="908" spans="1:9" hidden="1" outlineLevel="1">
      <c r="A908" s="380"/>
      <c r="B908" s="326" t="s">
        <v>183</v>
      </c>
      <c r="C908" s="351">
        <v>1061321</v>
      </c>
      <c r="D908" s="297"/>
      <c r="E908" s="308"/>
      <c r="F908" s="308"/>
      <c r="G908" s="308"/>
      <c r="H908" s="381">
        <v>1061321</v>
      </c>
      <c r="I908" s="379"/>
    </row>
    <row r="909" spans="1:9" hidden="1" outlineLevel="1">
      <c r="A909" s="380"/>
      <c r="B909" s="326" t="s">
        <v>184</v>
      </c>
      <c r="C909" s="351">
        <v>-313097</v>
      </c>
      <c r="D909" s="297"/>
      <c r="E909" s="308"/>
      <c r="F909" s="308"/>
      <c r="G909" s="308"/>
      <c r="H909" s="381">
        <v>-313097</v>
      </c>
      <c r="I909" s="379"/>
    </row>
    <row r="910" spans="1:9" hidden="1" outlineLevel="1">
      <c r="A910" s="380"/>
      <c r="B910" s="326" t="s">
        <v>251</v>
      </c>
      <c r="C910" s="351">
        <v>123279</v>
      </c>
      <c r="D910" s="297"/>
      <c r="E910" s="308"/>
      <c r="F910" s="308"/>
      <c r="G910" s="308"/>
      <c r="H910" s="381">
        <v>123279</v>
      </c>
      <c r="I910" s="379"/>
    </row>
    <row r="911" spans="1:9" hidden="1" outlineLevel="1">
      <c r="A911" s="380"/>
      <c r="B911" s="326" t="s">
        <v>185</v>
      </c>
      <c r="C911" s="351">
        <v>813964</v>
      </c>
      <c r="D911" s="297"/>
      <c r="E911" s="308"/>
      <c r="F911" s="308"/>
      <c r="G911" s="308"/>
      <c r="H911" s="381">
        <v>813964</v>
      </c>
      <c r="I911" s="379"/>
    </row>
    <row r="912" spans="1:9" hidden="1" outlineLevel="1">
      <c r="A912" s="380"/>
      <c r="B912" s="326" t="s">
        <v>253</v>
      </c>
      <c r="C912" s="351">
        <v>1526513</v>
      </c>
      <c r="D912" s="297"/>
      <c r="E912" s="308"/>
      <c r="F912" s="308"/>
      <c r="G912" s="308"/>
      <c r="H912" s="381">
        <v>1526513</v>
      </c>
      <c r="I912" s="379"/>
    </row>
    <row r="913" spans="1:9" hidden="1" outlineLevel="1">
      <c r="A913" s="380"/>
      <c r="B913" s="326" t="s">
        <v>186</v>
      </c>
      <c r="C913" s="351">
        <v>11580167</v>
      </c>
      <c r="D913" s="297"/>
      <c r="E913" s="308"/>
      <c r="F913" s="308"/>
      <c r="G913" s="308"/>
      <c r="H913" s="381">
        <v>11580167</v>
      </c>
      <c r="I913" s="379"/>
    </row>
    <row r="914" spans="1:9" hidden="1" outlineLevel="1">
      <c r="A914" s="380"/>
      <c r="B914" s="326" t="s">
        <v>244</v>
      </c>
      <c r="C914" s="351">
        <v>729192</v>
      </c>
      <c r="D914" s="297"/>
      <c r="E914" s="308"/>
      <c r="F914" s="308"/>
      <c r="G914" s="308"/>
      <c r="H914" s="381">
        <v>729192</v>
      </c>
      <c r="I914" s="379"/>
    </row>
    <row r="915" spans="1:9" hidden="1" outlineLevel="1">
      <c r="A915" s="380"/>
      <c r="B915" s="326" t="s">
        <v>187</v>
      </c>
      <c r="C915" s="351">
        <v>79039</v>
      </c>
      <c r="D915" s="297"/>
      <c r="E915" s="308"/>
      <c r="F915" s="308"/>
      <c r="G915" s="308"/>
      <c r="H915" s="381">
        <v>79039</v>
      </c>
      <c r="I915" s="379"/>
    </row>
    <row r="916" spans="1:9" hidden="1" outlineLevel="1">
      <c r="A916" s="380"/>
      <c r="B916" s="326" t="s">
        <v>188</v>
      </c>
      <c r="C916" s="351">
        <v>-196915.17225728036</v>
      </c>
      <c r="D916" s="297"/>
      <c r="E916" s="308"/>
      <c r="F916" s="308"/>
      <c r="G916" s="308"/>
      <c r="H916" s="381">
        <v>-196915.17225728036</v>
      </c>
      <c r="I916" s="379"/>
    </row>
    <row r="917" spans="1:9" hidden="1" outlineLevel="1">
      <c r="A917" s="380"/>
      <c r="B917" s="326" t="s">
        <v>189</v>
      </c>
      <c r="C917" s="351">
        <v>453695.84024866729</v>
      </c>
      <c r="D917" s="297"/>
      <c r="E917" s="308"/>
      <c r="F917" s="308"/>
      <c r="G917" s="308"/>
      <c r="H917" s="381">
        <v>453695.84024866729</v>
      </c>
      <c r="I917" s="379"/>
    </row>
    <row r="918" spans="1:9" hidden="1" outlineLevel="1">
      <c r="A918" s="380"/>
      <c r="B918" s="326" t="s">
        <v>190</v>
      </c>
      <c r="C918" s="351">
        <v>1648115</v>
      </c>
      <c r="D918" s="297"/>
      <c r="E918" s="308"/>
      <c r="F918" s="308"/>
      <c r="G918" s="308"/>
      <c r="H918" s="381">
        <v>1648115</v>
      </c>
      <c r="I918" s="379"/>
    </row>
    <row r="919" spans="1:9" hidden="1" outlineLevel="1">
      <c r="A919" s="380"/>
      <c r="B919" s="326" t="s">
        <v>191</v>
      </c>
      <c r="C919" s="351">
        <v>-155900</v>
      </c>
      <c r="D919" s="297"/>
      <c r="E919" s="308"/>
      <c r="F919" s="308"/>
      <c r="G919" s="308"/>
      <c r="H919" s="381">
        <v>-155900</v>
      </c>
      <c r="I919" s="379"/>
    </row>
    <row r="920" spans="1:9" hidden="1" outlineLevel="1">
      <c r="A920" s="380"/>
      <c r="B920" s="326" t="s">
        <v>192</v>
      </c>
      <c r="C920" s="351">
        <v>59318</v>
      </c>
      <c r="D920" s="297"/>
      <c r="E920" s="308"/>
      <c r="F920" s="308"/>
      <c r="G920" s="308"/>
      <c r="H920" s="381">
        <v>59318</v>
      </c>
      <c r="I920" s="379"/>
    </row>
    <row r="921" spans="1:9" hidden="1" outlineLevel="1">
      <c r="A921" s="380"/>
      <c r="B921" s="326" t="s">
        <v>247</v>
      </c>
      <c r="C921" s="351">
        <v>87612</v>
      </c>
      <c r="D921" s="297"/>
      <c r="E921" s="308"/>
      <c r="F921" s="308"/>
      <c r="G921" s="308"/>
      <c r="H921" s="381">
        <v>87612</v>
      </c>
      <c r="I921" s="379"/>
    </row>
    <row r="922" spans="1:9" hidden="1" outlineLevel="1">
      <c r="A922" s="380"/>
      <c r="B922" s="326" t="s">
        <v>193</v>
      </c>
      <c r="C922" s="351">
        <v>2773555</v>
      </c>
      <c r="D922" s="297"/>
      <c r="E922" s="308"/>
      <c r="F922" s="308"/>
      <c r="G922" s="308"/>
      <c r="H922" s="381">
        <v>2773555</v>
      </c>
      <c r="I922" s="379"/>
    </row>
    <row r="923" spans="1:9" hidden="1" outlineLevel="1">
      <c r="A923" s="380"/>
      <c r="B923" s="326" t="s">
        <v>194</v>
      </c>
      <c r="C923" s="351">
        <v>893615</v>
      </c>
      <c r="D923" s="297"/>
      <c r="E923" s="308"/>
      <c r="F923" s="308"/>
      <c r="G923" s="308"/>
      <c r="H923" s="381">
        <v>893615</v>
      </c>
      <c r="I923" s="379"/>
    </row>
    <row r="924" spans="1:9" hidden="1" outlineLevel="1">
      <c r="A924" s="380"/>
      <c r="B924" s="326" t="s">
        <v>195</v>
      </c>
      <c r="C924" s="351">
        <v>1104052.9099999999</v>
      </c>
      <c r="D924" s="297"/>
      <c r="E924" s="308"/>
      <c r="F924" s="308"/>
      <c r="G924" s="308"/>
      <c r="H924" s="381">
        <v>1104052.9099999999</v>
      </c>
      <c r="I924" s="379"/>
    </row>
    <row r="925" spans="1:9" hidden="1" outlineLevel="1">
      <c r="A925" s="380"/>
      <c r="B925" s="326" t="s">
        <v>196</v>
      </c>
      <c r="C925" s="351">
        <v>894946</v>
      </c>
      <c r="D925" s="297"/>
      <c r="E925" s="308"/>
      <c r="F925" s="308"/>
      <c r="G925" s="308"/>
      <c r="H925" s="381">
        <v>894946</v>
      </c>
      <c r="I925" s="379"/>
    </row>
    <row r="926" spans="1:9" collapsed="1">
      <c r="A926" s="380">
        <v>32</v>
      </c>
      <c r="B926" s="330" t="s">
        <v>557</v>
      </c>
      <c r="C926" s="351">
        <f>SUM($C$902:$C$925)</f>
        <v>23228575.441916388</v>
      </c>
      <c r="D926" s="297"/>
      <c r="E926" s="308"/>
      <c r="F926" s="308"/>
      <c r="G926" s="308"/>
      <c r="H926" s="381">
        <f>SUM($H$902:$H$925)</f>
        <v>23228575.441916388</v>
      </c>
      <c r="I926" s="379"/>
    </row>
    <row r="927" spans="1:9" hidden="1" outlineLevel="1">
      <c r="A927" s="380"/>
      <c r="B927" s="326" t="s">
        <v>256</v>
      </c>
      <c r="C927" s="297"/>
      <c r="D927" s="310"/>
      <c r="E927" s="310"/>
      <c r="F927" s="310"/>
      <c r="G927" s="315">
        <v>0</v>
      </c>
      <c r="H927" s="381">
        <v>0</v>
      </c>
      <c r="I927" s="379"/>
    </row>
    <row r="928" spans="1:9" hidden="1" outlineLevel="1">
      <c r="A928" s="380"/>
      <c r="B928" s="326" t="s">
        <v>181</v>
      </c>
      <c r="C928" s="297"/>
      <c r="D928" s="310"/>
      <c r="E928" s="310"/>
      <c r="F928" s="310"/>
      <c r="G928" s="315">
        <v>1112.0800000000002</v>
      </c>
      <c r="H928" s="381">
        <v>1112.0800000000002</v>
      </c>
      <c r="I928" s="379"/>
    </row>
    <row r="929" spans="1:9" hidden="1" outlineLevel="1">
      <c r="A929" s="380"/>
      <c r="B929" s="326" t="s">
        <v>182</v>
      </c>
      <c r="C929" s="297"/>
      <c r="D929" s="310"/>
      <c r="E929" s="310"/>
      <c r="F929" s="310"/>
      <c r="G929" s="314"/>
      <c r="H929" s="381">
        <v>0</v>
      </c>
      <c r="I929" s="379"/>
    </row>
    <row r="930" spans="1:9" hidden="1" outlineLevel="1">
      <c r="A930" s="380"/>
      <c r="B930" s="326" t="s">
        <v>250</v>
      </c>
      <c r="C930" s="297"/>
      <c r="D930" s="310"/>
      <c r="E930" s="310"/>
      <c r="F930" s="310"/>
      <c r="G930" s="315">
        <v>0</v>
      </c>
      <c r="H930" s="381">
        <v>0</v>
      </c>
      <c r="I930" s="379"/>
    </row>
    <row r="931" spans="1:9" hidden="1" outlineLevel="1">
      <c r="A931" s="380"/>
      <c r="B931" s="326" t="s">
        <v>257</v>
      </c>
      <c r="C931" s="297"/>
      <c r="D931" s="310"/>
      <c r="E931" s="310"/>
      <c r="F931" s="310"/>
      <c r="G931" s="315">
        <v>0</v>
      </c>
      <c r="H931" s="381">
        <v>0</v>
      </c>
      <c r="I931" s="379"/>
    </row>
    <row r="932" spans="1:9" hidden="1" outlineLevel="1">
      <c r="A932" s="380"/>
      <c r="B932" s="326" t="s">
        <v>258</v>
      </c>
      <c r="C932" s="297"/>
      <c r="D932" s="310"/>
      <c r="E932" s="310"/>
      <c r="F932" s="310"/>
      <c r="G932" s="315"/>
      <c r="H932" s="381"/>
      <c r="I932" s="379"/>
    </row>
    <row r="933" spans="1:9" hidden="1" outlineLevel="1">
      <c r="A933" s="380"/>
      <c r="B933" s="326" t="s">
        <v>183</v>
      </c>
      <c r="C933" s="297"/>
      <c r="D933" s="310"/>
      <c r="E933" s="310"/>
      <c r="F933" s="310"/>
      <c r="G933" s="315">
        <v>7386</v>
      </c>
      <c r="H933" s="381">
        <v>7386</v>
      </c>
      <c r="I933" s="379"/>
    </row>
    <row r="934" spans="1:9" hidden="1" outlineLevel="1">
      <c r="A934" s="380"/>
      <c r="B934" s="326" t="s">
        <v>184</v>
      </c>
      <c r="C934" s="297"/>
      <c r="D934" s="310"/>
      <c r="E934" s="310"/>
      <c r="F934" s="310"/>
      <c r="G934" s="315">
        <v>22847</v>
      </c>
      <c r="H934" s="381">
        <v>22847</v>
      </c>
      <c r="I934" s="379"/>
    </row>
    <row r="935" spans="1:9" hidden="1" outlineLevel="1">
      <c r="A935" s="380"/>
      <c r="B935" s="326" t="s">
        <v>251</v>
      </c>
      <c r="C935" s="297"/>
      <c r="D935" s="310"/>
      <c r="E935" s="310"/>
      <c r="F935" s="310"/>
      <c r="G935" s="314"/>
      <c r="H935" s="381">
        <v>0</v>
      </c>
      <c r="I935" s="379"/>
    </row>
    <row r="936" spans="1:9" hidden="1" outlineLevel="1">
      <c r="A936" s="380"/>
      <c r="B936" s="326" t="s">
        <v>185</v>
      </c>
      <c r="C936" s="297"/>
      <c r="D936" s="310"/>
      <c r="E936" s="310"/>
      <c r="F936" s="310"/>
      <c r="G936" s="315">
        <v>153568</v>
      </c>
      <c r="H936" s="381">
        <v>153568</v>
      </c>
      <c r="I936" s="379"/>
    </row>
    <row r="937" spans="1:9" hidden="1" outlineLevel="1">
      <c r="A937" s="380"/>
      <c r="B937" s="326" t="s">
        <v>253</v>
      </c>
      <c r="C937" s="297"/>
      <c r="D937" s="310"/>
      <c r="E937" s="310"/>
      <c r="F937" s="310"/>
      <c r="G937" s="315">
        <v>0</v>
      </c>
      <c r="H937" s="381">
        <v>0</v>
      </c>
      <c r="I937" s="379"/>
    </row>
    <row r="938" spans="1:9" hidden="1" outlineLevel="1">
      <c r="A938" s="380"/>
      <c r="B938" s="326" t="s">
        <v>186</v>
      </c>
      <c r="C938" s="297"/>
      <c r="D938" s="310"/>
      <c r="E938" s="310"/>
      <c r="F938" s="310"/>
      <c r="G938" s="314"/>
      <c r="H938" s="381">
        <v>0</v>
      </c>
      <c r="I938" s="379"/>
    </row>
    <row r="939" spans="1:9" hidden="1" outlineLevel="1">
      <c r="A939" s="380"/>
      <c r="B939" s="326" t="s">
        <v>244</v>
      </c>
      <c r="C939" s="297"/>
      <c r="D939" s="310"/>
      <c r="E939" s="310"/>
      <c r="F939" s="310"/>
      <c r="G939" s="314"/>
      <c r="H939" s="381">
        <v>0</v>
      </c>
      <c r="I939" s="379"/>
    </row>
    <row r="940" spans="1:9" hidden="1" outlineLevel="1">
      <c r="A940" s="380"/>
      <c r="B940" s="326" t="s">
        <v>187</v>
      </c>
      <c r="C940" s="297"/>
      <c r="D940" s="310"/>
      <c r="E940" s="310"/>
      <c r="F940" s="310"/>
      <c r="G940" s="314"/>
      <c r="H940" s="381">
        <v>0</v>
      </c>
      <c r="I940" s="379"/>
    </row>
    <row r="941" spans="1:9" hidden="1" outlineLevel="1">
      <c r="A941" s="380"/>
      <c r="B941" s="326" t="s">
        <v>188</v>
      </c>
      <c r="C941" s="297"/>
      <c r="D941" s="310"/>
      <c r="E941" s="310"/>
      <c r="F941" s="310"/>
      <c r="G941" s="315">
        <v>1066.0460170152573</v>
      </c>
      <c r="H941" s="381">
        <v>1066.0460170152573</v>
      </c>
      <c r="I941" s="379"/>
    </row>
    <row r="942" spans="1:9" hidden="1" outlineLevel="1">
      <c r="A942" s="380"/>
      <c r="B942" s="326" t="s">
        <v>189</v>
      </c>
      <c r="C942" s="297"/>
      <c r="D942" s="310"/>
      <c r="E942" s="310"/>
      <c r="F942" s="310"/>
      <c r="G942" s="315">
        <v>0</v>
      </c>
      <c r="H942" s="381">
        <v>0</v>
      </c>
      <c r="I942" s="379"/>
    </row>
    <row r="943" spans="1:9" hidden="1" outlineLevel="1">
      <c r="A943" s="380"/>
      <c r="B943" s="326" t="s">
        <v>190</v>
      </c>
      <c r="C943" s="297"/>
      <c r="D943" s="310"/>
      <c r="E943" s="310"/>
      <c r="F943" s="310"/>
      <c r="G943" s="315">
        <v>0</v>
      </c>
      <c r="H943" s="381">
        <v>0</v>
      </c>
      <c r="I943" s="379"/>
    </row>
    <row r="944" spans="1:9" hidden="1" outlineLevel="1">
      <c r="A944" s="380"/>
      <c r="B944" s="326" t="s">
        <v>191</v>
      </c>
      <c r="C944" s="297"/>
      <c r="D944" s="310"/>
      <c r="E944" s="310"/>
      <c r="F944" s="310"/>
      <c r="G944" s="314"/>
      <c r="H944" s="381">
        <v>0</v>
      </c>
      <c r="I944" s="379"/>
    </row>
    <row r="945" spans="1:9" hidden="1" outlineLevel="1">
      <c r="A945" s="380"/>
      <c r="B945" s="326" t="s">
        <v>192</v>
      </c>
      <c r="C945" s="297"/>
      <c r="D945" s="310"/>
      <c r="E945" s="310"/>
      <c r="F945" s="310"/>
      <c r="G945" s="314"/>
      <c r="H945" s="381">
        <v>0</v>
      </c>
      <c r="I945" s="379"/>
    </row>
    <row r="946" spans="1:9" hidden="1" outlineLevel="1">
      <c r="A946" s="380"/>
      <c r="B946" s="326" t="s">
        <v>247</v>
      </c>
      <c r="C946" s="297"/>
      <c r="D946" s="310"/>
      <c r="E946" s="310"/>
      <c r="F946" s="310"/>
      <c r="G946" s="314"/>
      <c r="H946" s="381">
        <v>0</v>
      </c>
      <c r="I946" s="379"/>
    </row>
    <row r="947" spans="1:9" hidden="1" outlineLevel="1">
      <c r="A947" s="380"/>
      <c r="B947" s="326" t="s">
        <v>193</v>
      </c>
      <c r="C947" s="297"/>
      <c r="D947" s="310"/>
      <c r="E947" s="310"/>
      <c r="F947" s="310"/>
      <c r="G947" s="314"/>
      <c r="H947" s="381">
        <v>0</v>
      </c>
      <c r="I947" s="379"/>
    </row>
    <row r="948" spans="1:9" hidden="1" outlineLevel="1">
      <c r="A948" s="380"/>
      <c r="B948" s="326" t="s">
        <v>194</v>
      </c>
      <c r="C948" s="297"/>
      <c r="D948" s="310"/>
      <c r="E948" s="310"/>
      <c r="F948" s="310"/>
      <c r="G948" s="314"/>
      <c r="H948" s="381">
        <v>0</v>
      </c>
      <c r="I948" s="379"/>
    </row>
    <row r="949" spans="1:9" hidden="1" outlineLevel="1">
      <c r="A949" s="380"/>
      <c r="B949" s="326" t="s">
        <v>195</v>
      </c>
      <c r="C949" s="297"/>
      <c r="D949" s="310"/>
      <c r="E949" s="310"/>
      <c r="F949" s="310"/>
      <c r="G949" s="314"/>
      <c r="H949" s="381">
        <v>0</v>
      </c>
      <c r="I949" s="379"/>
    </row>
    <row r="950" spans="1:9" hidden="1" outlineLevel="1">
      <c r="A950" s="380"/>
      <c r="B950" s="326" t="s">
        <v>196</v>
      </c>
      <c r="C950" s="297"/>
      <c r="D950" s="310"/>
      <c r="E950" s="310"/>
      <c r="F950" s="310"/>
      <c r="G950" s="314"/>
      <c r="H950" s="381">
        <v>0</v>
      </c>
      <c r="I950" s="379"/>
    </row>
    <row r="951" spans="1:9" collapsed="1">
      <c r="A951" s="380">
        <v>33</v>
      </c>
      <c r="B951" s="330" t="s">
        <v>558</v>
      </c>
      <c r="C951" s="297"/>
      <c r="D951" s="310"/>
      <c r="E951" s="310"/>
      <c r="F951" s="310"/>
      <c r="G951" s="315">
        <f>SUM($G$927:$G$950)</f>
        <v>185979.12601701528</v>
      </c>
      <c r="H951" s="381">
        <f>SUM($H$927:$H$950)</f>
        <v>185979.12601701528</v>
      </c>
      <c r="I951" s="379"/>
    </row>
    <row r="952" spans="1:9" hidden="1" outlineLevel="1">
      <c r="A952" s="380"/>
      <c r="B952" s="326" t="s">
        <v>256</v>
      </c>
      <c r="C952" s="304"/>
      <c r="D952" s="310"/>
      <c r="E952" s="305"/>
      <c r="F952" s="333"/>
      <c r="G952" s="294"/>
      <c r="H952" s="381">
        <v>0</v>
      </c>
      <c r="I952" s="379"/>
    </row>
    <row r="953" spans="1:9" hidden="1" outlineLevel="1">
      <c r="A953" s="380"/>
      <c r="B953" s="326" t="s">
        <v>181</v>
      </c>
      <c r="C953" s="304"/>
      <c r="D953" s="310"/>
      <c r="E953" s="305"/>
      <c r="F953" s="333"/>
      <c r="G953" s="294"/>
      <c r="H953" s="381">
        <v>0</v>
      </c>
      <c r="I953" s="379"/>
    </row>
    <row r="954" spans="1:9" hidden="1" outlineLevel="1">
      <c r="A954" s="380"/>
      <c r="B954" s="326" t="s">
        <v>182</v>
      </c>
      <c r="C954" s="304"/>
      <c r="D954" s="310"/>
      <c r="E954" s="305"/>
      <c r="F954" s="333"/>
      <c r="G954" s="294"/>
      <c r="H954" s="381">
        <v>0</v>
      </c>
      <c r="I954" s="379"/>
    </row>
    <row r="955" spans="1:9" hidden="1" outlineLevel="1">
      <c r="A955" s="380"/>
      <c r="B955" s="326" t="s">
        <v>250</v>
      </c>
      <c r="C955" s="304"/>
      <c r="D955" s="310"/>
      <c r="E955" s="305"/>
      <c r="F955" s="332">
        <v>0</v>
      </c>
      <c r="G955" s="294"/>
      <c r="H955" s="381">
        <v>0</v>
      </c>
      <c r="I955" s="379"/>
    </row>
    <row r="956" spans="1:9" hidden="1" outlineLevel="1">
      <c r="A956" s="380"/>
      <c r="B956" s="326" t="s">
        <v>257</v>
      </c>
      <c r="C956" s="304"/>
      <c r="D956" s="310"/>
      <c r="E956" s="305"/>
      <c r="F956" s="332">
        <v>0</v>
      </c>
      <c r="G956" s="294"/>
      <c r="H956" s="381">
        <v>0</v>
      </c>
      <c r="I956" s="379"/>
    </row>
    <row r="957" spans="1:9" hidden="1" outlineLevel="1">
      <c r="A957" s="380"/>
      <c r="B957" s="326" t="s">
        <v>258</v>
      </c>
      <c r="C957" s="304"/>
      <c r="D957" s="310"/>
      <c r="E957" s="305"/>
      <c r="F957" s="332"/>
      <c r="G957" s="294"/>
      <c r="H957" s="381"/>
      <c r="I957" s="379"/>
    </row>
    <row r="958" spans="1:9" hidden="1" outlineLevel="1">
      <c r="A958" s="380"/>
      <c r="B958" s="326" t="s">
        <v>183</v>
      </c>
      <c r="C958" s="304"/>
      <c r="D958" s="310"/>
      <c r="E958" s="305"/>
      <c r="F958" s="332">
        <v>0</v>
      </c>
      <c r="G958" s="294"/>
      <c r="H958" s="381">
        <v>0</v>
      </c>
      <c r="I958" s="379"/>
    </row>
    <row r="959" spans="1:9" hidden="1" outlineLevel="1">
      <c r="A959" s="380"/>
      <c r="B959" s="326" t="s">
        <v>184</v>
      </c>
      <c r="C959" s="304"/>
      <c r="D959" s="310"/>
      <c r="E959" s="305"/>
      <c r="F959" s="332">
        <v>30</v>
      </c>
      <c r="G959" s="294"/>
      <c r="H959" s="381">
        <v>30</v>
      </c>
      <c r="I959" s="379"/>
    </row>
    <row r="960" spans="1:9" hidden="1" outlineLevel="1">
      <c r="A960" s="380"/>
      <c r="B960" s="326" t="s">
        <v>251</v>
      </c>
      <c r="C960" s="304"/>
      <c r="D960" s="310"/>
      <c r="E960" s="305"/>
      <c r="F960" s="333"/>
      <c r="G960" s="294"/>
      <c r="H960" s="381">
        <v>0</v>
      </c>
      <c r="I960" s="379"/>
    </row>
    <row r="961" spans="1:9" hidden="1" outlineLevel="1">
      <c r="A961" s="380"/>
      <c r="B961" s="326" t="s">
        <v>185</v>
      </c>
      <c r="C961" s="304"/>
      <c r="D961" s="310"/>
      <c r="E961" s="305"/>
      <c r="F961" s="332">
        <v>0</v>
      </c>
      <c r="G961" s="294"/>
      <c r="H961" s="381">
        <v>0</v>
      </c>
      <c r="I961" s="379"/>
    </row>
    <row r="962" spans="1:9" hidden="1" outlineLevel="1">
      <c r="A962" s="380"/>
      <c r="B962" s="326" t="s">
        <v>253</v>
      </c>
      <c r="C962" s="304"/>
      <c r="D962" s="310"/>
      <c r="E962" s="305"/>
      <c r="F962" s="332">
        <v>0</v>
      </c>
      <c r="G962" s="294"/>
      <c r="H962" s="381">
        <v>0</v>
      </c>
      <c r="I962" s="379"/>
    </row>
    <row r="963" spans="1:9" hidden="1" outlineLevel="1">
      <c r="A963" s="380"/>
      <c r="B963" s="326" t="s">
        <v>186</v>
      </c>
      <c r="C963" s="304"/>
      <c r="D963" s="310"/>
      <c r="E963" s="305"/>
      <c r="F963" s="333"/>
      <c r="G963" s="294"/>
      <c r="H963" s="381">
        <v>0</v>
      </c>
      <c r="I963" s="379"/>
    </row>
    <row r="964" spans="1:9" hidden="1" outlineLevel="1">
      <c r="A964" s="380"/>
      <c r="B964" s="326" t="s">
        <v>244</v>
      </c>
      <c r="C964" s="304"/>
      <c r="D964" s="310"/>
      <c r="E964" s="305"/>
      <c r="F964" s="333"/>
      <c r="G964" s="294"/>
      <c r="H964" s="381">
        <v>0</v>
      </c>
      <c r="I964" s="379"/>
    </row>
    <row r="965" spans="1:9" hidden="1" outlineLevel="1">
      <c r="A965" s="380"/>
      <c r="B965" s="326" t="s">
        <v>187</v>
      </c>
      <c r="C965" s="304"/>
      <c r="D965" s="310"/>
      <c r="E965" s="305"/>
      <c r="F965" s="333"/>
      <c r="G965" s="294"/>
      <c r="H965" s="381">
        <v>0</v>
      </c>
      <c r="I965" s="379"/>
    </row>
    <row r="966" spans="1:9" hidden="1" outlineLevel="1">
      <c r="A966" s="380"/>
      <c r="B966" s="326" t="s">
        <v>188</v>
      </c>
      <c r="C966" s="304"/>
      <c r="D966" s="310"/>
      <c r="E966" s="305"/>
      <c r="F966" s="332">
        <v>0</v>
      </c>
      <c r="G966" s="294"/>
      <c r="H966" s="381">
        <v>0</v>
      </c>
      <c r="I966" s="379"/>
    </row>
    <row r="967" spans="1:9" hidden="1" outlineLevel="1">
      <c r="A967" s="380"/>
      <c r="B967" s="326" t="s">
        <v>189</v>
      </c>
      <c r="C967" s="304"/>
      <c r="D967" s="310"/>
      <c r="E967" s="305"/>
      <c r="F967" s="333"/>
      <c r="G967" s="294"/>
      <c r="H967" s="381">
        <v>0</v>
      </c>
      <c r="I967" s="379"/>
    </row>
    <row r="968" spans="1:9" hidden="1" outlineLevel="1">
      <c r="A968" s="380"/>
      <c r="B968" s="326" t="s">
        <v>190</v>
      </c>
      <c r="C968" s="304"/>
      <c r="D968" s="310"/>
      <c r="E968" s="305"/>
      <c r="F968" s="332">
        <v>0</v>
      </c>
      <c r="G968" s="294"/>
      <c r="H968" s="381">
        <v>0</v>
      </c>
      <c r="I968" s="379"/>
    </row>
    <row r="969" spans="1:9" hidden="1" outlineLevel="1">
      <c r="A969" s="380"/>
      <c r="B969" s="326" t="s">
        <v>191</v>
      </c>
      <c r="C969" s="304"/>
      <c r="D969" s="310"/>
      <c r="E969" s="305"/>
      <c r="F969" s="333"/>
      <c r="G969" s="294"/>
      <c r="H969" s="381">
        <v>0</v>
      </c>
      <c r="I969" s="379"/>
    </row>
    <row r="970" spans="1:9" hidden="1" outlineLevel="1">
      <c r="A970" s="380"/>
      <c r="B970" s="326" t="s">
        <v>192</v>
      </c>
      <c r="C970" s="304"/>
      <c r="D970" s="310"/>
      <c r="E970" s="305"/>
      <c r="F970" s="332">
        <v>11709</v>
      </c>
      <c r="G970" s="294"/>
      <c r="H970" s="381">
        <v>11709</v>
      </c>
      <c r="I970" s="379"/>
    </row>
    <row r="971" spans="1:9" hidden="1" outlineLevel="1">
      <c r="A971" s="380"/>
      <c r="B971" s="326" t="s">
        <v>247</v>
      </c>
      <c r="C971" s="304"/>
      <c r="D971" s="310"/>
      <c r="E971" s="305"/>
      <c r="F971" s="333"/>
      <c r="G971" s="294"/>
      <c r="H971" s="381">
        <v>0</v>
      </c>
      <c r="I971" s="379"/>
    </row>
    <row r="972" spans="1:9" hidden="1" outlineLevel="1">
      <c r="A972" s="380"/>
      <c r="B972" s="326" t="s">
        <v>193</v>
      </c>
      <c r="C972" s="304"/>
      <c r="D972" s="310"/>
      <c r="E972" s="305"/>
      <c r="F972" s="333"/>
      <c r="G972" s="294"/>
      <c r="H972" s="381">
        <v>0</v>
      </c>
      <c r="I972" s="379"/>
    </row>
    <row r="973" spans="1:9" hidden="1" outlineLevel="1">
      <c r="A973" s="380"/>
      <c r="B973" s="326" t="s">
        <v>194</v>
      </c>
      <c r="C973" s="304"/>
      <c r="D973" s="310"/>
      <c r="E973" s="305"/>
      <c r="F973" s="333"/>
      <c r="G973" s="294"/>
      <c r="H973" s="381">
        <v>0</v>
      </c>
      <c r="I973" s="379"/>
    </row>
    <row r="974" spans="1:9" hidden="1" outlineLevel="1">
      <c r="A974" s="380"/>
      <c r="B974" s="326" t="s">
        <v>195</v>
      </c>
      <c r="C974" s="304"/>
      <c r="D974" s="310"/>
      <c r="E974" s="305"/>
      <c r="F974" s="333"/>
      <c r="G974" s="294"/>
      <c r="H974" s="381">
        <v>0</v>
      </c>
      <c r="I974" s="379"/>
    </row>
    <row r="975" spans="1:9" hidden="1" outlineLevel="1">
      <c r="A975" s="380"/>
      <c r="B975" s="326" t="s">
        <v>196</v>
      </c>
      <c r="C975" s="304"/>
      <c r="D975" s="310"/>
      <c r="E975" s="305"/>
      <c r="F975" s="333"/>
      <c r="G975" s="294"/>
      <c r="H975" s="381">
        <v>0</v>
      </c>
      <c r="I975" s="379"/>
    </row>
    <row r="976" spans="1:9" collapsed="1">
      <c r="A976" s="380">
        <v>34</v>
      </c>
      <c r="B976" s="330" t="s">
        <v>559</v>
      </c>
      <c r="C976" s="304"/>
      <c r="D976" s="310"/>
      <c r="E976" s="305"/>
      <c r="F976" s="332">
        <f>SUM($F$952:$F$975)</f>
        <v>11739</v>
      </c>
      <c r="G976" s="294"/>
      <c r="H976" s="381">
        <f>SUM($H$952:$H$975)</f>
        <v>11739</v>
      </c>
      <c r="I976" s="379"/>
    </row>
    <row r="977" spans="1:9" hidden="1" outlineLevel="1">
      <c r="A977" s="380"/>
      <c r="B977" s="326" t="s">
        <v>256</v>
      </c>
      <c r="C977" s="307"/>
      <c r="D977" s="309"/>
      <c r="E977" s="322"/>
      <c r="F977" s="332">
        <v>0</v>
      </c>
      <c r="G977" s="304"/>
      <c r="H977" s="381">
        <v>0</v>
      </c>
      <c r="I977" s="379"/>
    </row>
    <row r="978" spans="1:9" hidden="1" outlineLevel="1">
      <c r="A978" s="380"/>
      <c r="B978" s="326" t="s">
        <v>181</v>
      </c>
      <c r="C978" s="307"/>
      <c r="D978" s="309"/>
      <c r="E978" s="322"/>
      <c r="F978" s="332">
        <v>1229.3299999999997</v>
      </c>
      <c r="G978" s="304"/>
      <c r="H978" s="381">
        <v>1229.3299999999997</v>
      </c>
      <c r="I978" s="379"/>
    </row>
    <row r="979" spans="1:9" hidden="1" outlineLevel="1">
      <c r="A979" s="380"/>
      <c r="B979" s="326" t="s">
        <v>182</v>
      </c>
      <c r="C979" s="307"/>
      <c r="D979" s="309"/>
      <c r="E979" s="322"/>
      <c r="F979" s="333"/>
      <c r="G979" s="304"/>
      <c r="H979" s="381">
        <v>0</v>
      </c>
      <c r="I979" s="379"/>
    </row>
    <row r="980" spans="1:9" hidden="1" outlineLevel="1">
      <c r="A980" s="380"/>
      <c r="B980" s="326" t="s">
        <v>250</v>
      </c>
      <c r="C980" s="307"/>
      <c r="D980" s="309"/>
      <c r="E980" s="322"/>
      <c r="F980" s="332">
        <v>0</v>
      </c>
      <c r="G980" s="304"/>
      <c r="H980" s="381">
        <v>0</v>
      </c>
      <c r="I980" s="379"/>
    </row>
    <row r="981" spans="1:9" hidden="1" outlineLevel="1">
      <c r="A981" s="380"/>
      <c r="B981" s="326" t="s">
        <v>257</v>
      </c>
      <c r="C981" s="307"/>
      <c r="D981" s="309"/>
      <c r="E981" s="322"/>
      <c r="F981" s="332">
        <v>0</v>
      </c>
      <c r="G981" s="304"/>
      <c r="H981" s="381">
        <v>0</v>
      </c>
      <c r="I981" s="379"/>
    </row>
    <row r="982" spans="1:9" hidden="1" outlineLevel="1">
      <c r="A982" s="380"/>
      <c r="B982" s="326" t="s">
        <v>258</v>
      </c>
      <c r="C982" s="307"/>
      <c r="D982" s="309"/>
      <c r="E982" s="322"/>
      <c r="F982" s="332"/>
      <c r="G982" s="304"/>
      <c r="H982" s="381"/>
      <c r="I982" s="379"/>
    </row>
    <row r="983" spans="1:9" hidden="1" outlineLevel="1">
      <c r="A983" s="380"/>
      <c r="B983" s="326" t="s">
        <v>183</v>
      </c>
      <c r="C983" s="307"/>
      <c r="D983" s="309"/>
      <c r="E983" s="322"/>
      <c r="F983" s="332">
        <v>36535</v>
      </c>
      <c r="G983" s="304"/>
      <c r="H983" s="381">
        <v>36535</v>
      </c>
      <c r="I983" s="379"/>
    </row>
    <row r="984" spans="1:9" hidden="1" outlineLevel="1">
      <c r="A984" s="380"/>
      <c r="B984" s="326" t="s">
        <v>184</v>
      </c>
      <c r="C984" s="307"/>
      <c r="D984" s="309"/>
      <c r="E984" s="322"/>
      <c r="F984" s="332">
        <v>-4629</v>
      </c>
      <c r="G984" s="304"/>
      <c r="H984" s="381">
        <v>-4629</v>
      </c>
      <c r="I984" s="379"/>
    </row>
    <row r="985" spans="1:9" hidden="1" outlineLevel="1">
      <c r="A985" s="380"/>
      <c r="B985" s="326" t="s">
        <v>251</v>
      </c>
      <c r="C985" s="307"/>
      <c r="D985" s="309"/>
      <c r="E985" s="322"/>
      <c r="F985" s="333"/>
      <c r="G985" s="304"/>
      <c r="H985" s="381">
        <v>0</v>
      </c>
      <c r="I985" s="379"/>
    </row>
    <row r="986" spans="1:9" hidden="1" outlineLevel="1">
      <c r="A986" s="380"/>
      <c r="B986" s="326" t="s">
        <v>185</v>
      </c>
      <c r="C986" s="307"/>
      <c r="D986" s="309"/>
      <c r="E986" s="322"/>
      <c r="F986" s="332">
        <v>10036</v>
      </c>
      <c r="G986" s="304"/>
      <c r="H986" s="381">
        <v>10036</v>
      </c>
      <c r="I986" s="379"/>
    </row>
    <row r="987" spans="1:9" hidden="1" outlineLevel="1">
      <c r="A987" s="380"/>
      <c r="B987" s="326" t="s">
        <v>253</v>
      </c>
      <c r="C987" s="307"/>
      <c r="D987" s="309"/>
      <c r="E987" s="322"/>
      <c r="F987" s="332">
        <v>0</v>
      </c>
      <c r="G987" s="304"/>
      <c r="H987" s="381">
        <v>0</v>
      </c>
      <c r="I987" s="379"/>
    </row>
    <row r="988" spans="1:9" hidden="1" outlineLevel="1">
      <c r="A988" s="380"/>
      <c r="B988" s="326" t="s">
        <v>186</v>
      </c>
      <c r="C988" s="307"/>
      <c r="D988" s="309"/>
      <c r="E988" s="322"/>
      <c r="F988" s="333"/>
      <c r="G988" s="304"/>
      <c r="H988" s="381">
        <v>0</v>
      </c>
      <c r="I988" s="379"/>
    </row>
    <row r="989" spans="1:9" hidden="1" outlineLevel="1">
      <c r="A989" s="380"/>
      <c r="B989" s="326" t="s">
        <v>244</v>
      </c>
      <c r="C989" s="307"/>
      <c r="D989" s="309"/>
      <c r="E989" s="322"/>
      <c r="F989" s="333"/>
      <c r="G989" s="304"/>
      <c r="H989" s="381">
        <v>0</v>
      </c>
      <c r="I989" s="379"/>
    </row>
    <row r="990" spans="1:9" hidden="1" outlineLevel="1">
      <c r="A990" s="380"/>
      <c r="B990" s="326" t="s">
        <v>187</v>
      </c>
      <c r="C990" s="307"/>
      <c r="D990" s="309"/>
      <c r="E990" s="322"/>
      <c r="F990" s="333"/>
      <c r="G990" s="304"/>
      <c r="H990" s="381">
        <v>0</v>
      </c>
      <c r="I990" s="379"/>
    </row>
    <row r="991" spans="1:9" hidden="1" outlineLevel="1">
      <c r="A991" s="380"/>
      <c r="B991" s="326" t="s">
        <v>188</v>
      </c>
      <c r="C991" s="307"/>
      <c r="D991" s="309"/>
      <c r="E991" s="322"/>
      <c r="F991" s="332">
        <v>36.737854228875939</v>
      </c>
      <c r="G991" s="304"/>
      <c r="H991" s="381">
        <v>36.737854228875939</v>
      </c>
      <c r="I991" s="379"/>
    </row>
    <row r="992" spans="1:9" hidden="1" outlineLevel="1">
      <c r="A992" s="380"/>
      <c r="B992" s="326" t="s">
        <v>189</v>
      </c>
      <c r="C992" s="307"/>
      <c r="D992" s="309"/>
      <c r="E992" s="322"/>
      <c r="F992" s="333"/>
      <c r="G992" s="304"/>
      <c r="H992" s="381">
        <v>0</v>
      </c>
      <c r="I992" s="379"/>
    </row>
    <row r="993" spans="1:9" hidden="1" outlineLevel="1">
      <c r="A993" s="380"/>
      <c r="B993" s="326" t="s">
        <v>190</v>
      </c>
      <c r="C993" s="307"/>
      <c r="D993" s="309"/>
      <c r="E993" s="322"/>
      <c r="F993" s="332">
        <v>0</v>
      </c>
      <c r="G993" s="304"/>
      <c r="H993" s="381">
        <v>0</v>
      </c>
      <c r="I993" s="379"/>
    </row>
    <row r="994" spans="1:9" hidden="1" outlineLevel="1">
      <c r="A994" s="380"/>
      <c r="B994" s="326" t="s">
        <v>191</v>
      </c>
      <c r="C994" s="307"/>
      <c r="D994" s="309"/>
      <c r="E994" s="322"/>
      <c r="F994" s="333"/>
      <c r="G994" s="304"/>
      <c r="H994" s="381">
        <v>0</v>
      </c>
      <c r="I994" s="379"/>
    </row>
    <row r="995" spans="1:9" hidden="1" outlineLevel="1">
      <c r="A995" s="380"/>
      <c r="B995" s="326" t="s">
        <v>192</v>
      </c>
      <c r="C995" s="307"/>
      <c r="D995" s="309"/>
      <c r="E995" s="322"/>
      <c r="F995" s="332">
        <v>3521</v>
      </c>
      <c r="G995" s="304"/>
      <c r="H995" s="381">
        <v>3521</v>
      </c>
      <c r="I995" s="379"/>
    </row>
    <row r="996" spans="1:9" hidden="1" outlineLevel="1">
      <c r="A996" s="380"/>
      <c r="B996" s="326" t="s">
        <v>247</v>
      </c>
      <c r="C996" s="307"/>
      <c r="D996" s="309"/>
      <c r="E996" s="322"/>
      <c r="F996" s="333"/>
      <c r="G996" s="304"/>
      <c r="H996" s="381">
        <v>0</v>
      </c>
      <c r="I996" s="379"/>
    </row>
    <row r="997" spans="1:9" hidden="1" outlineLevel="1">
      <c r="A997" s="380"/>
      <c r="B997" s="326" t="s">
        <v>193</v>
      </c>
      <c r="C997" s="307"/>
      <c r="D997" s="309"/>
      <c r="E997" s="322"/>
      <c r="F997" s="333"/>
      <c r="G997" s="304"/>
      <c r="H997" s="381">
        <v>0</v>
      </c>
      <c r="I997" s="379"/>
    </row>
    <row r="998" spans="1:9" hidden="1" outlineLevel="1">
      <c r="A998" s="380"/>
      <c r="B998" s="326" t="s">
        <v>194</v>
      </c>
      <c r="C998" s="307"/>
      <c r="D998" s="309"/>
      <c r="E998" s="322"/>
      <c r="F998" s="333"/>
      <c r="G998" s="304"/>
      <c r="H998" s="381">
        <v>0</v>
      </c>
      <c r="I998" s="379"/>
    </row>
    <row r="999" spans="1:9" hidden="1" outlineLevel="1">
      <c r="A999" s="380"/>
      <c r="B999" s="326" t="s">
        <v>195</v>
      </c>
      <c r="C999" s="307"/>
      <c r="D999" s="309"/>
      <c r="E999" s="322"/>
      <c r="F999" s="333"/>
      <c r="G999" s="304"/>
      <c r="H999" s="381">
        <v>0</v>
      </c>
      <c r="I999" s="379"/>
    </row>
    <row r="1000" spans="1:9" hidden="1" outlineLevel="1">
      <c r="A1000" s="380"/>
      <c r="B1000" s="326" t="s">
        <v>196</v>
      </c>
      <c r="C1000" s="307"/>
      <c r="D1000" s="309"/>
      <c r="E1000" s="322"/>
      <c r="F1000" s="333"/>
      <c r="G1000" s="304"/>
      <c r="H1000" s="381">
        <v>0</v>
      </c>
      <c r="I1000" s="379"/>
    </row>
    <row r="1001" spans="1:9" collapsed="1">
      <c r="A1001" s="380">
        <v>35</v>
      </c>
      <c r="B1001" s="330" t="s">
        <v>560</v>
      </c>
      <c r="C1001" s="307"/>
      <c r="D1001" s="309"/>
      <c r="E1001" s="322"/>
      <c r="F1001" s="332">
        <f>SUM($F$977:$F$1000)</f>
        <v>46729.067854228881</v>
      </c>
      <c r="G1001" s="304"/>
      <c r="H1001" s="381">
        <f>SUM($H$977:$H$1000)</f>
        <v>46729.067854228881</v>
      </c>
      <c r="I1001" s="379"/>
    </row>
    <row r="1002" spans="1:9" hidden="1" outlineLevel="1">
      <c r="A1002" s="380"/>
      <c r="B1002" s="326" t="s">
        <v>256</v>
      </c>
      <c r="C1002" s="376"/>
      <c r="D1002" s="376"/>
      <c r="E1002" s="376"/>
      <c r="F1002" s="314"/>
      <c r="G1002" s="314"/>
      <c r="H1002" s="381">
        <v>0</v>
      </c>
      <c r="I1002" s="379"/>
    </row>
    <row r="1003" spans="1:9" hidden="1" outlineLevel="1">
      <c r="A1003" s="380"/>
      <c r="B1003" s="326" t="s">
        <v>181</v>
      </c>
      <c r="C1003" s="376"/>
      <c r="D1003" s="376"/>
      <c r="E1003" s="376"/>
      <c r="F1003" s="314"/>
      <c r="G1003" s="314"/>
      <c r="H1003" s="381">
        <v>0</v>
      </c>
      <c r="I1003" s="379"/>
    </row>
    <row r="1004" spans="1:9" hidden="1" outlineLevel="1">
      <c r="A1004" s="380"/>
      <c r="B1004" s="326" t="s">
        <v>182</v>
      </c>
      <c r="C1004" s="376"/>
      <c r="D1004" s="376"/>
      <c r="E1004" s="376"/>
      <c r="F1004" s="314"/>
      <c r="G1004" s="314"/>
      <c r="H1004" s="381">
        <v>0</v>
      </c>
      <c r="I1004" s="379"/>
    </row>
    <row r="1005" spans="1:9" hidden="1" outlineLevel="1">
      <c r="A1005" s="380"/>
      <c r="B1005" s="326" t="s">
        <v>250</v>
      </c>
      <c r="C1005" s="377">
        <v>0</v>
      </c>
      <c r="D1005" s="377">
        <v>0</v>
      </c>
      <c r="E1005" s="377">
        <v>0</v>
      </c>
      <c r="F1005" s="315">
        <v>0</v>
      </c>
      <c r="G1005" s="315">
        <v>0</v>
      </c>
      <c r="H1005" s="381">
        <v>0</v>
      </c>
      <c r="I1005" s="379"/>
    </row>
    <row r="1006" spans="1:9" hidden="1" outlineLevel="1">
      <c r="A1006" s="380"/>
      <c r="B1006" s="326" t="s">
        <v>257</v>
      </c>
      <c r="C1006" s="377">
        <v>0</v>
      </c>
      <c r="D1006" s="377">
        <v>0</v>
      </c>
      <c r="E1006" s="377">
        <v>0</v>
      </c>
      <c r="F1006" s="315">
        <v>0</v>
      </c>
      <c r="G1006" s="315">
        <v>0</v>
      </c>
      <c r="H1006" s="381">
        <v>0</v>
      </c>
      <c r="I1006" s="379"/>
    </row>
    <row r="1007" spans="1:9" hidden="1" outlineLevel="1">
      <c r="A1007" s="380"/>
      <c r="B1007" s="326" t="s">
        <v>258</v>
      </c>
      <c r="C1007" s="377"/>
      <c r="D1007" s="377"/>
      <c r="E1007" s="377"/>
      <c r="F1007" s="315"/>
      <c r="G1007" s="315"/>
      <c r="H1007" s="381"/>
      <c r="I1007" s="379"/>
    </row>
    <row r="1008" spans="1:9" hidden="1" outlineLevel="1">
      <c r="A1008" s="380"/>
      <c r="B1008" s="326" t="s">
        <v>183</v>
      </c>
      <c r="C1008" s="377">
        <v>0</v>
      </c>
      <c r="D1008" s="377">
        <v>0</v>
      </c>
      <c r="E1008" s="377">
        <v>0</v>
      </c>
      <c r="F1008" s="315">
        <v>0</v>
      </c>
      <c r="G1008" s="315">
        <v>0</v>
      </c>
      <c r="H1008" s="381">
        <v>0</v>
      </c>
      <c r="I1008" s="379"/>
    </row>
    <row r="1009" spans="1:9" hidden="1" outlineLevel="1">
      <c r="A1009" s="380"/>
      <c r="B1009" s="326" t="s">
        <v>184</v>
      </c>
      <c r="C1009" s="376"/>
      <c r="D1009" s="376"/>
      <c r="E1009" s="376"/>
      <c r="F1009" s="314"/>
      <c r="G1009" s="314"/>
      <c r="H1009" s="381">
        <v>0</v>
      </c>
      <c r="I1009" s="379"/>
    </row>
    <row r="1010" spans="1:9" hidden="1" outlineLevel="1">
      <c r="A1010" s="380"/>
      <c r="B1010" s="326" t="s">
        <v>251</v>
      </c>
      <c r="C1010" s="376"/>
      <c r="D1010" s="376"/>
      <c r="E1010" s="376"/>
      <c r="F1010" s="314"/>
      <c r="G1010" s="314"/>
      <c r="H1010" s="381">
        <v>0</v>
      </c>
      <c r="I1010" s="379"/>
    </row>
    <row r="1011" spans="1:9" hidden="1" outlineLevel="1">
      <c r="A1011" s="380"/>
      <c r="B1011" s="326" t="s">
        <v>185</v>
      </c>
      <c r="C1011" s="377">
        <v>0</v>
      </c>
      <c r="D1011" s="376"/>
      <c r="E1011" s="376"/>
      <c r="F1011" s="314"/>
      <c r="G1011" s="314"/>
      <c r="H1011" s="381">
        <v>0</v>
      </c>
      <c r="I1011" s="379"/>
    </row>
    <row r="1012" spans="1:9" hidden="1" outlineLevel="1">
      <c r="A1012" s="380"/>
      <c r="B1012" s="326" t="s">
        <v>253</v>
      </c>
      <c r="C1012" s="377"/>
      <c r="D1012" s="376">
        <v>0</v>
      </c>
      <c r="E1012" s="376">
        <v>0</v>
      </c>
      <c r="F1012" s="314">
        <v>0</v>
      </c>
      <c r="G1012" s="314">
        <v>0</v>
      </c>
      <c r="H1012" s="381">
        <v>0</v>
      </c>
      <c r="I1012" s="379"/>
    </row>
    <row r="1013" spans="1:9" hidden="1" outlineLevel="1">
      <c r="A1013" s="380"/>
      <c r="B1013" s="326" t="s">
        <v>186</v>
      </c>
      <c r="C1013" s="377">
        <v>0</v>
      </c>
      <c r="D1013" s="376"/>
      <c r="E1013" s="377">
        <v>0</v>
      </c>
      <c r="F1013" s="314"/>
      <c r="G1013" s="315">
        <v>0</v>
      </c>
      <c r="H1013" s="381">
        <v>0</v>
      </c>
      <c r="I1013" s="379"/>
    </row>
    <row r="1014" spans="1:9" hidden="1" outlineLevel="1">
      <c r="A1014" s="380"/>
      <c r="B1014" s="326" t="s">
        <v>244</v>
      </c>
      <c r="C1014" s="376"/>
      <c r="D1014" s="376"/>
      <c r="E1014" s="376"/>
      <c r="F1014" s="314"/>
      <c r="G1014" s="314"/>
      <c r="H1014" s="381">
        <v>0</v>
      </c>
      <c r="I1014" s="379"/>
    </row>
    <row r="1015" spans="1:9" hidden="1" outlineLevel="1">
      <c r="A1015" s="380"/>
      <c r="B1015" s="326" t="s">
        <v>187</v>
      </c>
      <c r="C1015" s="377">
        <v>0</v>
      </c>
      <c r="D1015" s="376"/>
      <c r="E1015" s="376"/>
      <c r="F1015" s="314"/>
      <c r="G1015" s="314"/>
      <c r="H1015" s="381">
        <v>0</v>
      </c>
      <c r="I1015" s="379"/>
    </row>
    <row r="1016" spans="1:9" hidden="1" outlineLevel="1">
      <c r="A1016" s="380"/>
      <c r="B1016" s="326" t="s">
        <v>188</v>
      </c>
      <c r="C1016" s="377">
        <v>0</v>
      </c>
      <c r="D1016" s="377">
        <v>0</v>
      </c>
      <c r="E1016" s="377">
        <v>0</v>
      </c>
      <c r="F1016" s="315">
        <v>0</v>
      </c>
      <c r="G1016" s="315">
        <v>0</v>
      </c>
      <c r="H1016" s="381">
        <v>0</v>
      </c>
      <c r="I1016" s="379"/>
    </row>
    <row r="1017" spans="1:9" hidden="1" outlineLevel="1">
      <c r="A1017" s="380"/>
      <c r="B1017" s="326" t="s">
        <v>189</v>
      </c>
      <c r="C1017" s="377">
        <v>0</v>
      </c>
      <c r="D1017" s="377">
        <v>0</v>
      </c>
      <c r="E1017" s="377">
        <v>0</v>
      </c>
      <c r="F1017" s="314"/>
      <c r="G1017" s="315">
        <v>0</v>
      </c>
      <c r="H1017" s="381">
        <v>0</v>
      </c>
      <c r="I1017" s="379"/>
    </row>
    <row r="1018" spans="1:9" hidden="1" outlineLevel="1">
      <c r="A1018" s="380"/>
      <c r="B1018" s="326" t="s">
        <v>190</v>
      </c>
      <c r="C1018" s="377">
        <v>0</v>
      </c>
      <c r="D1018" s="377">
        <v>0</v>
      </c>
      <c r="E1018" s="377">
        <v>0</v>
      </c>
      <c r="F1018" s="315">
        <v>0</v>
      </c>
      <c r="G1018" s="315">
        <v>0</v>
      </c>
      <c r="H1018" s="381">
        <v>0</v>
      </c>
      <c r="I1018" s="379"/>
    </row>
    <row r="1019" spans="1:9" hidden="1" outlineLevel="1">
      <c r="A1019" s="380"/>
      <c r="B1019" s="326" t="s">
        <v>191</v>
      </c>
      <c r="C1019" s="376"/>
      <c r="D1019" s="376"/>
      <c r="E1019" s="376"/>
      <c r="F1019" s="314"/>
      <c r="G1019" s="314"/>
      <c r="H1019" s="381">
        <v>0</v>
      </c>
      <c r="I1019" s="379"/>
    </row>
    <row r="1020" spans="1:9" hidden="1" outlineLevel="1">
      <c r="A1020" s="380"/>
      <c r="B1020" s="326" t="s">
        <v>192</v>
      </c>
      <c r="C1020" s="376"/>
      <c r="D1020" s="376"/>
      <c r="E1020" s="376"/>
      <c r="F1020" s="314"/>
      <c r="G1020" s="314"/>
      <c r="H1020" s="381">
        <v>0</v>
      </c>
      <c r="I1020" s="379"/>
    </row>
    <row r="1021" spans="1:9" hidden="1" outlineLevel="1">
      <c r="A1021" s="380"/>
      <c r="B1021" s="326" t="s">
        <v>247</v>
      </c>
      <c r="C1021" s="376"/>
      <c r="D1021" s="376"/>
      <c r="E1021" s="376"/>
      <c r="F1021" s="314"/>
      <c r="G1021" s="314"/>
      <c r="H1021" s="381">
        <v>0</v>
      </c>
      <c r="I1021" s="379"/>
    </row>
    <row r="1022" spans="1:9" hidden="1" outlineLevel="1">
      <c r="A1022" s="380"/>
      <c r="B1022" s="326" t="s">
        <v>193</v>
      </c>
      <c r="C1022" s="376"/>
      <c r="D1022" s="376"/>
      <c r="E1022" s="376"/>
      <c r="F1022" s="314"/>
      <c r="G1022" s="314"/>
      <c r="H1022" s="381">
        <v>0</v>
      </c>
      <c r="I1022" s="379"/>
    </row>
    <row r="1023" spans="1:9" hidden="1" outlineLevel="1">
      <c r="A1023" s="380"/>
      <c r="B1023" s="326" t="s">
        <v>194</v>
      </c>
      <c r="C1023" s="376"/>
      <c r="D1023" s="376"/>
      <c r="E1023" s="376"/>
      <c r="F1023" s="314"/>
      <c r="G1023" s="314"/>
      <c r="H1023" s="381">
        <v>0</v>
      </c>
      <c r="I1023" s="379"/>
    </row>
    <row r="1024" spans="1:9" hidden="1" outlineLevel="1">
      <c r="A1024" s="380"/>
      <c r="B1024" s="326" t="s">
        <v>195</v>
      </c>
      <c r="C1024" s="377">
        <v>0</v>
      </c>
      <c r="D1024" s="376"/>
      <c r="E1024" s="376"/>
      <c r="F1024" s="314"/>
      <c r="G1024" s="314"/>
      <c r="H1024" s="381">
        <v>0</v>
      </c>
      <c r="I1024" s="379"/>
    </row>
    <row r="1025" spans="1:9" hidden="1" outlineLevel="1">
      <c r="A1025" s="380"/>
      <c r="B1025" s="326" t="s">
        <v>196</v>
      </c>
      <c r="C1025" s="377">
        <v>0</v>
      </c>
      <c r="D1025" s="376"/>
      <c r="E1025" s="377">
        <v>0</v>
      </c>
      <c r="F1025" s="314"/>
      <c r="G1025" s="314"/>
      <c r="H1025" s="381">
        <v>0</v>
      </c>
      <c r="I1025" s="379"/>
    </row>
    <row r="1026" spans="1:9" collapsed="1">
      <c r="A1026" s="380">
        <v>36</v>
      </c>
      <c r="B1026" s="330" t="s">
        <v>561</v>
      </c>
      <c r="C1026" s="377">
        <f>SUM($C$1002:$C$1025)</f>
        <v>0</v>
      </c>
      <c r="D1026" s="377">
        <f>SUM($D$1002:$D$1025)</f>
        <v>0</v>
      </c>
      <c r="E1026" s="377">
        <f>SUM($E$1002:$E$1025)</f>
        <v>0</v>
      </c>
      <c r="F1026" s="315">
        <f>SUM($F$1002:$F$1025)</f>
        <v>0</v>
      </c>
      <c r="G1026" s="315">
        <f>SUM($G$1002:$G$1025)</f>
        <v>0</v>
      </c>
      <c r="H1026" s="381">
        <f>SUM($H$1002:$H$1025)</f>
        <v>0</v>
      </c>
      <c r="I1026" s="379"/>
    </row>
    <row r="1027" spans="1:9" hidden="1" outlineLevel="1">
      <c r="A1027" s="380"/>
      <c r="B1027" s="326" t="s">
        <v>256</v>
      </c>
      <c r="C1027" s="315">
        <v>0</v>
      </c>
      <c r="D1027" s="314"/>
      <c r="E1027" s="315">
        <v>0</v>
      </c>
      <c r="F1027" s="314"/>
      <c r="G1027" s="315">
        <v>0</v>
      </c>
      <c r="H1027" s="381">
        <v>0</v>
      </c>
      <c r="I1027" s="379"/>
    </row>
    <row r="1028" spans="1:9" hidden="1" outlineLevel="1">
      <c r="A1028" s="380"/>
      <c r="B1028" s="326" t="s">
        <v>181</v>
      </c>
      <c r="C1028" s="315">
        <v>2111.4499999999998</v>
      </c>
      <c r="D1028" s="314"/>
      <c r="E1028" s="315">
        <v>34</v>
      </c>
      <c r="F1028" s="314"/>
      <c r="G1028" s="315">
        <v>7</v>
      </c>
      <c r="H1028" s="381">
        <v>2152.4499999999998</v>
      </c>
      <c r="I1028" s="379"/>
    </row>
    <row r="1029" spans="1:9" hidden="1" outlineLevel="1">
      <c r="A1029" s="380"/>
      <c r="B1029" s="326" t="s">
        <v>182</v>
      </c>
      <c r="C1029" s="314"/>
      <c r="D1029" s="314"/>
      <c r="E1029" s="314"/>
      <c r="F1029" s="314"/>
      <c r="G1029" s="314"/>
      <c r="H1029" s="381">
        <v>0</v>
      </c>
      <c r="I1029" s="379"/>
    </row>
    <row r="1030" spans="1:9" hidden="1" outlineLevel="1">
      <c r="A1030" s="380"/>
      <c r="B1030" s="326" t="s">
        <v>250</v>
      </c>
      <c r="C1030" s="315">
        <v>0</v>
      </c>
      <c r="D1030" s="315">
        <v>0</v>
      </c>
      <c r="E1030" s="315">
        <v>0</v>
      </c>
      <c r="F1030" s="315">
        <v>0</v>
      </c>
      <c r="G1030" s="315">
        <v>0</v>
      </c>
      <c r="H1030" s="381">
        <v>0</v>
      </c>
      <c r="I1030" s="379"/>
    </row>
    <row r="1031" spans="1:9" hidden="1" outlineLevel="1">
      <c r="A1031" s="380"/>
      <c r="B1031" s="326" t="s">
        <v>257</v>
      </c>
      <c r="C1031" s="315">
        <v>0</v>
      </c>
      <c r="D1031" s="315">
        <v>0</v>
      </c>
      <c r="E1031" s="315">
        <v>0</v>
      </c>
      <c r="F1031" s="315">
        <v>0</v>
      </c>
      <c r="G1031" s="315">
        <v>0</v>
      </c>
      <c r="H1031" s="381">
        <v>0</v>
      </c>
      <c r="I1031" s="379"/>
    </row>
    <row r="1032" spans="1:9" hidden="1" outlineLevel="1">
      <c r="A1032" s="380"/>
      <c r="B1032" s="326" t="s">
        <v>258</v>
      </c>
      <c r="C1032" s="315"/>
      <c r="D1032" s="315"/>
      <c r="E1032" s="315"/>
      <c r="F1032" s="315"/>
      <c r="G1032" s="315"/>
      <c r="H1032" s="381"/>
      <c r="I1032" s="379"/>
    </row>
    <row r="1033" spans="1:9" hidden="1" outlineLevel="1">
      <c r="A1033" s="380"/>
      <c r="B1033" s="326" t="s">
        <v>183</v>
      </c>
      <c r="C1033" s="315">
        <v>20079</v>
      </c>
      <c r="D1033" s="315">
        <v>0</v>
      </c>
      <c r="E1033" s="315">
        <v>264</v>
      </c>
      <c r="F1033" s="315">
        <v>0</v>
      </c>
      <c r="G1033" s="315">
        <v>89</v>
      </c>
      <c r="H1033" s="381">
        <v>20432</v>
      </c>
      <c r="I1033" s="379"/>
    </row>
    <row r="1034" spans="1:9" hidden="1" outlineLevel="1">
      <c r="A1034" s="380"/>
      <c r="B1034" s="326" t="s">
        <v>184</v>
      </c>
      <c r="C1034" s="315">
        <v>1643</v>
      </c>
      <c r="D1034" s="314"/>
      <c r="E1034" s="315">
        <v>0</v>
      </c>
      <c r="F1034" s="314"/>
      <c r="G1034" s="315">
        <v>0</v>
      </c>
      <c r="H1034" s="381">
        <v>1643</v>
      </c>
      <c r="I1034" s="379"/>
    </row>
    <row r="1035" spans="1:9" hidden="1" outlineLevel="1">
      <c r="A1035" s="380"/>
      <c r="B1035" s="326" t="s">
        <v>251</v>
      </c>
      <c r="C1035" s="314">
        <v>0</v>
      </c>
      <c r="D1035" s="314">
        <v>6344</v>
      </c>
      <c r="E1035" s="314">
        <v>0</v>
      </c>
      <c r="F1035" s="314">
        <v>0</v>
      </c>
      <c r="G1035" s="314">
        <v>477</v>
      </c>
      <c r="H1035" s="381">
        <v>6821</v>
      </c>
      <c r="I1035" s="379"/>
    </row>
    <row r="1036" spans="1:9" hidden="1" outlineLevel="1">
      <c r="A1036" s="380"/>
      <c r="B1036" s="326" t="s">
        <v>185</v>
      </c>
      <c r="C1036" s="315">
        <v>11277</v>
      </c>
      <c r="D1036" s="314"/>
      <c r="E1036" s="315">
        <v>288</v>
      </c>
      <c r="F1036" s="314"/>
      <c r="G1036" s="315">
        <v>25</v>
      </c>
      <c r="H1036" s="381">
        <v>11590</v>
      </c>
      <c r="I1036" s="379"/>
    </row>
    <row r="1037" spans="1:9" hidden="1" outlineLevel="1">
      <c r="A1037" s="380"/>
      <c r="B1037" s="326" t="s">
        <v>253</v>
      </c>
      <c r="C1037" s="315"/>
      <c r="D1037" s="314">
        <v>0</v>
      </c>
      <c r="E1037" s="315">
        <v>1920</v>
      </c>
      <c r="F1037" s="314">
        <v>0</v>
      </c>
      <c r="G1037" s="315">
        <v>311</v>
      </c>
      <c r="H1037" s="381">
        <v>2231</v>
      </c>
      <c r="I1037" s="379"/>
    </row>
    <row r="1038" spans="1:9" hidden="1" outlineLevel="1">
      <c r="A1038" s="380"/>
      <c r="B1038" s="326" t="s">
        <v>186</v>
      </c>
      <c r="C1038" s="315">
        <v>1593</v>
      </c>
      <c r="D1038" s="314"/>
      <c r="E1038" s="315">
        <v>5308</v>
      </c>
      <c r="F1038" s="314"/>
      <c r="G1038" s="315">
        <v>687</v>
      </c>
      <c r="H1038" s="381">
        <v>7588</v>
      </c>
      <c r="I1038" s="379"/>
    </row>
    <row r="1039" spans="1:9" hidden="1" outlineLevel="1">
      <c r="A1039" s="380"/>
      <c r="B1039" s="326" t="s">
        <v>244</v>
      </c>
      <c r="C1039" s="314"/>
      <c r="D1039" s="314"/>
      <c r="E1039" s="314"/>
      <c r="F1039" s="314"/>
      <c r="G1039" s="314"/>
      <c r="H1039" s="381">
        <v>0</v>
      </c>
      <c r="I1039" s="379"/>
    </row>
    <row r="1040" spans="1:9" hidden="1" outlineLevel="1">
      <c r="A1040" s="380"/>
      <c r="B1040" s="326" t="s">
        <v>187</v>
      </c>
      <c r="C1040" s="315">
        <v>0</v>
      </c>
      <c r="D1040" s="314"/>
      <c r="E1040" s="314"/>
      <c r="F1040" s="314"/>
      <c r="G1040" s="314"/>
      <c r="H1040" s="381">
        <v>0</v>
      </c>
      <c r="I1040" s="379"/>
    </row>
    <row r="1041" spans="1:9" hidden="1" outlineLevel="1">
      <c r="A1041" s="380"/>
      <c r="B1041" s="326" t="s">
        <v>188</v>
      </c>
      <c r="C1041" s="315">
        <v>31.741799225500881</v>
      </c>
      <c r="D1041" s="315">
        <v>0</v>
      </c>
      <c r="E1041" s="315">
        <v>0</v>
      </c>
      <c r="F1041" s="315">
        <v>0</v>
      </c>
      <c r="G1041" s="315">
        <v>0</v>
      </c>
      <c r="H1041" s="381">
        <v>31.741799225500881</v>
      </c>
      <c r="I1041" s="379"/>
    </row>
    <row r="1042" spans="1:9" hidden="1" outlineLevel="1">
      <c r="A1042" s="380"/>
      <c r="B1042" s="326" t="s">
        <v>189</v>
      </c>
      <c r="C1042" s="315">
        <v>17.441683829185084</v>
      </c>
      <c r="D1042" s="315">
        <v>0</v>
      </c>
      <c r="E1042" s="315">
        <v>0</v>
      </c>
      <c r="F1042" s="314"/>
      <c r="G1042" s="315">
        <v>0</v>
      </c>
      <c r="H1042" s="381">
        <v>17.441683829185084</v>
      </c>
      <c r="I1042" s="379"/>
    </row>
    <row r="1043" spans="1:9" hidden="1" outlineLevel="1">
      <c r="A1043" s="380"/>
      <c r="B1043" s="326" t="s">
        <v>190</v>
      </c>
      <c r="C1043" s="315">
        <v>310</v>
      </c>
      <c r="D1043" s="315">
        <v>8</v>
      </c>
      <c r="E1043" s="315">
        <v>326</v>
      </c>
      <c r="F1043" s="315">
        <v>0</v>
      </c>
      <c r="G1043" s="315">
        <v>74</v>
      </c>
      <c r="H1043" s="381">
        <v>718</v>
      </c>
      <c r="I1043" s="379"/>
    </row>
    <row r="1044" spans="1:9" hidden="1" outlineLevel="1">
      <c r="A1044" s="380"/>
      <c r="B1044" s="326" t="s">
        <v>191</v>
      </c>
      <c r="C1044" s="314"/>
      <c r="D1044" s="314"/>
      <c r="E1044" s="314"/>
      <c r="F1044" s="314"/>
      <c r="G1044" s="314"/>
      <c r="H1044" s="381">
        <v>0</v>
      </c>
      <c r="I1044" s="379"/>
    </row>
    <row r="1045" spans="1:9" hidden="1" outlineLevel="1">
      <c r="A1045" s="380"/>
      <c r="B1045" s="326" t="s">
        <v>192</v>
      </c>
      <c r="C1045" s="314">
        <v>42</v>
      </c>
      <c r="D1045" s="314"/>
      <c r="E1045" s="314"/>
      <c r="F1045" s="314"/>
      <c r="G1045" s="314"/>
      <c r="H1045" s="381">
        <v>42</v>
      </c>
      <c r="I1045" s="379"/>
    </row>
    <row r="1046" spans="1:9" hidden="1" outlineLevel="1">
      <c r="A1046" s="380"/>
      <c r="B1046" s="326" t="s">
        <v>247</v>
      </c>
      <c r="C1046" s="314"/>
      <c r="D1046" s="314"/>
      <c r="E1046" s="314"/>
      <c r="F1046" s="314"/>
      <c r="G1046" s="314"/>
      <c r="H1046" s="381">
        <v>0</v>
      </c>
      <c r="I1046" s="379"/>
    </row>
    <row r="1047" spans="1:9" hidden="1" outlineLevel="1">
      <c r="A1047" s="380"/>
      <c r="B1047" s="326" t="s">
        <v>193</v>
      </c>
      <c r="C1047" s="314">
        <v>0</v>
      </c>
      <c r="D1047" s="314">
        <v>26</v>
      </c>
      <c r="E1047" s="315">
        <v>68481</v>
      </c>
      <c r="F1047" s="314"/>
      <c r="G1047" s="315">
        <v>13693</v>
      </c>
      <c r="H1047" s="381">
        <v>82200</v>
      </c>
      <c r="I1047" s="379"/>
    </row>
    <row r="1048" spans="1:9" hidden="1" outlineLevel="1">
      <c r="A1048" s="380"/>
      <c r="B1048" s="326" t="s">
        <v>194</v>
      </c>
      <c r="C1048" s="314"/>
      <c r="D1048" s="314"/>
      <c r="E1048" s="314"/>
      <c r="F1048" s="314"/>
      <c r="G1048" s="314"/>
      <c r="H1048" s="381">
        <v>0</v>
      </c>
      <c r="I1048" s="379"/>
    </row>
    <row r="1049" spans="1:9" hidden="1" outlineLevel="1">
      <c r="A1049" s="380"/>
      <c r="B1049" s="326" t="s">
        <v>195</v>
      </c>
      <c r="C1049" s="315">
        <v>0</v>
      </c>
      <c r="D1049" s="314"/>
      <c r="E1049" s="314">
        <v>751.98</v>
      </c>
      <c r="F1049" s="314"/>
      <c r="G1049" s="314">
        <v>292</v>
      </c>
      <c r="H1049" s="381">
        <v>1043.98</v>
      </c>
      <c r="I1049" s="379"/>
    </row>
    <row r="1050" spans="1:9" hidden="1" outlineLevel="1">
      <c r="A1050" s="380"/>
      <c r="B1050" s="326" t="s">
        <v>196</v>
      </c>
      <c r="C1050" s="315">
        <v>0</v>
      </c>
      <c r="D1050" s="314"/>
      <c r="E1050" s="315">
        <v>1174</v>
      </c>
      <c r="F1050" s="314"/>
      <c r="G1050" s="314"/>
      <c r="H1050" s="381">
        <v>1174</v>
      </c>
      <c r="I1050" s="379"/>
    </row>
    <row r="1051" spans="1:9" collapsed="1">
      <c r="A1051" s="380">
        <v>37</v>
      </c>
      <c r="B1051" s="330" t="s">
        <v>562</v>
      </c>
      <c r="C1051" s="315">
        <f>SUM($C$1027:$C$1050)</f>
        <v>37104.633483054684</v>
      </c>
      <c r="D1051" s="315">
        <f>SUM($D$1027:$D$1050)</f>
        <v>6378</v>
      </c>
      <c r="E1051" s="315">
        <f>SUM($E$1027:$E$1050)</f>
        <v>78546.98</v>
      </c>
      <c r="F1051" s="315">
        <f>SUM($F$1027:$F$1050)</f>
        <v>0</v>
      </c>
      <c r="G1051" s="315">
        <f>SUM($G$1027:$G$1050)</f>
        <v>15655</v>
      </c>
      <c r="H1051" s="381">
        <f>SUM($H$1027:$H$1050)</f>
        <v>137684.61348305471</v>
      </c>
      <c r="I1051" s="379"/>
    </row>
    <row r="1052" spans="1:9" hidden="1" outlineLevel="1">
      <c r="A1052" s="380"/>
      <c r="B1052" s="326" t="s">
        <v>256</v>
      </c>
      <c r="C1052" s="315">
        <v>0</v>
      </c>
      <c r="D1052" s="314"/>
      <c r="E1052" s="315">
        <v>0</v>
      </c>
      <c r="F1052" s="314"/>
      <c r="G1052" s="315">
        <v>0</v>
      </c>
      <c r="H1052" s="381">
        <v>0</v>
      </c>
      <c r="I1052" s="379"/>
    </row>
    <row r="1053" spans="1:9" hidden="1" outlineLevel="1">
      <c r="A1053" s="380"/>
      <c r="B1053" s="326" t="s">
        <v>181</v>
      </c>
      <c r="C1053" s="315">
        <v>2187.9500000000003</v>
      </c>
      <c r="D1053" s="314"/>
      <c r="E1053" s="315">
        <v>54858</v>
      </c>
      <c r="F1053" s="314"/>
      <c r="G1053" s="315">
        <v>10488</v>
      </c>
      <c r="H1053" s="381">
        <v>67533.95</v>
      </c>
      <c r="I1053" s="379"/>
    </row>
    <row r="1054" spans="1:9" hidden="1" outlineLevel="1">
      <c r="A1054" s="380"/>
      <c r="B1054" s="326" t="s">
        <v>182</v>
      </c>
      <c r="C1054" s="314"/>
      <c r="D1054" s="314"/>
      <c r="E1054" s="314"/>
      <c r="F1054" s="314"/>
      <c r="G1054" s="314"/>
      <c r="H1054" s="381">
        <v>0</v>
      </c>
      <c r="I1054" s="379"/>
    </row>
    <row r="1055" spans="1:9" hidden="1" outlineLevel="1">
      <c r="A1055" s="380"/>
      <c r="B1055" s="326" t="s">
        <v>250</v>
      </c>
      <c r="C1055" s="315">
        <v>0</v>
      </c>
      <c r="D1055" s="315">
        <v>0</v>
      </c>
      <c r="E1055" s="315">
        <v>0</v>
      </c>
      <c r="F1055" s="315">
        <v>0</v>
      </c>
      <c r="G1055" s="315">
        <v>0</v>
      </c>
      <c r="H1055" s="381">
        <v>0</v>
      </c>
      <c r="I1055" s="379"/>
    </row>
    <row r="1056" spans="1:9" hidden="1" outlineLevel="1">
      <c r="A1056" s="380"/>
      <c r="B1056" s="326" t="s">
        <v>257</v>
      </c>
      <c r="C1056" s="315">
        <v>0</v>
      </c>
      <c r="D1056" s="315">
        <v>0</v>
      </c>
      <c r="E1056" s="315">
        <v>0</v>
      </c>
      <c r="F1056" s="315">
        <v>0</v>
      </c>
      <c r="G1056" s="315">
        <v>0</v>
      </c>
      <c r="H1056" s="381">
        <v>0</v>
      </c>
      <c r="I1056" s="379"/>
    </row>
    <row r="1057" spans="1:9" hidden="1" outlineLevel="1">
      <c r="A1057" s="380"/>
      <c r="B1057" s="326" t="s">
        <v>258</v>
      </c>
      <c r="C1057" s="315"/>
      <c r="D1057" s="315"/>
      <c r="E1057" s="315"/>
      <c r="F1057" s="315"/>
      <c r="G1057" s="315"/>
      <c r="H1057" s="381"/>
      <c r="I1057" s="379"/>
    </row>
    <row r="1058" spans="1:9" hidden="1" outlineLevel="1">
      <c r="A1058" s="380"/>
      <c r="B1058" s="326" t="s">
        <v>183</v>
      </c>
      <c r="C1058" s="315">
        <v>22513</v>
      </c>
      <c r="D1058" s="315">
        <v>191395</v>
      </c>
      <c r="E1058" s="315">
        <v>157545</v>
      </c>
      <c r="F1058" s="315">
        <v>0</v>
      </c>
      <c r="G1058" s="315">
        <v>28034</v>
      </c>
      <c r="H1058" s="381">
        <v>399487</v>
      </c>
      <c r="I1058" s="379"/>
    </row>
    <row r="1059" spans="1:9" hidden="1" outlineLevel="1">
      <c r="A1059" s="380"/>
      <c r="B1059" s="326" t="s">
        <v>184</v>
      </c>
      <c r="C1059" s="315">
        <v>2117</v>
      </c>
      <c r="D1059" s="314"/>
      <c r="E1059" s="315">
        <v>14979</v>
      </c>
      <c r="F1059" s="314"/>
      <c r="G1059" s="315">
        <v>185</v>
      </c>
      <c r="H1059" s="381">
        <v>17281</v>
      </c>
      <c r="I1059" s="379"/>
    </row>
    <row r="1060" spans="1:9" hidden="1" outlineLevel="1">
      <c r="A1060" s="380"/>
      <c r="B1060" s="326" t="s">
        <v>251</v>
      </c>
      <c r="C1060" s="314"/>
      <c r="D1060" s="314"/>
      <c r="E1060" s="314"/>
      <c r="F1060" s="314"/>
      <c r="G1060" s="314"/>
      <c r="H1060" s="381">
        <v>0</v>
      </c>
      <c r="I1060" s="379"/>
    </row>
    <row r="1061" spans="1:9" hidden="1" outlineLevel="1">
      <c r="A1061" s="380"/>
      <c r="B1061" s="326" t="s">
        <v>185</v>
      </c>
      <c r="C1061" s="315">
        <v>28738</v>
      </c>
      <c r="D1061" s="314"/>
      <c r="E1061" s="315">
        <v>188008</v>
      </c>
      <c r="F1061" s="314"/>
      <c r="G1061" s="315">
        <v>18722</v>
      </c>
      <c r="H1061" s="381">
        <v>235468</v>
      </c>
      <c r="I1061" s="379"/>
    </row>
    <row r="1062" spans="1:9" hidden="1" outlineLevel="1">
      <c r="A1062" s="380"/>
      <c r="B1062" s="326" t="s">
        <v>253</v>
      </c>
      <c r="C1062" s="315"/>
      <c r="D1062" s="314">
        <v>0</v>
      </c>
      <c r="E1062" s="315">
        <v>6192</v>
      </c>
      <c r="F1062" s="314">
        <v>0</v>
      </c>
      <c r="G1062" s="315">
        <v>1066</v>
      </c>
      <c r="H1062" s="381">
        <v>7258</v>
      </c>
      <c r="I1062" s="379"/>
    </row>
    <row r="1063" spans="1:9" hidden="1" outlineLevel="1">
      <c r="A1063" s="380"/>
      <c r="B1063" s="326" t="s">
        <v>186</v>
      </c>
      <c r="C1063" s="315">
        <v>30899</v>
      </c>
      <c r="D1063" s="314"/>
      <c r="E1063" s="315">
        <v>96671</v>
      </c>
      <c r="F1063" s="314"/>
      <c r="G1063" s="315">
        <v>11200</v>
      </c>
      <c r="H1063" s="381">
        <v>138770</v>
      </c>
      <c r="I1063" s="379"/>
    </row>
    <row r="1064" spans="1:9" hidden="1" outlineLevel="1">
      <c r="A1064" s="380"/>
      <c r="B1064" s="326" t="s">
        <v>244</v>
      </c>
      <c r="C1064" s="315">
        <v>132900</v>
      </c>
      <c r="D1064" s="314"/>
      <c r="E1064" s="314"/>
      <c r="F1064" s="314"/>
      <c r="G1064" s="314"/>
      <c r="H1064" s="381">
        <v>132900</v>
      </c>
      <c r="I1064" s="379"/>
    </row>
    <row r="1065" spans="1:9" hidden="1" outlineLevel="1">
      <c r="A1065" s="380"/>
      <c r="B1065" s="326" t="s">
        <v>187</v>
      </c>
      <c r="C1065" s="315">
        <v>1578</v>
      </c>
      <c r="D1065" s="314"/>
      <c r="E1065" s="314"/>
      <c r="F1065" s="314"/>
      <c r="G1065" s="314"/>
      <c r="H1065" s="381">
        <v>1578</v>
      </c>
      <c r="I1065" s="379"/>
    </row>
    <row r="1066" spans="1:9" hidden="1" outlineLevel="1">
      <c r="A1066" s="380"/>
      <c r="B1066" s="326" t="s">
        <v>188</v>
      </c>
      <c r="C1066" s="315">
        <v>70.738119079582788</v>
      </c>
      <c r="D1066" s="315">
        <v>0</v>
      </c>
      <c r="E1066" s="315">
        <v>0</v>
      </c>
      <c r="F1066" s="315">
        <v>0</v>
      </c>
      <c r="G1066" s="315">
        <v>0</v>
      </c>
      <c r="H1066" s="381">
        <v>70.738119079582788</v>
      </c>
      <c r="I1066" s="379"/>
    </row>
    <row r="1067" spans="1:9" hidden="1" outlineLevel="1">
      <c r="A1067" s="380"/>
      <c r="B1067" s="326" t="s">
        <v>189</v>
      </c>
      <c r="C1067" s="315">
        <v>356.1980347405692</v>
      </c>
      <c r="D1067" s="315">
        <v>0</v>
      </c>
      <c r="E1067" s="315">
        <v>1203</v>
      </c>
      <c r="F1067" s="314"/>
      <c r="G1067" s="315">
        <v>320</v>
      </c>
      <c r="H1067" s="381">
        <v>1879.1980347405693</v>
      </c>
      <c r="I1067" s="379"/>
    </row>
    <row r="1068" spans="1:9" hidden="1" outlineLevel="1">
      <c r="A1068" s="380"/>
      <c r="B1068" s="326" t="s">
        <v>190</v>
      </c>
      <c r="C1068" s="315">
        <v>263</v>
      </c>
      <c r="D1068" s="315">
        <v>27221</v>
      </c>
      <c r="E1068" s="315">
        <v>285</v>
      </c>
      <c r="F1068" s="315">
        <v>0</v>
      </c>
      <c r="G1068" s="315">
        <v>3994</v>
      </c>
      <c r="H1068" s="381">
        <v>31763</v>
      </c>
      <c r="I1068" s="379"/>
    </row>
    <row r="1069" spans="1:9" hidden="1" outlineLevel="1">
      <c r="A1069" s="380"/>
      <c r="B1069" s="326" t="s">
        <v>191</v>
      </c>
      <c r="C1069" s="314"/>
      <c r="D1069" s="314"/>
      <c r="E1069" s="314"/>
      <c r="F1069" s="314"/>
      <c r="G1069" s="314"/>
      <c r="H1069" s="381">
        <v>0</v>
      </c>
      <c r="I1069" s="379"/>
    </row>
    <row r="1070" spans="1:9" hidden="1" outlineLevel="1">
      <c r="A1070" s="380"/>
      <c r="B1070" s="326" t="s">
        <v>192</v>
      </c>
      <c r="C1070" s="315">
        <v>6100</v>
      </c>
      <c r="D1070" s="314"/>
      <c r="E1070" s="314"/>
      <c r="F1070" s="314"/>
      <c r="G1070" s="314"/>
      <c r="H1070" s="381">
        <v>6100</v>
      </c>
      <c r="I1070" s="379"/>
    </row>
    <row r="1071" spans="1:9" hidden="1" outlineLevel="1">
      <c r="A1071" s="380"/>
      <c r="B1071" s="326" t="s">
        <v>247</v>
      </c>
      <c r="C1071" s="314"/>
      <c r="D1071" s="314"/>
      <c r="E1071" s="314"/>
      <c r="F1071" s="314"/>
      <c r="G1071" s="314"/>
      <c r="H1071" s="381">
        <v>0</v>
      </c>
      <c r="I1071" s="379"/>
    </row>
    <row r="1072" spans="1:9" hidden="1" outlineLevel="1">
      <c r="A1072" s="380"/>
      <c r="B1072" s="326" t="s">
        <v>193</v>
      </c>
      <c r="C1072" s="315">
        <v>28029</v>
      </c>
      <c r="D1072" s="314">
        <v>151147</v>
      </c>
      <c r="E1072" s="315">
        <v>97077</v>
      </c>
      <c r="F1072" s="314"/>
      <c r="G1072" s="315">
        <v>110690</v>
      </c>
      <c r="H1072" s="381">
        <v>386943</v>
      </c>
      <c r="I1072" s="379"/>
    </row>
    <row r="1073" spans="1:9" hidden="1" outlineLevel="1">
      <c r="A1073" s="380"/>
      <c r="B1073" s="326" t="s">
        <v>194</v>
      </c>
      <c r="C1073" s="314"/>
      <c r="D1073" s="314"/>
      <c r="E1073" s="314"/>
      <c r="F1073" s="314"/>
      <c r="G1073" s="314"/>
      <c r="H1073" s="381">
        <v>0</v>
      </c>
      <c r="I1073" s="379"/>
    </row>
    <row r="1074" spans="1:9" hidden="1" outlineLevel="1">
      <c r="A1074" s="380"/>
      <c r="B1074" s="326" t="s">
        <v>195</v>
      </c>
      <c r="C1074" s="315">
        <v>2243.1268486545991</v>
      </c>
      <c r="D1074" s="314"/>
      <c r="E1074" s="315">
        <v>313.51</v>
      </c>
      <c r="F1074" s="314"/>
      <c r="G1074" s="315">
        <v>122</v>
      </c>
      <c r="H1074" s="381">
        <v>2678.6368486545989</v>
      </c>
      <c r="I1074" s="379"/>
    </row>
    <row r="1075" spans="1:9" hidden="1" outlineLevel="1">
      <c r="A1075" s="380"/>
      <c r="B1075" s="326" t="s">
        <v>196</v>
      </c>
      <c r="C1075" s="315">
        <v>0</v>
      </c>
      <c r="D1075" s="314"/>
      <c r="E1075" s="315">
        <v>0</v>
      </c>
      <c r="F1075" s="314"/>
      <c r="G1075" s="314"/>
      <c r="H1075" s="381">
        <v>0</v>
      </c>
      <c r="I1075" s="379"/>
    </row>
    <row r="1076" spans="1:9" collapsed="1">
      <c r="A1076" s="380">
        <v>38</v>
      </c>
      <c r="B1076" s="330" t="s">
        <v>563</v>
      </c>
      <c r="C1076" s="315">
        <f>SUM($C$1052:$C$1075)</f>
        <v>257995.01300247476</v>
      </c>
      <c r="D1076" s="315">
        <f>SUM($D$1052:$D$1075)</f>
        <v>369763</v>
      </c>
      <c r="E1076" s="315">
        <f>SUM($E$1052:$E$1075)</f>
        <v>617131.51</v>
      </c>
      <c r="F1076" s="315">
        <f>SUM($F$1052:$F$1075)</f>
        <v>0</v>
      </c>
      <c r="G1076" s="315">
        <f>SUM($G$1052:$G$1075)</f>
        <v>184821</v>
      </c>
      <c r="H1076" s="381">
        <f>SUM($H$1052:$H$1075)</f>
        <v>1429710.5230024746</v>
      </c>
      <c r="I1076" s="379"/>
    </row>
    <row r="1077" spans="1:9" hidden="1" outlineLevel="1">
      <c r="A1077" s="396"/>
      <c r="B1077" s="311" t="s">
        <v>256</v>
      </c>
      <c r="C1077" s="351">
        <v>0</v>
      </c>
      <c r="D1077" s="382"/>
      <c r="E1077" s="351">
        <v>0</v>
      </c>
      <c r="F1077" s="382"/>
      <c r="G1077" s="351">
        <v>0</v>
      </c>
      <c r="H1077" s="398">
        <v>0</v>
      </c>
      <c r="I1077" s="379"/>
    </row>
    <row r="1078" spans="1:9" hidden="1" outlineLevel="1">
      <c r="A1078" s="396"/>
      <c r="B1078" s="311" t="s">
        <v>181</v>
      </c>
      <c r="C1078" s="351">
        <v>10883.32</v>
      </c>
      <c r="D1078" s="382"/>
      <c r="E1078" s="351">
        <v>33484</v>
      </c>
      <c r="F1078" s="382"/>
      <c r="G1078" s="351">
        <v>6401</v>
      </c>
      <c r="H1078" s="398">
        <v>50768.32</v>
      </c>
      <c r="I1078" s="379"/>
    </row>
    <row r="1079" spans="1:9" hidden="1" outlineLevel="1">
      <c r="A1079" s="396"/>
      <c r="B1079" s="311" t="s">
        <v>182</v>
      </c>
      <c r="C1079" s="382"/>
      <c r="D1079" s="382"/>
      <c r="E1079" s="382"/>
      <c r="F1079" s="382"/>
      <c r="G1079" s="382"/>
      <c r="H1079" s="398">
        <v>0</v>
      </c>
      <c r="I1079" s="379"/>
    </row>
    <row r="1080" spans="1:9" hidden="1" outlineLevel="1">
      <c r="A1080" s="396"/>
      <c r="B1080" s="311" t="s">
        <v>250</v>
      </c>
      <c r="C1080" s="351">
        <v>0</v>
      </c>
      <c r="D1080" s="351">
        <v>0</v>
      </c>
      <c r="E1080" s="351">
        <v>0</v>
      </c>
      <c r="F1080" s="351">
        <v>0</v>
      </c>
      <c r="G1080" s="351">
        <v>0</v>
      </c>
      <c r="H1080" s="398">
        <v>0</v>
      </c>
      <c r="I1080" s="379"/>
    </row>
    <row r="1081" spans="1:9" hidden="1" outlineLevel="1">
      <c r="A1081" s="396"/>
      <c r="B1081" s="311" t="s">
        <v>257</v>
      </c>
      <c r="C1081" s="351">
        <v>0</v>
      </c>
      <c r="D1081" s="351">
        <v>0</v>
      </c>
      <c r="E1081" s="351">
        <v>0</v>
      </c>
      <c r="F1081" s="351">
        <v>0</v>
      </c>
      <c r="G1081" s="351">
        <v>0</v>
      </c>
      <c r="H1081" s="398">
        <v>0</v>
      </c>
      <c r="I1081" s="379"/>
    </row>
    <row r="1082" spans="1:9" hidden="1" outlineLevel="1">
      <c r="A1082" s="396"/>
      <c r="B1082" s="311" t="s">
        <v>258</v>
      </c>
      <c r="C1082" s="351"/>
      <c r="D1082" s="351"/>
      <c r="E1082" s="351"/>
      <c r="F1082" s="351"/>
      <c r="G1082" s="351"/>
      <c r="H1082" s="398"/>
      <c r="I1082" s="379"/>
    </row>
    <row r="1083" spans="1:9" hidden="1" outlineLevel="1">
      <c r="A1083" s="396"/>
      <c r="B1083" s="311" t="s">
        <v>183</v>
      </c>
      <c r="C1083" s="351">
        <v>37182</v>
      </c>
      <c r="D1083" s="351">
        <v>21110</v>
      </c>
      <c r="E1083" s="351">
        <v>53265</v>
      </c>
      <c r="F1083" s="351">
        <v>0</v>
      </c>
      <c r="G1083" s="351">
        <v>6591</v>
      </c>
      <c r="H1083" s="398">
        <v>118148</v>
      </c>
      <c r="I1083" s="379"/>
    </row>
    <row r="1084" spans="1:9" hidden="1" outlineLevel="1">
      <c r="A1084" s="396"/>
      <c r="B1084" s="311" t="s">
        <v>184</v>
      </c>
      <c r="C1084" s="351">
        <v>9907</v>
      </c>
      <c r="D1084" s="382"/>
      <c r="E1084" s="351">
        <v>11807</v>
      </c>
      <c r="F1084" s="382"/>
      <c r="G1084" s="351">
        <v>272</v>
      </c>
      <c r="H1084" s="398">
        <v>21986</v>
      </c>
      <c r="I1084" s="379"/>
    </row>
    <row r="1085" spans="1:9" hidden="1" outlineLevel="1">
      <c r="A1085" s="396"/>
      <c r="B1085" s="311" t="s">
        <v>251</v>
      </c>
      <c r="C1085" s="382"/>
      <c r="D1085" s="382"/>
      <c r="E1085" s="382"/>
      <c r="F1085" s="382"/>
      <c r="G1085" s="382"/>
      <c r="H1085" s="398">
        <v>0</v>
      </c>
      <c r="I1085" s="379"/>
    </row>
    <row r="1086" spans="1:9" hidden="1" outlineLevel="1">
      <c r="A1086" s="396"/>
      <c r="B1086" s="311" t="s">
        <v>185</v>
      </c>
      <c r="C1086" s="351">
        <v>39435</v>
      </c>
      <c r="D1086" s="382"/>
      <c r="E1086" s="351">
        <v>92110</v>
      </c>
      <c r="F1086" s="382"/>
      <c r="G1086" s="351">
        <v>9345</v>
      </c>
      <c r="H1086" s="398">
        <v>140890</v>
      </c>
      <c r="I1086" s="379"/>
    </row>
    <row r="1087" spans="1:9" hidden="1" outlineLevel="1">
      <c r="A1087" s="396"/>
      <c r="B1087" s="311" t="s">
        <v>253</v>
      </c>
      <c r="C1087" s="351"/>
      <c r="D1087" s="382">
        <v>0</v>
      </c>
      <c r="E1087" s="351">
        <v>39638</v>
      </c>
      <c r="F1087" s="382">
        <v>0</v>
      </c>
      <c r="G1087" s="351">
        <v>8973</v>
      </c>
      <c r="H1087" s="398">
        <v>48611</v>
      </c>
      <c r="I1087" s="379"/>
    </row>
    <row r="1088" spans="1:9" hidden="1" outlineLevel="1">
      <c r="A1088" s="396"/>
      <c r="B1088" s="311" t="s">
        <v>186</v>
      </c>
      <c r="C1088" s="351">
        <v>21402</v>
      </c>
      <c r="D1088" s="382"/>
      <c r="E1088" s="351">
        <v>115558</v>
      </c>
      <c r="F1088" s="382"/>
      <c r="G1088" s="351">
        <v>14046</v>
      </c>
      <c r="H1088" s="398">
        <v>151006</v>
      </c>
      <c r="I1088" s="379"/>
    </row>
    <row r="1089" spans="1:9" hidden="1" outlineLevel="1">
      <c r="A1089" s="396"/>
      <c r="B1089" s="311" t="s">
        <v>244</v>
      </c>
      <c r="C1089" s="351">
        <v>5250</v>
      </c>
      <c r="D1089" s="382"/>
      <c r="E1089" s="382"/>
      <c r="F1089" s="382"/>
      <c r="G1089" s="382"/>
      <c r="H1089" s="398">
        <v>5250</v>
      </c>
      <c r="I1089" s="379"/>
    </row>
    <row r="1090" spans="1:9" hidden="1" outlineLevel="1">
      <c r="A1090" s="396"/>
      <c r="B1090" s="311" t="s">
        <v>187</v>
      </c>
      <c r="C1090" s="351">
        <v>5070</v>
      </c>
      <c r="D1090" s="382"/>
      <c r="E1090" s="382"/>
      <c r="F1090" s="382"/>
      <c r="G1090" s="382"/>
      <c r="H1090" s="398">
        <v>5070</v>
      </c>
      <c r="I1090" s="379"/>
    </row>
    <row r="1091" spans="1:9" hidden="1" outlineLevel="1">
      <c r="A1091" s="396"/>
      <c r="B1091" s="311" t="s">
        <v>188</v>
      </c>
      <c r="C1091" s="351">
        <v>597.55271316162589</v>
      </c>
      <c r="D1091" s="351">
        <v>0</v>
      </c>
      <c r="E1091" s="351">
        <v>0</v>
      </c>
      <c r="F1091" s="351">
        <v>0</v>
      </c>
      <c r="G1091" s="351">
        <v>0</v>
      </c>
      <c r="H1091" s="398">
        <v>597.55271316162589</v>
      </c>
      <c r="I1091" s="379"/>
    </row>
    <row r="1092" spans="1:9" hidden="1" outlineLevel="1">
      <c r="A1092" s="396"/>
      <c r="B1092" s="311" t="s">
        <v>189</v>
      </c>
      <c r="C1092" s="351">
        <v>9745.8965608223043</v>
      </c>
      <c r="D1092" s="351">
        <v>0</v>
      </c>
      <c r="E1092" s="351">
        <v>15324</v>
      </c>
      <c r="F1092" s="382"/>
      <c r="G1092" s="351">
        <v>4073</v>
      </c>
      <c r="H1092" s="398">
        <v>29142.896560822304</v>
      </c>
      <c r="I1092" s="379"/>
    </row>
    <row r="1093" spans="1:9" hidden="1" outlineLevel="1">
      <c r="A1093" s="396"/>
      <c r="B1093" s="311" t="s">
        <v>190</v>
      </c>
      <c r="C1093" s="382"/>
      <c r="D1093" s="351">
        <v>0</v>
      </c>
      <c r="E1093" s="351">
        <v>0</v>
      </c>
      <c r="F1093" s="351">
        <v>0</v>
      </c>
      <c r="G1093" s="351">
        <v>0</v>
      </c>
      <c r="H1093" s="398">
        <v>0</v>
      </c>
      <c r="I1093" s="379"/>
    </row>
    <row r="1094" spans="1:9" hidden="1" outlineLevel="1">
      <c r="A1094" s="396"/>
      <c r="B1094" s="311" t="s">
        <v>191</v>
      </c>
      <c r="C1094" s="382"/>
      <c r="D1094" s="382"/>
      <c r="E1094" s="382"/>
      <c r="F1094" s="382"/>
      <c r="G1094" s="382"/>
      <c r="H1094" s="398">
        <v>0</v>
      </c>
      <c r="I1094" s="379"/>
    </row>
    <row r="1095" spans="1:9" hidden="1" outlineLevel="1">
      <c r="A1095" s="396"/>
      <c r="B1095" s="311" t="s">
        <v>192</v>
      </c>
      <c r="C1095" s="382"/>
      <c r="D1095" s="382"/>
      <c r="E1095" s="382"/>
      <c r="F1095" s="382"/>
      <c r="G1095" s="382"/>
      <c r="H1095" s="398">
        <v>0</v>
      </c>
      <c r="I1095" s="379"/>
    </row>
    <row r="1096" spans="1:9" hidden="1" outlineLevel="1">
      <c r="A1096" s="396"/>
      <c r="B1096" s="311" t="s">
        <v>247</v>
      </c>
      <c r="C1096" s="382"/>
      <c r="D1096" s="382"/>
      <c r="E1096" s="382"/>
      <c r="F1096" s="382"/>
      <c r="G1096" s="382"/>
      <c r="H1096" s="398">
        <v>0</v>
      </c>
      <c r="I1096" s="379"/>
    </row>
    <row r="1097" spans="1:9" hidden="1" outlineLevel="1">
      <c r="A1097" s="396"/>
      <c r="B1097" s="311" t="s">
        <v>193</v>
      </c>
      <c r="C1097" s="351">
        <v>2781</v>
      </c>
      <c r="D1097" s="382">
        <v>37775</v>
      </c>
      <c r="E1097" s="351">
        <v>293986</v>
      </c>
      <c r="F1097" s="382"/>
      <c r="G1097" s="351">
        <v>54950</v>
      </c>
      <c r="H1097" s="398">
        <v>389492</v>
      </c>
      <c r="I1097" s="379"/>
    </row>
    <row r="1098" spans="1:9" hidden="1" outlineLevel="1">
      <c r="A1098" s="396"/>
      <c r="B1098" s="311" t="s">
        <v>194</v>
      </c>
      <c r="C1098" s="382"/>
      <c r="D1098" s="382"/>
      <c r="E1098" s="382"/>
      <c r="F1098" s="382"/>
      <c r="G1098" s="382"/>
      <c r="H1098" s="398">
        <v>0</v>
      </c>
      <c r="I1098" s="379"/>
    </row>
    <row r="1099" spans="1:9" hidden="1" outlineLevel="1">
      <c r="A1099" s="396"/>
      <c r="B1099" s="311" t="s">
        <v>195</v>
      </c>
      <c r="C1099" s="351">
        <v>0</v>
      </c>
      <c r="D1099" s="382"/>
      <c r="E1099" s="351">
        <v>703</v>
      </c>
      <c r="F1099" s="382"/>
      <c r="G1099" s="351">
        <v>274.11</v>
      </c>
      <c r="H1099" s="398">
        <v>977.11</v>
      </c>
      <c r="I1099" s="379"/>
    </row>
    <row r="1100" spans="1:9" hidden="1" outlineLevel="1">
      <c r="A1100" s="396"/>
      <c r="B1100" s="311" t="s">
        <v>196</v>
      </c>
      <c r="C1100" s="351">
        <v>0</v>
      </c>
      <c r="D1100" s="382"/>
      <c r="E1100" s="351">
        <v>26037</v>
      </c>
      <c r="F1100" s="382"/>
      <c r="G1100" s="382"/>
      <c r="H1100" s="398">
        <v>26037</v>
      </c>
      <c r="I1100" s="379"/>
    </row>
    <row r="1101" spans="1:9" ht="13.5" collapsed="1" thickBot="1">
      <c r="A1101" s="396">
        <v>39</v>
      </c>
      <c r="B1101" s="399" t="s">
        <v>564</v>
      </c>
      <c r="C1101" s="351">
        <f>SUM($C$1077:$C$1100)</f>
        <v>142253.76927398393</v>
      </c>
      <c r="D1101" s="351">
        <f>SUM($D$1077:$D$1100)</f>
        <v>58885</v>
      </c>
      <c r="E1101" s="351">
        <f>SUM($E$1077:$E$1100)</f>
        <v>681912</v>
      </c>
      <c r="F1101" s="351">
        <f>SUM($F$1077:$F$1100)</f>
        <v>0</v>
      </c>
      <c r="G1101" s="351">
        <f>SUM($G$1077:$G$1100)</f>
        <v>104925.11</v>
      </c>
      <c r="H1101" s="398">
        <f>SUM($H$1077:$H$1100)</f>
        <v>987975.879273984</v>
      </c>
      <c r="I1101" s="379"/>
    </row>
    <row r="1102" spans="1:9" ht="15.75" hidden="1" customHeight="1" outlineLevel="1" thickBot="1">
      <c r="A1102" s="400"/>
      <c r="B1102" s="401" t="s">
        <v>256</v>
      </c>
      <c r="C1102" s="214">
        <v>0</v>
      </c>
      <c r="D1102" s="214">
        <v>0</v>
      </c>
      <c r="E1102" s="214">
        <v>0</v>
      </c>
      <c r="F1102" s="214">
        <v>0</v>
      </c>
      <c r="G1102" s="214">
        <v>0</v>
      </c>
      <c r="H1102" s="214">
        <v>0</v>
      </c>
      <c r="I1102" s="379"/>
    </row>
    <row r="1103" spans="1:9" ht="15.75" hidden="1" customHeight="1" outlineLevel="1" thickBot="1">
      <c r="A1103" s="400"/>
      <c r="B1103" s="401" t="s">
        <v>181</v>
      </c>
      <c r="C1103" s="214">
        <v>4840901.190639901</v>
      </c>
      <c r="D1103" s="214">
        <v>0</v>
      </c>
      <c r="E1103" s="214">
        <v>44076558.560000002</v>
      </c>
      <c r="F1103" s="214">
        <v>32710.114304717565</v>
      </c>
      <c r="G1103" s="214">
        <v>6607015.8916154448</v>
      </c>
      <c r="H1103" s="214">
        <v>55557185.756560057</v>
      </c>
      <c r="I1103" s="379"/>
    </row>
    <row r="1104" spans="1:9" ht="15.75" hidden="1" customHeight="1" outlineLevel="1" thickBot="1">
      <c r="A1104" s="400"/>
      <c r="B1104" s="401" t="s">
        <v>182</v>
      </c>
      <c r="C1104" s="214">
        <v>4908408</v>
      </c>
      <c r="D1104" s="214">
        <v>0</v>
      </c>
      <c r="E1104" s="214">
        <v>0</v>
      </c>
      <c r="F1104" s="214">
        <v>0</v>
      </c>
      <c r="G1104" s="214">
        <v>379712</v>
      </c>
      <c r="H1104" s="214">
        <v>5288120</v>
      </c>
      <c r="I1104" s="379"/>
    </row>
    <row r="1105" spans="1:9" ht="15.75" hidden="1" customHeight="1" outlineLevel="1" thickBot="1">
      <c r="A1105" s="400"/>
      <c r="B1105" s="401" t="s">
        <v>250</v>
      </c>
      <c r="C1105" s="214">
        <v>0</v>
      </c>
      <c r="D1105" s="214">
        <v>0</v>
      </c>
      <c r="E1105" s="214">
        <v>0</v>
      </c>
      <c r="F1105" s="214">
        <v>0</v>
      </c>
      <c r="G1105" s="214">
        <v>0</v>
      </c>
      <c r="H1105" s="214">
        <v>0</v>
      </c>
      <c r="I1105" s="379"/>
    </row>
    <row r="1106" spans="1:9" ht="15.75" hidden="1" customHeight="1" outlineLevel="1" thickBot="1">
      <c r="A1106" s="400"/>
      <c r="B1106" s="401" t="s">
        <v>257</v>
      </c>
      <c r="C1106" s="214">
        <v>177215.12999999998</v>
      </c>
      <c r="D1106" s="214">
        <v>0</v>
      </c>
      <c r="E1106" s="214">
        <v>0</v>
      </c>
      <c r="F1106" s="214">
        <v>0</v>
      </c>
      <c r="G1106" s="214">
        <v>0</v>
      </c>
      <c r="H1106" s="214">
        <v>177215.12999999998</v>
      </c>
      <c r="I1106" s="379"/>
    </row>
    <row r="1107" spans="1:9" ht="15.75" hidden="1" customHeight="1" outlineLevel="1" thickBot="1">
      <c r="A1107" s="400"/>
      <c r="B1107" s="401" t="s">
        <v>258</v>
      </c>
      <c r="C1107" s="214"/>
      <c r="D1107" s="214"/>
      <c r="E1107" s="214"/>
      <c r="F1107" s="214"/>
      <c r="G1107" s="214"/>
      <c r="H1107" s="214"/>
      <c r="I1107" s="379"/>
    </row>
    <row r="1108" spans="1:9" ht="15.75" hidden="1" customHeight="1" outlineLevel="1" thickBot="1">
      <c r="A1108" s="400"/>
      <c r="B1108" s="401" t="s">
        <v>183</v>
      </c>
      <c r="C1108" s="214">
        <v>22246428.974275615</v>
      </c>
      <c r="D1108" s="214">
        <v>25157008</v>
      </c>
      <c r="E1108" s="214">
        <v>79802710</v>
      </c>
      <c r="F1108" s="214">
        <v>230561</v>
      </c>
      <c r="G1108" s="214">
        <v>10673348</v>
      </c>
      <c r="H1108" s="214">
        <v>138110055.97427562</v>
      </c>
      <c r="I1108" s="379"/>
    </row>
    <row r="1109" spans="1:9" ht="15.75" hidden="1" customHeight="1" outlineLevel="1" thickBot="1">
      <c r="A1109" s="400"/>
      <c r="B1109" s="401" t="s">
        <v>184</v>
      </c>
      <c r="C1109" s="214">
        <v>3531968</v>
      </c>
      <c r="D1109" s="214">
        <v>0</v>
      </c>
      <c r="E1109" s="214">
        <v>9509791</v>
      </c>
      <c r="F1109" s="214">
        <v>12953</v>
      </c>
      <c r="G1109" s="214">
        <v>863887</v>
      </c>
      <c r="H1109" s="214">
        <v>13918599</v>
      </c>
      <c r="I1109" s="379"/>
    </row>
    <row r="1110" spans="1:9" ht="15.75" hidden="1" customHeight="1" outlineLevel="1" thickBot="1">
      <c r="A1110" s="400"/>
      <c r="B1110" s="401" t="s">
        <v>251</v>
      </c>
      <c r="C1110" s="214">
        <v>123779</v>
      </c>
      <c r="D1110" s="214">
        <v>932083</v>
      </c>
      <c r="E1110" s="214">
        <v>0</v>
      </c>
      <c r="F1110" s="214">
        <v>0</v>
      </c>
      <c r="G1110" s="214">
        <v>58988</v>
      </c>
      <c r="H1110" s="214">
        <v>1114850</v>
      </c>
      <c r="I1110" s="379"/>
    </row>
    <row r="1111" spans="1:9" ht="15.75" hidden="1" customHeight="1" outlineLevel="1" thickBot="1">
      <c r="A1111" s="400"/>
      <c r="B1111" s="401" t="s">
        <v>185</v>
      </c>
      <c r="C1111" s="214">
        <v>24034044</v>
      </c>
      <c r="D1111" s="214">
        <v>0</v>
      </c>
      <c r="E1111" s="214">
        <v>94452736</v>
      </c>
      <c r="F1111" s="214">
        <v>139578</v>
      </c>
      <c r="G1111" s="214">
        <v>9954175</v>
      </c>
      <c r="H1111" s="214">
        <v>128580533</v>
      </c>
      <c r="I1111" s="379"/>
    </row>
    <row r="1112" spans="1:9" ht="15.75" hidden="1" customHeight="1" outlineLevel="1" thickBot="1">
      <c r="A1112" s="400"/>
      <c r="B1112" s="401" t="s">
        <v>253</v>
      </c>
      <c r="C1112" s="214">
        <v>2447054</v>
      </c>
      <c r="D1112" s="214">
        <v>0</v>
      </c>
      <c r="E1112" s="214">
        <v>60967762</v>
      </c>
      <c r="F1112" s="214">
        <v>0</v>
      </c>
      <c r="G1112" s="214">
        <v>8129893</v>
      </c>
      <c r="H1112" s="214">
        <v>71544709</v>
      </c>
      <c r="I1112" s="379"/>
    </row>
    <row r="1113" spans="1:9" ht="15.75" hidden="1" customHeight="1" outlineLevel="1" thickBot="1">
      <c r="A1113" s="400"/>
      <c r="B1113" s="401" t="s">
        <v>186</v>
      </c>
      <c r="C1113" s="214">
        <v>58840865</v>
      </c>
      <c r="D1113" s="214">
        <v>0</v>
      </c>
      <c r="E1113" s="214">
        <v>151039013</v>
      </c>
      <c r="F1113" s="214">
        <v>2217872</v>
      </c>
      <c r="G1113" s="214">
        <v>15210147</v>
      </c>
      <c r="H1113" s="214">
        <v>227307897</v>
      </c>
      <c r="I1113" s="379"/>
    </row>
    <row r="1114" spans="1:9" ht="15.75" hidden="1" customHeight="1" outlineLevel="1" thickBot="1">
      <c r="A1114" s="400"/>
      <c r="B1114" s="401" t="s">
        <v>244</v>
      </c>
      <c r="C1114" s="214">
        <v>4216119</v>
      </c>
      <c r="D1114" s="214">
        <v>0</v>
      </c>
      <c r="E1114" s="214">
        <v>0</v>
      </c>
      <c r="F1114" s="214">
        <v>1654</v>
      </c>
      <c r="G1114" s="214">
        <v>136744</v>
      </c>
      <c r="H1114" s="214">
        <v>4354517</v>
      </c>
      <c r="I1114" s="379"/>
    </row>
    <row r="1115" spans="1:9" ht="15.75" hidden="1" customHeight="1" outlineLevel="1" thickBot="1">
      <c r="A1115" s="400"/>
      <c r="B1115" s="401" t="s">
        <v>187</v>
      </c>
      <c r="C1115" s="214">
        <v>3812043</v>
      </c>
      <c r="D1115" s="214">
        <v>0</v>
      </c>
      <c r="E1115" s="214">
        <v>161290</v>
      </c>
      <c r="F1115" s="214">
        <v>0</v>
      </c>
      <c r="G1115" s="214">
        <v>0</v>
      </c>
      <c r="H1115" s="214">
        <v>3973333</v>
      </c>
      <c r="I1115" s="379"/>
    </row>
    <row r="1116" spans="1:9" ht="15.75" hidden="1" customHeight="1" outlineLevel="1" thickBot="1">
      <c r="A1116" s="400"/>
      <c r="B1116" s="401" t="s">
        <v>188</v>
      </c>
      <c r="C1116" s="214">
        <v>-101215.36274927486</v>
      </c>
      <c r="D1116" s="214">
        <v>0</v>
      </c>
      <c r="E1116" s="214">
        <v>464375</v>
      </c>
      <c r="F1116" s="214">
        <v>891.33697584042602</v>
      </c>
      <c r="G1116" s="214">
        <v>155384.06085917706</v>
      </c>
      <c r="H1116" s="214">
        <v>519435.03508574259</v>
      </c>
      <c r="I1116" s="379"/>
    </row>
    <row r="1117" spans="1:9" ht="15.75" hidden="1" customHeight="1" outlineLevel="1" thickBot="1">
      <c r="A1117" s="400"/>
      <c r="B1117" s="401" t="s">
        <v>189</v>
      </c>
      <c r="C1117" s="214">
        <v>2119484.657321414</v>
      </c>
      <c r="D1117" s="214">
        <v>0</v>
      </c>
      <c r="E1117" s="214">
        <v>24009227</v>
      </c>
      <c r="F1117" s="214">
        <v>0</v>
      </c>
      <c r="G1117" s="214">
        <v>5217559</v>
      </c>
      <c r="H1117" s="214">
        <v>31346270.657321416</v>
      </c>
      <c r="I1117" s="379"/>
    </row>
    <row r="1118" spans="1:9" ht="15.75" hidden="1" customHeight="1" outlineLevel="1" thickBot="1">
      <c r="A1118" s="400"/>
      <c r="B1118" s="401" t="s">
        <v>190</v>
      </c>
      <c r="C1118" s="214">
        <v>22570865</v>
      </c>
      <c r="D1118" s="214">
        <v>39116908</v>
      </c>
      <c r="E1118" s="214">
        <v>3082836</v>
      </c>
      <c r="F1118" s="214">
        <v>487227</v>
      </c>
      <c r="G1118" s="214">
        <v>5207238</v>
      </c>
      <c r="H1118" s="214">
        <v>70465074</v>
      </c>
      <c r="I1118" s="379"/>
    </row>
    <row r="1119" spans="1:9" ht="15.75" hidden="1" customHeight="1" outlineLevel="1" thickBot="1">
      <c r="A1119" s="400"/>
      <c r="B1119" s="401" t="s">
        <v>191</v>
      </c>
      <c r="C1119" s="214">
        <v>337122</v>
      </c>
      <c r="D1119" s="214">
        <v>0</v>
      </c>
      <c r="E1119" s="214">
        <v>2889937</v>
      </c>
      <c r="F1119" s="214">
        <v>0</v>
      </c>
      <c r="G1119" s="214">
        <v>546010</v>
      </c>
      <c r="H1119" s="214">
        <v>3773069</v>
      </c>
      <c r="I1119" s="379"/>
    </row>
    <row r="1120" spans="1:9" ht="15.75" hidden="1" customHeight="1" outlineLevel="1" thickBot="1">
      <c r="A1120" s="400"/>
      <c r="B1120" s="401" t="s">
        <v>192</v>
      </c>
      <c r="C1120" s="214">
        <v>483367</v>
      </c>
      <c r="D1120" s="214">
        <v>34250</v>
      </c>
      <c r="E1120" s="214">
        <v>0</v>
      </c>
      <c r="F1120" s="214">
        <v>15230</v>
      </c>
      <c r="G1120" s="214">
        <v>0</v>
      </c>
      <c r="H1120" s="214">
        <v>532847</v>
      </c>
      <c r="I1120" s="379"/>
    </row>
    <row r="1121" spans="1:9" ht="15.75" hidden="1" customHeight="1" outlineLevel="1" thickBot="1">
      <c r="A1121" s="400"/>
      <c r="B1121" s="401" t="s">
        <v>247</v>
      </c>
      <c r="C1121" s="214">
        <v>297998.14</v>
      </c>
      <c r="D1121" s="214">
        <v>0</v>
      </c>
      <c r="E1121" s="214">
        <v>0</v>
      </c>
      <c r="F1121" s="214">
        <v>0</v>
      </c>
      <c r="G1121" s="214">
        <v>0</v>
      </c>
      <c r="H1121" s="214">
        <v>297998.14</v>
      </c>
      <c r="I1121" s="379"/>
    </row>
    <row r="1122" spans="1:9" ht="15.75" hidden="1" customHeight="1" outlineLevel="1" thickBot="1">
      <c r="A1122" s="400"/>
      <c r="B1122" s="401" t="s">
        <v>193</v>
      </c>
      <c r="C1122" s="214">
        <v>35501857</v>
      </c>
      <c r="D1122" s="214">
        <v>28832191</v>
      </c>
      <c r="E1122" s="214">
        <v>140316744</v>
      </c>
      <c r="F1122" s="214">
        <v>101917</v>
      </c>
      <c r="G1122" s="214">
        <v>66266253</v>
      </c>
      <c r="H1122" s="214">
        <v>271018962</v>
      </c>
      <c r="I1122" s="379"/>
    </row>
    <row r="1123" spans="1:9" ht="15.75" hidden="1" customHeight="1" outlineLevel="1" thickBot="1">
      <c r="A1123" s="400"/>
      <c r="B1123" s="401" t="s">
        <v>194</v>
      </c>
      <c r="C1123" s="214">
        <v>8702678.6799999997</v>
      </c>
      <c r="D1123" s="214">
        <v>0</v>
      </c>
      <c r="E1123" s="214">
        <v>0</v>
      </c>
      <c r="F1123" s="214">
        <v>8751.4480000000003</v>
      </c>
      <c r="G1123" s="214">
        <v>332312</v>
      </c>
      <c r="H1123" s="214">
        <v>9043742.1280000005</v>
      </c>
      <c r="I1123" s="379"/>
    </row>
    <row r="1124" spans="1:9" ht="15.75" hidden="1" customHeight="1" outlineLevel="1" thickBot="1">
      <c r="A1124" s="400"/>
      <c r="B1124" s="401" t="s">
        <v>195</v>
      </c>
      <c r="C1124" s="214">
        <v>4282302.9261685964</v>
      </c>
      <c r="D1124" s="214">
        <v>0</v>
      </c>
      <c r="E1124" s="214">
        <v>1392106.49</v>
      </c>
      <c r="F1124" s="214">
        <v>0</v>
      </c>
      <c r="G1124" s="214">
        <v>368341.51</v>
      </c>
      <c r="H1124" s="214">
        <v>6042750.9261685964</v>
      </c>
      <c r="I1124" s="379"/>
    </row>
    <row r="1125" spans="1:9" ht="15.75" hidden="1" customHeight="1" outlineLevel="1" thickBot="1">
      <c r="A1125" s="400"/>
      <c r="B1125" s="401" t="s">
        <v>196</v>
      </c>
      <c r="C1125" s="214">
        <v>7947417</v>
      </c>
      <c r="D1125" s="214">
        <v>84212</v>
      </c>
      <c r="E1125" s="214">
        <v>9959686</v>
      </c>
      <c r="F1125" s="214">
        <v>3483</v>
      </c>
      <c r="G1125" s="214">
        <v>80118</v>
      </c>
      <c r="H1125" s="214">
        <v>18074916</v>
      </c>
      <c r="I1125" s="379"/>
    </row>
    <row r="1126" spans="1:9" ht="15.75" customHeight="1" collapsed="1" thickBot="1">
      <c r="A1126" s="400">
        <v>40</v>
      </c>
      <c r="B1126" s="402" t="s">
        <v>575</v>
      </c>
      <c r="C1126" s="214">
        <f>SUM($C$1102:$C$1125)</f>
        <v>211320702.33565626</v>
      </c>
      <c r="D1126" s="214">
        <f>SUM($D$1102:$D$1125)</f>
        <v>94156652</v>
      </c>
      <c r="E1126" s="214">
        <f>SUM($E$1102:$E$1125)</f>
        <v>622124772.04999995</v>
      </c>
      <c r="F1126" s="214">
        <f>SUM($F$1102:$F$1125)</f>
        <v>3252827.8992805579</v>
      </c>
      <c r="G1126" s="214">
        <f>SUM($G$1102:$G$1125)</f>
        <v>130187125.46247463</v>
      </c>
      <c r="H1126" s="214">
        <f>SUM($H$1102:$H$1125)</f>
        <v>1061042079.7474115</v>
      </c>
      <c r="I1126" s="379"/>
    </row>
    <row r="1127" spans="1:9" ht="13.5" hidden="1" outlineLevel="1" thickBot="1">
      <c r="A1127" s="403"/>
      <c r="B1127" s="404" t="s">
        <v>256</v>
      </c>
      <c r="C1127" s="405">
        <v>0</v>
      </c>
      <c r="D1127" s="405">
        <v>0</v>
      </c>
      <c r="E1127" s="405">
        <v>0</v>
      </c>
      <c r="F1127" s="405">
        <v>0</v>
      </c>
      <c r="G1127" s="405">
        <v>0</v>
      </c>
      <c r="H1127" s="214">
        <v>0</v>
      </c>
      <c r="I1127" s="379"/>
    </row>
    <row r="1128" spans="1:9" ht="13.5" hidden="1" outlineLevel="1" thickBot="1">
      <c r="A1128" s="403"/>
      <c r="B1128" s="404" t="s">
        <v>181</v>
      </c>
      <c r="C1128" s="405">
        <v>5489130.7028600993</v>
      </c>
      <c r="D1128" s="405">
        <v>0</v>
      </c>
      <c r="E1128" s="405">
        <v>10714376.916499995</v>
      </c>
      <c r="F1128" s="405">
        <v>826322.88569528249</v>
      </c>
      <c r="G1128" s="405">
        <v>3877876.1083845552</v>
      </c>
      <c r="H1128" s="214">
        <v>20907706.613439947</v>
      </c>
      <c r="I1128" s="379"/>
    </row>
    <row r="1129" spans="1:9" ht="13.5" hidden="1" outlineLevel="1" thickBot="1">
      <c r="A1129" s="403"/>
      <c r="B1129" s="404" t="s">
        <v>182</v>
      </c>
      <c r="C1129" s="405">
        <v>2106998.7135000043</v>
      </c>
      <c r="D1129" s="405">
        <v>0</v>
      </c>
      <c r="E1129" s="405">
        <v>0</v>
      </c>
      <c r="F1129" s="405">
        <v>8533</v>
      </c>
      <c r="G1129" s="405">
        <v>-378212</v>
      </c>
      <c r="H1129" s="214">
        <v>1737319.7135000043</v>
      </c>
      <c r="I1129" s="379"/>
    </row>
    <row r="1130" spans="1:9" ht="13.5" hidden="1" outlineLevel="1" thickBot="1">
      <c r="A1130" s="403"/>
      <c r="B1130" s="404" t="s">
        <v>250</v>
      </c>
      <c r="C1130" s="405">
        <v>0</v>
      </c>
      <c r="D1130" s="405">
        <v>0</v>
      </c>
      <c r="E1130" s="405">
        <v>0</v>
      </c>
      <c r="F1130" s="405">
        <v>0</v>
      </c>
      <c r="G1130" s="405">
        <v>0</v>
      </c>
      <c r="H1130" s="214">
        <v>0</v>
      </c>
      <c r="I1130" s="379"/>
    </row>
    <row r="1131" spans="1:9" ht="13.5" hidden="1" outlineLevel="1" thickBot="1">
      <c r="A1131" s="403"/>
      <c r="B1131" s="404" t="s">
        <v>257</v>
      </c>
      <c r="C1131" s="405">
        <v>-177215.12999999998</v>
      </c>
      <c r="D1131" s="405">
        <v>0</v>
      </c>
      <c r="E1131" s="405">
        <v>0</v>
      </c>
      <c r="F1131" s="405">
        <v>0</v>
      </c>
      <c r="G1131" s="405">
        <v>0</v>
      </c>
      <c r="H1131" s="214">
        <v>-177215.12999999998</v>
      </c>
      <c r="I1131" s="379"/>
    </row>
    <row r="1132" spans="1:9" ht="13.5" hidden="1" outlineLevel="1" thickBot="1">
      <c r="A1132" s="403"/>
      <c r="B1132" s="404" t="s">
        <v>258</v>
      </c>
      <c r="C1132" s="405"/>
      <c r="D1132" s="405"/>
      <c r="E1132" s="405"/>
      <c r="F1132" s="405"/>
      <c r="G1132" s="405"/>
      <c r="H1132" s="214"/>
      <c r="I1132" s="379"/>
    </row>
    <row r="1133" spans="1:9" ht="13.5" hidden="1" outlineLevel="1" thickBot="1">
      <c r="A1133" s="403"/>
      <c r="B1133" s="404" t="s">
        <v>183</v>
      </c>
      <c r="C1133" s="405">
        <v>14290809.025724385</v>
      </c>
      <c r="D1133" s="405">
        <v>20185850</v>
      </c>
      <c r="E1133" s="405">
        <v>20566763</v>
      </c>
      <c r="F1133" s="405">
        <v>6050762</v>
      </c>
      <c r="G1133" s="405">
        <v>8048434</v>
      </c>
      <c r="H1133" s="214">
        <v>69142618.025724381</v>
      </c>
      <c r="I1133" s="379"/>
    </row>
    <row r="1134" spans="1:9" ht="13.5" hidden="1" outlineLevel="1" thickBot="1">
      <c r="A1134" s="403"/>
      <c r="B1134" s="404" t="s">
        <v>184</v>
      </c>
      <c r="C1134" s="405">
        <v>3803439</v>
      </c>
      <c r="D1134" s="405">
        <v>0</v>
      </c>
      <c r="E1134" s="405">
        <v>3343578</v>
      </c>
      <c r="F1134" s="405">
        <v>816770</v>
      </c>
      <c r="G1134" s="405">
        <v>-550271</v>
      </c>
      <c r="H1134" s="214">
        <v>7413516</v>
      </c>
      <c r="I1134" s="379"/>
    </row>
    <row r="1135" spans="1:9" ht="13.5" hidden="1" outlineLevel="1" thickBot="1">
      <c r="A1135" s="403"/>
      <c r="B1135" s="404" t="s">
        <v>251</v>
      </c>
      <c r="C1135" s="405">
        <v>67188.549999999901</v>
      </c>
      <c r="D1135" s="405">
        <v>170140.44999999995</v>
      </c>
      <c r="E1135" s="405">
        <v>0</v>
      </c>
      <c r="F1135" s="405">
        <v>1093</v>
      </c>
      <c r="G1135" s="405">
        <v>34905</v>
      </c>
      <c r="H1135" s="214">
        <v>273326.99999999977</v>
      </c>
      <c r="I1135" s="379"/>
    </row>
    <row r="1136" spans="1:9" ht="13.5" hidden="1" outlineLevel="1" thickBot="1">
      <c r="A1136" s="403"/>
      <c r="B1136" s="404" t="s">
        <v>185</v>
      </c>
      <c r="C1136" s="405">
        <v>16342686.717500135</v>
      </c>
      <c r="D1136" s="405">
        <v>0</v>
      </c>
      <c r="E1136" s="405">
        <v>31747729</v>
      </c>
      <c r="F1136" s="405">
        <v>1461624</v>
      </c>
      <c r="G1136" s="405">
        <v>3515123</v>
      </c>
      <c r="H1136" s="214">
        <v>53067162.71750015</v>
      </c>
      <c r="I1136" s="379"/>
    </row>
    <row r="1137" spans="1:9" ht="13.5" hidden="1" outlineLevel="1" thickBot="1">
      <c r="A1137" s="403"/>
      <c r="B1137" s="404" t="s">
        <v>253</v>
      </c>
      <c r="C1137" s="405">
        <v>7311439</v>
      </c>
      <c r="D1137" s="405">
        <v>0</v>
      </c>
      <c r="E1137" s="405">
        <v>6364001</v>
      </c>
      <c r="F1137" s="405">
        <v>142068</v>
      </c>
      <c r="G1137" s="405">
        <v>6411119</v>
      </c>
      <c r="H1137" s="214">
        <v>20228627</v>
      </c>
      <c r="I1137" s="379"/>
    </row>
    <row r="1138" spans="1:9" ht="13.5" hidden="1" outlineLevel="1" thickBot="1">
      <c r="A1138" s="403"/>
      <c r="B1138" s="404" t="s">
        <v>186</v>
      </c>
      <c r="C1138" s="405">
        <v>-5528226</v>
      </c>
      <c r="D1138" s="405">
        <v>0</v>
      </c>
      <c r="E1138" s="405">
        <v>76884305</v>
      </c>
      <c r="F1138" s="405">
        <v>4383585</v>
      </c>
      <c r="G1138" s="405">
        <v>7640001.6099999994</v>
      </c>
      <c r="H1138" s="214">
        <v>83379665.610000014</v>
      </c>
      <c r="I1138" s="379"/>
    </row>
    <row r="1139" spans="1:9" ht="13.5" hidden="1" outlineLevel="1" thickBot="1">
      <c r="A1139" s="403"/>
      <c r="B1139" s="404" t="s">
        <v>244</v>
      </c>
      <c r="C1139" s="405">
        <v>2818329</v>
      </c>
      <c r="D1139" s="405">
        <v>0</v>
      </c>
      <c r="E1139" s="405">
        <v>0</v>
      </c>
      <c r="F1139" s="405">
        <v>12820</v>
      </c>
      <c r="G1139" s="405">
        <v>-136744</v>
      </c>
      <c r="H1139" s="214">
        <v>2694405</v>
      </c>
      <c r="I1139" s="379"/>
    </row>
    <row r="1140" spans="1:9" ht="13.5" hidden="1" outlineLevel="1" thickBot="1">
      <c r="A1140" s="403"/>
      <c r="B1140" s="404" t="s">
        <v>187</v>
      </c>
      <c r="C1140" s="405">
        <v>-30299</v>
      </c>
      <c r="D1140" s="405">
        <v>0</v>
      </c>
      <c r="E1140" s="405">
        <v>-161290</v>
      </c>
      <c r="F1140" s="405">
        <v>240247</v>
      </c>
      <c r="G1140" s="405">
        <v>0</v>
      </c>
      <c r="H1140" s="214">
        <v>48658</v>
      </c>
      <c r="I1140" s="379"/>
    </row>
    <row r="1141" spans="1:9" ht="13.5" hidden="1" outlineLevel="1" thickBot="1">
      <c r="A1141" s="403"/>
      <c r="B1141" s="404" t="s">
        <v>188</v>
      </c>
      <c r="C1141" s="405">
        <v>375122.36274927488</v>
      </c>
      <c r="D1141" s="405">
        <v>0</v>
      </c>
      <c r="E1141" s="405">
        <v>1100642</v>
      </c>
      <c r="F1141" s="405">
        <v>73222.66302415957</v>
      </c>
      <c r="G1141" s="405">
        <v>227900.93914082294</v>
      </c>
      <c r="H1141" s="214">
        <v>1776887.9649142574</v>
      </c>
      <c r="I1141" s="379"/>
    </row>
    <row r="1142" spans="1:9" ht="13.5" hidden="1" outlineLevel="1" thickBot="1">
      <c r="A1142" s="403"/>
      <c r="B1142" s="404" t="s">
        <v>189</v>
      </c>
      <c r="C1142" s="405">
        <v>1549908.8463718807</v>
      </c>
      <c r="D1142" s="405">
        <v>0</v>
      </c>
      <c r="E1142" s="405">
        <v>4384596.0591225214</v>
      </c>
      <c r="F1142" s="405">
        <v>325948.23412170418</v>
      </c>
      <c r="G1142" s="405">
        <v>2703350</v>
      </c>
      <c r="H1142" s="214">
        <v>8963803.139616102</v>
      </c>
      <c r="I1142" s="379"/>
    </row>
    <row r="1143" spans="1:9" ht="13.5" hidden="1" outlineLevel="1" thickBot="1">
      <c r="A1143" s="403"/>
      <c r="B1143" s="418" t="s">
        <v>190</v>
      </c>
      <c r="C1143" s="405">
        <v>1453616</v>
      </c>
      <c r="D1143" s="405">
        <v>716652</v>
      </c>
      <c r="E1143" s="405">
        <v>106752</v>
      </c>
      <c r="F1143" s="405">
        <v>2270746</v>
      </c>
      <c r="G1143" s="405">
        <v>2968413</v>
      </c>
      <c r="H1143" s="214">
        <v>7516179</v>
      </c>
      <c r="I1143" s="379"/>
    </row>
    <row r="1144" spans="1:9" ht="13.5" hidden="1" outlineLevel="1" thickBot="1">
      <c r="A1144" s="403"/>
      <c r="B1144" s="404" t="s">
        <v>191</v>
      </c>
      <c r="C1144" s="405">
        <v>688714</v>
      </c>
      <c r="D1144" s="405">
        <v>0</v>
      </c>
      <c r="E1144" s="405">
        <v>3863633</v>
      </c>
      <c r="F1144" s="405">
        <v>0</v>
      </c>
      <c r="G1144" s="405">
        <v>1221225</v>
      </c>
      <c r="H1144" s="214">
        <v>5773572</v>
      </c>
      <c r="I1144" s="379"/>
    </row>
    <row r="1145" spans="1:9" ht="13.5" hidden="1" outlineLevel="1" thickBot="1">
      <c r="A1145" s="403"/>
      <c r="B1145" s="404" t="s">
        <v>192</v>
      </c>
      <c r="C1145" s="405">
        <v>281474</v>
      </c>
      <c r="D1145" s="405">
        <v>-34250</v>
      </c>
      <c r="E1145" s="405">
        <v>0</v>
      </c>
      <c r="F1145" s="405">
        <v>33369</v>
      </c>
      <c r="G1145" s="405">
        <v>0</v>
      </c>
      <c r="H1145" s="214">
        <v>280593</v>
      </c>
      <c r="I1145" s="379"/>
    </row>
    <row r="1146" spans="1:9" ht="13.5" hidden="1" outlineLevel="1" thickBot="1">
      <c r="A1146" s="403"/>
      <c r="B1146" s="404" t="s">
        <v>247</v>
      </c>
      <c r="C1146" s="405">
        <v>95487.859999999986</v>
      </c>
      <c r="D1146" s="405">
        <v>0</v>
      </c>
      <c r="E1146" s="405">
        <v>0</v>
      </c>
      <c r="F1146" s="405">
        <v>16529</v>
      </c>
      <c r="G1146" s="405">
        <v>0</v>
      </c>
      <c r="H1146" s="214">
        <v>112016.85999999999</v>
      </c>
      <c r="I1146" s="379"/>
    </row>
    <row r="1147" spans="1:9" ht="13.5" hidden="1" outlineLevel="1" thickBot="1">
      <c r="A1147" s="403"/>
      <c r="B1147" s="404" t="s">
        <v>193</v>
      </c>
      <c r="C1147" s="405">
        <v>43730159</v>
      </c>
      <c r="D1147" s="405">
        <v>-8164203</v>
      </c>
      <c r="E1147" s="405">
        <v>39678658</v>
      </c>
      <c r="F1147" s="405">
        <v>4240591</v>
      </c>
      <c r="G1147" s="405">
        <v>-33105775</v>
      </c>
      <c r="H1147" s="214">
        <v>46379430</v>
      </c>
      <c r="I1147" s="379"/>
    </row>
    <row r="1148" spans="1:9" ht="13.5" hidden="1" outlineLevel="1" thickBot="1">
      <c r="A1148" s="403"/>
      <c r="B1148" s="404" t="s">
        <v>194</v>
      </c>
      <c r="C1148" s="405">
        <v>9479397.3200000003</v>
      </c>
      <c r="D1148" s="405">
        <v>0</v>
      </c>
      <c r="E1148" s="405">
        <v>0</v>
      </c>
      <c r="F1148" s="405">
        <v>17137.552</v>
      </c>
      <c r="G1148" s="405">
        <v>-332312</v>
      </c>
      <c r="H1148" s="214">
        <v>9164222.8719999995</v>
      </c>
      <c r="I1148" s="379"/>
    </row>
    <row r="1149" spans="1:9" ht="13.5" hidden="1" outlineLevel="1" thickBot="1">
      <c r="A1149" s="403"/>
      <c r="B1149" s="404" t="s">
        <v>195</v>
      </c>
      <c r="C1149" s="405">
        <v>814146.17383139767</v>
      </c>
      <c r="D1149" s="405">
        <v>0</v>
      </c>
      <c r="E1149" s="405">
        <v>593001.77</v>
      </c>
      <c r="F1149" s="405">
        <v>133029.5791653154</v>
      </c>
      <c r="G1149" s="405">
        <v>333566.49</v>
      </c>
      <c r="H1149" s="214">
        <v>1873744.0129967127</v>
      </c>
      <c r="I1149" s="379"/>
    </row>
    <row r="1150" spans="1:9" ht="13.5" hidden="1" outlineLevel="1" thickBot="1">
      <c r="A1150" s="403"/>
      <c r="B1150" s="404" t="s">
        <v>196</v>
      </c>
      <c r="C1150" s="405">
        <v>1671933.0000000037</v>
      </c>
      <c r="D1150" s="405">
        <v>-7495</v>
      </c>
      <c r="E1150" s="405">
        <v>-403719</v>
      </c>
      <c r="F1150" s="405">
        <v>193530</v>
      </c>
      <c r="G1150" s="405">
        <v>-66400</v>
      </c>
      <c r="H1150" s="214">
        <v>1387849.0000000037</v>
      </c>
      <c r="I1150" s="379"/>
    </row>
    <row r="1151" spans="1:9" ht="26.25" collapsed="1" thickBot="1">
      <c r="A1151" s="403">
        <v>41</v>
      </c>
      <c r="B1151" s="406" t="s">
        <v>565</v>
      </c>
      <c r="C1151" s="405">
        <f>SUM($C$1127:$C$1150)</f>
        <v>106634239.14253718</v>
      </c>
      <c r="D1151" s="405">
        <f>SUM($D$1127:$D$1150)</f>
        <v>12866694.449999999</v>
      </c>
      <c r="E1151" s="405">
        <f>SUM($E$1127:$E$1150)</f>
        <v>198783026.74562255</v>
      </c>
      <c r="F1151" s="405">
        <f>SUM($F$1127:$F$1150)</f>
        <v>21247927.914006464</v>
      </c>
      <c r="G1151" s="405">
        <f>SUM($G$1127:$G$1150)</f>
        <v>2412200.1475253757</v>
      </c>
      <c r="H1151" s="214">
        <f>SUM($H$1127:$H$1150)</f>
        <v>341944088.39969158</v>
      </c>
      <c r="I1151" s="379"/>
    </row>
    <row r="1152" spans="1:9">
      <c r="A1152" s="517"/>
      <c r="B1152" s="517"/>
      <c r="C1152" s="517"/>
      <c r="D1152" s="517"/>
      <c r="E1152" s="517"/>
      <c r="F1152" s="517"/>
      <c r="G1152" s="517"/>
      <c r="H1152" s="517"/>
    </row>
    <row r="1153" spans="1:8" s="364" customFormat="1">
      <c r="A1153" s="229"/>
      <c r="C1153" s="407"/>
      <c r="D1153" s="407"/>
      <c r="E1153" s="407"/>
      <c r="F1153" s="407"/>
      <c r="G1153" s="407"/>
      <c r="H1153" s="407"/>
    </row>
  </sheetData>
  <sheetProtection selectLockedCells="1"/>
  <mergeCells count="33">
    <mergeCell ref="E625:E626"/>
    <mergeCell ref="A1152:H1152"/>
    <mergeCell ref="A619:H619"/>
    <mergeCell ref="A620:H620"/>
    <mergeCell ref="A621:H621"/>
    <mergeCell ref="C623:E623"/>
    <mergeCell ref="F623:F626"/>
    <mergeCell ref="G623:G626"/>
    <mergeCell ref="H623:H626"/>
    <mergeCell ref="C624:E624"/>
    <mergeCell ref="C625:C626"/>
    <mergeCell ref="D625:D626"/>
    <mergeCell ref="A618:H618"/>
    <mergeCell ref="A7:H7"/>
    <mergeCell ref="C9:E9"/>
    <mergeCell ref="F9:F12"/>
    <mergeCell ref="G9:G12"/>
    <mergeCell ref="H9:H12"/>
    <mergeCell ref="C10:E10"/>
    <mergeCell ref="C11:C12"/>
    <mergeCell ref="D11:D12"/>
    <mergeCell ref="E11:E12"/>
    <mergeCell ref="A613:H613"/>
    <mergeCell ref="A614:H614"/>
    <mergeCell ref="A615:H615"/>
    <mergeCell ref="A616:H616"/>
    <mergeCell ref="A617:H617"/>
    <mergeCell ref="A6:H6"/>
    <mergeCell ref="A1:H1"/>
    <mergeCell ref="A2:H2"/>
    <mergeCell ref="A3:H3"/>
    <mergeCell ref="A4:H4"/>
    <mergeCell ref="A5:H5"/>
  </mergeCells>
  <printOptions gridLinesSet="0"/>
  <pageMargins left="0.4" right="0" top="0.69" bottom="0.64" header="0.64" footer="0.2"/>
  <pageSetup firstPageNumber="71" orientation="landscape" useFirstPageNumber="1" verticalDpi="300" r:id="rId1"/>
  <headerFooter alignWithMargins="0">
    <oddFooter>&amp;C&amp;"-,Regular"&amp;P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0:H51"/>
  <sheetViews>
    <sheetView showGridLines="0" topLeftCell="A19" zoomScaleNormal="100" workbookViewId="0"/>
  </sheetViews>
  <sheetFormatPr defaultRowHeight="12.75"/>
  <cols>
    <col min="1" max="7" width="10.7109375" customWidth="1"/>
  </cols>
  <sheetData>
    <row r="20" spans="3:3">
      <c r="C20" s="18"/>
    </row>
    <row r="21" spans="3:3">
      <c r="C21" s="18"/>
    </row>
    <row r="22" spans="3:3">
      <c r="C22" s="18"/>
    </row>
    <row r="23" spans="3:3">
      <c r="C23" s="18"/>
    </row>
    <row r="24" spans="3:3">
      <c r="C24" s="18"/>
    </row>
    <row r="25" spans="3:3">
      <c r="C25" s="18"/>
    </row>
    <row r="26" spans="3:3">
      <c r="C26" s="18"/>
    </row>
    <row r="27" spans="3:3">
      <c r="C27" s="18"/>
    </row>
    <row r="28" spans="3:3">
      <c r="C28" s="18"/>
    </row>
    <row r="29" spans="3:3">
      <c r="C29" s="18"/>
    </row>
    <row r="30" spans="3:3">
      <c r="C30" s="18"/>
    </row>
    <row r="31" spans="3:3">
      <c r="C31" s="18"/>
    </row>
    <row r="48" spans="1:8" ht="18">
      <c r="A48" s="530" t="s">
        <v>576</v>
      </c>
      <c r="B48" s="530"/>
      <c r="C48" s="530"/>
      <c r="D48" s="530"/>
      <c r="E48" s="530"/>
      <c r="F48" s="530"/>
      <c r="G48" s="530"/>
      <c r="H48" s="530"/>
    </row>
    <row r="49" spans="1:8" ht="18">
      <c r="A49" s="530" t="s">
        <v>1</v>
      </c>
      <c r="B49" s="530"/>
      <c r="C49" s="530"/>
      <c r="D49" s="530"/>
      <c r="E49" s="530"/>
      <c r="F49" s="530"/>
      <c r="G49" s="530"/>
      <c r="H49" s="530"/>
    </row>
    <row r="50" spans="1:8" ht="18">
      <c r="A50" s="530" t="s">
        <v>577</v>
      </c>
      <c r="B50" s="530"/>
      <c r="C50" s="530"/>
      <c r="D50" s="530"/>
      <c r="E50" s="530"/>
      <c r="F50" s="530"/>
      <c r="G50" s="530"/>
      <c r="H50" s="530"/>
    </row>
    <row r="51" spans="1:8" ht="15">
      <c r="A51" s="531" t="s">
        <v>578</v>
      </c>
      <c r="B51" s="532"/>
      <c r="C51" s="532"/>
      <c r="D51" s="532"/>
      <c r="E51" s="532"/>
      <c r="F51" s="532"/>
      <c r="G51" s="532"/>
      <c r="H51" s="532"/>
    </row>
  </sheetData>
  <mergeCells count="4">
    <mergeCell ref="A48:H48"/>
    <mergeCell ref="A49:H49"/>
    <mergeCell ref="A50:H50"/>
    <mergeCell ref="A51:H51"/>
  </mergeCells>
  <printOptions horizontalCentered="1"/>
  <pageMargins left="0.75" right="0.75" top="1" bottom="1" header="0.5" footer="0.5"/>
  <pageSetup orientation="portrait" r:id="rId1"/>
  <headerFooter alignWithMargins="0"/>
  <rowBreaks count="2" manualBreakCount="2">
    <brk id="1" max="7" man="1"/>
    <brk id="3" max="7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54"/>
  <sheetViews>
    <sheetView showGridLines="0" topLeftCell="A16" zoomScaleNormal="100" workbookViewId="0">
      <selection sqref="A1:G1"/>
    </sheetView>
  </sheetViews>
  <sheetFormatPr defaultRowHeight="12.75"/>
  <cols>
    <col min="1" max="1" width="5.7109375" style="47" customWidth="1"/>
    <col min="2" max="2" width="36.140625" style="22" bestFit="1" customWidth="1"/>
    <col min="3" max="3" width="14.140625" style="22" customWidth="1"/>
    <col min="4" max="4" width="9.7109375" style="66" bestFit="1" customWidth="1"/>
    <col min="5" max="5" width="2.85546875" style="22" customWidth="1"/>
    <col min="6" max="6" width="13.42578125" style="59" customWidth="1"/>
    <col min="7" max="7" width="9.7109375" style="60" customWidth="1"/>
    <col min="8" max="16384" width="9.140625" style="22"/>
  </cols>
  <sheetData>
    <row r="1" spans="1:7">
      <c r="A1" s="446" t="s">
        <v>32</v>
      </c>
      <c r="B1" s="446"/>
      <c r="C1" s="446"/>
      <c r="D1" s="446"/>
      <c r="E1" s="446"/>
      <c r="F1" s="446"/>
      <c r="G1" s="446"/>
    </row>
    <row r="2" spans="1:7">
      <c r="A2" s="446" t="s">
        <v>26</v>
      </c>
      <c r="B2" s="446"/>
      <c r="C2" s="446"/>
      <c r="D2" s="446"/>
      <c r="E2" s="446"/>
      <c r="F2" s="446"/>
      <c r="G2" s="446"/>
    </row>
    <row r="3" spans="1:7">
      <c r="A3" s="39"/>
      <c r="B3" s="40"/>
      <c r="D3" s="22"/>
    </row>
    <row r="4" spans="1:7" ht="13.5" thickBot="1">
      <c r="B4" s="44"/>
      <c r="C4" s="447" t="s">
        <v>113</v>
      </c>
      <c r="D4" s="447"/>
      <c r="F4" s="447" t="s">
        <v>114</v>
      </c>
      <c r="G4" s="447"/>
    </row>
    <row r="5" spans="1:7" ht="32.25" customHeight="1" thickBot="1">
      <c r="A5" s="43" t="s">
        <v>27</v>
      </c>
      <c r="B5" s="30"/>
      <c r="C5" s="61" t="s">
        <v>35</v>
      </c>
      <c r="D5" s="62" t="s">
        <v>36</v>
      </c>
      <c r="E5" s="33"/>
      <c r="F5" s="61" t="s">
        <v>35</v>
      </c>
      <c r="G5" s="62" t="s">
        <v>36</v>
      </c>
    </row>
    <row r="6" spans="1:7">
      <c r="A6" s="47" t="s">
        <v>37</v>
      </c>
      <c r="B6" s="41" t="s">
        <v>38</v>
      </c>
      <c r="C6" s="48">
        <v>1428938173.141</v>
      </c>
      <c r="D6" s="63">
        <v>6.3835610899931714</v>
      </c>
      <c r="F6" s="48">
        <v>1703670373.24</v>
      </c>
      <c r="G6" s="63">
        <v>6.2904006337452287</v>
      </c>
    </row>
    <row r="7" spans="1:7">
      <c r="A7" s="47" t="s">
        <v>39</v>
      </c>
      <c r="B7" s="41" t="s">
        <v>40</v>
      </c>
      <c r="C7" s="48">
        <v>1213832539.8673499</v>
      </c>
      <c r="D7" s="63">
        <v>5.4226098209920321</v>
      </c>
      <c r="F7" s="48">
        <v>1443895345.4099998</v>
      </c>
      <c r="G7" s="63">
        <v>5.3312426737547964</v>
      </c>
    </row>
    <row r="8" spans="1:7">
      <c r="A8" s="47" t="s">
        <v>41</v>
      </c>
      <c r="B8" s="41" t="s">
        <v>42</v>
      </c>
      <c r="C8" s="48">
        <v>215105633.27364999</v>
      </c>
      <c r="D8" s="63">
        <v>0.96095126900113848</v>
      </c>
      <c r="F8" s="48">
        <v>259775027.83000001</v>
      </c>
      <c r="G8" s="63">
        <v>0.95915795999043219</v>
      </c>
    </row>
    <row r="9" spans="1:7">
      <c r="A9" s="47" t="s">
        <v>43</v>
      </c>
      <c r="B9" s="41" t="s">
        <v>44</v>
      </c>
      <c r="C9" s="48">
        <v>6166431</v>
      </c>
      <c r="D9" s="63">
        <v>2.7547580249186521E-2</v>
      </c>
      <c r="F9" s="48">
        <v>8104085</v>
      </c>
      <c r="G9" s="63">
        <v>2.9922420569523999E-2</v>
      </c>
    </row>
    <row r="10" spans="1:7">
      <c r="A10" s="47" t="s">
        <v>45</v>
      </c>
      <c r="B10" s="41" t="s">
        <v>46</v>
      </c>
      <c r="C10" s="50">
        <v>2574493</v>
      </c>
      <c r="D10" s="64">
        <v>1.1501150749674966E-2</v>
      </c>
      <c r="F10" s="50">
        <v>2957432</v>
      </c>
      <c r="G10" s="64">
        <v>1.0919619440043941E-2</v>
      </c>
    </row>
    <row r="11" spans="1:7">
      <c r="A11" s="51"/>
      <c r="B11" s="51"/>
      <c r="C11" s="51"/>
      <c r="D11" s="51"/>
      <c r="F11" s="51"/>
      <c r="G11" s="51"/>
    </row>
    <row r="12" spans="1:7">
      <c r="A12" s="53" t="s">
        <v>28</v>
      </c>
      <c r="B12" s="54"/>
      <c r="C12" s="48">
        <v>223846557.27364999</v>
      </c>
      <c r="D12" s="63">
        <v>1</v>
      </c>
      <c r="F12" s="48">
        <v>270836544.82999998</v>
      </c>
      <c r="G12" s="63">
        <v>1</v>
      </c>
    </row>
    <row r="13" spans="1:7">
      <c r="A13" s="55"/>
      <c r="B13" s="55"/>
      <c r="C13" s="55"/>
      <c r="D13" s="55"/>
      <c r="F13" s="55"/>
      <c r="G13" s="55"/>
    </row>
    <row r="14" spans="1:7">
      <c r="A14" s="53" t="s">
        <v>29</v>
      </c>
      <c r="B14" s="33"/>
      <c r="C14" s="56"/>
      <c r="D14" s="56"/>
      <c r="F14" s="56"/>
      <c r="G14" s="56"/>
    </row>
    <row r="15" spans="1:7">
      <c r="A15" s="47" t="s">
        <v>37</v>
      </c>
      <c r="B15" s="41" t="s">
        <v>48</v>
      </c>
      <c r="C15" s="48">
        <v>54334935.606960587</v>
      </c>
      <c r="D15" s="63">
        <v>0.24273295184315352</v>
      </c>
      <c r="F15" s="48">
        <v>64277441.004714914</v>
      </c>
      <c r="G15" s="63">
        <v>0.23732927565244527</v>
      </c>
    </row>
    <row r="16" spans="1:7">
      <c r="A16" s="47" t="s">
        <v>39</v>
      </c>
      <c r="B16" s="41" t="s">
        <v>49</v>
      </c>
      <c r="C16" s="48">
        <v>8970965.7769635916</v>
      </c>
      <c r="D16" s="63">
        <v>4.0076407188146666E-2</v>
      </c>
      <c r="F16" s="48">
        <v>10527101.164505424</v>
      </c>
      <c r="G16" s="63">
        <v>3.8868835707209032E-2</v>
      </c>
    </row>
    <row r="17" spans="1:7" s="60" customFormat="1">
      <c r="A17" s="47" t="s">
        <v>41</v>
      </c>
      <c r="B17" s="57" t="s">
        <v>50</v>
      </c>
      <c r="C17" s="56"/>
      <c r="D17" s="56"/>
      <c r="E17" s="22"/>
      <c r="F17" s="56"/>
      <c r="G17" s="56"/>
    </row>
    <row r="18" spans="1:7" s="60" customFormat="1">
      <c r="A18" s="47" t="s">
        <v>51</v>
      </c>
      <c r="B18" s="57" t="s">
        <v>52</v>
      </c>
      <c r="C18" s="48">
        <v>333122.13848771702</v>
      </c>
      <c r="D18" s="63">
        <v>1.4881718197724114E-3</v>
      </c>
      <c r="E18" s="22"/>
      <c r="F18" s="48">
        <v>1502517</v>
      </c>
      <c r="G18" s="63">
        <v>5.5476892933452064E-3</v>
      </c>
    </row>
    <row r="19" spans="1:7" s="60" customFormat="1">
      <c r="A19" s="47" t="s">
        <v>53</v>
      </c>
      <c r="B19" s="57" t="s">
        <v>54</v>
      </c>
      <c r="C19" s="48">
        <v>2994588.4865068262</v>
      </c>
      <c r="D19" s="63">
        <v>1.3377862599182055E-2</v>
      </c>
      <c r="E19" s="22"/>
      <c r="F19" s="48">
        <v>607413.48735147226</v>
      </c>
      <c r="G19" s="63">
        <v>2.2427308978289341E-3</v>
      </c>
    </row>
    <row r="20" spans="1:7" s="60" customFormat="1">
      <c r="A20" s="47" t="s">
        <v>43</v>
      </c>
      <c r="B20" s="57" t="s">
        <v>55</v>
      </c>
      <c r="C20" s="56"/>
      <c r="D20" s="56"/>
      <c r="E20" s="22"/>
      <c r="F20" s="56"/>
      <c r="G20" s="56"/>
    </row>
    <row r="21" spans="1:7" s="60" customFormat="1">
      <c r="A21" s="47" t="s">
        <v>56</v>
      </c>
      <c r="B21" s="57" t="s">
        <v>52</v>
      </c>
      <c r="C21" s="48">
        <v>0</v>
      </c>
      <c r="D21" s="63">
        <v>0</v>
      </c>
      <c r="E21" s="22"/>
      <c r="F21" s="48">
        <v>0</v>
      </c>
      <c r="G21" s="63">
        <v>0</v>
      </c>
    </row>
    <row r="22" spans="1:7" s="60" customFormat="1">
      <c r="A22" s="47" t="s">
        <v>57</v>
      </c>
      <c r="B22" s="57" t="s">
        <v>54</v>
      </c>
      <c r="C22" s="48">
        <v>298709.99789999996</v>
      </c>
      <c r="D22" s="63">
        <v>1.3344408845869817E-3</v>
      </c>
      <c r="E22" s="22"/>
      <c r="F22" s="48">
        <v>196661.334</v>
      </c>
      <c r="G22" s="63">
        <v>7.2612554603161607E-4</v>
      </c>
    </row>
    <row r="23" spans="1:7" s="60" customFormat="1">
      <c r="A23" s="47" t="s">
        <v>45</v>
      </c>
      <c r="B23" s="57" t="s">
        <v>58</v>
      </c>
      <c r="C23" s="48">
        <v>6266219.4067392889</v>
      </c>
      <c r="D23" s="63">
        <v>2.7993369578960751E-2</v>
      </c>
      <c r="E23" s="22"/>
      <c r="F23" s="48">
        <v>5503104.1359485909</v>
      </c>
      <c r="G23" s="63">
        <v>2.031891279444141E-2</v>
      </c>
    </row>
    <row r="24" spans="1:7" s="60" customFormat="1">
      <c r="A24" s="47" t="s">
        <v>59</v>
      </c>
      <c r="B24" s="57" t="s">
        <v>60</v>
      </c>
      <c r="C24" s="48">
        <v>227864.65592818242</v>
      </c>
      <c r="D24" s="63">
        <v>1.0179502365525342E-3</v>
      </c>
      <c r="E24" s="22"/>
      <c r="F24" s="48">
        <v>218208.39211288176</v>
      </c>
      <c r="G24" s="63">
        <v>8.0568297106968295E-4</v>
      </c>
    </row>
    <row r="25" spans="1:7" s="60" customFormat="1">
      <c r="A25" s="47" t="s">
        <v>61</v>
      </c>
      <c r="B25" s="57" t="s">
        <v>62</v>
      </c>
      <c r="C25" s="48">
        <v>2306241.7778148283</v>
      </c>
      <c r="D25" s="63">
        <v>1.0302779751914936E-2</v>
      </c>
      <c r="E25" s="22"/>
      <c r="F25" s="48">
        <v>2194921.7954161419</v>
      </c>
      <c r="G25" s="63">
        <v>8.1042305306097493E-3</v>
      </c>
    </row>
    <row r="26" spans="1:7" s="60" customFormat="1">
      <c r="A26" s="47" t="s">
        <v>63</v>
      </c>
      <c r="B26" s="57" t="s">
        <v>64</v>
      </c>
      <c r="C26" s="48">
        <v>2323579.3626774312</v>
      </c>
      <c r="D26" s="63">
        <v>1.0380232740577202E-2</v>
      </c>
      <c r="E26" s="22"/>
      <c r="F26" s="48">
        <v>2593766.9402206927</v>
      </c>
      <c r="G26" s="63">
        <v>9.5768720644725438E-3</v>
      </c>
    </row>
    <row r="27" spans="1:7" s="60" customFormat="1">
      <c r="A27" s="47" t="s">
        <v>65</v>
      </c>
      <c r="B27" s="57" t="s">
        <v>66</v>
      </c>
      <c r="C27" s="48">
        <v>3416322.2456906494</v>
      </c>
      <c r="D27" s="63">
        <v>1.5261893179416793E-2</v>
      </c>
      <c r="E27" s="22"/>
      <c r="F27" s="48">
        <v>3835018.1671754764</v>
      </c>
      <c r="G27" s="63">
        <v>1.4159899173070088E-2</v>
      </c>
    </row>
    <row r="28" spans="1:7" s="60" customFormat="1">
      <c r="A28" s="47" t="s">
        <v>67</v>
      </c>
      <c r="B28" s="57" t="s">
        <v>68</v>
      </c>
      <c r="C28" s="48">
        <v>853826.55194718263</v>
      </c>
      <c r="D28" s="63">
        <v>3.8143385466652001E-3</v>
      </c>
      <c r="E28" s="22"/>
      <c r="F28" s="48">
        <v>920621.88198682305</v>
      </c>
      <c r="G28" s="63">
        <v>3.3991789496675331E-3</v>
      </c>
    </row>
    <row r="29" spans="1:7" s="60" customFormat="1">
      <c r="A29" s="47" t="s">
        <v>69</v>
      </c>
      <c r="B29" s="57" t="s">
        <v>70</v>
      </c>
      <c r="C29" s="48">
        <v>216750.34884228592</v>
      </c>
      <c r="D29" s="63">
        <v>9.6829878235433825E-4</v>
      </c>
      <c r="E29" s="22"/>
      <c r="F29" s="48">
        <v>231627</v>
      </c>
      <c r="G29" s="63">
        <v>8.552280126944788E-4</v>
      </c>
    </row>
    <row r="30" spans="1:7" s="60" customFormat="1">
      <c r="A30" s="47" t="s">
        <v>71</v>
      </c>
      <c r="B30" s="57" t="s">
        <v>72</v>
      </c>
      <c r="C30" s="48">
        <v>4746306.8039516229</v>
      </c>
      <c r="D30" s="63">
        <v>2.1203394243626068E-2</v>
      </c>
      <c r="E30" s="22"/>
      <c r="F30" s="48">
        <v>5194665.1654563174</v>
      </c>
      <c r="G30" s="63">
        <v>1.9180074715238044E-2</v>
      </c>
    </row>
    <row r="31" spans="1:7" s="60" customFormat="1">
      <c r="A31" s="47" t="s">
        <v>73</v>
      </c>
      <c r="B31" s="57" t="s">
        <v>74</v>
      </c>
      <c r="C31" s="48">
        <v>26324994.858636275</v>
      </c>
      <c r="D31" s="63">
        <v>0.1176028578650609</v>
      </c>
      <c r="E31" s="22"/>
      <c r="F31" s="48">
        <v>29148168.055983808</v>
      </c>
      <c r="G31" s="63">
        <v>0.10762272895734833</v>
      </c>
    </row>
    <row r="32" spans="1:7" s="60" customFormat="1">
      <c r="A32" s="47" t="s">
        <v>75</v>
      </c>
      <c r="B32" s="57" t="s">
        <v>76</v>
      </c>
      <c r="C32" s="48">
        <v>340853.82052307605</v>
      </c>
      <c r="D32" s="63">
        <v>1.52271191781782E-3</v>
      </c>
      <c r="E32" s="22"/>
      <c r="F32" s="48">
        <v>618784.7601095459</v>
      </c>
      <c r="G32" s="63">
        <v>2.2847166378449696E-3</v>
      </c>
    </row>
    <row r="33" spans="1:7" s="60" customFormat="1">
      <c r="A33" s="47" t="s">
        <v>77</v>
      </c>
      <c r="B33" s="57" t="s">
        <v>78</v>
      </c>
      <c r="C33" s="48">
        <v>757762.08779669576</v>
      </c>
      <c r="D33" s="63">
        <v>3.3851853565491285E-3</v>
      </c>
      <c r="E33" s="22"/>
      <c r="F33" s="48">
        <v>641436.89149912447</v>
      </c>
      <c r="G33" s="63">
        <v>2.3683542850605512E-3</v>
      </c>
    </row>
    <row r="34" spans="1:7" s="60" customFormat="1">
      <c r="A34" s="47" t="s">
        <v>79</v>
      </c>
      <c r="B34" s="57" t="s">
        <v>80</v>
      </c>
      <c r="C34" s="48">
        <v>932512.59146495501</v>
      </c>
      <c r="D34" s="63">
        <v>4.1658563027394185E-3</v>
      </c>
      <c r="E34" s="22"/>
      <c r="F34" s="48">
        <v>828400.71642356145</v>
      </c>
      <c r="G34" s="63">
        <v>3.0586740683150276E-3</v>
      </c>
    </row>
    <row r="35" spans="1:7" s="60" customFormat="1">
      <c r="A35" s="47" t="s">
        <v>81</v>
      </c>
      <c r="B35" s="57" t="s">
        <v>82</v>
      </c>
      <c r="C35" s="48">
        <v>515531.18863640819</v>
      </c>
      <c r="D35" s="63">
        <v>2.3030561421866179E-3</v>
      </c>
      <c r="E35" s="22"/>
      <c r="F35" s="48">
        <v>590076.11571573955</v>
      </c>
      <c r="G35" s="63">
        <v>2.1787167462430945E-3</v>
      </c>
    </row>
    <row r="36" spans="1:7" s="60" customFormat="1">
      <c r="A36" s="47" t="s">
        <v>83</v>
      </c>
      <c r="B36" s="57" t="s">
        <v>84</v>
      </c>
      <c r="C36" s="48">
        <v>502039.94332612143</v>
      </c>
      <c r="D36" s="63">
        <v>2.2427860827557112E-3</v>
      </c>
      <c r="E36" s="22"/>
      <c r="F36" s="48">
        <v>465601.88210254931</v>
      </c>
      <c r="G36" s="63">
        <v>1.7191250257412661E-3</v>
      </c>
    </row>
    <row r="37" spans="1:7" s="60" customFormat="1">
      <c r="A37" s="47" t="s">
        <v>85</v>
      </c>
      <c r="B37" s="57" t="s">
        <v>86</v>
      </c>
      <c r="C37" s="48">
        <v>4918904.6146024633</v>
      </c>
      <c r="D37" s="63">
        <v>2.197444836548974E-2</v>
      </c>
      <c r="E37" s="22"/>
      <c r="F37" s="48">
        <v>4526005.6263996167</v>
      </c>
      <c r="G37" s="63">
        <v>1.6711207231064486E-2</v>
      </c>
    </row>
    <row r="38" spans="1:7" s="60" customFormat="1">
      <c r="A38" s="47" t="s">
        <v>87</v>
      </c>
      <c r="B38" s="57" t="s">
        <v>88</v>
      </c>
      <c r="C38" s="48">
        <v>1928015.2968847516</v>
      </c>
      <c r="D38" s="63">
        <v>8.6131112328333634E-3</v>
      </c>
      <c r="E38" s="22"/>
      <c r="F38" s="48">
        <v>1186048.9272937935</v>
      </c>
      <c r="G38" s="63">
        <v>4.3792056498071878E-3</v>
      </c>
    </row>
    <row r="39" spans="1:7" s="60" customFormat="1">
      <c r="A39" s="47" t="s">
        <v>89</v>
      </c>
      <c r="B39" s="57" t="s">
        <v>90</v>
      </c>
      <c r="C39" s="48">
        <v>9501.7100664048539</v>
      </c>
      <c r="D39" s="63">
        <v>4.2447425513849276E-5</v>
      </c>
      <c r="E39" s="22"/>
      <c r="F39" s="48">
        <v>4553</v>
      </c>
      <c r="G39" s="63">
        <v>1.6810877582483744E-5</v>
      </c>
    </row>
    <row r="40" spans="1:7" s="60" customFormat="1">
      <c r="A40" s="47" t="s">
        <v>91</v>
      </c>
      <c r="B40" s="57" t="s">
        <v>92</v>
      </c>
      <c r="C40" s="48">
        <v>465820.86440657749</v>
      </c>
      <c r="D40" s="63">
        <v>2.0809829290209568E-3</v>
      </c>
      <c r="E40" s="22"/>
      <c r="F40" s="48">
        <v>465501.33444830921</v>
      </c>
      <c r="G40" s="63">
        <v>1.7187537772662747E-3</v>
      </c>
    </row>
    <row r="41" spans="1:7" s="60" customFormat="1">
      <c r="A41" s="47" t="s">
        <v>93</v>
      </c>
      <c r="B41" s="57" t="s">
        <v>94</v>
      </c>
      <c r="C41" s="48">
        <v>598609.61566085881</v>
      </c>
      <c r="D41" s="63">
        <v>2.6741962125826444E-3</v>
      </c>
      <c r="E41" s="22"/>
      <c r="F41" s="48">
        <v>513512.58691407333</v>
      </c>
      <c r="G41" s="63">
        <v>1.8960239920221898E-3</v>
      </c>
    </row>
    <row r="42" spans="1:7" s="60" customFormat="1">
      <c r="A42" s="47" t="s">
        <v>95</v>
      </c>
      <c r="B42" s="57" t="s">
        <v>96</v>
      </c>
      <c r="C42" s="48">
        <v>10734488.9</v>
      </c>
      <c r="D42" s="63">
        <v>4.7954674982457757E-2</v>
      </c>
      <c r="E42" s="22"/>
      <c r="F42" s="48">
        <v>10229319.370000001</v>
      </c>
      <c r="G42" s="63">
        <v>3.7769346734285031E-2</v>
      </c>
    </row>
    <row r="43" spans="1:7" s="60" customFormat="1">
      <c r="A43" s="47" t="s">
        <v>97</v>
      </c>
      <c r="B43" s="57" t="s">
        <v>98</v>
      </c>
      <c r="C43" s="48">
        <v>17293632.07</v>
      </c>
      <c r="D43" s="63">
        <v>7.7256636334409753E-2</v>
      </c>
      <c r="E43" s="22"/>
      <c r="F43" s="48">
        <v>27647493.77</v>
      </c>
      <c r="G43" s="63">
        <v>0.10208184345046166</v>
      </c>
    </row>
    <row r="44" spans="1:7" s="60" customFormat="1">
      <c r="A44" s="47" t="s">
        <v>99</v>
      </c>
      <c r="B44" s="41" t="s">
        <v>100</v>
      </c>
      <c r="C44" s="48">
        <v>11596606.234529776</v>
      </c>
      <c r="D44" s="63">
        <v>5.1806051322706076E-2</v>
      </c>
      <c r="E44" s="22"/>
      <c r="F44" s="48">
        <v>13164883.504007947</v>
      </c>
      <c r="G44" s="63">
        <v>4.8608224241936573E-2</v>
      </c>
    </row>
    <row r="45" spans="1:7" s="60" customFormat="1">
      <c r="A45" s="47" t="s">
        <v>101</v>
      </c>
      <c r="B45" s="41" t="s">
        <v>102</v>
      </c>
      <c r="C45" s="48">
        <v>0</v>
      </c>
      <c r="D45" s="63">
        <v>0</v>
      </c>
      <c r="E45" s="22"/>
      <c r="F45" s="48">
        <v>0</v>
      </c>
      <c r="G45" s="63">
        <v>0</v>
      </c>
    </row>
    <row r="46" spans="1:7" s="60" customFormat="1">
      <c r="A46" s="47" t="s">
        <v>103</v>
      </c>
      <c r="B46" s="41" t="s">
        <v>104</v>
      </c>
      <c r="C46" s="48">
        <v>1500492.8831032498</v>
      </c>
      <c r="D46" s="63">
        <v>6.7032207302116934E-3</v>
      </c>
      <c r="E46" s="22"/>
      <c r="F46" s="48">
        <v>10090536.825025251</v>
      </c>
      <c r="G46" s="63">
        <v>3.7256924952129074E-2</v>
      </c>
    </row>
    <row r="47" spans="1:7" s="60" customFormat="1">
      <c r="A47" s="47" t="s">
        <v>105</v>
      </c>
      <c r="B47" s="41" t="s">
        <v>106</v>
      </c>
      <c r="C47" s="48">
        <v>0</v>
      </c>
      <c r="D47" s="63">
        <v>0</v>
      </c>
      <c r="E47" s="22"/>
      <c r="F47" s="48">
        <v>0</v>
      </c>
      <c r="G47" s="63">
        <v>0</v>
      </c>
    </row>
    <row r="48" spans="1:7" s="60" customFormat="1">
      <c r="A48" s="47" t="s">
        <v>107</v>
      </c>
      <c r="B48" s="41" t="s">
        <v>108</v>
      </c>
      <c r="C48" s="48">
        <v>107069.12735524392</v>
      </c>
      <c r="D48" s="63">
        <v>4.7831482717133357E-4</v>
      </c>
      <c r="E48" s="22"/>
      <c r="F48" s="48">
        <v>38297.869999999995</v>
      </c>
      <c r="G48" s="63">
        <v>1.4140584323300606E-4</v>
      </c>
    </row>
    <row r="49" spans="1:7" s="60" customFormat="1">
      <c r="A49" s="47" t="s">
        <v>109</v>
      </c>
      <c r="B49" s="41" t="s">
        <v>110</v>
      </c>
      <c r="C49" s="48">
        <v>117950.84238211319</v>
      </c>
      <c r="D49" s="63">
        <v>5.2692721218812206E-4</v>
      </c>
      <c r="E49" s="22"/>
      <c r="F49" s="48">
        <v>181284.74</v>
      </c>
      <c r="G49" s="63">
        <v>6.6935110294583653E-4</v>
      </c>
    </row>
    <row r="50" spans="1:7" s="60" customFormat="1">
      <c r="A50" s="47" t="s">
        <v>111</v>
      </c>
      <c r="B50" s="41" t="s">
        <v>112</v>
      </c>
      <c r="C50" s="50">
        <v>206434.85218158874</v>
      </c>
      <c r="D50" s="64">
        <v>9.222158906345134E-4</v>
      </c>
      <c r="E50" s="22"/>
      <c r="F50" s="50">
        <v>205788.93646026676</v>
      </c>
      <c r="G50" s="64">
        <v>7.5982706318099497E-4</v>
      </c>
    </row>
    <row r="51" spans="1:7" s="60" customFormat="1">
      <c r="A51" s="51"/>
      <c r="B51" s="51"/>
      <c r="C51" s="51"/>
      <c r="D51" s="51"/>
      <c r="E51" s="22"/>
      <c r="F51" s="51"/>
      <c r="G51" s="51"/>
    </row>
    <row r="52" spans="1:7" s="60" customFormat="1">
      <c r="A52" s="53" t="s">
        <v>30</v>
      </c>
      <c r="B52" s="33"/>
      <c r="C52" s="48">
        <v>166140654.66196674</v>
      </c>
      <c r="D52" s="63">
        <v>0.7422077725272388</v>
      </c>
      <c r="E52" s="22"/>
      <c r="F52" s="48">
        <v>198348762.38127235</v>
      </c>
      <c r="G52" s="63">
        <v>0.73235597694459176</v>
      </c>
    </row>
    <row r="53" spans="1:7" s="60" customFormat="1" ht="13.5" thickBot="1">
      <c r="A53" s="51"/>
      <c r="B53" s="51"/>
      <c r="C53" s="51"/>
      <c r="D53" s="51"/>
      <c r="E53" s="22"/>
      <c r="F53" s="51"/>
      <c r="G53" s="51"/>
    </row>
    <row r="54" spans="1:7" s="60" customFormat="1" ht="13.5" thickTop="1">
      <c r="A54" s="53" t="s">
        <v>31</v>
      </c>
      <c r="B54" s="33"/>
      <c r="C54" s="58">
        <v>57705902.611683242</v>
      </c>
      <c r="D54" s="65">
        <v>0.2577922274727612</v>
      </c>
      <c r="E54" s="22"/>
      <c r="F54" s="58">
        <v>72487782.448727682</v>
      </c>
      <c r="G54" s="65">
        <v>0.26764402305540846</v>
      </c>
    </row>
  </sheetData>
  <mergeCells count="4">
    <mergeCell ref="A1:G1"/>
    <mergeCell ref="A2:G2"/>
    <mergeCell ref="C4:D4"/>
    <mergeCell ref="F4:G4"/>
  </mergeCells>
  <printOptions horizontalCentered="1"/>
  <pageMargins left="0.4" right="0.21" top="0.64" bottom="0.54" header="0.5" footer="0.41"/>
  <pageSetup firstPageNumber="3" orientation="portrait" useFirstPageNumber="1" r:id="rId1"/>
  <headerFooter alignWithMargins="0">
    <oddFooter xml:space="preserve">&amp;C&amp;"-,Regular"&amp;P&amp;R
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G54"/>
  <sheetViews>
    <sheetView showGridLines="0" topLeftCell="A16" zoomScaleNormal="100" workbookViewId="0">
      <selection activeCell="O55" sqref="O55"/>
    </sheetView>
  </sheetViews>
  <sheetFormatPr defaultRowHeight="12.75"/>
  <cols>
    <col min="1" max="1" width="5.7109375" style="47" customWidth="1"/>
    <col min="2" max="2" width="36.140625" style="22" bestFit="1" customWidth="1"/>
    <col min="3" max="3" width="14.140625" style="22" customWidth="1"/>
    <col min="4" max="4" width="9.7109375" style="66" bestFit="1" customWidth="1"/>
    <col min="5" max="5" width="2.85546875" style="22" customWidth="1"/>
    <col min="6" max="6" width="13.42578125" style="59" customWidth="1"/>
    <col min="7" max="7" width="9.7109375" style="60" customWidth="1"/>
    <col min="8" max="16384" width="9.140625" style="22"/>
  </cols>
  <sheetData>
    <row r="1" spans="1:7">
      <c r="A1" s="446" t="s">
        <v>32</v>
      </c>
      <c r="B1" s="446"/>
      <c r="C1" s="446"/>
      <c r="D1" s="446"/>
      <c r="E1" s="446"/>
      <c r="F1" s="446"/>
      <c r="G1" s="446"/>
    </row>
    <row r="2" spans="1:7">
      <c r="A2" s="446" t="s">
        <v>26</v>
      </c>
      <c r="B2" s="446"/>
      <c r="C2" s="446"/>
      <c r="D2" s="446"/>
      <c r="E2" s="446"/>
      <c r="F2" s="446"/>
      <c r="G2" s="446"/>
    </row>
    <row r="3" spans="1:7">
      <c r="A3" s="39"/>
      <c r="B3" s="40"/>
      <c r="D3" s="22"/>
    </row>
    <row r="4" spans="1:7" ht="13.5" thickBot="1">
      <c r="B4" s="44"/>
      <c r="C4" s="447" t="s">
        <v>114</v>
      </c>
      <c r="D4" s="447"/>
      <c r="F4" s="447" t="s">
        <v>115</v>
      </c>
      <c r="G4" s="447"/>
    </row>
    <row r="5" spans="1:7" ht="32.25" customHeight="1" thickBot="1">
      <c r="A5" s="43" t="s">
        <v>27</v>
      </c>
      <c r="B5" s="30"/>
      <c r="C5" s="61" t="s">
        <v>35</v>
      </c>
      <c r="D5" s="62" t="s">
        <v>36</v>
      </c>
      <c r="E5" s="33"/>
      <c r="F5" s="61" t="s">
        <v>35</v>
      </c>
      <c r="G5" s="62" t="s">
        <v>36</v>
      </c>
    </row>
    <row r="6" spans="1:7">
      <c r="A6" s="47" t="s">
        <v>37</v>
      </c>
      <c r="B6" s="41" t="s">
        <v>38</v>
      </c>
      <c r="C6" s="48">
        <v>1703670373.24</v>
      </c>
      <c r="D6" s="63">
        <v>6.2904006337452287</v>
      </c>
      <c r="F6" s="48">
        <v>1720074777.2717588</v>
      </c>
      <c r="G6" s="63">
        <v>6.0128464517264915</v>
      </c>
    </row>
    <row r="7" spans="1:7">
      <c r="A7" s="47" t="s">
        <v>39</v>
      </c>
      <c r="B7" s="41" t="s">
        <v>40</v>
      </c>
      <c r="C7" s="48">
        <v>1443895345.4099998</v>
      </c>
      <c r="D7" s="63">
        <v>5.3312426737547964</v>
      </c>
      <c r="F7" s="48">
        <v>1442443040.9385912</v>
      </c>
      <c r="G7" s="63">
        <v>5.0423322492303955</v>
      </c>
    </row>
    <row r="8" spans="1:7">
      <c r="A8" s="47" t="s">
        <v>41</v>
      </c>
      <c r="B8" s="41" t="s">
        <v>42</v>
      </c>
      <c r="C8" s="48">
        <v>259775027.83000001</v>
      </c>
      <c r="D8" s="63">
        <v>0.95915795999043219</v>
      </c>
      <c r="F8" s="48">
        <v>277631736.33316761</v>
      </c>
      <c r="G8" s="63">
        <v>0.97051420249609643</v>
      </c>
    </row>
    <row r="9" spans="1:7">
      <c r="A9" s="47" t="s">
        <v>43</v>
      </c>
      <c r="B9" s="41" t="s">
        <v>44</v>
      </c>
      <c r="C9" s="48">
        <v>8104085</v>
      </c>
      <c r="D9" s="63">
        <v>2.9922420569523999E-2</v>
      </c>
      <c r="F9" s="48">
        <v>5805765</v>
      </c>
      <c r="G9" s="63">
        <v>2.0295148758112665E-2</v>
      </c>
    </row>
    <row r="10" spans="1:7">
      <c r="A10" s="47" t="s">
        <v>45</v>
      </c>
      <c r="B10" s="41" t="s">
        <v>46</v>
      </c>
      <c r="C10" s="50">
        <v>2957432</v>
      </c>
      <c r="D10" s="64">
        <v>1.0919619440043941E-2</v>
      </c>
      <c r="F10" s="50">
        <v>2629138</v>
      </c>
      <c r="G10" s="64">
        <v>9.1906487457909195E-3</v>
      </c>
    </row>
    <row r="11" spans="1:7">
      <c r="A11" s="51"/>
      <c r="B11" s="51"/>
      <c r="C11" s="51"/>
      <c r="D11" s="51"/>
      <c r="F11" s="51"/>
      <c r="G11" s="51"/>
    </row>
    <row r="12" spans="1:7">
      <c r="A12" s="53" t="s">
        <v>28</v>
      </c>
      <c r="B12" s="54"/>
      <c r="C12" s="48">
        <v>270836544.82999998</v>
      </c>
      <c r="D12" s="63">
        <v>1</v>
      </c>
      <c r="F12" s="48">
        <v>286066639.33316761</v>
      </c>
      <c r="G12" s="63">
        <v>1</v>
      </c>
    </row>
    <row r="13" spans="1:7">
      <c r="A13" s="55"/>
      <c r="B13" s="55"/>
      <c r="C13" s="55"/>
      <c r="D13" s="55"/>
      <c r="F13" s="55"/>
      <c r="G13" s="55"/>
    </row>
    <row r="14" spans="1:7">
      <c r="A14" s="53" t="s">
        <v>29</v>
      </c>
      <c r="B14" s="33"/>
      <c r="C14" s="56"/>
      <c r="D14" s="56"/>
      <c r="F14" s="56"/>
      <c r="G14" s="56"/>
    </row>
    <row r="15" spans="1:7">
      <c r="A15" s="47" t="s">
        <v>37</v>
      </c>
      <c r="B15" s="41" t="s">
        <v>48</v>
      </c>
      <c r="C15" s="48">
        <v>64277441.004714914</v>
      </c>
      <c r="D15" s="63">
        <v>0.23732927565244527</v>
      </c>
      <c r="F15" s="48">
        <v>69901780.077442542</v>
      </c>
      <c r="G15" s="63">
        <v>0.24435488262590246</v>
      </c>
    </row>
    <row r="16" spans="1:7">
      <c r="A16" s="47" t="s">
        <v>39</v>
      </c>
      <c r="B16" s="41" t="s">
        <v>49</v>
      </c>
      <c r="C16" s="48">
        <v>10527101.164505424</v>
      </c>
      <c r="D16" s="63">
        <v>3.8868835707209032E-2</v>
      </c>
      <c r="F16" s="48">
        <v>10720314.985495444</v>
      </c>
      <c r="G16" s="63">
        <v>3.7474887007044627E-2</v>
      </c>
    </row>
    <row r="17" spans="1:7" s="60" customFormat="1">
      <c r="A17" s="47" t="s">
        <v>41</v>
      </c>
      <c r="B17" s="57" t="s">
        <v>50</v>
      </c>
      <c r="C17" s="56"/>
      <c r="D17" s="56"/>
      <c r="E17" s="22"/>
      <c r="F17" s="56"/>
      <c r="G17" s="56"/>
    </row>
    <row r="18" spans="1:7" s="60" customFormat="1">
      <c r="A18" s="47" t="s">
        <v>51</v>
      </c>
      <c r="B18" s="57" t="s">
        <v>52</v>
      </c>
      <c r="C18" s="48">
        <v>1502517</v>
      </c>
      <c r="D18" s="63">
        <v>5.5476892933452064E-3</v>
      </c>
      <c r="E18" s="22"/>
      <c r="F18" s="48">
        <v>1708771.4274755281</v>
      </c>
      <c r="G18" s="63">
        <v>5.9733334563538774E-3</v>
      </c>
    </row>
    <row r="19" spans="1:7" s="60" customFormat="1">
      <c r="A19" s="47" t="s">
        <v>53</v>
      </c>
      <c r="B19" s="57" t="s">
        <v>54</v>
      </c>
      <c r="C19" s="48">
        <v>607413.48735147226</v>
      </c>
      <c r="D19" s="63">
        <v>2.2427308978289341E-3</v>
      </c>
      <c r="E19" s="22"/>
      <c r="F19" s="48">
        <v>1781579.2547248001</v>
      </c>
      <c r="G19" s="63">
        <v>6.2278469760672908E-3</v>
      </c>
    </row>
    <row r="20" spans="1:7" s="60" customFormat="1">
      <c r="A20" s="47" t="s">
        <v>43</v>
      </c>
      <c r="B20" s="57" t="s">
        <v>55</v>
      </c>
      <c r="C20" s="56"/>
      <c r="D20" s="56"/>
      <c r="E20" s="22"/>
      <c r="F20" s="56"/>
      <c r="G20" s="56"/>
    </row>
    <row r="21" spans="1:7" s="60" customFormat="1">
      <c r="A21" s="47" t="s">
        <v>56</v>
      </c>
      <c r="B21" s="57" t="s">
        <v>52</v>
      </c>
      <c r="C21" s="48">
        <v>0</v>
      </c>
      <c r="D21" s="63">
        <v>0</v>
      </c>
      <c r="E21" s="22"/>
      <c r="F21" s="48">
        <v>0</v>
      </c>
      <c r="G21" s="63">
        <v>0</v>
      </c>
    </row>
    <row r="22" spans="1:7" s="60" customFormat="1">
      <c r="A22" s="47" t="s">
        <v>57</v>
      </c>
      <c r="B22" s="57" t="s">
        <v>54</v>
      </c>
      <c r="C22" s="48">
        <v>196661.334</v>
      </c>
      <c r="D22" s="63">
        <v>7.2612554603161607E-4</v>
      </c>
      <c r="E22" s="22"/>
      <c r="F22" s="48">
        <v>-924658.86169894051</v>
      </c>
      <c r="G22" s="63">
        <v>-3.2323197974232719E-3</v>
      </c>
    </row>
    <row r="23" spans="1:7" s="60" customFormat="1">
      <c r="A23" s="47" t="s">
        <v>45</v>
      </c>
      <c r="B23" s="57" t="s">
        <v>58</v>
      </c>
      <c r="C23" s="48">
        <v>5503104.1359485909</v>
      </c>
      <c r="D23" s="63">
        <v>2.031891279444141E-2</v>
      </c>
      <c r="E23" s="22"/>
      <c r="F23" s="48">
        <v>4918970.3464564756</v>
      </c>
      <c r="G23" s="63">
        <v>1.7195190456051727E-2</v>
      </c>
    </row>
    <row r="24" spans="1:7" s="60" customFormat="1">
      <c r="A24" s="47" t="s">
        <v>59</v>
      </c>
      <c r="B24" s="57" t="s">
        <v>60</v>
      </c>
      <c r="C24" s="48">
        <v>218208.39211288176</v>
      </c>
      <c r="D24" s="63">
        <v>8.0568297106968295E-4</v>
      </c>
      <c r="E24" s="22"/>
      <c r="F24" s="48">
        <v>905161.56141202711</v>
      </c>
      <c r="G24" s="63">
        <v>3.1641632995794045E-3</v>
      </c>
    </row>
    <row r="25" spans="1:7" s="60" customFormat="1">
      <c r="A25" s="47" t="s">
        <v>61</v>
      </c>
      <c r="B25" s="57" t="s">
        <v>62</v>
      </c>
      <c r="C25" s="48">
        <v>2194921.7954161419</v>
      </c>
      <c r="D25" s="63">
        <v>8.1042305306097493E-3</v>
      </c>
      <c r="E25" s="22"/>
      <c r="F25" s="48">
        <v>1752168.853172896</v>
      </c>
      <c r="G25" s="63">
        <v>6.1250373593274253E-3</v>
      </c>
    </row>
    <row r="26" spans="1:7" s="60" customFormat="1">
      <c r="A26" s="47" t="s">
        <v>63</v>
      </c>
      <c r="B26" s="57" t="s">
        <v>64</v>
      </c>
      <c r="C26" s="48">
        <v>2593766.9402206927</v>
      </c>
      <c r="D26" s="63">
        <v>9.5768720644725438E-3</v>
      </c>
      <c r="E26" s="22"/>
      <c r="F26" s="48">
        <v>2802940.7773135109</v>
      </c>
      <c r="G26" s="63">
        <v>9.7982091999517101E-3</v>
      </c>
    </row>
    <row r="27" spans="1:7" s="60" customFormat="1">
      <c r="A27" s="47" t="s">
        <v>65</v>
      </c>
      <c r="B27" s="57" t="s">
        <v>66</v>
      </c>
      <c r="C27" s="48">
        <v>3835018.1671754764</v>
      </c>
      <c r="D27" s="63">
        <v>1.4159899173070088E-2</v>
      </c>
      <c r="E27" s="22"/>
      <c r="F27" s="48">
        <v>4471868.6984556196</v>
      </c>
      <c r="G27" s="63">
        <v>1.563226215010502E-2</v>
      </c>
    </row>
    <row r="28" spans="1:7" s="60" customFormat="1">
      <c r="A28" s="47" t="s">
        <v>67</v>
      </c>
      <c r="B28" s="57" t="s">
        <v>68</v>
      </c>
      <c r="C28" s="48">
        <v>920621.88198682305</v>
      </c>
      <c r="D28" s="63">
        <v>3.3991789496675331E-3</v>
      </c>
      <c r="E28" s="22"/>
      <c r="F28" s="48">
        <v>1032568.2278380559</v>
      </c>
      <c r="G28" s="63">
        <v>3.6095373799790577E-3</v>
      </c>
    </row>
    <row r="29" spans="1:7" s="60" customFormat="1">
      <c r="A29" s="47" t="s">
        <v>69</v>
      </c>
      <c r="B29" s="57" t="s">
        <v>70</v>
      </c>
      <c r="C29" s="48">
        <v>231627</v>
      </c>
      <c r="D29" s="63">
        <v>8.552280126944788E-4</v>
      </c>
      <c r="E29" s="22"/>
      <c r="F29" s="48">
        <v>274507.35041994933</v>
      </c>
      <c r="G29" s="63">
        <v>9.5959232107538503E-4</v>
      </c>
    </row>
    <row r="30" spans="1:7" s="60" customFormat="1">
      <c r="A30" s="47" t="s">
        <v>71</v>
      </c>
      <c r="B30" s="57" t="s">
        <v>72</v>
      </c>
      <c r="C30" s="48">
        <v>5194665.1654563174</v>
      </c>
      <c r="D30" s="63">
        <v>1.9180074715238044E-2</v>
      </c>
      <c r="E30" s="22"/>
      <c r="F30" s="48">
        <v>4309841.7719107354</v>
      </c>
      <c r="G30" s="63">
        <v>1.5065866407761292E-2</v>
      </c>
    </row>
    <row r="31" spans="1:7" s="60" customFormat="1">
      <c r="A31" s="47" t="s">
        <v>73</v>
      </c>
      <c r="B31" s="57" t="s">
        <v>74</v>
      </c>
      <c r="C31" s="48">
        <v>29148168.055983808</v>
      </c>
      <c r="D31" s="63">
        <v>0.10762272895734833</v>
      </c>
      <c r="E31" s="22"/>
      <c r="F31" s="48">
        <v>22994726.707796216</v>
      </c>
      <c r="G31" s="63">
        <v>8.0382412858059277E-2</v>
      </c>
    </row>
    <row r="32" spans="1:7" s="60" customFormat="1">
      <c r="A32" s="47" t="s">
        <v>75</v>
      </c>
      <c r="B32" s="57" t="s">
        <v>76</v>
      </c>
      <c r="C32" s="48">
        <v>618784.7601095459</v>
      </c>
      <c r="D32" s="63">
        <v>2.2847166378449696E-3</v>
      </c>
      <c r="E32" s="22"/>
      <c r="F32" s="48">
        <v>501622.17203410499</v>
      </c>
      <c r="G32" s="63">
        <v>1.7535151012484562E-3</v>
      </c>
    </row>
    <row r="33" spans="1:7" s="60" customFormat="1">
      <c r="A33" s="47" t="s">
        <v>77</v>
      </c>
      <c r="B33" s="57" t="s">
        <v>78</v>
      </c>
      <c r="C33" s="48">
        <v>641436.89149912447</v>
      </c>
      <c r="D33" s="63">
        <v>2.3683542850605512E-3</v>
      </c>
      <c r="E33" s="22"/>
      <c r="F33" s="48">
        <v>578353.77128735604</v>
      </c>
      <c r="G33" s="63">
        <v>2.0217449075345555E-3</v>
      </c>
    </row>
    <row r="34" spans="1:7" s="60" customFormat="1">
      <c r="A34" s="47" t="s">
        <v>79</v>
      </c>
      <c r="B34" s="57" t="s">
        <v>80</v>
      </c>
      <c r="C34" s="48">
        <v>828400.71642356145</v>
      </c>
      <c r="D34" s="63">
        <v>3.0586740683150276E-3</v>
      </c>
      <c r="E34" s="22"/>
      <c r="F34" s="48">
        <v>663577.03366960888</v>
      </c>
      <c r="G34" s="63">
        <v>2.3196589270822791E-3</v>
      </c>
    </row>
    <row r="35" spans="1:7" s="60" customFormat="1">
      <c r="A35" s="47" t="s">
        <v>81</v>
      </c>
      <c r="B35" s="57" t="s">
        <v>82</v>
      </c>
      <c r="C35" s="48">
        <v>590076.11571573955</v>
      </c>
      <c r="D35" s="63">
        <v>2.1787167462430945E-3</v>
      </c>
      <c r="E35" s="22"/>
      <c r="F35" s="48">
        <v>478211.21657945006</v>
      </c>
      <c r="G35" s="63">
        <v>1.6716776821448977E-3</v>
      </c>
    </row>
    <row r="36" spans="1:7" s="60" customFormat="1">
      <c r="A36" s="47" t="s">
        <v>83</v>
      </c>
      <c r="B36" s="57" t="s">
        <v>84</v>
      </c>
      <c r="C36" s="48">
        <v>465601.88210254931</v>
      </c>
      <c r="D36" s="63">
        <v>1.7191250257412661E-3</v>
      </c>
      <c r="E36" s="22"/>
      <c r="F36" s="48">
        <v>285027.84914116882</v>
      </c>
      <c r="G36" s="63">
        <v>9.9636871256844118E-4</v>
      </c>
    </row>
    <row r="37" spans="1:7" s="60" customFormat="1">
      <c r="A37" s="47" t="s">
        <v>85</v>
      </c>
      <c r="B37" s="57" t="s">
        <v>86</v>
      </c>
      <c r="C37" s="48">
        <v>4526005.6263996167</v>
      </c>
      <c r="D37" s="63">
        <v>1.6711207231064486E-2</v>
      </c>
      <c r="E37" s="22"/>
      <c r="F37" s="48">
        <v>5075113.2570385598</v>
      </c>
      <c r="G37" s="63">
        <v>1.7741017508608639E-2</v>
      </c>
    </row>
    <row r="38" spans="1:7" s="60" customFormat="1">
      <c r="A38" s="47" t="s">
        <v>87</v>
      </c>
      <c r="B38" s="57" t="s">
        <v>88</v>
      </c>
      <c r="C38" s="48">
        <v>1186048.9272937935</v>
      </c>
      <c r="D38" s="63">
        <v>4.3792056498071878E-3</v>
      </c>
      <c r="E38" s="22"/>
      <c r="F38" s="48">
        <v>1260716.8711393429</v>
      </c>
      <c r="G38" s="63">
        <v>4.4070740792359524E-3</v>
      </c>
    </row>
    <row r="39" spans="1:7" s="60" customFormat="1">
      <c r="A39" s="47" t="s">
        <v>89</v>
      </c>
      <c r="B39" s="57" t="s">
        <v>90</v>
      </c>
      <c r="C39" s="48">
        <v>4553</v>
      </c>
      <c r="D39" s="63">
        <v>1.6810877582483744E-5</v>
      </c>
      <c r="E39" s="22"/>
      <c r="F39" s="48">
        <v>22965.043791222226</v>
      </c>
      <c r="G39" s="63">
        <v>8.0278650613558545E-5</v>
      </c>
    </row>
    <row r="40" spans="1:7" s="60" customFormat="1">
      <c r="A40" s="47" t="s">
        <v>91</v>
      </c>
      <c r="B40" s="57" t="s">
        <v>92</v>
      </c>
      <c r="C40" s="48">
        <v>465501.33444830921</v>
      </c>
      <c r="D40" s="63">
        <v>1.7187537772662747E-3</v>
      </c>
      <c r="E40" s="22"/>
      <c r="F40" s="48">
        <v>419661.74183259247</v>
      </c>
      <c r="G40" s="63">
        <v>1.4670069282137904E-3</v>
      </c>
    </row>
    <row r="41" spans="1:7" s="60" customFormat="1">
      <c r="A41" s="47" t="s">
        <v>93</v>
      </c>
      <c r="B41" s="57" t="s">
        <v>94</v>
      </c>
      <c r="C41" s="48">
        <v>513512.58691407333</v>
      </c>
      <c r="D41" s="63">
        <v>1.8960239920221898E-3</v>
      </c>
      <c r="E41" s="22"/>
      <c r="F41" s="48">
        <v>446200.62523264246</v>
      </c>
      <c r="G41" s="63">
        <v>1.5597786105809239E-3</v>
      </c>
    </row>
    <row r="42" spans="1:7" s="60" customFormat="1">
      <c r="A42" s="47" t="s">
        <v>95</v>
      </c>
      <c r="B42" s="57" t="s">
        <v>96</v>
      </c>
      <c r="C42" s="48">
        <v>10229319.370000001</v>
      </c>
      <c r="D42" s="63">
        <v>3.7769346734285031E-2</v>
      </c>
      <c r="E42" s="22"/>
      <c r="F42" s="48">
        <v>13447454.32</v>
      </c>
      <c r="G42" s="63">
        <v>4.700811793834659E-2</v>
      </c>
    </row>
    <row r="43" spans="1:7" s="60" customFormat="1">
      <c r="A43" s="47" t="s">
        <v>97</v>
      </c>
      <c r="B43" s="57" t="s">
        <v>98</v>
      </c>
      <c r="C43" s="48">
        <v>27647493.77</v>
      </c>
      <c r="D43" s="63">
        <v>0.10208184345046166</v>
      </c>
      <c r="E43" s="22"/>
      <c r="F43" s="48">
        <v>18139394.850000001</v>
      </c>
      <c r="G43" s="63">
        <v>6.3409682765818598E-2</v>
      </c>
    </row>
    <row r="44" spans="1:7" s="60" customFormat="1">
      <c r="A44" s="47" t="s">
        <v>99</v>
      </c>
      <c r="B44" s="41" t="s">
        <v>100</v>
      </c>
      <c r="C44" s="48">
        <v>13164883.504007947</v>
      </c>
      <c r="D44" s="63">
        <v>4.8608224241936573E-2</v>
      </c>
      <c r="E44" s="22"/>
      <c r="F44" s="48">
        <v>11000116.25477919</v>
      </c>
      <c r="G44" s="63">
        <v>3.8452985221977945E-2</v>
      </c>
    </row>
    <row r="45" spans="1:7" s="60" customFormat="1">
      <c r="A45" s="47" t="s">
        <v>101</v>
      </c>
      <c r="B45" s="41" t="s">
        <v>102</v>
      </c>
      <c r="C45" s="48">
        <v>0</v>
      </c>
      <c r="D45" s="63">
        <v>0</v>
      </c>
      <c r="E45" s="22"/>
      <c r="F45" s="48">
        <v>66635</v>
      </c>
      <c r="G45" s="63">
        <v>2.3293523549383025E-4</v>
      </c>
    </row>
    <row r="46" spans="1:7" s="60" customFormat="1">
      <c r="A46" s="47" t="s">
        <v>103</v>
      </c>
      <c r="B46" s="41" t="s">
        <v>104</v>
      </c>
      <c r="C46" s="48">
        <v>10090536.825025251</v>
      </c>
      <c r="D46" s="63">
        <v>3.7256924952129074E-2</v>
      </c>
      <c r="E46" s="22"/>
      <c r="F46" s="48">
        <v>-22601407.498763844</v>
      </c>
      <c r="G46" s="63">
        <v>-7.9007491231583654E-2</v>
      </c>
    </row>
    <row r="47" spans="1:7" s="60" customFormat="1">
      <c r="A47" s="47" t="s">
        <v>105</v>
      </c>
      <c r="B47" s="41" t="s">
        <v>106</v>
      </c>
      <c r="C47" s="48">
        <v>0</v>
      </c>
      <c r="D47" s="63">
        <v>0</v>
      </c>
      <c r="E47" s="22"/>
      <c r="F47" s="48">
        <v>0</v>
      </c>
      <c r="G47" s="63">
        <v>0</v>
      </c>
    </row>
    <row r="48" spans="1:7" s="60" customFormat="1">
      <c r="A48" s="47" t="s">
        <v>107</v>
      </c>
      <c r="B48" s="41" t="s">
        <v>108</v>
      </c>
      <c r="C48" s="48">
        <v>38297.869999999995</v>
      </c>
      <c r="D48" s="63">
        <v>1.4140584323300606E-4</v>
      </c>
      <c r="E48" s="22"/>
      <c r="F48" s="48">
        <v>267390.04412023991</v>
      </c>
      <c r="G48" s="63">
        <v>9.3471243184293151E-4</v>
      </c>
    </row>
    <row r="49" spans="1:7" s="60" customFormat="1">
      <c r="A49" s="47" t="s">
        <v>109</v>
      </c>
      <c r="B49" s="41" t="s">
        <v>110</v>
      </c>
      <c r="C49" s="48">
        <v>181284.74</v>
      </c>
      <c r="D49" s="63">
        <v>6.6935110294583653E-4</v>
      </c>
      <c r="E49" s="22"/>
      <c r="F49" s="48">
        <v>325005.36978610937</v>
      </c>
      <c r="G49" s="63">
        <v>1.1361176911215843E-3</v>
      </c>
    </row>
    <row r="50" spans="1:7" s="60" customFormat="1">
      <c r="A50" s="47" t="s">
        <v>111</v>
      </c>
      <c r="B50" s="41" t="s">
        <v>112</v>
      </c>
      <c r="C50" s="50">
        <v>205788.93646026676</v>
      </c>
      <c r="D50" s="64">
        <v>7.5982706318099497E-4</v>
      </c>
      <c r="E50" s="22"/>
      <c r="F50" s="50">
        <v>229962.92579800158</v>
      </c>
      <c r="G50" s="64">
        <v>8.0387886659574867E-4</v>
      </c>
    </row>
    <row r="51" spans="1:7" s="60" customFormat="1">
      <c r="A51" s="51"/>
      <c r="B51" s="51"/>
      <c r="C51" s="51"/>
      <c r="D51" s="51"/>
      <c r="E51" s="22"/>
      <c r="F51" s="51"/>
      <c r="G51" s="51"/>
    </row>
    <row r="52" spans="1:7" s="60" customFormat="1">
      <c r="A52" s="53" t="s">
        <v>30</v>
      </c>
      <c r="B52" s="33"/>
      <c r="C52" s="48">
        <v>198348762.38127235</v>
      </c>
      <c r="D52" s="63">
        <v>0.73235597694459176</v>
      </c>
      <c r="E52" s="22"/>
      <c r="F52" s="48">
        <v>157256542.0256806</v>
      </c>
      <c r="G52" s="63">
        <v>0.54971996172728033</v>
      </c>
    </row>
    <row r="53" spans="1:7" s="60" customFormat="1" ht="13.5" thickBot="1">
      <c r="A53" s="51"/>
      <c r="B53" s="51"/>
      <c r="C53" s="51"/>
      <c r="D53" s="51"/>
      <c r="E53" s="22"/>
      <c r="F53" s="51"/>
      <c r="G53" s="51"/>
    </row>
    <row r="54" spans="1:7" s="60" customFormat="1" ht="13.5" thickTop="1">
      <c r="A54" s="53" t="s">
        <v>31</v>
      </c>
      <c r="B54" s="33"/>
      <c r="C54" s="58">
        <v>72487782.448727682</v>
      </c>
      <c r="D54" s="65">
        <v>0.26764402305540846</v>
      </c>
      <c r="E54" s="22"/>
      <c r="F54" s="58">
        <v>128810097.30748697</v>
      </c>
      <c r="G54" s="65">
        <v>0.45028003827271951</v>
      </c>
    </row>
  </sheetData>
  <mergeCells count="4">
    <mergeCell ref="A1:G1"/>
    <mergeCell ref="A2:G2"/>
    <mergeCell ref="C4:D4"/>
    <mergeCell ref="F4:G4"/>
  </mergeCells>
  <printOptions horizontalCentered="1"/>
  <pageMargins left="0.4" right="0.21" top="0.64" bottom="0.54" header="0.5" footer="0.41"/>
  <pageSetup firstPageNumber="4" orientation="portrait" useFirstPageNumber="1" r:id="rId1"/>
  <headerFooter alignWithMargins="0">
    <oddFooter xml:space="preserve">&amp;C&amp;"-,Regular"&amp;P&amp;R
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963634"/>
  </sheetPr>
  <dimension ref="A1:G54"/>
  <sheetViews>
    <sheetView showGridLines="0" topLeftCell="A16" zoomScaleNormal="100" workbookViewId="0">
      <selection sqref="A1:G1"/>
    </sheetView>
  </sheetViews>
  <sheetFormatPr defaultRowHeight="12.75"/>
  <cols>
    <col min="1" max="1" width="5.7109375" style="47" customWidth="1"/>
    <col min="2" max="2" width="36.140625" style="22" bestFit="1" customWidth="1"/>
    <col min="3" max="3" width="14.140625" style="22" customWidth="1"/>
    <col min="4" max="4" width="9.7109375" style="66" bestFit="1" customWidth="1"/>
    <col min="5" max="5" width="2.85546875" style="22" customWidth="1"/>
    <col min="6" max="6" width="13.42578125" style="59" customWidth="1"/>
    <col min="7" max="7" width="9.7109375" style="60" customWidth="1"/>
    <col min="8" max="16384" width="9.140625" style="22"/>
  </cols>
  <sheetData>
    <row r="1" spans="1:7">
      <c r="A1" s="446" t="s">
        <v>32</v>
      </c>
      <c r="B1" s="446"/>
      <c r="C1" s="446"/>
      <c r="D1" s="446"/>
      <c r="E1" s="446"/>
      <c r="F1" s="446"/>
      <c r="G1" s="446"/>
    </row>
    <row r="2" spans="1:7">
      <c r="A2" s="446" t="s">
        <v>26</v>
      </c>
      <c r="B2" s="446"/>
      <c r="C2" s="446"/>
      <c r="D2" s="446"/>
      <c r="E2" s="446"/>
      <c r="F2" s="446"/>
      <c r="G2" s="446"/>
    </row>
    <row r="3" spans="1:7">
      <c r="A3" s="39"/>
      <c r="B3" s="40"/>
      <c r="D3" s="22"/>
    </row>
    <row r="4" spans="1:7" ht="13.5" thickBot="1">
      <c r="B4" s="44"/>
      <c r="C4" s="447" t="s">
        <v>115</v>
      </c>
      <c r="D4" s="447"/>
      <c r="F4" s="447" t="s">
        <v>116</v>
      </c>
      <c r="G4" s="447"/>
    </row>
    <row r="5" spans="1:7" ht="32.25" customHeight="1" thickBot="1">
      <c r="A5" s="43" t="s">
        <v>27</v>
      </c>
      <c r="B5" s="30"/>
      <c r="C5" s="61" t="s">
        <v>35</v>
      </c>
      <c r="D5" s="62" t="s">
        <v>36</v>
      </c>
      <c r="E5" s="33"/>
      <c r="F5" s="61" t="s">
        <v>35</v>
      </c>
      <c r="G5" s="62" t="s">
        <v>36</v>
      </c>
    </row>
    <row r="6" spans="1:7">
      <c r="A6" s="47" t="s">
        <v>37</v>
      </c>
      <c r="B6" s="41" t="s">
        <v>38</v>
      </c>
      <c r="C6" s="48">
        <v>1720074777.2717588</v>
      </c>
      <c r="D6" s="63">
        <v>6.0128464517264915</v>
      </c>
      <c r="F6" s="48">
        <v>1883729160.5535851</v>
      </c>
      <c r="G6" s="63">
        <v>5.9245160707237465</v>
      </c>
    </row>
    <row r="7" spans="1:7">
      <c r="A7" s="47" t="s">
        <v>39</v>
      </c>
      <c r="B7" s="41" t="s">
        <v>40</v>
      </c>
      <c r="C7" s="48">
        <v>1442443040.9385912</v>
      </c>
      <c r="D7" s="63">
        <v>5.0423322492303955</v>
      </c>
      <c r="F7" s="48">
        <v>1571811465.0753918</v>
      </c>
      <c r="G7" s="63">
        <v>4.9435038114769885</v>
      </c>
    </row>
    <row r="8" spans="1:7">
      <c r="A8" s="47" t="s">
        <v>41</v>
      </c>
      <c r="B8" s="41" t="s">
        <v>42</v>
      </c>
      <c r="C8" s="48">
        <v>277631736.33316761</v>
      </c>
      <c r="D8" s="63">
        <v>0.97051420249609643</v>
      </c>
      <c r="F8" s="48">
        <v>311917695.4781934</v>
      </c>
      <c r="G8" s="63">
        <v>0.9810122592467585</v>
      </c>
    </row>
    <row r="9" spans="1:7">
      <c r="A9" s="47" t="s">
        <v>43</v>
      </c>
      <c r="B9" s="41" t="s">
        <v>44</v>
      </c>
      <c r="C9" s="48">
        <v>5805765</v>
      </c>
      <c r="D9" s="63">
        <v>2.0295148758112665E-2</v>
      </c>
      <c r="F9" s="48">
        <v>3815140</v>
      </c>
      <c r="G9" s="63">
        <v>1.1998995776770015E-2</v>
      </c>
    </row>
    <row r="10" spans="1:7">
      <c r="A10" s="47" t="s">
        <v>45</v>
      </c>
      <c r="B10" s="41" t="s">
        <v>46</v>
      </c>
      <c r="C10" s="50">
        <v>2629138</v>
      </c>
      <c r="D10" s="64">
        <v>9.1906487457909195E-3</v>
      </c>
      <c r="F10" s="50">
        <v>2222106</v>
      </c>
      <c r="G10" s="64">
        <v>6.9887449764714565E-3</v>
      </c>
    </row>
    <row r="11" spans="1:7">
      <c r="A11" s="51"/>
      <c r="B11" s="51"/>
      <c r="C11" s="51"/>
      <c r="D11" s="51"/>
      <c r="F11" s="51"/>
      <c r="G11" s="51"/>
    </row>
    <row r="12" spans="1:7">
      <c r="A12" s="53" t="s">
        <v>28</v>
      </c>
      <c r="B12" s="54"/>
      <c r="C12" s="48">
        <v>286066639.33316761</v>
      </c>
      <c r="D12" s="63">
        <v>1</v>
      </c>
      <c r="F12" s="48">
        <v>317954941.4781934</v>
      </c>
      <c r="G12" s="63">
        <v>1</v>
      </c>
    </row>
    <row r="13" spans="1:7">
      <c r="A13" s="55"/>
      <c r="B13" s="55"/>
      <c r="C13" s="55"/>
      <c r="D13" s="55"/>
      <c r="F13" s="55"/>
      <c r="G13" s="55"/>
    </row>
    <row r="14" spans="1:7">
      <c r="A14" s="53" t="s">
        <v>29</v>
      </c>
      <c r="B14" s="33"/>
      <c r="C14" s="56"/>
      <c r="D14" s="56"/>
      <c r="F14" s="56"/>
      <c r="G14" s="56"/>
    </row>
    <row r="15" spans="1:7">
      <c r="A15" s="47" t="s">
        <v>37</v>
      </c>
      <c r="B15" s="41" t="s">
        <v>48</v>
      </c>
      <c r="C15" s="48">
        <v>69901780.077442542</v>
      </c>
      <c r="D15" s="63">
        <v>0.24435488262590246</v>
      </c>
      <c r="F15" s="48">
        <v>63740685.659482688</v>
      </c>
      <c r="G15" s="63">
        <v>0.20047081313832726</v>
      </c>
    </row>
    <row r="16" spans="1:7">
      <c r="A16" s="47" t="s">
        <v>39</v>
      </c>
      <c r="B16" s="41" t="s">
        <v>49</v>
      </c>
      <c r="C16" s="48">
        <v>10720314.985495444</v>
      </c>
      <c r="D16" s="63">
        <v>3.7474887007044627E-2</v>
      </c>
      <c r="F16" s="48">
        <v>11555113.207394471</v>
      </c>
      <c r="G16" s="63">
        <v>3.6341983407063877E-2</v>
      </c>
    </row>
    <row r="17" spans="1:7">
      <c r="A17" s="47" t="s">
        <v>41</v>
      </c>
      <c r="B17" s="57" t="s">
        <v>50</v>
      </c>
      <c r="C17" s="56"/>
      <c r="D17" s="56"/>
      <c r="F17" s="56"/>
      <c r="G17" s="56"/>
    </row>
    <row r="18" spans="1:7">
      <c r="A18" s="47" t="s">
        <v>51</v>
      </c>
      <c r="B18" s="57" t="s">
        <v>52</v>
      </c>
      <c r="C18" s="48">
        <v>1708771.4274755281</v>
      </c>
      <c r="D18" s="63">
        <v>5.9733334563538774E-3</v>
      </c>
      <c r="F18" s="48">
        <v>1847898.7603964591</v>
      </c>
      <c r="G18" s="63">
        <v>5.8118258889308548E-3</v>
      </c>
    </row>
    <row r="19" spans="1:7">
      <c r="A19" s="47" t="s">
        <v>53</v>
      </c>
      <c r="B19" s="57" t="s">
        <v>54</v>
      </c>
      <c r="C19" s="48">
        <v>1781579.2547248001</v>
      </c>
      <c r="D19" s="63">
        <v>6.2278469760672908E-3</v>
      </c>
      <c r="F19" s="48">
        <v>1742138.3168532168</v>
      </c>
      <c r="G19" s="63">
        <v>5.4791987466963126E-3</v>
      </c>
    </row>
    <row r="20" spans="1:7">
      <c r="A20" s="47" t="s">
        <v>43</v>
      </c>
      <c r="B20" s="57" t="s">
        <v>55</v>
      </c>
      <c r="C20" s="56"/>
      <c r="D20" s="56"/>
      <c r="F20" s="56"/>
      <c r="G20" s="56"/>
    </row>
    <row r="21" spans="1:7">
      <c r="A21" s="47" t="s">
        <v>56</v>
      </c>
      <c r="B21" s="57" t="s">
        <v>52</v>
      </c>
      <c r="C21" s="48">
        <v>0</v>
      </c>
      <c r="D21" s="63">
        <v>0</v>
      </c>
      <c r="F21" s="48">
        <v>0</v>
      </c>
      <c r="G21" s="63">
        <v>0</v>
      </c>
    </row>
    <row r="22" spans="1:7">
      <c r="A22" s="47" t="s">
        <v>57</v>
      </c>
      <c r="B22" s="57" t="s">
        <v>54</v>
      </c>
      <c r="C22" s="48">
        <v>-924658.86169894051</v>
      </c>
      <c r="D22" s="63">
        <v>-3.2323197974232719E-3</v>
      </c>
      <c r="F22" s="48">
        <v>-935908.60558845883</v>
      </c>
      <c r="G22" s="63">
        <v>-2.943525900988858E-3</v>
      </c>
    </row>
    <row r="23" spans="1:7">
      <c r="A23" s="47" t="s">
        <v>45</v>
      </c>
      <c r="B23" s="57" t="s">
        <v>58</v>
      </c>
      <c r="C23" s="48">
        <v>4918970.3464564756</v>
      </c>
      <c r="D23" s="63">
        <v>1.7195190456051727E-2</v>
      </c>
      <c r="F23" s="48">
        <v>4571296.9098004559</v>
      </c>
      <c r="G23" s="63">
        <v>1.437718466820549E-2</v>
      </c>
    </row>
    <row r="24" spans="1:7">
      <c r="A24" s="47" t="s">
        <v>59</v>
      </c>
      <c r="B24" s="57" t="s">
        <v>60</v>
      </c>
      <c r="C24" s="48">
        <v>905161.56141202711</v>
      </c>
      <c r="D24" s="63">
        <v>3.1641632995794045E-3</v>
      </c>
      <c r="F24" s="48">
        <v>1143046.7802081746</v>
      </c>
      <c r="G24" s="63">
        <v>3.5949961176702429E-3</v>
      </c>
    </row>
    <row r="25" spans="1:7">
      <c r="A25" s="47" t="s">
        <v>61</v>
      </c>
      <c r="B25" s="57" t="s">
        <v>62</v>
      </c>
      <c r="C25" s="48">
        <v>1752168.853172896</v>
      </c>
      <c r="D25" s="63">
        <v>6.1250373593274253E-3</v>
      </c>
      <c r="F25" s="48">
        <v>1090252.321218644</v>
      </c>
      <c r="G25" s="63">
        <v>3.4289522790556088E-3</v>
      </c>
    </row>
    <row r="26" spans="1:7">
      <c r="A26" s="47" t="s">
        <v>63</v>
      </c>
      <c r="B26" s="57" t="s">
        <v>64</v>
      </c>
      <c r="C26" s="48">
        <v>2802940.7773135109</v>
      </c>
      <c r="D26" s="63">
        <v>9.7982091999517101E-3</v>
      </c>
      <c r="F26" s="48">
        <v>2420433.8015395217</v>
      </c>
      <c r="G26" s="63">
        <v>7.6125056911736169E-3</v>
      </c>
    </row>
    <row r="27" spans="1:7">
      <c r="A27" s="47" t="s">
        <v>65</v>
      </c>
      <c r="B27" s="57" t="s">
        <v>66</v>
      </c>
      <c r="C27" s="48">
        <v>4471868.6984556196</v>
      </c>
      <c r="D27" s="63">
        <v>1.563226215010502E-2</v>
      </c>
      <c r="F27" s="48">
        <v>4856285.567799639</v>
      </c>
      <c r="G27" s="63">
        <v>1.5273502418998266E-2</v>
      </c>
    </row>
    <row r="28" spans="1:7">
      <c r="A28" s="47" t="s">
        <v>67</v>
      </c>
      <c r="B28" s="57" t="s">
        <v>68</v>
      </c>
      <c r="C28" s="48">
        <v>1032568.2278380559</v>
      </c>
      <c r="D28" s="63">
        <v>3.6095373799790577E-3</v>
      </c>
      <c r="F28" s="48">
        <v>938566.78227022756</v>
      </c>
      <c r="G28" s="63">
        <v>2.9518861317480048E-3</v>
      </c>
    </row>
    <row r="29" spans="1:7">
      <c r="A29" s="47" t="s">
        <v>69</v>
      </c>
      <c r="B29" s="57" t="s">
        <v>70</v>
      </c>
      <c r="C29" s="48">
        <v>274507.35041994933</v>
      </c>
      <c r="D29" s="63">
        <v>9.5959232107538503E-4</v>
      </c>
      <c r="F29" s="48">
        <v>952988</v>
      </c>
      <c r="G29" s="63">
        <v>2.9972422997091861E-3</v>
      </c>
    </row>
    <row r="30" spans="1:7">
      <c r="A30" s="47" t="s">
        <v>71</v>
      </c>
      <c r="B30" s="57" t="s">
        <v>72</v>
      </c>
      <c r="C30" s="48">
        <v>4309841.7719107354</v>
      </c>
      <c r="D30" s="63">
        <v>1.5065866407761292E-2</v>
      </c>
      <c r="F30" s="48">
        <v>4169293.4659219715</v>
      </c>
      <c r="G30" s="63">
        <v>1.3112843746156774E-2</v>
      </c>
    </row>
    <row r="31" spans="1:7">
      <c r="A31" s="47" t="s">
        <v>73</v>
      </c>
      <c r="B31" s="57" t="s">
        <v>74</v>
      </c>
      <c r="C31" s="48">
        <v>22994726.707796216</v>
      </c>
      <c r="D31" s="63">
        <v>8.0382412858059277E-2</v>
      </c>
      <c r="F31" s="48">
        <v>31846306.05222756</v>
      </c>
      <c r="G31" s="63">
        <v>0.10015980850673996</v>
      </c>
    </row>
    <row r="32" spans="1:7">
      <c r="A32" s="47" t="s">
        <v>75</v>
      </c>
      <c r="B32" s="57" t="s">
        <v>76</v>
      </c>
      <c r="C32" s="48">
        <v>501622.17203410499</v>
      </c>
      <c r="D32" s="63">
        <v>1.7535151012484562E-3</v>
      </c>
      <c r="F32" s="48">
        <v>750359.18164616148</v>
      </c>
      <c r="G32" s="63">
        <v>2.3599544581936432E-3</v>
      </c>
    </row>
    <row r="33" spans="1:7">
      <c r="A33" s="47" t="s">
        <v>77</v>
      </c>
      <c r="B33" s="57" t="s">
        <v>78</v>
      </c>
      <c r="C33" s="48">
        <v>578353.77128735604</v>
      </c>
      <c r="D33" s="63">
        <v>2.0217449075345555E-3</v>
      </c>
      <c r="F33" s="48">
        <v>286334.45838048175</v>
      </c>
      <c r="G33" s="63">
        <v>9.0055042720611311E-4</v>
      </c>
    </row>
    <row r="34" spans="1:7">
      <c r="A34" s="47" t="s">
        <v>79</v>
      </c>
      <c r="B34" s="57" t="s">
        <v>80</v>
      </c>
      <c r="C34" s="48">
        <v>663577.03366960888</v>
      </c>
      <c r="D34" s="63">
        <v>2.3196589270822791E-3</v>
      </c>
      <c r="F34" s="48">
        <v>621054.56356731988</v>
      </c>
      <c r="G34" s="63">
        <v>1.953278539028192E-3</v>
      </c>
    </row>
    <row r="35" spans="1:7">
      <c r="A35" s="47" t="s">
        <v>81</v>
      </c>
      <c r="B35" s="57" t="s">
        <v>82</v>
      </c>
      <c r="C35" s="48">
        <v>478211.21657945006</v>
      </c>
      <c r="D35" s="63">
        <v>1.6716776821448977E-3</v>
      </c>
      <c r="F35" s="48">
        <v>313426.27520099049</v>
      </c>
      <c r="G35" s="63">
        <v>9.8575689292278688E-4</v>
      </c>
    </row>
    <row r="36" spans="1:7">
      <c r="A36" s="47" t="s">
        <v>83</v>
      </c>
      <c r="B36" s="57" t="s">
        <v>84</v>
      </c>
      <c r="C36" s="48">
        <v>285027.84914116882</v>
      </c>
      <c r="D36" s="63">
        <v>9.9636871256844118E-4</v>
      </c>
      <c r="F36" s="48">
        <v>395129.1757392229</v>
      </c>
      <c r="G36" s="63">
        <v>1.2427206631928456E-3</v>
      </c>
    </row>
    <row r="37" spans="1:7">
      <c r="A37" s="47" t="s">
        <v>85</v>
      </c>
      <c r="B37" s="57" t="s">
        <v>86</v>
      </c>
      <c r="C37" s="48">
        <v>5075113.2570385598</v>
      </c>
      <c r="D37" s="63">
        <v>1.7741017508608639E-2</v>
      </c>
      <c r="F37" s="48">
        <v>4599125.5446169674</v>
      </c>
      <c r="G37" s="63">
        <v>1.4464708500001072E-2</v>
      </c>
    </row>
    <row r="38" spans="1:7">
      <c r="A38" s="47" t="s">
        <v>87</v>
      </c>
      <c r="B38" s="57" t="s">
        <v>88</v>
      </c>
      <c r="C38" s="48">
        <v>1260716.8711393429</v>
      </c>
      <c r="D38" s="63">
        <v>4.4070740792359524E-3</v>
      </c>
      <c r="F38" s="48">
        <v>1116964.8460290313</v>
      </c>
      <c r="G38" s="63">
        <v>3.5129658335743687E-3</v>
      </c>
    </row>
    <row r="39" spans="1:7">
      <c r="A39" s="47" t="s">
        <v>89</v>
      </c>
      <c r="B39" s="57" t="s">
        <v>90</v>
      </c>
      <c r="C39" s="48">
        <v>22965.043791222226</v>
      </c>
      <c r="D39" s="63">
        <v>8.0278650613558545E-5</v>
      </c>
      <c r="F39" s="48">
        <v>21671.576736540312</v>
      </c>
      <c r="G39" s="63">
        <v>6.815927010219664E-5</v>
      </c>
    </row>
    <row r="40" spans="1:7">
      <c r="A40" s="47" t="s">
        <v>91</v>
      </c>
      <c r="B40" s="57" t="s">
        <v>92</v>
      </c>
      <c r="C40" s="48">
        <v>419661.74183259247</v>
      </c>
      <c r="D40" s="63">
        <v>1.4670069282137904E-3</v>
      </c>
      <c r="F40" s="48">
        <v>607988.9728137796</v>
      </c>
      <c r="G40" s="63">
        <v>1.9121859531014015E-3</v>
      </c>
    </row>
    <row r="41" spans="1:7">
      <c r="A41" s="47" t="s">
        <v>93</v>
      </c>
      <c r="B41" s="57" t="s">
        <v>94</v>
      </c>
      <c r="C41" s="48">
        <v>446200.62523264246</v>
      </c>
      <c r="D41" s="63">
        <v>1.5597786105809239E-3</v>
      </c>
      <c r="F41" s="48">
        <v>433736.08192618133</v>
      </c>
      <c r="G41" s="63">
        <v>1.3641432333453092E-3</v>
      </c>
    </row>
    <row r="42" spans="1:7">
      <c r="A42" s="47" t="s">
        <v>95</v>
      </c>
      <c r="B42" s="57" t="s">
        <v>96</v>
      </c>
      <c r="C42" s="48">
        <v>13447454.32</v>
      </c>
      <c r="D42" s="63">
        <v>4.700811793834659E-2</v>
      </c>
      <c r="F42" s="48">
        <v>15787330.26</v>
      </c>
      <c r="G42" s="63">
        <v>4.9652728108591941E-2</v>
      </c>
    </row>
    <row r="43" spans="1:7">
      <c r="A43" s="47" t="s">
        <v>97</v>
      </c>
      <c r="B43" s="57" t="s">
        <v>98</v>
      </c>
      <c r="C43" s="48">
        <v>18139394.850000001</v>
      </c>
      <c r="D43" s="63">
        <v>6.3409682765818598E-2</v>
      </c>
      <c r="F43" s="48">
        <v>16857085.550000001</v>
      </c>
      <c r="G43" s="63">
        <v>5.3017215180334365E-2</v>
      </c>
    </row>
    <row r="44" spans="1:7">
      <c r="A44" s="47" t="s">
        <v>99</v>
      </c>
      <c r="B44" s="41" t="s">
        <v>100</v>
      </c>
      <c r="C44" s="48">
        <v>11000116.25477919</v>
      </c>
      <c r="D44" s="63">
        <v>3.8452985221977945E-2</v>
      </c>
      <c r="F44" s="48">
        <v>15382260.251799095</v>
      </c>
      <c r="G44" s="63">
        <v>4.83787425359265E-2</v>
      </c>
    </row>
    <row r="45" spans="1:7">
      <c r="A45" s="47" t="s">
        <v>101</v>
      </c>
      <c r="B45" s="41" t="s">
        <v>102</v>
      </c>
      <c r="C45" s="48">
        <v>66635</v>
      </c>
      <c r="D45" s="63">
        <v>2.3293523549383025E-4</v>
      </c>
      <c r="F45" s="48">
        <v>0</v>
      </c>
      <c r="G45" s="63">
        <v>0</v>
      </c>
    </row>
    <row r="46" spans="1:7">
      <c r="A46" s="47" t="s">
        <v>103</v>
      </c>
      <c r="B46" s="41" t="s">
        <v>104</v>
      </c>
      <c r="C46" s="48">
        <v>-22601407.498763844</v>
      </c>
      <c r="D46" s="63">
        <v>-7.9007491231583654E-2</v>
      </c>
      <c r="F46" s="48">
        <v>23228575.441916388</v>
      </c>
      <c r="G46" s="63">
        <v>7.3056186307170493E-2</v>
      </c>
    </row>
    <row r="47" spans="1:7">
      <c r="A47" s="47" t="s">
        <v>105</v>
      </c>
      <c r="B47" s="41" t="s">
        <v>106</v>
      </c>
      <c r="C47" s="48">
        <v>0</v>
      </c>
      <c r="D47" s="63">
        <v>0</v>
      </c>
      <c r="F47" s="48">
        <v>0</v>
      </c>
      <c r="G47" s="63">
        <v>0</v>
      </c>
    </row>
    <row r="48" spans="1:7">
      <c r="A48" s="47" t="s">
        <v>107</v>
      </c>
      <c r="B48" s="41" t="s">
        <v>108</v>
      </c>
      <c r="C48" s="48">
        <v>267390.04412023991</v>
      </c>
      <c r="D48" s="63">
        <v>9.3471243184293151E-4</v>
      </c>
      <c r="F48" s="48">
        <v>37062.633483054684</v>
      </c>
      <c r="G48" s="63">
        <v>1.1656567849126064E-4</v>
      </c>
    </row>
    <row r="49" spans="1:7">
      <c r="A49" s="47" t="s">
        <v>109</v>
      </c>
      <c r="B49" s="41" t="s">
        <v>110</v>
      </c>
      <c r="C49" s="48">
        <v>325005.36978610937</v>
      </c>
      <c r="D49" s="63">
        <v>1.1361176911215843E-3</v>
      </c>
      <c r="F49" s="48">
        <v>257995.01300247476</v>
      </c>
      <c r="G49" s="63">
        <v>8.1142004525244684E-4</v>
      </c>
    </row>
    <row r="50" spans="1:7">
      <c r="A50" s="47" t="s">
        <v>111</v>
      </c>
      <c r="B50" s="41" t="s">
        <v>112</v>
      </c>
      <c r="C50" s="50">
        <v>229962.92579800158</v>
      </c>
      <c r="D50" s="64">
        <v>8.0387886659574867E-4</v>
      </c>
      <c r="F50" s="50">
        <v>142253.76927398393</v>
      </c>
      <c r="G50" s="64">
        <v>4.4740229106878101E-4</v>
      </c>
    </row>
    <row r="51" spans="1:7">
      <c r="A51" s="51"/>
      <c r="B51" s="51"/>
      <c r="C51" s="51"/>
      <c r="D51" s="51"/>
      <c r="F51" s="51"/>
      <c r="G51" s="51"/>
    </row>
    <row r="52" spans="1:7">
      <c r="A52" s="53" t="s">
        <v>30</v>
      </c>
      <c r="B52" s="33"/>
      <c r="C52" s="48">
        <v>157256542.0256806</v>
      </c>
      <c r="D52" s="63">
        <v>0.54971996172728033</v>
      </c>
      <c r="F52" s="48">
        <v>211432218.75565621</v>
      </c>
      <c r="G52" s="63">
        <v>0.66497541372590074</v>
      </c>
    </row>
    <row r="53" spans="1:7" ht="13.5" thickBot="1">
      <c r="A53" s="51"/>
      <c r="B53" s="51"/>
      <c r="C53" s="51"/>
      <c r="D53" s="51"/>
      <c r="F53" s="51"/>
      <c r="G53" s="51"/>
    </row>
    <row r="54" spans="1:7" ht="13.5" thickTop="1">
      <c r="A54" s="53" t="s">
        <v>31</v>
      </c>
      <c r="B54" s="33"/>
      <c r="C54" s="58">
        <v>128810097.30748697</v>
      </c>
      <c r="D54" s="65">
        <v>0.45028003827271951</v>
      </c>
      <c r="F54" s="58">
        <v>106522722.72253719</v>
      </c>
      <c r="G54" s="65">
        <v>0.33502458627409926</v>
      </c>
    </row>
  </sheetData>
  <mergeCells count="4">
    <mergeCell ref="A1:G1"/>
    <mergeCell ref="A2:G2"/>
    <mergeCell ref="C4:D4"/>
    <mergeCell ref="F4:G4"/>
  </mergeCells>
  <printOptions horizontalCentered="1"/>
  <pageMargins left="0.4" right="0.21" top="0.64" bottom="0.54" header="0.5" footer="0.41"/>
  <pageSetup firstPageNumber="5" orientation="portrait" useFirstPageNumber="1" r:id="rId1"/>
  <headerFooter alignWithMargins="0">
    <oddFooter xml:space="preserve">&amp;C&amp;"-,Regular"&amp;P&amp;R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65</vt:i4>
      </vt:variant>
      <vt:variant>
        <vt:lpstr>Named Ranges</vt:lpstr>
      </vt:variant>
      <vt:variant>
        <vt:i4>43</vt:i4>
      </vt:variant>
    </vt:vector>
  </HeadingPairs>
  <TitlesOfParts>
    <vt:vector size="108" baseType="lpstr">
      <vt:lpstr>Cover</vt:lpstr>
      <vt:lpstr>Table of Contents</vt:lpstr>
      <vt:lpstr>Intro</vt:lpstr>
      <vt:lpstr>blank1</vt:lpstr>
      <vt:lpstr>All Years UW</vt:lpstr>
      <vt:lpstr>2011 - 2012 UW Compare</vt:lpstr>
      <vt:lpstr>2012 - 2013 UW Compare</vt:lpstr>
      <vt:lpstr>2013 - 2014 UW Compare</vt:lpstr>
      <vt:lpstr>2014 - 2015 UW Compare</vt:lpstr>
      <vt:lpstr>2011 - 2012 Ind Compare</vt:lpstr>
      <vt:lpstr>2012 - 2013 Ind Compare</vt:lpstr>
      <vt:lpstr>2013 - 2014 Ind Compare</vt:lpstr>
      <vt:lpstr>2014 - 2015 Ind Compare</vt:lpstr>
      <vt:lpstr>2011 - 2012 Aff Compare</vt:lpstr>
      <vt:lpstr>2012 - 2013 Aff Compare</vt:lpstr>
      <vt:lpstr>2013 - 2014 Aff Compare</vt:lpstr>
      <vt:lpstr>2014 - 2015 Aff Compare</vt:lpstr>
      <vt:lpstr>2011 - 2012 Dir Compare</vt:lpstr>
      <vt:lpstr>2012 - 2013 Dir Compare</vt:lpstr>
      <vt:lpstr>2013 - 2014 Dir Compare</vt:lpstr>
      <vt:lpstr>2014 - 2015 Dir Compare</vt:lpstr>
      <vt:lpstr>blank2</vt:lpstr>
      <vt:lpstr>POLICIES</vt:lpstr>
      <vt:lpstr>blank3</vt:lpstr>
      <vt:lpstr>2011 ALTA Income</vt:lpstr>
      <vt:lpstr>2011 ALTA Balance</vt:lpstr>
      <vt:lpstr>2012 ALTA Income</vt:lpstr>
      <vt:lpstr>2012 ALTA Balance</vt:lpstr>
      <vt:lpstr>2013 ALTA Income</vt:lpstr>
      <vt:lpstr>2013 ALTA Balance</vt:lpstr>
      <vt:lpstr>2014 ALTA Income</vt:lpstr>
      <vt:lpstr>2014 ALTA Balance</vt:lpstr>
      <vt:lpstr>2015 ALTA Income</vt:lpstr>
      <vt:lpstr>2015 ALTA Balance</vt:lpstr>
      <vt:lpstr>2011 Sched S-3</vt:lpstr>
      <vt:lpstr>2012 Sched S-3</vt:lpstr>
      <vt:lpstr>2013 Sched S-3</vt:lpstr>
      <vt:lpstr>2014 Sched S-3</vt:lpstr>
      <vt:lpstr>2015 Sched S-3</vt:lpstr>
      <vt:lpstr>blank4</vt:lpstr>
      <vt:lpstr>T-42 Detail</vt:lpstr>
      <vt:lpstr>blank5</vt:lpstr>
      <vt:lpstr>2011 ALTA Claims</vt:lpstr>
      <vt:lpstr>2012 ALTA Claims</vt:lpstr>
      <vt:lpstr>2013 ALTA Claims</vt:lpstr>
      <vt:lpstr>2014 ALTA Claims</vt:lpstr>
      <vt:lpstr>2015 ALTA Claims</vt:lpstr>
      <vt:lpstr>blank6</vt:lpstr>
      <vt:lpstr>2011 UW List</vt:lpstr>
      <vt:lpstr>2012 UW List</vt:lpstr>
      <vt:lpstr>2013 UW List</vt:lpstr>
      <vt:lpstr>2014 UW List</vt:lpstr>
      <vt:lpstr>2015 UW List</vt:lpstr>
      <vt:lpstr>blank7</vt:lpstr>
      <vt:lpstr>Form 1 - 2011</vt:lpstr>
      <vt:lpstr>Form 2 - 2011</vt:lpstr>
      <vt:lpstr>Form 1 - 2012</vt:lpstr>
      <vt:lpstr>Form 2 - 2012</vt:lpstr>
      <vt:lpstr>Form 1 - 2013</vt:lpstr>
      <vt:lpstr>Form 2 - 2013</vt:lpstr>
      <vt:lpstr>Form 1 - 2014</vt:lpstr>
      <vt:lpstr>Form 2 - 2014</vt:lpstr>
      <vt:lpstr>Form 1 - 2015</vt:lpstr>
      <vt:lpstr>Form 2 - 2015</vt:lpstr>
      <vt:lpstr>Back Cover</vt:lpstr>
      <vt:lpstr>'2011 ALTA Balance'!Print_Area</vt:lpstr>
      <vt:lpstr>'2011 ALTA Claims'!Print_Area</vt:lpstr>
      <vt:lpstr>'2011 ALTA Income'!Print_Area</vt:lpstr>
      <vt:lpstr>'2011 Sched S-3'!Print_Area</vt:lpstr>
      <vt:lpstr>'2011 UW List'!Print_Area</vt:lpstr>
      <vt:lpstr>'2012 ALTA Balance'!Print_Area</vt:lpstr>
      <vt:lpstr>'2012 ALTA Claims'!Print_Area</vt:lpstr>
      <vt:lpstr>'2012 ALTA Income'!Print_Area</vt:lpstr>
      <vt:lpstr>'2012 Sched S-3'!Print_Area</vt:lpstr>
      <vt:lpstr>'2012 UW List'!Print_Area</vt:lpstr>
      <vt:lpstr>'2013 ALTA Balance'!Print_Area</vt:lpstr>
      <vt:lpstr>'2013 ALTA Claims'!Print_Area</vt:lpstr>
      <vt:lpstr>'2013 ALTA Income'!Print_Area</vt:lpstr>
      <vt:lpstr>'2013 Sched S-3'!Print_Area</vt:lpstr>
      <vt:lpstr>'2013 UW List'!Print_Area</vt:lpstr>
      <vt:lpstr>'2014 - 2015 Ind Compare'!Print_Area</vt:lpstr>
      <vt:lpstr>'2014 ALTA Balance'!Print_Area</vt:lpstr>
      <vt:lpstr>'2014 ALTA Claims'!Print_Area</vt:lpstr>
      <vt:lpstr>'2014 ALTA Income'!Print_Area</vt:lpstr>
      <vt:lpstr>'2014 Sched S-3'!Print_Area</vt:lpstr>
      <vt:lpstr>'2014 UW List'!Print_Area</vt:lpstr>
      <vt:lpstr>'2015 ALTA Balance'!Print_Area</vt:lpstr>
      <vt:lpstr>'2015 ALTA Claims'!Print_Area</vt:lpstr>
      <vt:lpstr>'2015 ALTA Income'!Print_Area</vt:lpstr>
      <vt:lpstr>'2015 Sched S-3'!Print_Area</vt:lpstr>
      <vt:lpstr>'2015 UW List'!Print_Area</vt:lpstr>
      <vt:lpstr>Cover!Print_Area</vt:lpstr>
      <vt:lpstr>'Form 1 - 2011'!Print_Area</vt:lpstr>
      <vt:lpstr>'Form 1 - 2012'!Print_Area</vt:lpstr>
      <vt:lpstr>'Form 1 - 2013'!Print_Area</vt:lpstr>
      <vt:lpstr>'Form 1 - 2014'!Print_Area</vt:lpstr>
      <vt:lpstr>'Form 1 - 2015'!Print_Area</vt:lpstr>
      <vt:lpstr>'Form 2 - 2011'!Print_Area</vt:lpstr>
      <vt:lpstr>'Form 2 - 2012'!Print_Area</vt:lpstr>
      <vt:lpstr>'Form 2 - 2013'!Print_Area</vt:lpstr>
      <vt:lpstr>'Form 2 - 2014'!Print_Area</vt:lpstr>
      <vt:lpstr>'Form 2 - 2015'!Print_Area</vt:lpstr>
      <vt:lpstr>POLICIES!Print_Area</vt:lpstr>
      <vt:lpstr>'2011 ALTA Claims'!Print_Titles</vt:lpstr>
      <vt:lpstr>'2012 ALTA Claims'!Print_Titles</vt:lpstr>
      <vt:lpstr>'2013 ALTA Claims'!Print_Titles</vt:lpstr>
      <vt:lpstr>'2014 ALTA Claims'!Print_Titles</vt:lpstr>
      <vt:lpstr>'2015 ALTA Claims'!Print_Titles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2017-12-21T21:38:17Z</dcterms:created>
  <dcterms:modified xsi:type="dcterms:W3CDTF">2018-01-02T16:19:26Z</dcterms:modified>
</cp:coreProperties>
</file>